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826551D-D502-41C5-B8D0-3990C674BE1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079" i="1" l="1"/>
  <c r="F1079" i="1" s="1"/>
  <c r="G1079" i="1" s="1"/>
  <c r="K1079" i="1" s="1"/>
  <c r="Q1079" i="1"/>
  <c r="E1080" i="1"/>
  <c r="F1080" i="1" s="1"/>
  <c r="Q1080" i="1"/>
  <c r="E1077" i="1"/>
  <c r="F1077" i="1" s="1"/>
  <c r="Q1077" i="1"/>
  <c r="E1081" i="1"/>
  <c r="F1081" i="1" s="1"/>
  <c r="G1081" i="1" s="1"/>
  <c r="K1081" i="1" s="1"/>
  <c r="Q1081" i="1"/>
  <c r="E1078" i="1"/>
  <c r="F1078" i="1" s="1"/>
  <c r="Q1074" i="1"/>
  <c r="Q1075" i="1"/>
  <c r="Q1076" i="1"/>
  <c r="Q1078" i="1"/>
  <c r="Q1068" i="1"/>
  <c r="Q1071" i="1"/>
  <c r="Q1072" i="1"/>
  <c r="Q1073" i="1"/>
  <c r="D11" i="1"/>
  <c r="D12" i="1"/>
  <c r="Q1055" i="1"/>
  <c r="Q1069" i="1"/>
  <c r="Q1070" i="1"/>
  <c r="Q1066" i="1"/>
  <c r="Q1067" i="1"/>
  <c r="Q1065" i="1"/>
  <c r="Q1063" i="1"/>
  <c r="Q1062" i="1"/>
  <c r="Q1059" i="1"/>
  <c r="Q1061" i="1"/>
  <c r="Q1058" i="1"/>
  <c r="Q1064" i="1"/>
  <c r="J541" i="1"/>
  <c r="I659" i="1"/>
  <c r="I903" i="1"/>
  <c r="I905" i="1"/>
  <c r="I1006" i="1"/>
  <c r="D9" i="1"/>
  <c r="C9" i="1"/>
  <c r="Q426" i="1"/>
  <c r="Q431" i="1"/>
  <c r="Q433" i="1"/>
  <c r="Q436" i="1"/>
  <c r="Q439" i="1"/>
  <c r="Q458" i="1"/>
  <c r="Q487" i="1"/>
  <c r="Q528" i="1"/>
  <c r="Q807" i="1"/>
  <c r="Q839" i="1"/>
  <c r="Q849" i="1"/>
  <c r="Q863" i="1"/>
  <c r="Q872" i="1"/>
  <c r="Q893" i="1"/>
  <c r="Q933" i="1"/>
  <c r="Q938" i="1"/>
  <c r="Q943" i="1"/>
  <c r="Q944" i="1"/>
  <c r="Q945" i="1"/>
  <c r="Q946" i="1"/>
  <c r="Q948" i="1"/>
  <c r="Q951" i="1"/>
  <c r="Q955" i="1"/>
  <c r="Q956" i="1"/>
  <c r="Q958" i="1"/>
  <c r="Q959" i="1"/>
  <c r="Q960" i="1"/>
  <c r="Q963" i="1"/>
  <c r="Q967" i="1"/>
  <c r="Q969" i="1"/>
  <c r="Q970" i="1"/>
  <c r="Q973" i="1"/>
  <c r="Q975" i="1"/>
  <c r="Q977" i="1"/>
  <c r="Q978" i="1"/>
  <c r="Q980" i="1"/>
  <c r="Q981" i="1"/>
  <c r="Q985" i="1"/>
  <c r="Q986" i="1"/>
  <c r="Q987" i="1"/>
  <c r="Q988" i="1"/>
  <c r="Q991" i="1"/>
  <c r="Q993" i="1"/>
  <c r="Q994" i="1"/>
  <c r="Q995" i="1"/>
  <c r="Q996" i="1"/>
  <c r="Q997" i="1"/>
  <c r="Q998" i="1"/>
  <c r="Q999" i="1"/>
  <c r="Q1000" i="1"/>
  <c r="Q1001" i="1"/>
  <c r="Q1002" i="1"/>
  <c r="Q1004" i="1"/>
  <c r="Q1008" i="1"/>
  <c r="Q1010" i="1"/>
  <c r="Q1015" i="1"/>
  <c r="Q1021" i="1"/>
  <c r="Q1022" i="1"/>
  <c r="Q1028" i="1"/>
  <c r="Q1030" i="1"/>
  <c r="Q1031" i="1"/>
  <c r="Q1032" i="1"/>
  <c r="Q1033" i="1"/>
  <c r="Q1034" i="1"/>
  <c r="Q1035" i="1"/>
  <c r="Q1040" i="1"/>
  <c r="Q1042" i="1"/>
  <c r="Q1044" i="1"/>
  <c r="Q1045" i="1"/>
  <c r="Q1047" i="1"/>
  <c r="Q1049" i="1"/>
  <c r="Q1052" i="1"/>
  <c r="Q1054" i="1"/>
  <c r="Q1056" i="1"/>
  <c r="Q1057" i="1"/>
  <c r="Q1060" i="1"/>
  <c r="Q422" i="1"/>
  <c r="G1011" i="2"/>
  <c r="C1011" i="2"/>
  <c r="E1011" i="2"/>
  <c r="G1010" i="2"/>
  <c r="C1010" i="2"/>
  <c r="E1010" i="2"/>
  <c r="G1009" i="2"/>
  <c r="C1009" i="2"/>
  <c r="E1009" i="2"/>
  <c r="G1008" i="2"/>
  <c r="C1008" i="2"/>
  <c r="E1008" i="2"/>
  <c r="G1007" i="2"/>
  <c r="C1007" i="2"/>
  <c r="E1007" i="2"/>
  <c r="G1006" i="2"/>
  <c r="C1006" i="2"/>
  <c r="E1006" i="2"/>
  <c r="G1005" i="2"/>
  <c r="C1005" i="2"/>
  <c r="E1005" i="2"/>
  <c r="G1004" i="2"/>
  <c r="C1004" i="2"/>
  <c r="E1004" i="2"/>
  <c r="G1003" i="2"/>
  <c r="C1003" i="2"/>
  <c r="E1003" i="2"/>
  <c r="G1002" i="2"/>
  <c r="C1002" i="2"/>
  <c r="E1002" i="2"/>
  <c r="G1001" i="2"/>
  <c r="C1001" i="2"/>
  <c r="E1001" i="2"/>
  <c r="G934" i="2"/>
  <c r="C934" i="2"/>
  <c r="E934" i="2"/>
  <c r="G933" i="2"/>
  <c r="C933" i="2"/>
  <c r="E933" i="2"/>
  <c r="G932" i="2"/>
  <c r="C932" i="2"/>
  <c r="E932" i="2"/>
  <c r="G1000" i="2"/>
  <c r="C1000" i="2"/>
  <c r="E1000" i="2"/>
  <c r="G999" i="2"/>
  <c r="C999" i="2"/>
  <c r="E999" i="2"/>
  <c r="G998" i="2"/>
  <c r="C998" i="2"/>
  <c r="E998" i="2"/>
  <c r="G997" i="2"/>
  <c r="C997" i="2"/>
  <c r="E997" i="2"/>
  <c r="G996" i="2"/>
  <c r="C996" i="2"/>
  <c r="E996" i="2"/>
  <c r="G995" i="2"/>
  <c r="C995" i="2"/>
  <c r="E995" i="2"/>
  <c r="G994" i="2"/>
  <c r="C994" i="2"/>
  <c r="E994" i="2"/>
  <c r="G931" i="2"/>
  <c r="C931" i="2"/>
  <c r="E931" i="2"/>
  <c r="G930" i="2"/>
  <c r="C930" i="2"/>
  <c r="E930" i="2"/>
  <c r="G929" i="2"/>
  <c r="C929" i="2"/>
  <c r="E929" i="2"/>
  <c r="G928" i="2"/>
  <c r="C928" i="2"/>
  <c r="E928" i="2"/>
  <c r="G927" i="2"/>
  <c r="C927" i="2"/>
  <c r="E927" i="2"/>
  <c r="G993" i="2"/>
  <c r="C993" i="2"/>
  <c r="E993" i="2"/>
  <c r="G992" i="2"/>
  <c r="C992" i="2"/>
  <c r="E992" i="2"/>
  <c r="G926" i="2"/>
  <c r="C926" i="2"/>
  <c r="E926" i="2"/>
  <c r="G925" i="2"/>
  <c r="C925" i="2"/>
  <c r="E925" i="2"/>
  <c r="G924" i="2"/>
  <c r="C924" i="2"/>
  <c r="E924" i="2"/>
  <c r="G923" i="2"/>
  <c r="C923" i="2"/>
  <c r="E923" i="2"/>
  <c r="G922" i="2"/>
  <c r="C922" i="2"/>
  <c r="E922" i="2"/>
  <c r="G991" i="2"/>
  <c r="C991" i="2"/>
  <c r="E991" i="2"/>
  <c r="G921" i="2"/>
  <c r="C921" i="2"/>
  <c r="E921" i="2"/>
  <c r="G920" i="2"/>
  <c r="C920" i="2"/>
  <c r="E920" i="2"/>
  <c r="G919" i="2"/>
  <c r="C919" i="2"/>
  <c r="E919" i="2"/>
  <c r="G990" i="2"/>
  <c r="C990" i="2"/>
  <c r="E990" i="2"/>
  <c r="G918" i="2"/>
  <c r="C918" i="2"/>
  <c r="E918" i="2"/>
  <c r="G989" i="2"/>
  <c r="C989" i="2"/>
  <c r="E989" i="2"/>
  <c r="G917" i="2"/>
  <c r="C917" i="2"/>
  <c r="E917" i="2"/>
  <c r="G916" i="2"/>
  <c r="C916" i="2"/>
  <c r="E916" i="2"/>
  <c r="G915" i="2"/>
  <c r="C915" i="2"/>
  <c r="E915" i="2"/>
  <c r="G988" i="2"/>
  <c r="C988" i="2"/>
  <c r="E988" i="2"/>
  <c r="G914" i="2"/>
  <c r="C914" i="2"/>
  <c r="E914" i="2"/>
  <c r="G987" i="2"/>
  <c r="C987" i="2"/>
  <c r="E987" i="2"/>
  <c r="G986" i="2"/>
  <c r="C986" i="2"/>
  <c r="E986" i="2"/>
  <c r="G985" i="2"/>
  <c r="C985" i="2"/>
  <c r="E985" i="2"/>
  <c r="G984" i="2"/>
  <c r="C984" i="2"/>
  <c r="E984" i="2"/>
  <c r="G983" i="2"/>
  <c r="C983" i="2"/>
  <c r="E983" i="2"/>
  <c r="G982" i="2"/>
  <c r="C982" i="2"/>
  <c r="E982" i="2"/>
  <c r="G981" i="2"/>
  <c r="C981" i="2"/>
  <c r="E981" i="2"/>
  <c r="G980" i="2"/>
  <c r="C980" i="2"/>
  <c r="E980" i="2"/>
  <c r="G979" i="2"/>
  <c r="C979" i="2"/>
  <c r="E979" i="2"/>
  <c r="G978" i="2"/>
  <c r="C978" i="2"/>
  <c r="E978" i="2"/>
  <c r="G913" i="2"/>
  <c r="C913" i="2"/>
  <c r="E913" i="2"/>
  <c r="G977" i="2"/>
  <c r="C977" i="2"/>
  <c r="E977" i="2"/>
  <c r="G912" i="2"/>
  <c r="C912" i="2"/>
  <c r="E912" i="2"/>
  <c r="G911" i="2"/>
  <c r="C911" i="2"/>
  <c r="E911" i="2"/>
  <c r="G976" i="2"/>
  <c r="C976" i="2"/>
  <c r="E976" i="2"/>
  <c r="G975" i="2"/>
  <c r="C975" i="2"/>
  <c r="E975" i="2"/>
  <c r="G974" i="2"/>
  <c r="C974" i="2"/>
  <c r="E974" i="2"/>
  <c r="G973" i="2"/>
  <c r="C973" i="2"/>
  <c r="E973" i="2"/>
  <c r="G910" i="2"/>
  <c r="C910" i="2"/>
  <c r="E910" i="2"/>
  <c r="G909" i="2"/>
  <c r="C909" i="2"/>
  <c r="E909" i="2"/>
  <c r="G972" i="2"/>
  <c r="C972" i="2"/>
  <c r="E972" i="2"/>
  <c r="G971" i="2"/>
  <c r="C971" i="2"/>
  <c r="E971" i="2"/>
  <c r="G908" i="2"/>
  <c r="C908" i="2"/>
  <c r="E908" i="2"/>
  <c r="G970" i="2"/>
  <c r="C970" i="2"/>
  <c r="E970" i="2"/>
  <c r="G969" i="2"/>
  <c r="C969" i="2"/>
  <c r="E969" i="2"/>
  <c r="G907" i="2"/>
  <c r="C907" i="2"/>
  <c r="E907" i="2"/>
  <c r="G968" i="2"/>
  <c r="C968" i="2"/>
  <c r="E968" i="2"/>
  <c r="G906" i="2"/>
  <c r="C906" i="2"/>
  <c r="E906" i="2"/>
  <c r="G967" i="2"/>
  <c r="C967" i="2"/>
  <c r="G905" i="2"/>
  <c r="C905" i="2"/>
  <c r="G904" i="2"/>
  <c r="C904" i="2"/>
  <c r="G966" i="2"/>
  <c r="C966" i="2"/>
  <c r="G965" i="2"/>
  <c r="C965" i="2"/>
  <c r="G903" i="2"/>
  <c r="C903" i="2"/>
  <c r="G964" i="2"/>
  <c r="C964" i="2"/>
  <c r="G902" i="2"/>
  <c r="C902" i="2"/>
  <c r="G901" i="2"/>
  <c r="C901" i="2"/>
  <c r="G900" i="2"/>
  <c r="C900" i="2"/>
  <c r="G963" i="2"/>
  <c r="C963" i="2"/>
  <c r="G899" i="2"/>
  <c r="C899" i="2"/>
  <c r="G898" i="2"/>
  <c r="C898" i="2"/>
  <c r="G962" i="2"/>
  <c r="C962" i="2"/>
  <c r="G961" i="2"/>
  <c r="C961" i="2"/>
  <c r="G960" i="2"/>
  <c r="C960" i="2"/>
  <c r="G897" i="2"/>
  <c r="C897" i="2"/>
  <c r="G959" i="2"/>
  <c r="C959" i="2"/>
  <c r="G958" i="2"/>
  <c r="C958" i="2"/>
  <c r="G896" i="2"/>
  <c r="C896" i="2"/>
  <c r="G895" i="2"/>
  <c r="C895" i="2"/>
  <c r="G957" i="2"/>
  <c r="C957" i="2"/>
  <c r="G894" i="2"/>
  <c r="C894" i="2"/>
  <c r="G893" i="2"/>
  <c r="C893" i="2"/>
  <c r="G956" i="2"/>
  <c r="C956" i="2"/>
  <c r="G892" i="2"/>
  <c r="C892" i="2"/>
  <c r="G955" i="2"/>
  <c r="C955" i="2"/>
  <c r="G954" i="2"/>
  <c r="C954" i="2"/>
  <c r="G953" i="2"/>
  <c r="C953" i="2"/>
  <c r="G952" i="2"/>
  <c r="C952" i="2"/>
  <c r="G891" i="2"/>
  <c r="C891" i="2"/>
  <c r="G890" i="2"/>
  <c r="C890" i="2"/>
  <c r="G889" i="2"/>
  <c r="C889" i="2"/>
  <c r="G888" i="2"/>
  <c r="C888" i="2"/>
  <c r="G951" i="2"/>
  <c r="C951" i="2"/>
  <c r="G887" i="2"/>
  <c r="C887" i="2"/>
  <c r="G886" i="2"/>
  <c r="C886" i="2"/>
  <c r="G885" i="2"/>
  <c r="C885" i="2"/>
  <c r="G884" i="2"/>
  <c r="C884" i="2"/>
  <c r="G950" i="2"/>
  <c r="C950" i="2"/>
  <c r="G883" i="2"/>
  <c r="C883" i="2"/>
  <c r="G882" i="2"/>
  <c r="C882" i="2"/>
  <c r="G881" i="2"/>
  <c r="C881" i="2"/>
  <c r="G880" i="2"/>
  <c r="C880" i="2"/>
  <c r="G879" i="2"/>
  <c r="C879" i="2"/>
  <c r="G878" i="2"/>
  <c r="C878" i="2"/>
  <c r="G877" i="2"/>
  <c r="C877" i="2"/>
  <c r="G876" i="2"/>
  <c r="C876" i="2"/>
  <c r="G875" i="2"/>
  <c r="C875" i="2"/>
  <c r="G874" i="2"/>
  <c r="C874" i="2"/>
  <c r="G873" i="2"/>
  <c r="C873" i="2"/>
  <c r="G872" i="2"/>
  <c r="C872" i="2"/>
  <c r="G871" i="2"/>
  <c r="C871" i="2"/>
  <c r="G870" i="2"/>
  <c r="C870" i="2"/>
  <c r="G869" i="2"/>
  <c r="C869" i="2"/>
  <c r="G868" i="2"/>
  <c r="C868" i="2"/>
  <c r="G867" i="2"/>
  <c r="C867" i="2"/>
  <c r="G866" i="2"/>
  <c r="C866" i="2"/>
  <c r="G865" i="2"/>
  <c r="C865" i="2"/>
  <c r="G864" i="2"/>
  <c r="C864" i="2"/>
  <c r="G863" i="2"/>
  <c r="C863" i="2"/>
  <c r="G862" i="2"/>
  <c r="C862" i="2"/>
  <c r="G861" i="2"/>
  <c r="C861" i="2"/>
  <c r="G860" i="2"/>
  <c r="C860" i="2"/>
  <c r="G859" i="2"/>
  <c r="C859" i="2"/>
  <c r="G858" i="2"/>
  <c r="C858" i="2"/>
  <c r="G857" i="2"/>
  <c r="C857" i="2"/>
  <c r="G856" i="2"/>
  <c r="C856" i="2"/>
  <c r="G855" i="2"/>
  <c r="C855" i="2"/>
  <c r="G854" i="2"/>
  <c r="C854" i="2"/>
  <c r="G853" i="2"/>
  <c r="C853" i="2"/>
  <c r="G852" i="2"/>
  <c r="C852" i="2"/>
  <c r="G851" i="2"/>
  <c r="C851" i="2"/>
  <c r="G850" i="2"/>
  <c r="C850" i="2"/>
  <c r="G849" i="2"/>
  <c r="C849" i="2"/>
  <c r="G848" i="2"/>
  <c r="C848" i="2"/>
  <c r="G847" i="2"/>
  <c r="C847" i="2"/>
  <c r="G846" i="2"/>
  <c r="C846" i="2"/>
  <c r="G949" i="2"/>
  <c r="C949" i="2"/>
  <c r="G845" i="2"/>
  <c r="C845" i="2"/>
  <c r="G844" i="2"/>
  <c r="C844" i="2"/>
  <c r="G843" i="2"/>
  <c r="C843" i="2"/>
  <c r="G842" i="2"/>
  <c r="C842" i="2"/>
  <c r="G841" i="2"/>
  <c r="C841" i="2"/>
  <c r="G840" i="2"/>
  <c r="C840" i="2"/>
  <c r="G839" i="2"/>
  <c r="C839" i="2"/>
  <c r="G838" i="2"/>
  <c r="C838" i="2"/>
  <c r="G837" i="2"/>
  <c r="C837" i="2"/>
  <c r="G836" i="2"/>
  <c r="C836" i="2"/>
  <c r="G835" i="2"/>
  <c r="C835" i="2"/>
  <c r="G834" i="2"/>
  <c r="C834" i="2"/>
  <c r="G833" i="2"/>
  <c r="C833" i="2"/>
  <c r="G832" i="2"/>
  <c r="C832" i="2"/>
  <c r="G831" i="2"/>
  <c r="C831" i="2"/>
  <c r="G830" i="2"/>
  <c r="C830" i="2"/>
  <c r="G829" i="2"/>
  <c r="C829" i="2"/>
  <c r="G828" i="2"/>
  <c r="C828" i="2"/>
  <c r="G948" i="2"/>
  <c r="C948" i="2"/>
  <c r="G827" i="2"/>
  <c r="C827" i="2"/>
  <c r="G826" i="2"/>
  <c r="C826" i="2"/>
  <c r="G825" i="2"/>
  <c r="C825" i="2"/>
  <c r="G824" i="2"/>
  <c r="C824" i="2"/>
  <c r="G823" i="2"/>
  <c r="C823" i="2"/>
  <c r="G822" i="2"/>
  <c r="C822" i="2"/>
  <c r="G821" i="2"/>
  <c r="C821" i="2"/>
  <c r="G820" i="2"/>
  <c r="C820" i="2"/>
  <c r="G947" i="2"/>
  <c r="C947" i="2"/>
  <c r="G819" i="2"/>
  <c r="C819" i="2"/>
  <c r="G818" i="2"/>
  <c r="C818" i="2"/>
  <c r="G817" i="2"/>
  <c r="C817" i="2"/>
  <c r="G816" i="2"/>
  <c r="C816" i="2"/>
  <c r="G815" i="2"/>
  <c r="C815" i="2"/>
  <c r="G814" i="2"/>
  <c r="C814" i="2"/>
  <c r="G813" i="2"/>
  <c r="C813" i="2"/>
  <c r="G812" i="2"/>
  <c r="C812" i="2"/>
  <c r="G811" i="2"/>
  <c r="C811" i="2"/>
  <c r="G810" i="2"/>
  <c r="C810" i="2"/>
  <c r="G809" i="2"/>
  <c r="C809" i="2"/>
  <c r="G808" i="2"/>
  <c r="C808" i="2"/>
  <c r="G807" i="2"/>
  <c r="C807" i="2"/>
  <c r="G946" i="2"/>
  <c r="C946" i="2"/>
  <c r="G806" i="2"/>
  <c r="C806" i="2"/>
  <c r="G805" i="2"/>
  <c r="C805" i="2"/>
  <c r="G804" i="2"/>
  <c r="C804" i="2"/>
  <c r="G803" i="2"/>
  <c r="C803" i="2"/>
  <c r="G802" i="2"/>
  <c r="C802" i="2"/>
  <c r="G801" i="2"/>
  <c r="C801" i="2"/>
  <c r="G800" i="2"/>
  <c r="C800" i="2"/>
  <c r="G799" i="2"/>
  <c r="C799" i="2"/>
  <c r="G798" i="2"/>
  <c r="C798" i="2"/>
  <c r="G945" i="2"/>
  <c r="C945" i="2"/>
  <c r="G797" i="2"/>
  <c r="C797" i="2"/>
  <c r="G796" i="2"/>
  <c r="C796" i="2"/>
  <c r="G795" i="2"/>
  <c r="C795" i="2"/>
  <c r="G794" i="2"/>
  <c r="C794" i="2"/>
  <c r="G793" i="2"/>
  <c r="C793" i="2"/>
  <c r="G792" i="2"/>
  <c r="C792" i="2"/>
  <c r="G791" i="2"/>
  <c r="C791" i="2"/>
  <c r="G790" i="2"/>
  <c r="C790" i="2"/>
  <c r="G789" i="2"/>
  <c r="C789" i="2"/>
  <c r="G788" i="2"/>
  <c r="C788" i="2"/>
  <c r="G787" i="2"/>
  <c r="C787" i="2"/>
  <c r="G786" i="2"/>
  <c r="C786" i="2"/>
  <c r="G785" i="2"/>
  <c r="C785" i="2"/>
  <c r="G784" i="2"/>
  <c r="C784" i="2"/>
  <c r="G783" i="2"/>
  <c r="C783" i="2"/>
  <c r="G782" i="2"/>
  <c r="C782" i="2"/>
  <c r="G781" i="2"/>
  <c r="C781" i="2"/>
  <c r="G780" i="2"/>
  <c r="C780" i="2"/>
  <c r="G779" i="2"/>
  <c r="C779" i="2"/>
  <c r="G778" i="2"/>
  <c r="C778" i="2"/>
  <c r="G777" i="2"/>
  <c r="C777" i="2"/>
  <c r="G776" i="2"/>
  <c r="C776" i="2"/>
  <c r="G775" i="2"/>
  <c r="C775" i="2"/>
  <c r="G774" i="2"/>
  <c r="C774" i="2"/>
  <c r="G773" i="2"/>
  <c r="C773" i="2"/>
  <c r="G772" i="2"/>
  <c r="C772" i="2"/>
  <c r="G771" i="2"/>
  <c r="C771" i="2"/>
  <c r="G770" i="2"/>
  <c r="C770" i="2"/>
  <c r="G769" i="2"/>
  <c r="C769" i="2"/>
  <c r="G768" i="2"/>
  <c r="C768" i="2"/>
  <c r="G767" i="2"/>
  <c r="C767" i="2"/>
  <c r="G766" i="2"/>
  <c r="C766" i="2"/>
  <c r="G944" i="2"/>
  <c r="C944" i="2"/>
  <c r="G765" i="2"/>
  <c r="C765" i="2"/>
  <c r="G764" i="2"/>
  <c r="C764" i="2"/>
  <c r="G763" i="2"/>
  <c r="C763" i="2"/>
  <c r="G762" i="2"/>
  <c r="C762" i="2"/>
  <c r="G761" i="2"/>
  <c r="C761" i="2"/>
  <c r="G760" i="2"/>
  <c r="C760" i="2"/>
  <c r="G759" i="2"/>
  <c r="C759" i="2"/>
  <c r="G758" i="2"/>
  <c r="C758" i="2"/>
  <c r="G757" i="2"/>
  <c r="C757" i="2"/>
  <c r="G756" i="2"/>
  <c r="C756" i="2"/>
  <c r="G755" i="2"/>
  <c r="C755" i="2"/>
  <c r="G754" i="2"/>
  <c r="C754" i="2"/>
  <c r="G753" i="2"/>
  <c r="C753" i="2"/>
  <c r="G752" i="2"/>
  <c r="C752" i="2"/>
  <c r="G751" i="2"/>
  <c r="C751" i="2"/>
  <c r="G750" i="2"/>
  <c r="C750" i="2"/>
  <c r="G749" i="2"/>
  <c r="C749" i="2"/>
  <c r="G748" i="2"/>
  <c r="C748" i="2"/>
  <c r="G747" i="2"/>
  <c r="C747" i="2"/>
  <c r="G746" i="2"/>
  <c r="C746" i="2"/>
  <c r="G745" i="2"/>
  <c r="C745" i="2"/>
  <c r="G744" i="2"/>
  <c r="C744" i="2"/>
  <c r="G743" i="2"/>
  <c r="C743" i="2"/>
  <c r="G742" i="2"/>
  <c r="C742" i="2"/>
  <c r="G741" i="2"/>
  <c r="C741" i="2"/>
  <c r="G740" i="2"/>
  <c r="C740" i="2"/>
  <c r="G739" i="2"/>
  <c r="C739" i="2"/>
  <c r="G738" i="2"/>
  <c r="C738" i="2"/>
  <c r="G737" i="2"/>
  <c r="C737" i="2"/>
  <c r="G736" i="2"/>
  <c r="C736" i="2"/>
  <c r="G735" i="2"/>
  <c r="C735" i="2"/>
  <c r="G734" i="2"/>
  <c r="C734" i="2"/>
  <c r="G733" i="2"/>
  <c r="C733" i="2"/>
  <c r="G732" i="2"/>
  <c r="C732" i="2"/>
  <c r="G731" i="2"/>
  <c r="C731" i="2"/>
  <c r="G730" i="2"/>
  <c r="C730" i="2"/>
  <c r="G729" i="2"/>
  <c r="C729" i="2"/>
  <c r="G728" i="2"/>
  <c r="C728" i="2"/>
  <c r="G727" i="2"/>
  <c r="C727" i="2"/>
  <c r="G726" i="2"/>
  <c r="C726" i="2"/>
  <c r="G725" i="2"/>
  <c r="C725" i="2"/>
  <c r="G724" i="2"/>
  <c r="C724" i="2"/>
  <c r="G723" i="2"/>
  <c r="C723" i="2"/>
  <c r="G722" i="2"/>
  <c r="C722" i="2"/>
  <c r="G721" i="2"/>
  <c r="C721" i="2"/>
  <c r="G720" i="2"/>
  <c r="C720" i="2"/>
  <c r="G719" i="2"/>
  <c r="C719" i="2"/>
  <c r="G718" i="2"/>
  <c r="C718" i="2"/>
  <c r="G717" i="2"/>
  <c r="C717" i="2"/>
  <c r="G716" i="2"/>
  <c r="C716" i="2"/>
  <c r="G715" i="2"/>
  <c r="C715" i="2"/>
  <c r="G714" i="2"/>
  <c r="C714" i="2"/>
  <c r="G713" i="2"/>
  <c r="C713" i="2"/>
  <c r="G712" i="2"/>
  <c r="C712" i="2"/>
  <c r="G711" i="2"/>
  <c r="C711" i="2"/>
  <c r="G710" i="2"/>
  <c r="C710" i="2"/>
  <c r="G709" i="2"/>
  <c r="C709" i="2"/>
  <c r="G708" i="2"/>
  <c r="C708" i="2"/>
  <c r="G707" i="2"/>
  <c r="C707" i="2"/>
  <c r="G706" i="2"/>
  <c r="C706" i="2"/>
  <c r="G705" i="2"/>
  <c r="C705" i="2"/>
  <c r="G704" i="2"/>
  <c r="C704" i="2"/>
  <c r="G703" i="2"/>
  <c r="C703" i="2"/>
  <c r="G702" i="2"/>
  <c r="C702" i="2"/>
  <c r="G701" i="2"/>
  <c r="C701" i="2"/>
  <c r="G700" i="2"/>
  <c r="C700" i="2"/>
  <c r="G699" i="2"/>
  <c r="C699" i="2"/>
  <c r="G698" i="2"/>
  <c r="C698" i="2"/>
  <c r="G697" i="2"/>
  <c r="C697" i="2"/>
  <c r="G696" i="2"/>
  <c r="C696" i="2"/>
  <c r="G695" i="2"/>
  <c r="C695" i="2"/>
  <c r="G694" i="2"/>
  <c r="C694" i="2"/>
  <c r="G693" i="2"/>
  <c r="C693" i="2"/>
  <c r="G692" i="2"/>
  <c r="C692" i="2"/>
  <c r="G691" i="2"/>
  <c r="C691" i="2"/>
  <c r="G690" i="2"/>
  <c r="C690" i="2"/>
  <c r="G689" i="2"/>
  <c r="C689" i="2"/>
  <c r="G688" i="2"/>
  <c r="C688" i="2"/>
  <c r="G687" i="2"/>
  <c r="C687" i="2"/>
  <c r="G686" i="2"/>
  <c r="C686" i="2"/>
  <c r="G685" i="2"/>
  <c r="C685" i="2"/>
  <c r="G684" i="2"/>
  <c r="C684" i="2"/>
  <c r="G683" i="2"/>
  <c r="C683" i="2"/>
  <c r="G682" i="2"/>
  <c r="C682" i="2"/>
  <c r="G681" i="2"/>
  <c r="C681" i="2"/>
  <c r="G680" i="2"/>
  <c r="C680" i="2"/>
  <c r="G679" i="2"/>
  <c r="C679" i="2"/>
  <c r="G678" i="2"/>
  <c r="C678" i="2"/>
  <c r="G677" i="2"/>
  <c r="C677" i="2"/>
  <c r="G676" i="2"/>
  <c r="C676" i="2"/>
  <c r="G675" i="2"/>
  <c r="C675" i="2"/>
  <c r="G674" i="2"/>
  <c r="C674" i="2"/>
  <c r="G673" i="2"/>
  <c r="C673" i="2"/>
  <c r="G672" i="2"/>
  <c r="C672" i="2"/>
  <c r="G671" i="2"/>
  <c r="C671" i="2"/>
  <c r="G670" i="2"/>
  <c r="C670" i="2"/>
  <c r="G669" i="2"/>
  <c r="C669" i="2"/>
  <c r="G668" i="2"/>
  <c r="C668" i="2"/>
  <c r="G667" i="2"/>
  <c r="C667" i="2"/>
  <c r="G666" i="2"/>
  <c r="C666" i="2"/>
  <c r="G665" i="2"/>
  <c r="C665" i="2"/>
  <c r="G664" i="2"/>
  <c r="C664" i="2"/>
  <c r="G663" i="2"/>
  <c r="C663" i="2"/>
  <c r="G662" i="2"/>
  <c r="C662" i="2"/>
  <c r="G661" i="2"/>
  <c r="C661" i="2"/>
  <c r="G660" i="2"/>
  <c r="C660" i="2"/>
  <c r="G659" i="2"/>
  <c r="C659" i="2"/>
  <c r="G658" i="2"/>
  <c r="C658" i="2"/>
  <c r="G657" i="2"/>
  <c r="C657" i="2"/>
  <c r="G656" i="2"/>
  <c r="C656" i="2"/>
  <c r="G655" i="2"/>
  <c r="C655" i="2"/>
  <c r="G654" i="2"/>
  <c r="C654" i="2"/>
  <c r="G653" i="2"/>
  <c r="C653" i="2"/>
  <c r="G652" i="2"/>
  <c r="C652" i="2"/>
  <c r="G651" i="2"/>
  <c r="C651" i="2"/>
  <c r="G650" i="2"/>
  <c r="C650" i="2"/>
  <c r="G649" i="2"/>
  <c r="C649" i="2"/>
  <c r="G648" i="2"/>
  <c r="C648" i="2"/>
  <c r="G647" i="2"/>
  <c r="C647" i="2"/>
  <c r="G646" i="2"/>
  <c r="C646" i="2"/>
  <c r="G645" i="2"/>
  <c r="C645" i="2"/>
  <c r="G644" i="2"/>
  <c r="C644" i="2"/>
  <c r="G643" i="2"/>
  <c r="C643" i="2"/>
  <c r="G642" i="2"/>
  <c r="C642" i="2"/>
  <c r="G641" i="2"/>
  <c r="C641" i="2"/>
  <c r="G640" i="2"/>
  <c r="C640" i="2"/>
  <c r="G639" i="2"/>
  <c r="C639" i="2"/>
  <c r="G638" i="2"/>
  <c r="C638" i="2"/>
  <c r="G637" i="2"/>
  <c r="C637" i="2"/>
  <c r="G636" i="2"/>
  <c r="C636" i="2"/>
  <c r="G635" i="2"/>
  <c r="C635" i="2"/>
  <c r="G634" i="2"/>
  <c r="C634" i="2"/>
  <c r="G633" i="2"/>
  <c r="C633" i="2"/>
  <c r="G632" i="2"/>
  <c r="C632" i="2"/>
  <c r="G631" i="2"/>
  <c r="C631" i="2"/>
  <c r="G630" i="2"/>
  <c r="C630" i="2"/>
  <c r="G629" i="2"/>
  <c r="C629" i="2"/>
  <c r="G628" i="2"/>
  <c r="C628" i="2"/>
  <c r="G627" i="2"/>
  <c r="C627" i="2"/>
  <c r="G626" i="2"/>
  <c r="C626" i="2"/>
  <c r="G625" i="2"/>
  <c r="C625" i="2"/>
  <c r="G624" i="2"/>
  <c r="C624" i="2"/>
  <c r="G623" i="2"/>
  <c r="C623" i="2"/>
  <c r="G622" i="2"/>
  <c r="C622" i="2"/>
  <c r="G621" i="2"/>
  <c r="C621" i="2"/>
  <c r="G620" i="2"/>
  <c r="C620" i="2"/>
  <c r="G619" i="2"/>
  <c r="C619" i="2"/>
  <c r="G618" i="2"/>
  <c r="C618" i="2"/>
  <c r="G617" i="2"/>
  <c r="C617" i="2"/>
  <c r="G616" i="2"/>
  <c r="C616" i="2"/>
  <c r="G615" i="2"/>
  <c r="C615" i="2"/>
  <c r="G614" i="2"/>
  <c r="C614" i="2"/>
  <c r="G613" i="2"/>
  <c r="C613" i="2"/>
  <c r="G612" i="2"/>
  <c r="C612" i="2"/>
  <c r="G611" i="2"/>
  <c r="C611" i="2"/>
  <c r="G610" i="2"/>
  <c r="C610" i="2"/>
  <c r="G609" i="2"/>
  <c r="C609" i="2"/>
  <c r="G608" i="2"/>
  <c r="C608" i="2"/>
  <c r="G607" i="2"/>
  <c r="C607" i="2"/>
  <c r="G606" i="2"/>
  <c r="C606" i="2"/>
  <c r="G605" i="2"/>
  <c r="C605" i="2"/>
  <c r="G604" i="2"/>
  <c r="C604" i="2"/>
  <c r="G603" i="2"/>
  <c r="C603" i="2"/>
  <c r="G602" i="2"/>
  <c r="C602" i="2"/>
  <c r="G601" i="2"/>
  <c r="C601" i="2"/>
  <c r="G600" i="2"/>
  <c r="C600" i="2"/>
  <c r="G599" i="2"/>
  <c r="C599" i="2"/>
  <c r="G598" i="2"/>
  <c r="C598" i="2"/>
  <c r="G597" i="2"/>
  <c r="C597" i="2"/>
  <c r="G596" i="2"/>
  <c r="C596" i="2"/>
  <c r="G595" i="2"/>
  <c r="C595" i="2"/>
  <c r="G594" i="2"/>
  <c r="C594" i="2"/>
  <c r="G593" i="2"/>
  <c r="C593" i="2"/>
  <c r="G592" i="2"/>
  <c r="C592" i="2"/>
  <c r="G591" i="2"/>
  <c r="C591" i="2"/>
  <c r="G590" i="2"/>
  <c r="C590" i="2"/>
  <c r="G589" i="2"/>
  <c r="C589" i="2"/>
  <c r="G588" i="2"/>
  <c r="C588" i="2"/>
  <c r="G587" i="2"/>
  <c r="C587" i="2"/>
  <c r="G586" i="2"/>
  <c r="C586" i="2"/>
  <c r="G585" i="2"/>
  <c r="C585" i="2"/>
  <c r="G584" i="2"/>
  <c r="C584" i="2"/>
  <c r="G583" i="2"/>
  <c r="C583" i="2"/>
  <c r="G582" i="2"/>
  <c r="C582" i="2"/>
  <c r="G581" i="2"/>
  <c r="C581" i="2"/>
  <c r="G580" i="2"/>
  <c r="C580" i="2"/>
  <c r="G579" i="2"/>
  <c r="C579" i="2"/>
  <c r="G578" i="2"/>
  <c r="C578" i="2"/>
  <c r="G577" i="2"/>
  <c r="C577" i="2"/>
  <c r="G576" i="2"/>
  <c r="C576" i="2"/>
  <c r="G575" i="2"/>
  <c r="C575" i="2"/>
  <c r="G574" i="2"/>
  <c r="C574" i="2"/>
  <c r="G573" i="2"/>
  <c r="C573" i="2"/>
  <c r="G572" i="2"/>
  <c r="C572" i="2"/>
  <c r="G571" i="2"/>
  <c r="C571" i="2"/>
  <c r="G570" i="2"/>
  <c r="C570" i="2"/>
  <c r="G569" i="2"/>
  <c r="C569" i="2"/>
  <c r="G568" i="2"/>
  <c r="C568" i="2"/>
  <c r="G567" i="2"/>
  <c r="C567" i="2"/>
  <c r="G566" i="2"/>
  <c r="C566" i="2"/>
  <c r="G565" i="2"/>
  <c r="C565" i="2"/>
  <c r="G564" i="2"/>
  <c r="C564" i="2"/>
  <c r="G563" i="2"/>
  <c r="C563" i="2"/>
  <c r="G562" i="2"/>
  <c r="C562" i="2"/>
  <c r="G561" i="2"/>
  <c r="C561" i="2"/>
  <c r="G560" i="2"/>
  <c r="C560" i="2"/>
  <c r="G559" i="2"/>
  <c r="C559" i="2"/>
  <c r="G558" i="2"/>
  <c r="C558" i="2"/>
  <c r="G557" i="2"/>
  <c r="C557" i="2"/>
  <c r="G556" i="2"/>
  <c r="C556" i="2"/>
  <c r="G555" i="2"/>
  <c r="C555" i="2"/>
  <c r="G554" i="2"/>
  <c r="C554" i="2"/>
  <c r="G553" i="2"/>
  <c r="C553" i="2"/>
  <c r="G552" i="2"/>
  <c r="C552" i="2"/>
  <c r="G551" i="2"/>
  <c r="C551" i="2"/>
  <c r="G550" i="2"/>
  <c r="C550" i="2"/>
  <c r="G549" i="2"/>
  <c r="C549" i="2"/>
  <c r="G548" i="2"/>
  <c r="C548" i="2"/>
  <c r="G547" i="2"/>
  <c r="C547" i="2"/>
  <c r="G546" i="2"/>
  <c r="C546" i="2"/>
  <c r="G545" i="2"/>
  <c r="C545" i="2"/>
  <c r="G544" i="2"/>
  <c r="C544" i="2"/>
  <c r="G543" i="2"/>
  <c r="C543" i="2"/>
  <c r="G542" i="2"/>
  <c r="C542" i="2"/>
  <c r="G541" i="2"/>
  <c r="C541" i="2"/>
  <c r="G540" i="2"/>
  <c r="C540" i="2"/>
  <c r="G539" i="2"/>
  <c r="C539" i="2"/>
  <c r="G538" i="2"/>
  <c r="C538" i="2"/>
  <c r="G537" i="2"/>
  <c r="C537" i="2"/>
  <c r="G536" i="2"/>
  <c r="C536" i="2"/>
  <c r="G535" i="2"/>
  <c r="C535" i="2"/>
  <c r="G534" i="2"/>
  <c r="C534" i="2"/>
  <c r="G533" i="2"/>
  <c r="C533" i="2"/>
  <c r="G532" i="2"/>
  <c r="C532" i="2"/>
  <c r="G531" i="2"/>
  <c r="C531" i="2"/>
  <c r="G530" i="2"/>
  <c r="C530" i="2"/>
  <c r="G529" i="2"/>
  <c r="C529" i="2"/>
  <c r="G528" i="2"/>
  <c r="C528" i="2"/>
  <c r="G527" i="2"/>
  <c r="C527" i="2"/>
  <c r="G526" i="2"/>
  <c r="C526" i="2"/>
  <c r="G525" i="2"/>
  <c r="C525" i="2"/>
  <c r="G524" i="2"/>
  <c r="C524" i="2"/>
  <c r="G523" i="2"/>
  <c r="C523" i="2"/>
  <c r="G522" i="2"/>
  <c r="C522" i="2"/>
  <c r="G521" i="2"/>
  <c r="C521" i="2"/>
  <c r="G520" i="2"/>
  <c r="C520" i="2"/>
  <c r="G519" i="2"/>
  <c r="C519" i="2"/>
  <c r="G518" i="2"/>
  <c r="C518" i="2"/>
  <c r="G517" i="2"/>
  <c r="C517" i="2"/>
  <c r="G516" i="2"/>
  <c r="C516" i="2"/>
  <c r="G515" i="2"/>
  <c r="C515" i="2"/>
  <c r="G514" i="2"/>
  <c r="C514" i="2"/>
  <c r="G513" i="2"/>
  <c r="C513" i="2"/>
  <c r="G512" i="2"/>
  <c r="C512" i="2"/>
  <c r="G511" i="2"/>
  <c r="C511" i="2"/>
  <c r="G510" i="2"/>
  <c r="C510" i="2"/>
  <c r="G509" i="2"/>
  <c r="C509" i="2"/>
  <c r="G508" i="2"/>
  <c r="C508" i="2"/>
  <c r="G943" i="2"/>
  <c r="C943" i="2"/>
  <c r="G507" i="2"/>
  <c r="C507" i="2"/>
  <c r="G506" i="2"/>
  <c r="C506" i="2"/>
  <c r="G505" i="2"/>
  <c r="C505" i="2"/>
  <c r="G504" i="2"/>
  <c r="C504" i="2"/>
  <c r="G503" i="2"/>
  <c r="C503" i="2"/>
  <c r="G502" i="2"/>
  <c r="C502" i="2"/>
  <c r="G501" i="2"/>
  <c r="C501" i="2"/>
  <c r="G500" i="2"/>
  <c r="C500" i="2"/>
  <c r="G499" i="2"/>
  <c r="C499" i="2"/>
  <c r="G498" i="2"/>
  <c r="C498" i="2"/>
  <c r="G497" i="2"/>
  <c r="C497" i="2"/>
  <c r="G496" i="2"/>
  <c r="C496" i="2"/>
  <c r="G495" i="2"/>
  <c r="C495" i="2"/>
  <c r="G494" i="2"/>
  <c r="C494" i="2"/>
  <c r="G493" i="2"/>
  <c r="C493" i="2"/>
  <c r="G492" i="2"/>
  <c r="C492" i="2"/>
  <c r="G491" i="2"/>
  <c r="C491" i="2"/>
  <c r="G490" i="2"/>
  <c r="C490" i="2"/>
  <c r="G489" i="2"/>
  <c r="C489" i="2"/>
  <c r="G488" i="2"/>
  <c r="C488" i="2"/>
  <c r="G487" i="2"/>
  <c r="C487" i="2"/>
  <c r="G486" i="2"/>
  <c r="C486" i="2"/>
  <c r="G485" i="2"/>
  <c r="C485" i="2"/>
  <c r="G484" i="2"/>
  <c r="C484" i="2"/>
  <c r="G483" i="2"/>
  <c r="C483" i="2"/>
  <c r="G482" i="2"/>
  <c r="C482" i="2"/>
  <c r="G481" i="2"/>
  <c r="C481" i="2"/>
  <c r="G480" i="2"/>
  <c r="C480" i="2"/>
  <c r="G479" i="2"/>
  <c r="C479" i="2"/>
  <c r="G478" i="2"/>
  <c r="C478" i="2"/>
  <c r="G477" i="2"/>
  <c r="C477" i="2"/>
  <c r="G476" i="2"/>
  <c r="C476" i="2"/>
  <c r="G475" i="2"/>
  <c r="C475" i="2"/>
  <c r="G474" i="2"/>
  <c r="C474" i="2"/>
  <c r="G473" i="2"/>
  <c r="C473" i="2"/>
  <c r="G472" i="2"/>
  <c r="C472" i="2"/>
  <c r="G471" i="2"/>
  <c r="C471" i="2"/>
  <c r="G942" i="2"/>
  <c r="C942" i="2"/>
  <c r="G470" i="2"/>
  <c r="C470" i="2"/>
  <c r="G469" i="2"/>
  <c r="C469" i="2"/>
  <c r="G468" i="2"/>
  <c r="C468" i="2"/>
  <c r="G467" i="2"/>
  <c r="C467" i="2"/>
  <c r="G466" i="2"/>
  <c r="C466" i="2"/>
  <c r="G465" i="2"/>
  <c r="C465" i="2"/>
  <c r="G464" i="2"/>
  <c r="C464" i="2"/>
  <c r="G463" i="2"/>
  <c r="C463" i="2"/>
  <c r="G462" i="2"/>
  <c r="C462" i="2"/>
  <c r="G461" i="2"/>
  <c r="C461" i="2"/>
  <c r="G460" i="2"/>
  <c r="C460" i="2"/>
  <c r="G459" i="2"/>
  <c r="C459" i="2"/>
  <c r="G458" i="2"/>
  <c r="C458" i="2"/>
  <c r="G457" i="2"/>
  <c r="C457" i="2"/>
  <c r="G456" i="2"/>
  <c r="C456" i="2"/>
  <c r="G455" i="2"/>
  <c r="C455" i="2"/>
  <c r="G454" i="2"/>
  <c r="C454" i="2"/>
  <c r="G453" i="2"/>
  <c r="C453" i="2"/>
  <c r="G452" i="2"/>
  <c r="C452" i="2"/>
  <c r="G451" i="2"/>
  <c r="C451" i="2"/>
  <c r="G450" i="2"/>
  <c r="C450" i="2"/>
  <c r="G449" i="2"/>
  <c r="C449" i="2"/>
  <c r="G448" i="2"/>
  <c r="C448" i="2"/>
  <c r="G447" i="2"/>
  <c r="C447" i="2"/>
  <c r="G446" i="2"/>
  <c r="C446" i="2"/>
  <c r="G445" i="2"/>
  <c r="C445" i="2"/>
  <c r="G444" i="2"/>
  <c r="C444" i="2"/>
  <c r="G443" i="2"/>
  <c r="C443" i="2"/>
  <c r="G941" i="2"/>
  <c r="C941" i="2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G431" i="2"/>
  <c r="C431" i="2"/>
  <c r="G430" i="2"/>
  <c r="C430" i="2"/>
  <c r="G429" i="2"/>
  <c r="C429" i="2"/>
  <c r="G428" i="2"/>
  <c r="C428" i="2"/>
  <c r="G427" i="2"/>
  <c r="C427" i="2"/>
  <c r="G426" i="2"/>
  <c r="C426" i="2"/>
  <c r="G940" i="2"/>
  <c r="C940" i="2"/>
  <c r="G425" i="2"/>
  <c r="C425" i="2"/>
  <c r="G424" i="2"/>
  <c r="C424" i="2"/>
  <c r="G939" i="2"/>
  <c r="C939" i="2"/>
  <c r="G423" i="2"/>
  <c r="C423" i="2"/>
  <c r="G422" i="2"/>
  <c r="C422" i="2"/>
  <c r="G938" i="2"/>
  <c r="C938" i="2"/>
  <c r="G421" i="2"/>
  <c r="C421" i="2"/>
  <c r="G937" i="2"/>
  <c r="C937" i="2"/>
  <c r="G420" i="2"/>
  <c r="C420" i="2"/>
  <c r="G419" i="2"/>
  <c r="C419" i="2"/>
  <c r="G418" i="2"/>
  <c r="C418" i="2"/>
  <c r="G417" i="2"/>
  <c r="C417" i="2"/>
  <c r="G936" i="2"/>
  <c r="C936" i="2"/>
  <c r="G416" i="2"/>
  <c r="C416" i="2"/>
  <c r="G415" i="2"/>
  <c r="C415" i="2"/>
  <c r="G414" i="2"/>
  <c r="C414" i="2"/>
  <c r="G935" i="2"/>
  <c r="C935" i="2"/>
  <c r="G413" i="2"/>
  <c r="C413" i="2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/>
  <c r="G405" i="2"/>
  <c r="C405" i="2"/>
  <c r="G404" i="2"/>
  <c r="C404" i="2"/>
  <c r="G403" i="2"/>
  <c r="C403" i="2"/>
  <c r="G402" i="2"/>
  <c r="C402" i="2"/>
  <c r="G401" i="2"/>
  <c r="C401" i="2"/>
  <c r="G400" i="2"/>
  <c r="C400" i="2"/>
  <c r="G399" i="2"/>
  <c r="C399" i="2"/>
  <c r="G398" i="2"/>
  <c r="C398" i="2"/>
  <c r="G397" i="2"/>
  <c r="C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379" i="2"/>
  <c r="C379" i="2"/>
  <c r="G378" i="2"/>
  <c r="C378" i="2"/>
  <c r="G377" i="2"/>
  <c r="C377" i="2"/>
  <c r="G376" i="2"/>
  <c r="C376" i="2"/>
  <c r="G375" i="2"/>
  <c r="C375" i="2"/>
  <c r="G374" i="2"/>
  <c r="C374" i="2"/>
  <c r="G373" i="2"/>
  <c r="C373" i="2"/>
  <c r="G372" i="2"/>
  <c r="C372" i="2"/>
  <c r="G371" i="2"/>
  <c r="C371" i="2"/>
  <c r="G370" i="2"/>
  <c r="C370" i="2"/>
  <c r="G369" i="2"/>
  <c r="C369" i="2"/>
  <c r="G368" i="2"/>
  <c r="C368" i="2"/>
  <c r="G367" i="2"/>
  <c r="C367" i="2"/>
  <c r="G366" i="2"/>
  <c r="C366" i="2"/>
  <c r="G365" i="2"/>
  <c r="C365" i="2"/>
  <c r="G364" i="2"/>
  <c r="C364" i="2"/>
  <c r="G363" i="2"/>
  <c r="C363" i="2"/>
  <c r="G362" i="2"/>
  <c r="C362" i="2"/>
  <c r="G361" i="2"/>
  <c r="C361" i="2"/>
  <c r="G360" i="2"/>
  <c r="C360" i="2"/>
  <c r="G359" i="2"/>
  <c r="C359" i="2"/>
  <c r="G358" i="2"/>
  <c r="C358" i="2"/>
  <c r="G357" i="2"/>
  <c r="C357" i="2"/>
  <c r="G356" i="2"/>
  <c r="C356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349" i="2"/>
  <c r="C349" i="2"/>
  <c r="G348" i="2"/>
  <c r="C348" i="2"/>
  <c r="G347" i="2"/>
  <c r="C347" i="2"/>
  <c r="G346" i="2"/>
  <c r="C346" i="2"/>
  <c r="G345" i="2"/>
  <c r="C345" i="2"/>
  <c r="G344" i="2"/>
  <c r="C344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337" i="2"/>
  <c r="C337" i="2"/>
  <c r="G336" i="2"/>
  <c r="C336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306" i="2"/>
  <c r="C306" i="2"/>
  <c r="G305" i="2"/>
  <c r="C305" i="2"/>
  <c r="G304" i="2"/>
  <c r="C304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G179" i="2"/>
  <c r="C179" i="2"/>
  <c r="G178" i="2"/>
  <c r="C178" i="2"/>
  <c r="G177" i="2"/>
  <c r="C177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A189" i="2"/>
  <c r="H189" i="2"/>
  <c r="B189" i="2"/>
  <c r="D189" i="2"/>
  <c r="A190" i="2"/>
  <c r="H190" i="2"/>
  <c r="B190" i="2"/>
  <c r="D190" i="2"/>
  <c r="A191" i="2"/>
  <c r="H191" i="2"/>
  <c r="B191" i="2"/>
  <c r="D191" i="2"/>
  <c r="A192" i="2"/>
  <c r="H192" i="2"/>
  <c r="B192" i="2"/>
  <c r="D192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196" i="2"/>
  <c r="H196" i="2"/>
  <c r="B196" i="2"/>
  <c r="D196" i="2"/>
  <c r="A197" i="2"/>
  <c r="H197" i="2"/>
  <c r="B197" i="2"/>
  <c r="D197" i="2"/>
  <c r="A198" i="2"/>
  <c r="H198" i="2"/>
  <c r="B198" i="2"/>
  <c r="D198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215" i="2"/>
  <c r="H215" i="2"/>
  <c r="B215" i="2"/>
  <c r="D215" i="2"/>
  <c r="A216" i="2"/>
  <c r="H216" i="2"/>
  <c r="B216" i="2"/>
  <c r="D21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229" i="2"/>
  <c r="H229" i="2"/>
  <c r="B229" i="2"/>
  <c r="D229" i="2"/>
  <c r="A230" i="2"/>
  <c r="H230" i="2"/>
  <c r="B230" i="2"/>
  <c r="D230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A240" i="2"/>
  <c r="H240" i="2"/>
  <c r="B240" i="2"/>
  <c r="D240" i="2"/>
  <c r="A241" i="2"/>
  <c r="H241" i="2"/>
  <c r="B241" i="2"/>
  <c r="D241" i="2"/>
  <c r="A242" i="2"/>
  <c r="H242" i="2"/>
  <c r="B242" i="2"/>
  <c r="D242" i="2"/>
  <c r="A243" i="2"/>
  <c r="H243" i="2"/>
  <c r="B243" i="2"/>
  <c r="D243" i="2"/>
  <c r="A244" i="2"/>
  <c r="H244" i="2"/>
  <c r="B244" i="2"/>
  <c r="D244" i="2"/>
  <c r="A245" i="2"/>
  <c r="H245" i="2"/>
  <c r="B245" i="2"/>
  <c r="D245" i="2"/>
  <c r="A246" i="2"/>
  <c r="H246" i="2"/>
  <c r="B246" i="2"/>
  <c r="D246" i="2"/>
  <c r="A247" i="2"/>
  <c r="H247" i="2"/>
  <c r="B247" i="2"/>
  <c r="D247" i="2"/>
  <c r="A248" i="2"/>
  <c r="H248" i="2"/>
  <c r="B248" i="2"/>
  <c r="D248" i="2"/>
  <c r="A249" i="2"/>
  <c r="H249" i="2"/>
  <c r="B249" i="2"/>
  <c r="D249" i="2"/>
  <c r="A250" i="2"/>
  <c r="H250" i="2"/>
  <c r="B250" i="2"/>
  <c r="D250" i="2"/>
  <c r="A251" i="2"/>
  <c r="H251" i="2"/>
  <c r="B251" i="2"/>
  <c r="D251" i="2"/>
  <c r="A252" i="2"/>
  <c r="H252" i="2"/>
  <c r="B252" i="2"/>
  <c r="D252" i="2"/>
  <c r="A253" i="2"/>
  <c r="H253" i="2"/>
  <c r="B253" i="2"/>
  <c r="D253" i="2"/>
  <c r="A254" i="2"/>
  <c r="H254" i="2"/>
  <c r="B254" i="2"/>
  <c r="D254" i="2"/>
  <c r="A255" i="2"/>
  <c r="H255" i="2"/>
  <c r="B255" i="2"/>
  <c r="D255" i="2"/>
  <c r="A256" i="2"/>
  <c r="H256" i="2"/>
  <c r="B256" i="2"/>
  <c r="D256" i="2"/>
  <c r="A257" i="2"/>
  <c r="H257" i="2"/>
  <c r="B257" i="2"/>
  <c r="D257" i="2"/>
  <c r="A258" i="2"/>
  <c r="H258" i="2"/>
  <c r="B258" i="2"/>
  <c r="D258" i="2"/>
  <c r="A259" i="2"/>
  <c r="H259" i="2"/>
  <c r="B259" i="2"/>
  <c r="D259" i="2"/>
  <c r="A260" i="2"/>
  <c r="H260" i="2"/>
  <c r="B260" i="2"/>
  <c r="D260" i="2"/>
  <c r="A261" i="2"/>
  <c r="H261" i="2"/>
  <c r="B261" i="2"/>
  <c r="D261" i="2"/>
  <c r="A262" i="2"/>
  <c r="H262" i="2"/>
  <c r="B262" i="2"/>
  <c r="D262" i="2"/>
  <c r="A263" i="2"/>
  <c r="H263" i="2"/>
  <c r="B263" i="2"/>
  <c r="D263" i="2"/>
  <c r="A264" i="2"/>
  <c r="H264" i="2"/>
  <c r="B264" i="2"/>
  <c r="D264" i="2"/>
  <c r="A265" i="2"/>
  <c r="H265" i="2"/>
  <c r="B265" i="2"/>
  <c r="D265" i="2"/>
  <c r="A266" i="2"/>
  <c r="H266" i="2"/>
  <c r="B266" i="2"/>
  <c r="D266" i="2"/>
  <c r="A267" i="2"/>
  <c r="H267" i="2"/>
  <c r="B267" i="2"/>
  <c r="D267" i="2"/>
  <c r="A268" i="2"/>
  <c r="H268" i="2"/>
  <c r="B268" i="2"/>
  <c r="D268" i="2"/>
  <c r="A269" i="2"/>
  <c r="H269" i="2"/>
  <c r="B269" i="2"/>
  <c r="D269" i="2"/>
  <c r="A270" i="2"/>
  <c r="H270" i="2"/>
  <c r="B270" i="2"/>
  <c r="D270" i="2"/>
  <c r="A271" i="2"/>
  <c r="H271" i="2"/>
  <c r="B271" i="2"/>
  <c r="D271" i="2"/>
  <c r="A272" i="2"/>
  <c r="H272" i="2"/>
  <c r="B272" i="2"/>
  <c r="D272" i="2"/>
  <c r="A273" i="2"/>
  <c r="H273" i="2"/>
  <c r="B273" i="2"/>
  <c r="D273" i="2"/>
  <c r="A274" i="2"/>
  <c r="H274" i="2"/>
  <c r="B274" i="2"/>
  <c r="D274" i="2"/>
  <c r="A275" i="2"/>
  <c r="H275" i="2"/>
  <c r="B275" i="2"/>
  <c r="D275" i="2"/>
  <c r="A276" i="2"/>
  <c r="H276" i="2"/>
  <c r="B276" i="2"/>
  <c r="D276" i="2"/>
  <c r="A277" i="2"/>
  <c r="H277" i="2"/>
  <c r="B277" i="2"/>
  <c r="D277" i="2"/>
  <c r="A278" i="2"/>
  <c r="H278" i="2"/>
  <c r="B278" i="2"/>
  <c r="D278" i="2"/>
  <c r="A279" i="2"/>
  <c r="H279" i="2"/>
  <c r="B279" i="2"/>
  <c r="D279" i="2"/>
  <c r="A280" i="2"/>
  <c r="H280" i="2"/>
  <c r="B280" i="2"/>
  <c r="D280" i="2"/>
  <c r="A281" i="2"/>
  <c r="H281" i="2"/>
  <c r="B281" i="2"/>
  <c r="D281" i="2"/>
  <c r="A282" i="2"/>
  <c r="H282" i="2"/>
  <c r="B282" i="2"/>
  <c r="D282" i="2"/>
  <c r="A283" i="2"/>
  <c r="H283" i="2"/>
  <c r="B283" i="2"/>
  <c r="D283" i="2"/>
  <c r="A284" i="2"/>
  <c r="H284" i="2"/>
  <c r="B284" i="2"/>
  <c r="D284" i="2"/>
  <c r="A285" i="2"/>
  <c r="H285" i="2"/>
  <c r="B285" i="2"/>
  <c r="D285" i="2"/>
  <c r="A286" i="2"/>
  <c r="H286" i="2"/>
  <c r="B286" i="2"/>
  <c r="D286" i="2"/>
  <c r="A287" i="2"/>
  <c r="H287" i="2"/>
  <c r="B287" i="2"/>
  <c r="D287" i="2"/>
  <c r="A288" i="2"/>
  <c r="H288" i="2"/>
  <c r="B288" i="2"/>
  <c r="D288" i="2"/>
  <c r="A289" i="2"/>
  <c r="H289" i="2"/>
  <c r="B289" i="2"/>
  <c r="D289" i="2"/>
  <c r="A290" i="2"/>
  <c r="H290" i="2"/>
  <c r="B290" i="2"/>
  <c r="D290" i="2"/>
  <c r="A291" i="2"/>
  <c r="H291" i="2"/>
  <c r="B291" i="2"/>
  <c r="D291" i="2"/>
  <c r="A292" i="2"/>
  <c r="H292" i="2"/>
  <c r="B292" i="2"/>
  <c r="D292" i="2"/>
  <c r="A293" i="2"/>
  <c r="H293" i="2"/>
  <c r="B293" i="2"/>
  <c r="D293" i="2"/>
  <c r="A294" i="2"/>
  <c r="H294" i="2"/>
  <c r="B294" i="2"/>
  <c r="D294" i="2"/>
  <c r="A295" i="2"/>
  <c r="H295" i="2"/>
  <c r="B295" i="2"/>
  <c r="D295" i="2"/>
  <c r="A296" i="2"/>
  <c r="H296" i="2"/>
  <c r="B296" i="2"/>
  <c r="D296" i="2"/>
  <c r="A297" i="2"/>
  <c r="H297" i="2"/>
  <c r="B297" i="2"/>
  <c r="D297" i="2"/>
  <c r="A298" i="2"/>
  <c r="H298" i="2"/>
  <c r="B298" i="2"/>
  <c r="D298" i="2"/>
  <c r="A299" i="2"/>
  <c r="H299" i="2"/>
  <c r="B299" i="2"/>
  <c r="D299" i="2"/>
  <c r="A300" i="2"/>
  <c r="H300" i="2"/>
  <c r="B300" i="2"/>
  <c r="D300" i="2"/>
  <c r="A301" i="2"/>
  <c r="H301" i="2"/>
  <c r="B301" i="2"/>
  <c r="D301" i="2"/>
  <c r="A302" i="2"/>
  <c r="H302" i="2"/>
  <c r="B302" i="2"/>
  <c r="D302" i="2"/>
  <c r="A303" i="2"/>
  <c r="H303" i="2"/>
  <c r="B303" i="2"/>
  <c r="D303" i="2"/>
  <c r="A304" i="2"/>
  <c r="H304" i="2"/>
  <c r="B304" i="2"/>
  <c r="D304" i="2"/>
  <c r="A305" i="2"/>
  <c r="H305" i="2"/>
  <c r="B305" i="2"/>
  <c r="D305" i="2"/>
  <c r="A306" i="2"/>
  <c r="H306" i="2"/>
  <c r="B306" i="2"/>
  <c r="D306" i="2"/>
  <c r="A307" i="2"/>
  <c r="H307" i="2"/>
  <c r="B307" i="2"/>
  <c r="D307" i="2"/>
  <c r="A308" i="2"/>
  <c r="H308" i="2"/>
  <c r="B308" i="2"/>
  <c r="D308" i="2"/>
  <c r="A309" i="2"/>
  <c r="H309" i="2"/>
  <c r="B309" i="2"/>
  <c r="D309" i="2"/>
  <c r="A310" i="2"/>
  <c r="H310" i="2"/>
  <c r="B310" i="2"/>
  <c r="D310" i="2"/>
  <c r="A311" i="2"/>
  <c r="H311" i="2"/>
  <c r="B311" i="2"/>
  <c r="D311" i="2"/>
  <c r="A312" i="2"/>
  <c r="H312" i="2"/>
  <c r="B312" i="2"/>
  <c r="D312" i="2"/>
  <c r="A313" i="2"/>
  <c r="H313" i="2"/>
  <c r="B313" i="2"/>
  <c r="D313" i="2"/>
  <c r="A314" i="2"/>
  <c r="H314" i="2"/>
  <c r="B314" i="2"/>
  <c r="D314" i="2"/>
  <c r="A315" i="2"/>
  <c r="H315" i="2"/>
  <c r="B315" i="2"/>
  <c r="D315" i="2"/>
  <c r="A316" i="2"/>
  <c r="H316" i="2"/>
  <c r="B316" i="2"/>
  <c r="D316" i="2"/>
  <c r="A317" i="2"/>
  <c r="H317" i="2"/>
  <c r="B317" i="2"/>
  <c r="D317" i="2"/>
  <c r="A318" i="2"/>
  <c r="H318" i="2"/>
  <c r="B318" i="2"/>
  <c r="D318" i="2"/>
  <c r="A319" i="2"/>
  <c r="H319" i="2"/>
  <c r="B319" i="2"/>
  <c r="D319" i="2"/>
  <c r="A320" i="2"/>
  <c r="H320" i="2"/>
  <c r="B320" i="2"/>
  <c r="D320" i="2"/>
  <c r="A321" i="2"/>
  <c r="H321" i="2"/>
  <c r="B321" i="2"/>
  <c r="D321" i="2"/>
  <c r="A322" i="2"/>
  <c r="H322" i="2"/>
  <c r="B322" i="2"/>
  <c r="D322" i="2"/>
  <c r="A323" i="2"/>
  <c r="H323" i="2"/>
  <c r="B323" i="2"/>
  <c r="D323" i="2"/>
  <c r="A324" i="2"/>
  <c r="H324" i="2"/>
  <c r="B324" i="2"/>
  <c r="D324" i="2"/>
  <c r="A325" i="2"/>
  <c r="H325" i="2"/>
  <c r="B325" i="2"/>
  <c r="D325" i="2"/>
  <c r="A326" i="2"/>
  <c r="H326" i="2"/>
  <c r="B326" i="2"/>
  <c r="D326" i="2"/>
  <c r="A327" i="2"/>
  <c r="H327" i="2"/>
  <c r="B327" i="2"/>
  <c r="D327" i="2"/>
  <c r="A328" i="2"/>
  <c r="H328" i="2"/>
  <c r="B328" i="2"/>
  <c r="D328" i="2"/>
  <c r="A329" i="2"/>
  <c r="H329" i="2"/>
  <c r="B329" i="2"/>
  <c r="D329" i="2"/>
  <c r="A330" i="2"/>
  <c r="H330" i="2"/>
  <c r="B330" i="2"/>
  <c r="D330" i="2"/>
  <c r="A331" i="2"/>
  <c r="H331" i="2"/>
  <c r="B331" i="2"/>
  <c r="D331" i="2"/>
  <c r="A332" i="2"/>
  <c r="H332" i="2"/>
  <c r="B332" i="2"/>
  <c r="D332" i="2"/>
  <c r="A333" i="2"/>
  <c r="H333" i="2"/>
  <c r="B333" i="2"/>
  <c r="D333" i="2"/>
  <c r="A334" i="2"/>
  <c r="H334" i="2"/>
  <c r="B334" i="2"/>
  <c r="D334" i="2"/>
  <c r="A335" i="2"/>
  <c r="H335" i="2"/>
  <c r="B335" i="2"/>
  <c r="D335" i="2"/>
  <c r="A336" i="2"/>
  <c r="H336" i="2"/>
  <c r="B336" i="2"/>
  <c r="D336" i="2"/>
  <c r="A337" i="2"/>
  <c r="H337" i="2"/>
  <c r="B337" i="2"/>
  <c r="D337" i="2"/>
  <c r="A338" i="2"/>
  <c r="H338" i="2"/>
  <c r="B338" i="2"/>
  <c r="D338" i="2"/>
  <c r="A339" i="2"/>
  <c r="H339" i="2"/>
  <c r="B339" i="2"/>
  <c r="D339" i="2"/>
  <c r="A340" i="2"/>
  <c r="H340" i="2"/>
  <c r="B340" i="2"/>
  <c r="D340" i="2"/>
  <c r="A341" i="2"/>
  <c r="H341" i="2"/>
  <c r="B341" i="2"/>
  <c r="D341" i="2"/>
  <c r="A342" i="2"/>
  <c r="H342" i="2"/>
  <c r="B342" i="2"/>
  <c r="D342" i="2"/>
  <c r="A343" i="2"/>
  <c r="H343" i="2"/>
  <c r="B343" i="2"/>
  <c r="D343" i="2"/>
  <c r="A344" i="2"/>
  <c r="H344" i="2"/>
  <c r="B344" i="2"/>
  <c r="D344" i="2"/>
  <c r="A345" i="2"/>
  <c r="H345" i="2"/>
  <c r="B345" i="2"/>
  <c r="D345" i="2"/>
  <c r="A346" i="2"/>
  <c r="H346" i="2"/>
  <c r="B346" i="2"/>
  <c r="D346" i="2"/>
  <c r="A347" i="2"/>
  <c r="H347" i="2"/>
  <c r="B347" i="2"/>
  <c r="D347" i="2"/>
  <c r="A348" i="2"/>
  <c r="H348" i="2"/>
  <c r="B348" i="2"/>
  <c r="D348" i="2"/>
  <c r="A349" i="2"/>
  <c r="H349" i="2"/>
  <c r="B349" i="2"/>
  <c r="D349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356" i="2"/>
  <c r="H356" i="2"/>
  <c r="B356" i="2"/>
  <c r="D3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360" i="2"/>
  <c r="H360" i="2"/>
  <c r="B360" i="2"/>
  <c r="D360" i="2"/>
  <c r="A361" i="2"/>
  <c r="H361" i="2"/>
  <c r="B361" i="2"/>
  <c r="D361" i="2"/>
  <c r="A362" i="2"/>
  <c r="H362" i="2"/>
  <c r="B362" i="2"/>
  <c r="D362" i="2"/>
  <c r="A363" i="2"/>
  <c r="H363" i="2"/>
  <c r="B363" i="2"/>
  <c r="D363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367" i="2"/>
  <c r="H367" i="2"/>
  <c r="B367" i="2"/>
  <c r="D367" i="2"/>
  <c r="A368" i="2"/>
  <c r="H368" i="2"/>
  <c r="B368" i="2"/>
  <c r="D368" i="2"/>
  <c r="A369" i="2"/>
  <c r="H369" i="2"/>
  <c r="B369" i="2"/>
  <c r="D369" i="2"/>
  <c r="A370" i="2"/>
  <c r="H370" i="2"/>
  <c r="B370" i="2"/>
  <c r="D370" i="2"/>
  <c r="A371" i="2"/>
  <c r="H371" i="2"/>
  <c r="B371" i="2"/>
  <c r="D371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375" i="2"/>
  <c r="H375" i="2"/>
  <c r="B375" i="2"/>
  <c r="D375" i="2"/>
  <c r="A376" i="2"/>
  <c r="H376" i="2"/>
  <c r="B376" i="2"/>
  <c r="D376" i="2"/>
  <c r="A377" i="2"/>
  <c r="H377" i="2"/>
  <c r="B377" i="2"/>
  <c r="D377" i="2"/>
  <c r="A378" i="2"/>
  <c r="H378" i="2"/>
  <c r="B378" i="2"/>
  <c r="D378" i="2"/>
  <c r="A379" i="2"/>
  <c r="H379" i="2"/>
  <c r="B379" i="2"/>
  <c r="D379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406" i="2"/>
  <c r="H406" i="2"/>
  <c r="B406" i="2"/>
  <c r="D406" i="2"/>
  <c r="A407" i="2"/>
  <c r="H407" i="2"/>
  <c r="B407" i="2"/>
  <c r="D407" i="2"/>
  <c r="A408" i="2"/>
  <c r="H408" i="2"/>
  <c r="B408" i="2"/>
  <c r="D408" i="2"/>
  <c r="A409" i="2"/>
  <c r="H409" i="2"/>
  <c r="B409" i="2"/>
  <c r="D409" i="2"/>
  <c r="A410" i="2"/>
  <c r="H410" i="2"/>
  <c r="B410" i="2"/>
  <c r="D410" i="2"/>
  <c r="A411" i="2"/>
  <c r="H411" i="2"/>
  <c r="B411" i="2"/>
  <c r="D411" i="2"/>
  <c r="A412" i="2"/>
  <c r="H412" i="2"/>
  <c r="B412" i="2"/>
  <c r="D412" i="2"/>
  <c r="A413" i="2"/>
  <c r="H413" i="2"/>
  <c r="B413" i="2"/>
  <c r="D413" i="2"/>
  <c r="A935" i="2"/>
  <c r="H935" i="2"/>
  <c r="B935" i="2"/>
  <c r="D935" i="2"/>
  <c r="A414" i="2"/>
  <c r="H414" i="2"/>
  <c r="B414" i="2"/>
  <c r="D414" i="2"/>
  <c r="A415" i="2"/>
  <c r="H415" i="2"/>
  <c r="B415" i="2"/>
  <c r="D415" i="2"/>
  <c r="A416" i="2"/>
  <c r="H416" i="2"/>
  <c r="B416" i="2"/>
  <c r="D416" i="2"/>
  <c r="A936" i="2"/>
  <c r="H936" i="2"/>
  <c r="B936" i="2"/>
  <c r="D936" i="2"/>
  <c r="A417" i="2"/>
  <c r="H417" i="2"/>
  <c r="B417" i="2"/>
  <c r="D417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937" i="2"/>
  <c r="H937" i="2"/>
  <c r="B937" i="2"/>
  <c r="D937" i="2"/>
  <c r="A421" i="2"/>
  <c r="H421" i="2"/>
  <c r="B421" i="2"/>
  <c r="D421" i="2"/>
  <c r="A938" i="2"/>
  <c r="H938" i="2"/>
  <c r="B938" i="2"/>
  <c r="D938" i="2"/>
  <c r="A422" i="2"/>
  <c r="H422" i="2"/>
  <c r="B422" i="2"/>
  <c r="D422" i="2"/>
  <c r="A423" i="2"/>
  <c r="H423" i="2"/>
  <c r="B423" i="2"/>
  <c r="D423" i="2"/>
  <c r="A939" i="2"/>
  <c r="H939" i="2"/>
  <c r="B939" i="2"/>
  <c r="D939" i="2"/>
  <c r="A424" i="2"/>
  <c r="H424" i="2"/>
  <c r="B424" i="2"/>
  <c r="D424" i="2"/>
  <c r="A425" i="2"/>
  <c r="H425" i="2"/>
  <c r="B425" i="2"/>
  <c r="D425" i="2"/>
  <c r="A940" i="2"/>
  <c r="H940" i="2"/>
  <c r="B940" i="2"/>
  <c r="D940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941" i="2"/>
  <c r="H941" i="2"/>
  <c r="B941" i="2"/>
  <c r="D941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942" i="2"/>
  <c r="H942" i="2"/>
  <c r="B942" i="2"/>
  <c r="D942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943" i="2"/>
  <c r="H943" i="2"/>
  <c r="B943" i="2"/>
  <c r="D943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635" i="2"/>
  <c r="H635" i="2"/>
  <c r="B635" i="2"/>
  <c r="D635" i="2"/>
  <c r="A636" i="2"/>
  <c r="H636" i="2"/>
  <c r="B636" i="2"/>
  <c r="D636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670" i="2"/>
  <c r="H670" i="2"/>
  <c r="B670" i="2"/>
  <c r="D670" i="2"/>
  <c r="A671" i="2"/>
  <c r="H671" i="2"/>
  <c r="B671" i="2"/>
  <c r="D671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682" i="2"/>
  <c r="H682" i="2"/>
  <c r="B682" i="2"/>
  <c r="D682" i="2"/>
  <c r="A683" i="2"/>
  <c r="H683" i="2"/>
  <c r="B683" i="2"/>
  <c r="D683" i="2"/>
  <c r="A684" i="2"/>
  <c r="H684" i="2"/>
  <c r="B684" i="2"/>
  <c r="D684" i="2"/>
  <c r="A685" i="2"/>
  <c r="H685" i="2"/>
  <c r="B685" i="2"/>
  <c r="D685" i="2"/>
  <c r="A686" i="2"/>
  <c r="H686" i="2"/>
  <c r="B686" i="2"/>
  <c r="D686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697" i="2"/>
  <c r="H697" i="2"/>
  <c r="B697" i="2"/>
  <c r="D697" i="2"/>
  <c r="A698" i="2"/>
  <c r="H698" i="2"/>
  <c r="B698" i="2"/>
  <c r="D698" i="2"/>
  <c r="A699" i="2"/>
  <c r="H699" i="2"/>
  <c r="B699" i="2"/>
  <c r="D699" i="2"/>
  <c r="A700" i="2"/>
  <c r="H700" i="2"/>
  <c r="B700" i="2"/>
  <c r="D700" i="2"/>
  <c r="A701" i="2"/>
  <c r="H701" i="2"/>
  <c r="B701" i="2"/>
  <c r="D701" i="2"/>
  <c r="A702" i="2"/>
  <c r="H702" i="2"/>
  <c r="B702" i="2"/>
  <c r="D702" i="2"/>
  <c r="A703" i="2"/>
  <c r="H703" i="2"/>
  <c r="B703" i="2"/>
  <c r="D703" i="2"/>
  <c r="A704" i="2"/>
  <c r="H704" i="2"/>
  <c r="B704" i="2"/>
  <c r="D704" i="2"/>
  <c r="A705" i="2"/>
  <c r="H705" i="2"/>
  <c r="B705" i="2"/>
  <c r="D705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709" i="2"/>
  <c r="H709" i="2"/>
  <c r="B709" i="2"/>
  <c r="D709" i="2"/>
  <c r="A710" i="2"/>
  <c r="H710" i="2"/>
  <c r="B710" i="2"/>
  <c r="D710" i="2"/>
  <c r="A711" i="2"/>
  <c r="H711" i="2"/>
  <c r="B711" i="2"/>
  <c r="D711" i="2"/>
  <c r="A712" i="2"/>
  <c r="H712" i="2"/>
  <c r="B712" i="2"/>
  <c r="D712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736" i="2"/>
  <c r="H736" i="2"/>
  <c r="B736" i="2"/>
  <c r="D736" i="2"/>
  <c r="A737" i="2"/>
  <c r="H737" i="2"/>
  <c r="B737" i="2"/>
  <c r="D737" i="2"/>
  <c r="A738" i="2"/>
  <c r="H738" i="2"/>
  <c r="B738" i="2"/>
  <c r="D738" i="2"/>
  <c r="A739" i="2"/>
  <c r="H739" i="2"/>
  <c r="B739" i="2"/>
  <c r="D739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744" i="2"/>
  <c r="H744" i="2"/>
  <c r="B744" i="2"/>
  <c r="D744" i="2"/>
  <c r="A745" i="2"/>
  <c r="H745" i="2"/>
  <c r="B745" i="2"/>
  <c r="D745" i="2"/>
  <c r="A746" i="2"/>
  <c r="H746" i="2"/>
  <c r="B746" i="2"/>
  <c r="D746" i="2"/>
  <c r="A747" i="2"/>
  <c r="H747" i="2"/>
  <c r="B747" i="2"/>
  <c r="D747" i="2"/>
  <c r="A748" i="2"/>
  <c r="H748" i="2"/>
  <c r="B748" i="2"/>
  <c r="D748" i="2"/>
  <c r="A749" i="2"/>
  <c r="H749" i="2"/>
  <c r="B749" i="2"/>
  <c r="D749" i="2"/>
  <c r="A750" i="2"/>
  <c r="H750" i="2"/>
  <c r="B750" i="2"/>
  <c r="D750" i="2"/>
  <c r="A751" i="2"/>
  <c r="H751" i="2"/>
  <c r="B751" i="2"/>
  <c r="D751" i="2"/>
  <c r="A752" i="2"/>
  <c r="H752" i="2"/>
  <c r="B752" i="2"/>
  <c r="D752" i="2"/>
  <c r="A753" i="2"/>
  <c r="H753" i="2"/>
  <c r="B753" i="2"/>
  <c r="D753" i="2"/>
  <c r="A754" i="2"/>
  <c r="H754" i="2"/>
  <c r="B754" i="2"/>
  <c r="D754" i="2"/>
  <c r="A755" i="2"/>
  <c r="H755" i="2"/>
  <c r="B755" i="2"/>
  <c r="D755" i="2"/>
  <c r="A756" i="2"/>
  <c r="H756" i="2"/>
  <c r="B756" i="2"/>
  <c r="D756" i="2"/>
  <c r="A757" i="2"/>
  <c r="H757" i="2"/>
  <c r="B757" i="2"/>
  <c r="D757" i="2"/>
  <c r="A758" i="2"/>
  <c r="H758" i="2"/>
  <c r="B758" i="2"/>
  <c r="D758" i="2"/>
  <c r="A759" i="2"/>
  <c r="H759" i="2"/>
  <c r="B759" i="2"/>
  <c r="D759" i="2"/>
  <c r="A760" i="2"/>
  <c r="H760" i="2"/>
  <c r="B760" i="2"/>
  <c r="D760" i="2"/>
  <c r="A761" i="2"/>
  <c r="H761" i="2"/>
  <c r="B761" i="2"/>
  <c r="D761" i="2"/>
  <c r="A762" i="2"/>
  <c r="H762" i="2"/>
  <c r="B762" i="2"/>
  <c r="D762" i="2"/>
  <c r="A763" i="2"/>
  <c r="H763" i="2"/>
  <c r="B763" i="2"/>
  <c r="D763" i="2"/>
  <c r="A764" i="2"/>
  <c r="H764" i="2"/>
  <c r="B764" i="2"/>
  <c r="D764" i="2"/>
  <c r="A765" i="2"/>
  <c r="H765" i="2"/>
  <c r="B765" i="2"/>
  <c r="D765" i="2"/>
  <c r="A944" i="2"/>
  <c r="H944" i="2"/>
  <c r="B944" i="2"/>
  <c r="D944" i="2"/>
  <c r="A766" i="2"/>
  <c r="H766" i="2"/>
  <c r="B766" i="2"/>
  <c r="D766" i="2"/>
  <c r="A767" i="2"/>
  <c r="H767" i="2"/>
  <c r="B767" i="2"/>
  <c r="D767" i="2"/>
  <c r="A768" i="2"/>
  <c r="H768" i="2"/>
  <c r="B768" i="2"/>
  <c r="D768" i="2"/>
  <c r="A769" i="2"/>
  <c r="H769" i="2"/>
  <c r="B769" i="2"/>
  <c r="D769" i="2"/>
  <c r="A770" i="2"/>
  <c r="H770" i="2"/>
  <c r="B770" i="2"/>
  <c r="D770" i="2"/>
  <c r="A771" i="2"/>
  <c r="H771" i="2"/>
  <c r="B771" i="2"/>
  <c r="D771" i="2"/>
  <c r="A772" i="2"/>
  <c r="H772" i="2"/>
  <c r="B772" i="2"/>
  <c r="D772" i="2"/>
  <c r="A773" i="2"/>
  <c r="H773" i="2"/>
  <c r="B773" i="2"/>
  <c r="D773" i="2"/>
  <c r="A774" i="2"/>
  <c r="H774" i="2"/>
  <c r="B774" i="2"/>
  <c r="D774" i="2"/>
  <c r="A775" i="2"/>
  <c r="H775" i="2"/>
  <c r="B775" i="2"/>
  <c r="D775" i="2"/>
  <c r="A776" i="2"/>
  <c r="H776" i="2"/>
  <c r="B776" i="2"/>
  <c r="D776" i="2"/>
  <c r="A777" i="2"/>
  <c r="H777" i="2"/>
  <c r="B777" i="2"/>
  <c r="D777" i="2"/>
  <c r="A778" i="2"/>
  <c r="H778" i="2"/>
  <c r="B778" i="2"/>
  <c r="D778" i="2"/>
  <c r="A779" i="2"/>
  <c r="H779" i="2"/>
  <c r="B779" i="2"/>
  <c r="D779" i="2"/>
  <c r="A780" i="2"/>
  <c r="H780" i="2"/>
  <c r="B780" i="2"/>
  <c r="D780" i="2"/>
  <c r="A781" i="2"/>
  <c r="H781" i="2"/>
  <c r="B781" i="2"/>
  <c r="D781" i="2"/>
  <c r="A782" i="2"/>
  <c r="H782" i="2"/>
  <c r="B782" i="2"/>
  <c r="D782" i="2"/>
  <c r="A783" i="2"/>
  <c r="H783" i="2"/>
  <c r="B783" i="2"/>
  <c r="D783" i="2"/>
  <c r="A784" i="2"/>
  <c r="H784" i="2"/>
  <c r="B784" i="2"/>
  <c r="D784" i="2"/>
  <c r="A785" i="2"/>
  <c r="H785" i="2"/>
  <c r="B785" i="2"/>
  <c r="D785" i="2"/>
  <c r="A786" i="2"/>
  <c r="H786" i="2"/>
  <c r="B786" i="2"/>
  <c r="D786" i="2"/>
  <c r="A787" i="2"/>
  <c r="H787" i="2"/>
  <c r="B787" i="2"/>
  <c r="D787" i="2"/>
  <c r="A788" i="2"/>
  <c r="H788" i="2"/>
  <c r="B788" i="2"/>
  <c r="D788" i="2"/>
  <c r="A789" i="2"/>
  <c r="H789" i="2"/>
  <c r="B789" i="2"/>
  <c r="D789" i="2"/>
  <c r="A790" i="2"/>
  <c r="H790" i="2"/>
  <c r="B790" i="2"/>
  <c r="D790" i="2"/>
  <c r="A791" i="2"/>
  <c r="H791" i="2"/>
  <c r="B791" i="2"/>
  <c r="D791" i="2"/>
  <c r="A792" i="2"/>
  <c r="H792" i="2"/>
  <c r="B792" i="2"/>
  <c r="D792" i="2"/>
  <c r="A793" i="2"/>
  <c r="H793" i="2"/>
  <c r="B793" i="2"/>
  <c r="D793" i="2"/>
  <c r="A794" i="2"/>
  <c r="H794" i="2"/>
  <c r="B794" i="2"/>
  <c r="D794" i="2"/>
  <c r="A795" i="2"/>
  <c r="H795" i="2"/>
  <c r="B795" i="2"/>
  <c r="D795" i="2"/>
  <c r="A796" i="2"/>
  <c r="H796" i="2"/>
  <c r="B796" i="2"/>
  <c r="D796" i="2"/>
  <c r="A797" i="2"/>
  <c r="H797" i="2"/>
  <c r="B797" i="2"/>
  <c r="D797" i="2"/>
  <c r="A945" i="2"/>
  <c r="H945" i="2"/>
  <c r="B945" i="2"/>
  <c r="D945" i="2"/>
  <c r="A798" i="2"/>
  <c r="H798" i="2"/>
  <c r="B798" i="2"/>
  <c r="D798" i="2"/>
  <c r="A799" i="2"/>
  <c r="H799" i="2"/>
  <c r="B799" i="2"/>
  <c r="D799" i="2"/>
  <c r="A800" i="2"/>
  <c r="H800" i="2"/>
  <c r="B800" i="2"/>
  <c r="D800" i="2"/>
  <c r="A801" i="2"/>
  <c r="H801" i="2"/>
  <c r="B801" i="2"/>
  <c r="D801" i="2"/>
  <c r="A802" i="2"/>
  <c r="H802" i="2"/>
  <c r="B802" i="2"/>
  <c r="D802" i="2"/>
  <c r="A803" i="2"/>
  <c r="H803" i="2"/>
  <c r="B803" i="2"/>
  <c r="D803" i="2"/>
  <c r="A804" i="2"/>
  <c r="H804" i="2"/>
  <c r="B804" i="2"/>
  <c r="D804" i="2"/>
  <c r="A805" i="2"/>
  <c r="H805" i="2"/>
  <c r="B805" i="2"/>
  <c r="D805" i="2"/>
  <c r="A806" i="2"/>
  <c r="H806" i="2"/>
  <c r="B806" i="2"/>
  <c r="D806" i="2"/>
  <c r="A946" i="2"/>
  <c r="H946" i="2"/>
  <c r="B946" i="2"/>
  <c r="D946" i="2"/>
  <c r="A807" i="2"/>
  <c r="H807" i="2"/>
  <c r="B807" i="2"/>
  <c r="D807" i="2"/>
  <c r="A808" i="2"/>
  <c r="H808" i="2"/>
  <c r="B808" i="2"/>
  <c r="D808" i="2"/>
  <c r="A809" i="2"/>
  <c r="H809" i="2"/>
  <c r="B809" i="2"/>
  <c r="D809" i="2"/>
  <c r="A810" i="2"/>
  <c r="H810" i="2"/>
  <c r="B810" i="2"/>
  <c r="D810" i="2"/>
  <c r="A811" i="2"/>
  <c r="H811" i="2"/>
  <c r="B811" i="2"/>
  <c r="D811" i="2"/>
  <c r="A812" i="2"/>
  <c r="H812" i="2"/>
  <c r="B812" i="2"/>
  <c r="D812" i="2"/>
  <c r="A813" i="2"/>
  <c r="H813" i="2"/>
  <c r="B813" i="2"/>
  <c r="D813" i="2"/>
  <c r="A814" i="2"/>
  <c r="H814" i="2"/>
  <c r="B814" i="2"/>
  <c r="D814" i="2"/>
  <c r="A815" i="2"/>
  <c r="H815" i="2"/>
  <c r="B815" i="2"/>
  <c r="D815" i="2"/>
  <c r="A816" i="2"/>
  <c r="H816" i="2"/>
  <c r="B816" i="2"/>
  <c r="D816" i="2"/>
  <c r="A817" i="2"/>
  <c r="H817" i="2"/>
  <c r="B817" i="2"/>
  <c r="D817" i="2"/>
  <c r="A818" i="2"/>
  <c r="H818" i="2"/>
  <c r="B818" i="2"/>
  <c r="D818" i="2"/>
  <c r="A819" i="2"/>
  <c r="H819" i="2"/>
  <c r="B819" i="2"/>
  <c r="D819" i="2"/>
  <c r="A947" i="2"/>
  <c r="H947" i="2"/>
  <c r="B947" i="2"/>
  <c r="D947" i="2"/>
  <c r="A820" i="2"/>
  <c r="H820" i="2"/>
  <c r="B820" i="2"/>
  <c r="D820" i="2"/>
  <c r="A821" i="2"/>
  <c r="H821" i="2"/>
  <c r="B821" i="2"/>
  <c r="D821" i="2"/>
  <c r="A822" i="2"/>
  <c r="H822" i="2"/>
  <c r="B822" i="2"/>
  <c r="D822" i="2"/>
  <c r="A823" i="2"/>
  <c r="H823" i="2"/>
  <c r="B823" i="2"/>
  <c r="D823" i="2"/>
  <c r="A824" i="2"/>
  <c r="H824" i="2"/>
  <c r="B824" i="2"/>
  <c r="D824" i="2"/>
  <c r="A825" i="2"/>
  <c r="H825" i="2"/>
  <c r="B825" i="2"/>
  <c r="D825" i="2"/>
  <c r="A826" i="2"/>
  <c r="H826" i="2"/>
  <c r="B826" i="2"/>
  <c r="D826" i="2"/>
  <c r="A827" i="2"/>
  <c r="H827" i="2"/>
  <c r="B827" i="2"/>
  <c r="D827" i="2"/>
  <c r="A948" i="2"/>
  <c r="H948" i="2"/>
  <c r="B948" i="2"/>
  <c r="D948" i="2"/>
  <c r="A828" i="2"/>
  <c r="H828" i="2"/>
  <c r="B828" i="2"/>
  <c r="D828" i="2"/>
  <c r="A829" i="2"/>
  <c r="H829" i="2"/>
  <c r="B829" i="2"/>
  <c r="D829" i="2"/>
  <c r="A830" i="2"/>
  <c r="H830" i="2"/>
  <c r="B830" i="2"/>
  <c r="D830" i="2"/>
  <c r="A831" i="2"/>
  <c r="H831" i="2"/>
  <c r="B831" i="2"/>
  <c r="D831" i="2"/>
  <c r="A832" i="2"/>
  <c r="H832" i="2"/>
  <c r="B832" i="2"/>
  <c r="D832" i="2"/>
  <c r="A833" i="2"/>
  <c r="H833" i="2"/>
  <c r="B833" i="2"/>
  <c r="D833" i="2"/>
  <c r="A834" i="2"/>
  <c r="H834" i="2"/>
  <c r="B834" i="2"/>
  <c r="D834" i="2"/>
  <c r="A835" i="2"/>
  <c r="H835" i="2"/>
  <c r="B835" i="2"/>
  <c r="D835" i="2"/>
  <c r="A836" i="2"/>
  <c r="H836" i="2"/>
  <c r="B836" i="2"/>
  <c r="D836" i="2"/>
  <c r="A837" i="2"/>
  <c r="H837" i="2"/>
  <c r="B837" i="2"/>
  <c r="D837" i="2"/>
  <c r="A838" i="2"/>
  <c r="H838" i="2"/>
  <c r="B838" i="2"/>
  <c r="D838" i="2"/>
  <c r="A839" i="2"/>
  <c r="H839" i="2"/>
  <c r="B839" i="2"/>
  <c r="D839" i="2"/>
  <c r="A840" i="2"/>
  <c r="H840" i="2"/>
  <c r="B840" i="2"/>
  <c r="D840" i="2"/>
  <c r="A841" i="2"/>
  <c r="H841" i="2"/>
  <c r="B841" i="2"/>
  <c r="D841" i="2"/>
  <c r="A842" i="2"/>
  <c r="H842" i="2"/>
  <c r="B842" i="2"/>
  <c r="D842" i="2"/>
  <c r="A843" i="2"/>
  <c r="H843" i="2"/>
  <c r="B843" i="2"/>
  <c r="D843" i="2"/>
  <c r="A844" i="2"/>
  <c r="H844" i="2"/>
  <c r="B844" i="2"/>
  <c r="D844" i="2"/>
  <c r="A845" i="2"/>
  <c r="H845" i="2"/>
  <c r="B845" i="2"/>
  <c r="D845" i="2"/>
  <c r="A949" i="2"/>
  <c r="H949" i="2"/>
  <c r="B949" i="2"/>
  <c r="D949" i="2"/>
  <c r="A846" i="2"/>
  <c r="H846" i="2"/>
  <c r="B846" i="2"/>
  <c r="D846" i="2"/>
  <c r="A847" i="2"/>
  <c r="H847" i="2"/>
  <c r="B847" i="2"/>
  <c r="D847" i="2"/>
  <c r="A848" i="2"/>
  <c r="H848" i="2"/>
  <c r="B848" i="2"/>
  <c r="D848" i="2"/>
  <c r="A849" i="2"/>
  <c r="H849" i="2"/>
  <c r="B849" i="2"/>
  <c r="D849" i="2"/>
  <c r="A850" i="2"/>
  <c r="H850" i="2"/>
  <c r="B850" i="2"/>
  <c r="D850" i="2"/>
  <c r="A851" i="2"/>
  <c r="H851" i="2"/>
  <c r="B851" i="2"/>
  <c r="D851" i="2"/>
  <c r="A852" i="2"/>
  <c r="H852" i="2"/>
  <c r="B852" i="2"/>
  <c r="D852" i="2"/>
  <c r="A853" i="2"/>
  <c r="H853" i="2"/>
  <c r="B853" i="2"/>
  <c r="D853" i="2"/>
  <c r="A854" i="2"/>
  <c r="H854" i="2"/>
  <c r="B854" i="2"/>
  <c r="D854" i="2"/>
  <c r="A855" i="2"/>
  <c r="H855" i="2"/>
  <c r="B855" i="2"/>
  <c r="D855" i="2"/>
  <c r="A856" i="2"/>
  <c r="H856" i="2"/>
  <c r="B856" i="2"/>
  <c r="D856" i="2"/>
  <c r="A857" i="2"/>
  <c r="H857" i="2"/>
  <c r="B857" i="2"/>
  <c r="D857" i="2"/>
  <c r="A858" i="2"/>
  <c r="H858" i="2"/>
  <c r="B858" i="2"/>
  <c r="D858" i="2"/>
  <c r="A859" i="2"/>
  <c r="H859" i="2"/>
  <c r="B859" i="2"/>
  <c r="D859" i="2"/>
  <c r="A860" i="2"/>
  <c r="H860" i="2"/>
  <c r="B860" i="2"/>
  <c r="D860" i="2"/>
  <c r="A861" i="2"/>
  <c r="H861" i="2"/>
  <c r="B861" i="2"/>
  <c r="D861" i="2"/>
  <c r="A862" i="2"/>
  <c r="H862" i="2"/>
  <c r="B862" i="2"/>
  <c r="D862" i="2"/>
  <c r="A863" i="2"/>
  <c r="H863" i="2"/>
  <c r="B863" i="2"/>
  <c r="D863" i="2"/>
  <c r="A864" i="2"/>
  <c r="H864" i="2"/>
  <c r="B864" i="2"/>
  <c r="D864" i="2"/>
  <c r="A865" i="2"/>
  <c r="H865" i="2"/>
  <c r="B865" i="2"/>
  <c r="D865" i="2"/>
  <c r="A866" i="2"/>
  <c r="H866" i="2"/>
  <c r="B866" i="2"/>
  <c r="D866" i="2"/>
  <c r="A867" i="2"/>
  <c r="H867" i="2"/>
  <c r="B867" i="2"/>
  <c r="D867" i="2"/>
  <c r="A868" i="2"/>
  <c r="H868" i="2"/>
  <c r="B868" i="2"/>
  <c r="D868" i="2"/>
  <c r="A869" i="2"/>
  <c r="H869" i="2"/>
  <c r="B869" i="2"/>
  <c r="D869" i="2"/>
  <c r="A870" i="2"/>
  <c r="H870" i="2"/>
  <c r="B870" i="2"/>
  <c r="D870" i="2"/>
  <c r="A871" i="2"/>
  <c r="H871" i="2"/>
  <c r="B871" i="2"/>
  <c r="D871" i="2"/>
  <c r="A872" i="2"/>
  <c r="H872" i="2"/>
  <c r="B872" i="2"/>
  <c r="D872" i="2"/>
  <c r="A873" i="2"/>
  <c r="H873" i="2"/>
  <c r="B873" i="2"/>
  <c r="D873" i="2"/>
  <c r="A874" i="2"/>
  <c r="H874" i="2"/>
  <c r="B874" i="2"/>
  <c r="D874" i="2"/>
  <c r="A875" i="2"/>
  <c r="H875" i="2"/>
  <c r="B875" i="2"/>
  <c r="D875" i="2"/>
  <c r="A876" i="2"/>
  <c r="H876" i="2"/>
  <c r="B876" i="2"/>
  <c r="D876" i="2"/>
  <c r="A877" i="2"/>
  <c r="H877" i="2"/>
  <c r="B877" i="2"/>
  <c r="D877" i="2"/>
  <c r="A878" i="2"/>
  <c r="H878" i="2"/>
  <c r="B878" i="2"/>
  <c r="D878" i="2"/>
  <c r="A879" i="2"/>
  <c r="H879" i="2"/>
  <c r="B879" i="2"/>
  <c r="D879" i="2"/>
  <c r="A880" i="2"/>
  <c r="H880" i="2"/>
  <c r="B880" i="2"/>
  <c r="D880" i="2"/>
  <c r="A881" i="2"/>
  <c r="H881" i="2"/>
  <c r="B881" i="2"/>
  <c r="D881" i="2"/>
  <c r="A882" i="2"/>
  <c r="H882" i="2"/>
  <c r="B882" i="2"/>
  <c r="D882" i="2"/>
  <c r="A883" i="2"/>
  <c r="H883" i="2"/>
  <c r="B883" i="2"/>
  <c r="D883" i="2"/>
  <c r="A950" i="2"/>
  <c r="H950" i="2"/>
  <c r="B950" i="2"/>
  <c r="D950" i="2"/>
  <c r="A884" i="2"/>
  <c r="H884" i="2"/>
  <c r="B884" i="2"/>
  <c r="D884" i="2"/>
  <c r="A885" i="2"/>
  <c r="H885" i="2"/>
  <c r="B885" i="2"/>
  <c r="D885" i="2"/>
  <c r="A886" i="2"/>
  <c r="H886" i="2"/>
  <c r="B886" i="2"/>
  <c r="D886" i="2"/>
  <c r="A887" i="2"/>
  <c r="H887" i="2"/>
  <c r="B887" i="2"/>
  <c r="D887" i="2"/>
  <c r="A951" i="2"/>
  <c r="H951" i="2"/>
  <c r="B951" i="2"/>
  <c r="D951" i="2"/>
  <c r="A888" i="2"/>
  <c r="H888" i="2"/>
  <c r="B888" i="2"/>
  <c r="D888" i="2"/>
  <c r="A889" i="2"/>
  <c r="H889" i="2"/>
  <c r="B889" i="2"/>
  <c r="D889" i="2"/>
  <c r="A890" i="2"/>
  <c r="H890" i="2"/>
  <c r="B890" i="2"/>
  <c r="D890" i="2"/>
  <c r="A891" i="2"/>
  <c r="H891" i="2"/>
  <c r="B891" i="2"/>
  <c r="D891" i="2"/>
  <c r="A952" i="2"/>
  <c r="H952" i="2"/>
  <c r="B952" i="2"/>
  <c r="D952" i="2"/>
  <c r="A953" i="2"/>
  <c r="H953" i="2"/>
  <c r="B953" i="2"/>
  <c r="D953" i="2"/>
  <c r="A954" i="2"/>
  <c r="H954" i="2"/>
  <c r="B954" i="2"/>
  <c r="D954" i="2"/>
  <c r="A955" i="2"/>
  <c r="H955" i="2"/>
  <c r="B955" i="2"/>
  <c r="D955" i="2"/>
  <c r="A892" i="2"/>
  <c r="H892" i="2"/>
  <c r="B892" i="2"/>
  <c r="D892" i="2"/>
  <c r="A956" i="2"/>
  <c r="H956" i="2"/>
  <c r="B956" i="2"/>
  <c r="D956" i="2"/>
  <c r="A893" i="2"/>
  <c r="H893" i="2"/>
  <c r="B893" i="2"/>
  <c r="D893" i="2"/>
  <c r="A894" i="2"/>
  <c r="H894" i="2"/>
  <c r="B894" i="2"/>
  <c r="D894" i="2"/>
  <c r="A957" i="2"/>
  <c r="H957" i="2"/>
  <c r="B957" i="2"/>
  <c r="D957" i="2"/>
  <c r="A895" i="2"/>
  <c r="H895" i="2"/>
  <c r="B895" i="2"/>
  <c r="D895" i="2"/>
  <c r="A896" i="2"/>
  <c r="H896" i="2"/>
  <c r="B896" i="2"/>
  <c r="D896" i="2"/>
  <c r="A958" i="2"/>
  <c r="H958" i="2"/>
  <c r="B958" i="2"/>
  <c r="D958" i="2"/>
  <c r="A959" i="2"/>
  <c r="H959" i="2"/>
  <c r="B959" i="2"/>
  <c r="D959" i="2"/>
  <c r="A897" i="2"/>
  <c r="H897" i="2"/>
  <c r="B897" i="2"/>
  <c r="D897" i="2"/>
  <c r="A960" i="2"/>
  <c r="H960" i="2"/>
  <c r="B960" i="2"/>
  <c r="D960" i="2"/>
  <c r="A961" i="2"/>
  <c r="H961" i="2"/>
  <c r="B961" i="2"/>
  <c r="D961" i="2"/>
  <c r="A962" i="2"/>
  <c r="H962" i="2"/>
  <c r="B962" i="2"/>
  <c r="D962" i="2"/>
  <c r="A898" i="2"/>
  <c r="H898" i="2"/>
  <c r="B898" i="2"/>
  <c r="D898" i="2"/>
  <c r="A899" i="2"/>
  <c r="H899" i="2"/>
  <c r="B899" i="2"/>
  <c r="D899" i="2"/>
  <c r="A963" i="2"/>
  <c r="H963" i="2"/>
  <c r="B963" i="2"/>
  <c r="D963" i="2"/>
  <c r="A900" i="2"/>
  <c r="H900" i="2"/>
  <c r="B900" i="2"/>
  <c r="D900" i="2"/>
  <c r="A901" i="2"/>
  <c r="H901" i="2"/>
  <c r="B901" i="2"/>
  <c r="D901" i="2"/>
  <c r="A902" i="2"/>
  <c r="H902" i="2"/>
  <c r="B902" i="2"/>
  <c r="D902" i="2"/>
  <c r="A964" i="2"/>
  <c r="H964" i="2"/>
  <c r="B964" i="2"/>
  <c r="D964" i="2"/>
  <c r="A903" i="2"/>
  <c r="H903" i="2"/>
  <c r="B903" i="2"/>
  <c r="D903" i="2"/>
  <c r="A965" i="2"/>
  <c r="H965" i="2"/>
  <c r="B965" i="2"/>
  <c r="D965" i="2"/>
  <c r="A966" i="2"/>
  <c r="H966" i="2"/>
  <c r="B966" i="2"/>
  <c r="D966" i="2"/>
  <c r="A904" i="2"/>
  <c r="H904" i="2"/>
  <c r="B904" i="2"/>
  <c r="D904" i="2"/>
  <c r="A905" i="2"/>
  <c r="H905" i="2"/>
  <c r="B905" i="2"/>
  <c r="D905" i="2"/>
  <c r="A967" i="2"/>
  <c r="H967" i="2"/>
  <c r="B967" i="2"/>
  <c r="D967" i="2"/>
  <c r="A906" i="2"/>
  <c r="H906" i="2"/>
  <c r="B906" i="2"/>
  <c r="D906" i="2"/>
  <c r="A968" i="2"/>
  <c r="H968" i="2"/>
  <c r="B968" i="2"/>
  <c r="D968" i="2"/>
  <c r="A907" i="2"/>
  <c r="H907" i="2"/>
  <c r="B907" i="2"/>
  <c r="D907" i="2"/>
  <c r="A969" i="2"/>
  <c r="H969" i="2"/>
  <c r="B969" i="2"/>
  <c r="D969" i="2"/>
  <c r="A970" i="2"/>
  <c r="H970" i="2"/>
  <c r="B970" i="2"/>
  <c r="D970" i="2"/>
  <c r="A908" i="2"/>
  <c r="H908" i="2"/>
  <c r="B908" i="2"/>
  <c r="D908" i="2"/>
  <c r="A971" i="2"/>
  <c r="H971" i="2"/>
  <c r="B971" i="2"/>
  <c r="D971" i="2"/>
  <c r="A972" i="2"/>
  <c r="H972" i="2"/>
  <c r="B972" i="2"/>
  <c r="D972" i="2"/>
  <c r="A909" i="2"/>
  <c r="H909" i="2"/>
  <c r="B909" i="2"/>
  <c r="D909" i="2"/>
  <c r="A910" i="2"/>
  <c r="H910" i="2"/>
  <c r="B910" i="2"/>
  <c r="D910" i="2"/>
  <c r="A973" i="2"/>
  <c r="H973" i="2"/>
  <c r="B973" i="2"/>
  <c r="D973" i="2"/>
  <c r="A974" i="2"/>
  <c r="H974" i="2"/>
  <c r="B974" i="2"/>
  <c r="D974" i="2"/>
  <c r="A975" i="2"/>
  <c r="H975" i="2"/>
  <c r="B975" i="2"/>
  <c r="D975" i="2"/>
  <c r="A976" i="2"/>
  <c r="H976" i="2"/>
  <c r="B976" i="2"/>
  <c r="D976" i="2"/>
  <c r="A911" i="2"/>
  <c r="H911" i="2"/>
  <c r="B911" i="2"/>
  <c r="D911" i="2"/>
  <c r="A912" i="2"/>
  <c r="H912" i="2"/>
  <c r="B912" i="2"/>
  <c r="D912" i="2"/>
  <c r="A977" i="2"/>
  <c r="H977" i="2"/>
  <c r="B977" i="2"/>
  <c r="D977" i="2"/>
  <c r="A913" i="2"/>
  <c r="H913" i="2"/>
  <c r="B913" i="2"/>
  <c r="D913" i="2"/>
  <c r="A978" i="2"/>
  <c r="H978" i="2"/>
  <c r="B978" i="2"/>
  <c r="D978" i="2"/>
  <c r="A979" i="2"/>
  <c r="H979" i="2"/>
  <c r="B979" i="2"/>
  <c r="D979" i="2"/>
  <c r="A980" i="2"/>
  <c r="H980" i="2"/>
  <c r="B980" i="2"/>
  <c r="D980" i="2"/>
  <c r="A981" i="2"/>
  <c r="H981" i="2"/>
  <c r="B981" i="2"/>
  <c r="D981" i="2"/>
  <c r="A982" i="2"/>
  <c r="H982" i="2"/>
  <c r="B982" i="2"/>
  <c r="D982" i="2"/>
  <c r="A983" i="2"/>
  <c r="H983" i="2"/>
  <c r="B983" i="2"/>
  <c r="D983" i="2"/>
  <c r="A984" i="2"/>
  <c r="H984" i="2"/>
  <c r="B984" i="2"/>
  <c r="D984" i="2"/>
  <c r="A985" i="2"/>
  <c r="H985" i="2"/>
  <c r="B985" i="2"/>
  <c r="D985" i="2"/>
  <c r="A986" i="2"/>
  <c r="H986" i="2"/>
  <c r="B986" i="2"/>
  <c r="D986" i="2"/>
  <c r="A987" i="2"/>
  <c r="H987" i="2"/>
  <c r="B987" i="2"/>
  <c r="D987" i="2"/>
  <c r="A914" i="2"/>
  <c r="H914" i="2"/>
  <c r="B914" i="2"/>
  <c r="D914" i="2"/>
  <c r="A988" i="2"/>
  <c r="H988" i="2"/>
  <c r="B988" i="2"/>
  <c r="D988" i="2"/>
  <c r="A915" i="2"/>
  <c r="H915" i="2"/>
  <c r="B915" i="2"/>
  <c r="D915" i="2"/>
  <c r="A916" i="2"/>
  <c r="H916" i="2"/>
  <c r="B916" i="2"/>
  <c r="D916" i="2"/>
  <c r="A917" i="2"/>
  <c r="H917" i="2"/>
  <c r="B917" i="2"/>
  <c r="D917" i="2"/>
  <c r="A989" i="2"/>
  <c r="H989" i="2"/>
  <c r="B989" i="2"/>
  <c r="D989" i="2"/>
  <c r="A918" i="2"/>
  <c r="H918" i="2"/>
  <c r="B918" i="2"/>
  <c r="D918" i="2"/>
  <c r="A990" i="2"/>
  <c r="H990" i="2"/>
  <c r="B990" i="2"/>
  <c r="D990" i="2"/>
  <c r="A919" i="2"/>
  <c r="H919" i="2"/>
  <c r="B919" i="2"/>
  <c r="D919" i="2"/>
  <c r="A920" i="2"/>
  <c r="H920" i="2"/>
  <c r="B920" i="2"/>
  <c r="D920" i="2"/>
  <c r="A921" i="2"/>
  <c r="H921" i="2"/>
  <c r="B921" i="2"/>
  <c r="D921" i="2"/>
  <c r="A991" i="2"/>
  <c r="H991" i="2"/>
  <c r="B991" i="2"/>
  <c r="D991" i="2"/>
  <c r="A922" i="2"/>
  <c r="H922" i="2"/>
  <c r="B922" i="2"/>
  <c r="D922" i="2"/>
  <c r="A923" i="2"/>
  <c r="H923" i="2"/>
  <c r="B923" i="2"/>
  <c r="D923" i="2"/>
  <c r="A924" i="2"/>
  <c r="H924" i="2"/>
  <c r="B924" i="2"/>
  <c r="D924" i="2"/>
  <c r="A925" i="2"/>
  <c r="H925" i="2"/>
  <c r="B925" i="2"/>
  <c r="D925" i="2"/>
  <c r="A926" i="2"/>
  <c r="H926" i="2"/>
  <c r="B926" i="2"/>
  <c r="D926" i="2"/>
  <c r="A992" i="2"/>
  <c r="H992" i="2"/>
  <c r="B992" i="2"/>
  <c r="D992" i="2"/>
  <c r="A993" i="2"/>
  <c r="H993" i="2"/>
  <c r="B993" i="2"/>
  <c r="D993" i="2"/>
  <c r="A927" i="2"/>
  <c r="H927" i="2"/>
  <c r="B927" i="2"/>
  <c r="D927" i="2"/>
  <c r="A928" i="2"/>
  <c r="H928" i="2"/>
  <c r="B928" i="2"/>
  <c r="D928" i="2"/>
  <c r="A929" i="2"/>
  <c r="H929" i="2"/>
  <c r="B929" i="2"/>
  <c r="D929" i="2"/>
  <c r="A930" i="2"/>
  <c r="H930" i="2"/>
  <c r="B930" i="2"/>
  <c r="D930" i="2"/>
  <c r="A931" i="2"/>
  <c r="H931" i="2"/>
  <c r="B931" i="2"/>
  <c r="D931" i="2"/>
  <c r="A994" i="2"/>
  <c r="H994" i="2"/>
  <c r="B994" i="2"/>
  <c r="D994" i="2"/>
  <c r="A995" i="2"/>
  <c r="H995" i="2"/>
  <c r="B995" i="2"/>
  <c r="D995" i="2"/>
  <c r="A996" i="2"/>
  <c r="H996" i="2"/>
  <c r="B996" i="2"/>
  <c r="D996" i="2"/>
  <c r="A997" i="2"/>
  <c r="H997" i="2"/>
  <c r="B997" i="2"/>
  <c r="D997" i="2"/>
  <c r="A998" i="2"/>
  <c r="H998" i="2"/>
  <c r="B998" i="2"/>
  <c r="D998" i="2"/>
  <c r="A999" i="2"/>
  <c r="H999" i="2"/>
  <c r="B999" i="2"/>
  <c r="D999" i="2"/>
  <c r="A1000" i="2"/>
  <c r="H1000" i="2"/>
  <c r="B1000" i="2"/>
  <c r="D1000" i="2"/>
  <c r="A932" i="2"/>
  <c r="H932" i="2"/>
  <c r="B932" i="2"/>
  <c r="D932" i="2"/>
  <c r="A933" i="2"/>
  <c r="H933" i="2"/>
  <c r="B933" i="2"/>
  <c r="D933" i="2"/>
  <c r="A934" i="2"/>
  <c r="H934" i="2"/>
  <c r="B934" i="2"/>
  <c r="D934" i="2"/>
  <c r="A1001" i="2"/>
  <c r="H1001" i="2"/>
  <c r="B1001" i="2"/>
  <c r="D1001" i="2"/>
  <c r="A1002" i="2"/>
  <c r="H1002" i="2"/>
  <c r="B1002" i="2"/>
  <c r="D1002" i="2"/>
  <c r="A1003" i="2"/>
  <c r="H1003" i="2"/>
  <c r="B1003" i="2"/>
  <c r="D1003" i="2"/>
  <c r="A1004" i="2"/>
  <c r="H1004" i="2"/>
  <c r="B1004" i="2"/>
  <c r="D1004" i="2"/>
  <c r="A1005" i="2"/>
  <c r="H1005" i="2"/>
  <c r="B1005" i="2"/>
  <c r="D1005" i="2"/>
  <c r="A1006" i="2"/>
  <c r="H1006" i="2"/>
  <c r="B1006" i="2"/>
  <c r="D1006" i="2"/>
  <c r="A1007" i="2"/>
  <c r="H1007" i="2"/>
  <c r="B1007" i="2"/>
  <c r="D1007" i="2"/>
  <c r="A1008" i="2"/>
  <c r="H1008" i="2"/>
  <c r="B1008" i="2"/>
  <c r="D1008" i="2"/>
  <c r="A1009" i="2"/>
  <c r="H1009" i="2"/>
  <c r="B1009" i="2"/>
  <c r="D1009" i="2"/>
  <c r="A1010" i="2"/>
  <c r="H1010" i="2"/>
  <c r="B1010" i="2"/>
  <c r="D1010" i="2"/>
  <c r="A1011" i="2"/>
  <c r="H1011" i="2"/>
  <c r="B1011" i="2"/>
  <c r="D1011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H180" i="2"/>
  <c r="D180" i="2"/>
  <c r="B180" i="2"/>
  <c r="A180" i="2"/>
  <c r="H179" i="2"/>
  <c r="D179" i="2"/>
  <c r="B179" i="2"/>
  <c r="A179" i="2"/>
  <c r="H178" i="2"/>
  <c r="D178" i="2"/>
  <c r="B178" i="2"/>
  <c r="A178" i="2"/>
  <c r="H177" i="2"/>
  <c r="D177" i="2"/>
  <c r="B177" i="2"/>
  <c r="A177" i="2"/>
  <c r="H176" i="2"/>
  <c r="D176" i="2"/>
  <c r="B176" i="2"/>
  <c r="A176" i="2"/>
  <c r="H175" i="2"/>
  <c r="D175" i="2"/>
  <c r="B175" i="2"/>
  <c r="A175" i="2"/>
  <c r="H174" i="2"/>
  <c r="D174" i="2"/>
  <c r="B174" i="2"/>
  <c r="A174" i="2"/>
  <c r="H173" i="2"/>
  <c r="D173" i="2"/>
  <c r="B173" i="2"/>
  <c r="A173" i="2"/>
  <c r="H172" i="2"/>
  <c r="D172" i="2"/>
  <c r="B172" i="2"/>
  <c r="A172" i="2"/>
  <c r="H171" i="2"/>
  <c r="D171" i="2"/>
  <c r="B171" i="2"/>
  <c r="A171" i="2"/>
  <c r="H170" i="2"/>
  <c r="D170" i="2"/>
  <c r="B170" i="2"/>
  <c r="A170" i="2"/>
  <c r="H169" i="2"/>
  <c r="D169" i="2"/>
  <c r="B169" i="2"/>
  <c r="A169" i="2"/>
  <c r="H168" i="2"/>
  <c r="D168" i="2"/>
  <c r="B168" i="2"/>
  <c r="A168" i="2"/>
  <c r="H167" i="2"/>
  <c r="D167" i="2"/>
  <c r="B167" i="2"/>
  <c r="A167" i="2"/>
  <c r="H166" i="2"/>
  <c r="D166" i="2"/>
  <c r="B166" i="2"/>
  <c r="A166" i="2"/>
  <c r="H165" i="2"/>
  <c r="D165" i="2"/>
  <c r="B165" i="2"/>
  <c r="A165" i="2"/>
  <c r="H164" i="2"/>
  <c r="D164" i="2"/>
  <c r="B164" i="2"/>
  <c r="A164" i="2"/>
  <c r="H163" i="2"/>
  <c r="D163" i="2"/>
  <c r="B163" i="2"/>
  <c r="A163" i="2"/>
  <c r="H162" i="2"/>
  <c r="D162" i="2"/>
  <c r="B162" i="2"/>
  <c r="A162" i="2"/>
  <c r="H161" i="2"/>
  <c r="D161" i="2"/>
  <c r="B161" i="2"/>
  <c r="A161" i="2"/>
  <c r="H160" i="2"/>
  <c r="D160" i="2"/>
  <c r="B160" i="2"/>
  <c r="A160" i="2"/>
  <c r="H159" i="2"/>
  <c r="D159" i="2"/>
  <c r="B159" i="2"/>
  <c r="A159" i="2"/>
  <c r="H158" i="2"/>
  <c r="D158" i="2"/>
  <c r="B158" i="2"/>
  <c r="A158" i="2"/>
  <c r="H157" i="2"/>
  <c r="D157" i="2"/>
  <c r="B157" i="2"/>
  <c r="A157" i="2"/>
  <c r="H156" i="2"/>
  <c r="D156" i="2"/>
  <c r="B156" i="2"/>
  <c r="A156" i="2"/>
  <c r="H155" i="2"/>
  <c r="D155" i="2"/>
  <c r="B155" i="2"/>
  <c r="A155" i="2"/>
  <c r="H154" i="2"/>
  <c r="D154" i="2"/>
  <c r="B154" i="2"/>
  <c r="A154" i="2"/>
  <c r="H153" i="2"/>
  <c r="D153" i="2"/>
  <c r="B153" i="2"/>
  <c r="A153" i="2"/>
  <c r="H152" i="2"/>
  <c r="D152" i="2"/>
  <c r="B152" i="2"/>
  <c r="A152" i="2"/>
  <c r="H151" i="2"/>
  <c r="D151" i="2"/>
  <c r="B151" i="2"/>
  <c r="A151" i="2"/>
  <c r="H150" i="2"/>
  <c r="D150" i="2"/>
  <c r="B150" i="2"/>
  <c r="A150" i="2"/>
  <c r="H149" i="2"/>
  <c r="D149" i="2"/>
  <c r="B149" i="2"/>
  <c r="A149" i="2"/>
  <c r="H148" i="2"/>
  <c r="D148" i="2"/>
  <c r="B148" i="2"/>
  <c r="A148" i="2"/>
  <c r="H147" i="2"/>
  <c r="D147" i="2"/>
  <c r="B147" i="2"/>
  <c r="A147" i="2"/>
  <c r="H146" i="2"/>
  <c r="D146" i="2"/>
  <c r="B146" i="2"/>
  <c r="A146" i="2"/>
  <c r="H145" i="2"/>
  <c r="D145" i="2"/>
  <c r="B145" i="2"/>
  <c r="A145" i="2"/>
  <c r="H144" i="2"/>
  <c r="D144" i="2"/>
  <c r="B144" i="2"/>
  <c r="A144" i="2"/>
  <c r="H143" i="2"/>
  <c r="D143" i="2"/>
  <c r="B143" i="2"/>
  <c r="A143" i="2"/>
  <c r="H142" i="2"/>
  <c r="D142" i="2"/>
  <c r="B142" i="2"/>
  <c r="A142" i="2"/>
  <c r="H141" i="2"/>
  <c r="D141" i="2"/>
  <c r="B141" i="2"/>
  <c r="A141" i="2"/>
  <c r="H140" i="2"/>
  <c r="D140" i="2"/>
  <c r="B140" i="2"/>
  <c r="A140" i="2"/>
  <c r="H139" i="2"/>
  <c r="D139" i="2"/>
  <c r="B139" i="2"/>
  <c r="A139" i="2"/>
  <c r="H138" i="2"/>
  <c r="D138" i="2"/>
  <c r="B138" i="2"/>
  <c r="A138" i="2"/>
  <c r="H137" i="2"/>
  <c r="D137" i="2"/>
  <c r="B137" i="2"/>
  <c r="A137" i="2"/>
  <c r="H136" i="2"/>
  <c r="D136" i="2"/>
  <c r="B136" i="2"/>
  <c r="A136" i="2"/>
  <c r="H135" i="2"/>
  <c r="D135" i="2"/>
  <c r="B135" i="2"/>
  <c r="A135" i="2"/>
  <c r="H134" i="2"/>
  <c r="D134" i="2"/>
  <c r="B134" i="2"/>
  <c r="A134" i="2"/>
  <c r="H133" i="2"/>
  <c r="D133" i="2"/>
  <c r="B133" i="2"/>
  <c r="A133" i="2"/>
  <c r="H132" i="2"/>
  <c r="D132" i="2"/>
  <c r="B132" i="2"/>
  <c r="A132" i="2"/>
  <c r="H131" i="2"/>
  <c r="D131" i="2"/>
  <c r="B131" i="2"/>
  <c r="A131" i="2"/>
  <c r="H130" i="2"/>
  <c r="D130" i="2"/>
  <c r="B130" i="2"/>
  <c r="A130" i="2"/>
  <c r="H129" i="2"/>
  <c r="D129" i="2"/>
  <c r="B129" i="2"/>
  <c r="A129" i="2"/>
  <c r="H128" i="2"/>
  <c r="D128" i="2"/>
  <c r="B128" i="2"/>
  <c r="A128" i="2"/>
  <c r="H127" i="2"/>
  <c r="D127" i="2"/>
  <c r="B127" i="2"/>
  <c r="A127" i="2"/>
  <c r="H126" i="2"/>
  <c r="D126" i="2"/>
  <c r="B126" i="2"/>
  <c r="A126" i="2"/>
  <c r="H125" i="2"/>
  <c r="D125" i="2"/>
  <c r="B125" i="2"/>
  <c r="A125" i="2"/>
  <c r="H124" i="2"/>
  <c r="D124" i="2"/>
  <c r="B124" i="2"/>
  <c r="A124" i="2"/>
  <c r="H123" i="2"/>
  <c r="D123" i="2"/>
  <c r="B123" i="2"/>
  <c r="A123" i="2"/>
  <c r="H122" i="2"/>
  <c r="D122" i="2"/>
  <c r="B122" i="2"/>
  <c r="A122" i="2"/>
  <c r="H121" i="2"/>
  <c r="D121" i="2"/>
  <c r="B121" i="2"/>
  <c r="A121" i="2"/>
  <c r="H120" i="2"/>
  <c r="D120" i="2"/>
  <c r="B120" i="2"/>
  <c r="A120" i="2"/>
  <c r="H119" i="2"/>
  <c r="D119" i="2"/>
  <c r="B119" i="2"/>
  <c r="A119" i="2"/>
  <c r="H118" i="2"/>
  <c r="D118" i="2"/>
  <c r="B118" i="2"/>
  <c r="A118" i="2"/>
  <c r="H117" i="2"/>
  <c r="D117" i="2"/>
  <c r="B117" i="2"/>
  <c r="A117" i="2"/>
  <c r="H116" i="2"/>
  <c r="D116" i="2"/>
  <c r="B116" i="2"/>
  <c r="A116" i="2"/>
  <c r="H115" i="2"/>
  <c r="D115" i="2"/>
  <c r="B115" i="2"/>
  <c r="A115" i="2"/>
  <c r="H114" i="2"/>
  <c r="D114" i="2"/>
  <c r="B114" i="2"/>
  <c r="A114" i="2"/>
  <c r="H113" i="2"/>
  <c r="D113" i="2"/>
  <c r="B113" i="2"/>
  <c r="A113" i="2"/>
  <c r="H112" i="2"/>
  <c r="D112" i="2"/>
  <c r="B112" i="2"/>
  <c r="A112" i="2"/>
  <c r="H111" i="2"/>
  <c r="D111" i="2"/>
  <c r="B111" i="2"/>
  <c r="A111" i="2"/>
  <c r="H110" i="2"/>
  <c r="D110" i="2"/>
  <c r="B110" i="2"/>
  <c r="A110" i="2"/>
  <c r="H109" i="2"/>
  <c r="D109" i="2"/>
  <c r="B109" i="2"/>
  <c r="A109" i="2"/>
  <c r="H108" i="2"/>
  <c r="D108" i="2"/>
  <c r="B108" i="2"/>
  <c r="A108" i="2"/>
  <c r="H107" i="2"/>
  <c r="D107" i="2"/>
  <c r="B107" i="2"/>
  <c r="A107" i="2"/>
  <c r="H106" i="2"/>
  <c r="D106" i="2"/>
  <c r="B106" i="2"/>
  <c r="A106" i="2"/>
  <c r="H105" i="2"/>
  <c r="D105" i="2"/>
  <c r="B105" i="2"/>
  <c r="A105" i="2"/>
  <c r="H104" i="2"/>
  <c r="D104" i="2"/>
  <c r="B104" i="2"/>
  <c r="A104" i="2"/>
  <c r="H103" i="2"/>
  <c r="D103" i="2"/>
  <c r="B103" i="2"/>
  <c r="A103" i="2"/>
  <c r="H102" i="2"/>
  <c r="D102" i="2"/>
  <c r="B102" i="2"/>
  <c r="A102" i="2"/>
  <c r="H101" i="2"/>
  <c r="D101" i="2"/>
  <c r="B101" i="2"/>
  <c r="A101" i="2"/>
  <c r="H100" i="2"/>
  <c r="D100" i="2"/>
  <c r="B100" i="2"/>
  <c r="A100" i="2"/>
  <c r="H99" i="2"/>
  <c r="D99" i="2"/>
  <c r="B99" i="2"/>
  <c r="A99" i="2"/>
  <c r="H98" i="2"/>
  <c r="D98" i="2"/>
  <c r="B98" i="2"/>
  <c r="A98" i="2"/>
  <c r="H97" i="2"/>
  <c r="D97" i="2"/>
  <c r="B97" i="2"/>
  <c r="A97" i="2"/>
  <c r="H96" i="2"/>
  <c r="D96" i="2"/>
  <c r="B96" i="2"/>
  <c r="A96" i="2"/>
  <c r="H95" i="2"/>
  <c r="D95" i="2"/>
  <c r="B95" i="2"/>
  <c r="A95" i="2"/>
  <c r="H94" i="2"/>
  <c r="D94" i="2"/>
  <c r="B94" i="2"/>
  <c r="A94" i="2"/>
  <c r="H93" i="2"/>
  <c r="D93" i="2"/>
  <c r="B93" i="2"/>
  <c r="A93" i="2"/>
  <c r="H92" i="2"/>
  <c r="D92" i="2"/>
  <c r="B92" i="2"/>
  <c r="A92" i="2"/>
  <c r="H91" i="2"/>
  <c r="D91" i="2"/>
  <c r="B91" i="2"/>
  <c r="A91" i="2"/>
  <c r="H90" i="2"/>
  <c r="D90" i="2"/>
  <c r="B90" i="2"/>
  <c r="A90" i="2"/>
  <c r="H89" i="2"/>
  <c r="D89" i="2"/>
  <c r="B89" i="2"/>
  <c r="A89" i="2"/>
  <c r="H88" i="2"/>
  <c r="D88" i="2"/>
  <c r="B88" i="2"/>
  <c r="A88" i="2"/>
  <c r="H87" i="2"/>
  <c r="D87" i="2"/>
  <c r="B87" i="2"/>
  <c r="A87" i="2"/>
  <c r="H86" i="2"/>
  <c r="D86" i="2"/>
  <c r="B86" i="2"/>
  <c r="A86" i="2"/>
  <c r="H85" i="2"/>
  <c r="D85" i="2"/>
  <c r="B85" i="2"/>
  <c r="A85" i="2"/>
  <c r="H84" i="2"/>
  <c r="D84" i="2"/>
  <c r="B84" i="2"/>
  <c r="A84" i="2"/>
  <c r="H83" i="2"/>
  <c r="D83" i="2"/>
  <c r="B83" i="2"/>
  <c r="A83" i="2"/>
  <c r="H82" i="2"/>
  <c r="F82" i="2"/>
  <c r="D82" i="2"/>
  <c r="B82" i="2"/>
  <c r="A82" i="2"/>
  <c r="H81" i="2"/>
  <c r="F81" i="2"/>
  <c r="D81" i="2"/>
  <c r="B81" i="2"/>
  <c r="A81" i="2"/>
  <c r="H80" i="2"/>
  <c r="B80" i="2"/>
  <c r="F80" i="2"/>
  <c r="D80" i="2"/>
  <c r="A80" i="2"/>
  <c r="H79" i="2"/>
  <c r="F79" i="2"/>
  <c r="D79" i="2"/>
  <c r="B79" i="2"/>
  <c r="A79" i="2"/>
  <c r="H78" i="2"/>
  <c r="F78" i="2"/>
  <c r="D78" i="2"/>
  <c r="B78" i="2"/>
  <c r="A78" i="2"/>
  <c r="H77" i="2"/>
  <c r="D77" i="2"/>
  <c r="B77" i="2"/>
  <c r="A77" i="2"/>
  <c r="H76" i="2"/>
  <c r="D76" i="2"/>
  <c r="B76" i="2"/>
  <c r="A76" i="2"/>
  <c r="H75" i="2"/>
  <c r="D75" i="2"/>
  <c r="B75" i="2"/>
  <c r="A75" i="2"/>
  <c r="H74" i="2"/>
  <c r="D74" i="2"/>
  <c r="B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1051" i="1"/>
  <c r="Q1053" i="1"/>
  <c r="Q1046" i="1"/>
  <c r="Q1050" i="1"/>
  <c r="E1074" i="1"/>
  <c r="F1074" i="1" s="1"/>
  <c r="D13" i="1"/>
  <c r="Q1048" i="1"/>
  <c r="Q1043" i="1"/>
  <c r="F16" i="1"/>
  <c r="F17" i="1" s="1"/>
  <c r="Q1016" i="1"/>
  <c r="Q1017" i="1"/>
  <c r="Q1037" i="1"/>
  <c r="Q1038" i="1"/>
  <c r="Q1039" i="1"/>
  <c r="Q1041" i="1"/>
  <c r="Q1007" i="1"/>
  <c r="Q1019" i="1"/>
  <c r="Q1036" i="1"/>
  <c r="Q1012" i="1"/>
  <c r="Q1018" i="1"/>
  <c r="Q982" i="1"/>
  <c r="Q1005" i="1"/>
  <c r="Q1013" i="1"/>
  <c r="Q1014" i="1"/>
  <c r="Q1023" i="1"/>
  <c r="Q1024" i="1"/>
  <c r="Q1025" i="1"/>
  <c r="Q1026" i="1"/>
  <c r="Q1027" i="1"/>
  <c r="Q401" i="1"/>
  <c r="Q402" i="1"/>
  <c r="Q628" i="1"/>
  <c r="Q631" i="1"/>
  <c r="Q632" i="1"/>
  <c r="Q703" i="1"/>
  <c r="Q742" i="1"/>
  <c r="Q743" i="1"/>
  <c r="Q745" i="1"/>
  <c r="Q746" i="1"/>
  <c r="Q747" i="1"/>
  <c r="Q748" i="1"/>
  <c r="Q749" i="1"/>
  <c r="Q752" i="1"/>
  <c r="Q890" i="1"/>
  <c r="Q891" i="1"/>
  <c r="Q954" i="1"/>
  <c r="Q983" i="1"/>
  <c r="Q1009" i="1"/>
  <c r="Q1029" i="1"/>
  <c r="Q1020" i="1"/>
  <c r="Q903" i="1"/>
  <c r="Q905" i="1"/>
  <c r="Q1006" i="1"/>
  <c r="Q1011" i="1"/>
  <c r="B19" i="1"/>
  <c r="C17" i="1"/>
  <c r="Q1003" i="1"/>
  <c r="Q992" i="1"/>
  <c r="E14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3" i="1"/>
  <c r="Q424" i="1"/>
  <c r="Q425" i="1"/>
  <c r="Q427" i="1"/>
  <c r="Q428" i="1"/>
  <c r="Q429" i="1"/>
  <c r="Q430" i="1"/>
  <c r="Q432" i="1"/>
  <c r="Q434" i="1"/>
  <c r="Q435" i="1"/>
  <c r="Q437" i="1"/>
  <c r="Q438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9" i="1"/>
  <c r="Q630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4" i="1"/>
  <c r="Q750" i="1"/>
  <c r="Q751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8" i="1"/>
  <c r="Q809" i="1"/>
  <c r="Q810" i="1"/>
  <c r="Q811" i="1"/>
  <c r="Q812" i="1"/>
  <c r="Q813" i="1"/>
  <c r="Q814" i="1"/>
  <c r="Q815" i="1"/>
  <c r="Q816" i="1"/>
  <c r="Q817" i="1"/>
  <c r="Q818" i="1"/>
  <c r="Q819" i="1"/>
  <c r="Q820" i="1"/>
  <c r="Q821" i="1"/>
  <c r="Q822" i="1"/>
  <c r="Q823" i="1"/>
  <c r="Q824" i="1"/>
  <c r="Q825" i="1"/>
  <c r="Q826" i="1"/>
  <c r="Q827" i="1"/>
  <c r="Q828" i="1"/>
  <c r="Q829" i="1"/>
  <c r="Q830" i="1"/>
  <c r="Q831" i="1"/>
  <c r="Q832" i="1"/>
  <c r="Q833" i="1"/>
  <c r="Q834" i="1"/>
  <c r="Q835" i="1"/>
  <c r="Q836" i="1"/>
  <c r="Q837" i="1"/>
  <c r="Q838" i="1"/>
  <c r="Q840" i="1"/>
  <c r="Q841" i="1"/>
  <c r="Q842" i="1"/>
  <c r="Q843" i="1"/>
  <c r="Q844" i="1"/>
  <c r="Q845" i="1"/>
  <c r="Q846" i="1"/>
  <c r="Q847" i="1"/>
  <c r="Q848" i="1"/>
  <c r="Q850" i="1"/>
  <c r="Q851" i="1"/>
  <c r="Q852" i="1"/>
  <c r="Q853" i="1"/>
  <c r="Q854" i="1"/>
  <c r="Q855" i="1"/>
  <c r="Q856" i="1"/>
  <c r="Q857" i="1"/>
  <c r="Q858" i="1"/>
  <c r="Q859" i="1"/>
  <c r="Q860" i="1"/>
  <c r="Q861" i="1"/>
  <c r="Q862" i="1"/>
  <c r="Q864" i="1"/>
  <c r="Q865" i="1"/>
  <c r="Q866" i="1"/>
  <c r="Q867" i="1"/>
  <c r="Q868" i="1"/>
  <c r="Q869" i="1"/>
  <c r="Q870" i="1"/>
  <c r="Q871" i="1"/>
  <c r="Q873" i="1"/>
  <c r="Q874" i="1"/>
  <c r="Q875" i="1"/>
  <c r="Q876" i="1"/>
  <c r="Q877" i="1"/>
  <c r="Q878" i="1"/>
  <c r="Q879" i="1"/>
  <c r="Q880" i="1"/>
  <c r="Q881" i="1"/>
  <c r="Q882" i="1"/>
  <c r="Q883" i="1"/>
  <c r="Q884" i="1"/>
  <c r="Q885" i="1"/>
  <c r="Q886" i="1"/>
  <c r="Q887" i="1"/>
  <c r="Q888" i="1"/>
  <c r="Q889" i="1"/>
  <c r="Q892" i="1"/>
  <c r="Q894" i="1"/>
  <c r="Q895" i="1"/>
  <c r="Q896" i="1"/>
  <c r="Q897" i="1"/>
  <c r="Q898" i="1"/>
  <c r="Q899" i="1"/>
  <c r="Q900" i="1"/>
  <c r="Q901" i="1"/>
  <c r="Q902" i="1"/>
  <c r="Q904" i="1"/>
  <c r="Q906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Q931" i="1"/>
  <c r="Q932" i="1"/>
  <c r="Q934" i="1"/>
  <c r="Q935" i="1"/>
  <c r="Q936" i="1"/>
  <c r="Q937" i="1"/>
  <c r="Q939" i="1"/>
  <c r="Q940" i="1"/>
  <c r="Q941" i="1"/>
  <c r="Q942" i="1"/>
  <c r="Q947" i="1"/>
  <c r="Q949" i="1"/>
  <c r="Q950" i="1"/>
  <c r="Q952" i="1"/>
  <c r="Q953" i="1"/>
  <c r="Q957" i="1"/>
  <c r="Q961" i="1"/>
  <c r="Q962" i="1"/>
  <c r="Q964" i="1"/>
  <c r="Q965" i="1"/>
  <c r="Q966" i="1"/>
  <c r="Q968" i="1"/>
  <c r="Q971" i="1"/>
  <c r="Q972" i="1"/>
  <c r="Q974" i="1"/>
  <c r="Q976" i="1"/>
  <c r="Q979" i="1"/>
  <c r="Q984" i="1"/>
  <c r="Q989" i="1"/>
  <c r="Q990" i="1"/>
  <c r="E524" i="1"/>
  <c r="F524" i="1" s="1"/>
  <c r="G524" i="1" s="1"/>
  <c r="J524" i="1" s="1"/>
  <c r="E567" i="1"/>
  <c r="F567" i="1" s="1"/>
  <c r="E586" i="1"/>
  <c r="F586" i="1" s="1"/>
  <c r="E589" i="1"/>
  <c r="F589" i="1" s="1"/>
  <c r="G589" i="1" s="1"/>
  <c r="J589" i="1" s="1"/>
  <c r="E590" i="1"/>
  <c r="E614" i="1"/>
  <c r="E545" i="1"/>
  <c r="F545" i="1" s="1"/>
  <c r="E649" i="1"/>
  <c r="F649" i="1"/>
  <c r="G649" i="1" s="1"/>
  <c r="J649" i="1" s="1"/>
  <c r="E688" i="1"/>
  <c r="F688" i="1" s="1"/>
  <c r="E692" i="1"/>
  <c r="F692" i="1" s="1"/>
  <c r="E701" i="1"/>
  <c r="F701" i="1" s="1"/>
  <c r="G701" i="1" s="1"/>
  <c r="J701" i="1" s="1"/>
  <c r="E708" i="1"/>
  <c r="F708" i="1" s="1"/>
  <c r="E702" i="1"/>
  <c r="E709" i="1"/>
  <c r="F709" i="1" s="1"/>
  <c r="E725" i="1"/>
  <c r="F725" i="1" s="1"/>
  <c r="E743" i="1"/>
  <c r="F743" i="1" s="1"/>
  <c r="G743" i="1" s="1"/>
  <c r="J743" i="1" s="1"/>
  <c r="E742" i="1"/>
  <c r="F742" i="1" s="1"/>
  <c r="E748" i="1"/>
  <c r="F748" i="1" s="1"/>
  <c r="E749" i="1"/>
  <c r="F749" i="1" s="1"/>
  <c r="G749" i="1" s="1"/>
  <c r="J749" i="1" s="1"/>
  <c r="E758" i="1"/>
  <c r="E762" i="1"/>
  <c r="E746" i="1"/>
  <c r="E756" i="1"/>
  <c r="F756" i="1" s="1"/>
  <c r="E764" i="1"/>
  <c r="F764" i="1" s="1"/>
  <c r="G764" i="1" s="1"/>
  <c r="J764" i="1" s="1"/>
  <c r="E766" i="1"/>
  <c r="F766" i="1" s="1"/>
  <c r="E768" i="1"/>
  <c r="E773" i="1"/>
  <c r="F773" i="1" s="1"/>
  <c r="G773" i="1" s="1"/>
  <c r="J773" i="1" s="1"/>
  <c r="E888" i="1"/>
  <c r="F888" i="1" s="1"/>
  <c r="E889" i="1"/>
  <c r="F889" i="1" s="1"/>
  <c r="E890" i="1"/>
  <c r="F890" i="1" s="1"/>
  <c r="E934" i="1"/>
  <c r="E935" i="1"/>
  <c r="F935" i="1" s="1"/>
  <c r="G935" i="1" s="1"/>
  <c r="J935" i="1" s="1"/>
  <c r="E366" i="1"/>
  <c r="F366" i="1" s="1"/>
  <c r="E371" i="1"/>
  <c r="F371" i="1" s="1"/>
  <c r="E435" i="1"/>
  <c r="F435" i="1" s="1"/>
  <c r="E518" i="1"/>
  <c r="E527" i="1"/>
  <c r="F527" i="1" s="1"/>
  <c r="E269" i="1"/>
  <c r="F269" i="1" s="1"/>
  <c r="E338" i="1"/>
  <c r="F338" i="1" s="1"/>
  <c r="E368" i="1"/>
  <c r="F368" i="1" s="1"/>
  <c r="G368" i="1" s="1"/>
  <c r="J368" i="1" s="1"/>
  <c r="E373" i="1"/>
  <c r="F373" i="1" s="1"/>
  <c r="E402" i="1"/>
  <c r="F402" i="1" s="1"/>
  <c r="E438" i="1"/>
  <c r="F438" i="1" s="1"/>
  <c r="E440" i="1"/>
  <c r="E441" i="1"/>
  <c r="F441" i="1" s="1"/>
  <c r="E442" i="1"/>
  <c r="F442" i="1" s="1"/>
  <c r="G442" i="1" s="1"/>
  <c r="J442" i="1" s="1"/>
  <c r="E480" i="1"/>
  <c r="F480" i="1"/>
  <c r="E521" i="1"/>
  <c r="F521" i="1" s="1"/>
  <c r="E522" i="1"/>
  <c r="F522" i="1" s="1"/>
  <c r="E523" i="1"/>
  <c r="F523" i="1" s="1"/>
  <c r="G523" i="1" s="1"/>
  <c r="J523" i="1" s="1"/>
  <c r="E529" i="1"/>
  <c r="F529" i="1" s="1"/>
  <c r="E621" i="1"/>
  <c r="F621" i="1" s="1"/>
  <c r="E1064" i="1"/>
  <c r="F1064" i="1" s="1"/>
  <c r="E429" i="1"/>
  <c r="F429" i="1" s="1"/>
  <c r="E444" i="1"/>
  <c r="F444" i="1" s="1"/>
  <c r="G444" i="1" s="1"/>
  <c r="J444" i="1" s="1"/>
  <c r="E455" i="1"/>
  <c r="F455" i="1" s="1"/>
  <c r="E427" i="1"/>
  <c r="F427" i="1" s="1"/>
  <c r="E430" i="1"/>
  <c r="F430" i="1" s="1"/>
  <c r="G430" i="1" s="1"/>
  <c r="J430" i="1" s="1"/>
  <c r="E622" i="1"/>
  <c r="F622" i="1" s="1"/>
  <c r="E623" i="1"/>
  <c r="F623" i="1" s="1"/>
  <c r="E627" i="1"/>
  <c r="F627" i="1" s="1"/>
  <c r="E628" i="1"/>
  <c r="E630" i="1"/>
  <c r="F630" i="1" s="1"/>
  <c r="G630" i="1" s="1"/>
  <c r="J630" i="1" s="1"/>
  <c r="E631" i="1"/>
  <c r="F631" i="1" s="1"/>
  <c r="E632" i="1"/>
  <c r="F632" i="1" s="1"/>
  <c r="E689" i="1"/>
  <c r="F689" i="1" s="1"/>
  <c r="G689" i="1" s="1"/>
  <c r="J689" i="1" s="1"/>
  <c r="E703" i="1"/>
  <c r="F703" i="1" s="1"/>
  <c r="E745" i="1"/>
  <c r="F745" i="1" s="1"/>
  <c r="E747" i="1"/>
  <c r="F747" i="1" s="1"/>
  <c r="E752" i="1"/>
  <c r="F752" i="1" s="1"/>
  <c r="E891" i="1"/>
  <c r="F891" i="1" s="1"/>
  <c r="G891" i="1" s="1"/>
  <c r="J891" i="1" s="1"/>
  <c r="E911" i="1"/>
  <c r="F911" i="1" s="1"/>
  <c r="E912" i="1"/>
  <c r="E930" i="1"/>
  <c r="E881" i="2" s="1"/>
  <c r="E932" i="1"/>
  <c r="F932" i="1" s="1"/>
  <c r="E952" i="1"/>
  <c r="F952" i="1" s="1"/>
  <c r="E953" i="1"/>
  <c r="F953" i="1" s="1"/>
  <c r="E954" i="1"/>
  <c r="F954" i="1" s="1"/>
  <c r="E962" i="1"/>
  <c r="F962" i="1" s="1"/>
  <c r="G962" i="1" s="1"/>
  <c r="J962" i="1" s="1"/>
  <c r="E979" i="1"/>
  <c r="F979" i="1" s="1"/>
  <c r="E1050" i="1"/>
  <c r="F1050" i="1" s="1"/>
  <c r="E1053" i="1"/>
  <c r="F1053" i="1" s="1"/>
  <c r="G1053" i="1" s="1"/>
  <c r="J1053" i="1" s="1"/>
  <c r="E978" i="1"/>
  <c r="F978" i="1" s="1"/>
  <c r="G978" i="1" s="1"/>
  <c r="K978" i="1" s="1"/>
  <c r="E982" i="1"/>
  <c r="F982" i="1" s="1"/>
  <c r="E983" i="1"/>
  <c r="F983" i="1" s="1"/>
  <c r="E984" i="1"/>
  <c r="F984" i="1" s="1"/>
  <c r="E987" i="1"/>
  <c r="F987" i="1" s="1"/>
  <c r="E989" i="1"/>
  <c r="F989" i="1" s="1"/>
  <c r="E990" i="1"/>
  <c r="F990" i="1" s="1"/>
  <c r="E999" i="1"/>
  <c r="F999" i="1" s="1"/>
  <c r="E1047" i="1"/>
  <c r="F1047" i="1" s="1"/>
  <c r="E1048" i="1"/>
  <c r="F1048" i="1" s="1"/>
  <c r="E1051" i="1"/>
  <c r="F1051" i="1" s="1"/>
  <c r="E1052" i="1"/>
  <c r="F1052" i="1" s="1"/>
  <c r="E1054" i="1"/>
  <c r="F1054" i="1" s="1"/>
  <c r="E1056" i="1"/>
  <c r="F1056" i="1" s="1"/>
  <c r="E1057" i="1"/>
  <c r="F1057" i="1" s="1"/>
  <c r="G1057" i="1" s="1"/>
  <c r="K1057" i="1" s="1"/>
  <c r="E971" i="1"/>
  <c r="E904" i="2" s="1"/>
  <c r="E285" i="1"/>
  <c r="F285" i="1" s="1"/>
  <c r="E289" i="1"/>
  <c r="F289" i="1" s="1"/>
  <c r="E290" i="1"/>
  <c r="F290" i="1" s="1"/>
  <c r="E291" i="1"/>
  <c r="E292" i="1"/>
  <c r="F292" i="1" s="1"/>
  <c r="G292" i="1" s="1"/>
  <c r="J292" i="1" s="1"/>
  <c r="E331" i="1"/>
  <c r="F331" i="1" s="1"/>
  <c r="E401" i="1"/>
  <c r="F401" i="1" s="1"/>
  <c r="E403" i="1"/>
  <c r="F403" i="1" s="1"/>
  <c r="G403" i="1" s="1"/>
  <c r="J403" i="1" s="1"/>
  <c r="E424" i="1"/>
  <c r="E443" i="1"/>
  <c r="F443" i="1" s="1"/>
  <c r="E453" i="1"/>
  <c r="E457" i="1"/>
  <c r="E474" i="1"/>
  <c r="F474" i="1" s="1"/>
  <c r="G474" i="1" s="1"/>
  <c r="J474" i="1" s="1"/>
  <c r="E497" i="1"/>
  <c r="E498" i="1"/>
  <c r="E499" i="1"/>
  <c r="F499" i="1" s="1"/>
  <c r="G499" i="1" s="1"/>
  <c r="J499" i="1" s="1"/>
  <c r="E520" i="1"/>
  <c r="F520" i="1" s="1"/>
  <c r="E528" i="1"/>
  <c r="E538" i="1"/>
  <c r="F538" i="1" s="1"/>
  <c r="E552" i="1"/>
  <c r="E569" i="1"/>
  <c r="F569" i="1" s="1"/>
  <c r="E624" i="1"/>
  <c r="E693" i="1"/>
  <c r="E740" i="1"/>
  <c r="F740" i="1" s="1"/>
  <c r="E744" i="1"/>
  <c r="F744" i="1" s="1"/>
  <c r="E765" i="1"/>
  <c r="F765" i="1" s="1"/>
  <c r="E786" i="1"/>
  <c r="E746" i="2" s="1"/>
  <c r="E801" i="1"/>
  <c r="E802" i="1"/>
  <c r="F802" i="1" s="1"/>
  <c r="G802" i="1" s="1"/>
  <c r="J802" i="1" s="1"/>
  <c r="E842" i="1"/>
  <c r="F842" i="1" s="1"/>
  <c r="E865" i="1"/>
  <c r="F865" i="1" s="1"/>
  <c r="E871" i="1"/>
  <c r="F871" i="1" s="1"/>
  <c r="G871" i="1" s="1"/>
  <c r="J871" i="1" s="1"/>
  <c r="E919" i="1"/>
  <c r="E920" i="1"/>
  <c r="F920" i="1" s="1"/>
  <c r="E921" i="1"/>
  <c r="F921" i="1" s="1"/>
  <c r="E936" i="1"/>
  <c r="E937" i="1"/>
  <c r="F937" i="1" s="1"/>
  <c r="G937" i="1" s="1"/>
  <c r="J937" i="1" s="1"/>
  <c r="E939" i="1"/>
  <c r="F939" i="1" s="1"/>
  <c r="E125" i="1"/>
  <c r="F125" i="1" s="1"/>
  <c r="G125" i="1" s="1"/>
  <c r="H125" i="1" s="1"/>
  <c r="E178" i="1"/>
  <c r="E168" i="2" s="1"/>
  <c r="E179" i="1"/>
  <c r="E169" i="2" s="1"/>
  <c r="E183" i="1"/>
  <c r="F183" i="1" s="1"/>
  <c r="G183" i="1" s="1"/>
  <c r="H183" i="1" s="1"/>
  <c r="E184" i="1"/>
  <c r="E187" i="1"/>
  <c r="F187" i="1" s="1"/>
  <c r="G187" i="1" s="1"/>
  <c r="H187" i="1" s="1"/>
  <c r="E190" i="1"/>
  <c r="F190" i="1" s="1"/>
  <c r="E196" i="1"/>
  <c r="F196" i="1" s="1"/>
  <c r="G196" i="1" s="1"/>
  <c r="H196" i="1" s="1"/>
  <c r="E197" i="1"/>
  <c r="F197" i="1" s="1"/>
  <c r="G197" i="1" s="1"/>
  <c r="H197" i="1" s="1"/>
  <c r="E199" i="1"/>
  <c r="F199" i="1" s="1"/>
  <c r="E263" i="1"/>
  <c r="F263" i="1" s="1"/>
  <c r="E119" i="1"/>
  <c r="F119" i="1" s="1"/>
  <c r="G119" i="1" s="1"/>
  <c r="H119" i="1" s="1"/>
  <c r="E1060" i="1"/>
  <c r="F1060" i="1" s="1"/>
  <c r="E209" i="1"/>
  <c r="E210" i="1"/>
  <c r="F210" i="1" s="1"/>
  <c r="E211" i="1"/>
  <c r="F211" i="1" s="1"/>
  <c r="E212" i="1"/>
  <c r="F212" i="1" s="1"/>
  <c r="G212" i="1" s="1"/>
  <c r="I212" i="1" s="1"/>
  <c r="E213" i="1"/>
  <c r="F213" i="1" s="1"/>
  <c r="E214" i="1"/>
  <c r="F214" i="1" s="1"/>
  <c r="E215" i="1"/>
  <c r="E216" i="1"/>
  <c r="E217" i="1"/>
  <c r="F217" i="1" s="1"/>
  <c r="G217" i="1" s="1"/>
  <c r="I217" i="1" s="1"/>
  <c r="E218" i="1"/>
  <c r="F218" i="1" s="1"/>
  <c r="E219" i="1"/>
  <c r="F219" i="1"/>
  <c r="G219" i="1" s="1"/>
  <c r="I219" i="1" s="1"/>
  <c r="E220" i="1"/>
  <c r="F220" i="1" s="1"/>
  <c r="E221" i="1"/>
  <c r="F221" i="1" s="1"/>
  <c r="E222" i="1"/>
  <c r="F222" i="1" s="1"/>
  <c r="E223" i="1"/>
  <c r="E224" i="1"/>
  <c r="F224" i="1" s="1"/>
  <c r="G224" i="1" s="1"/>
  <c r="I224" i="1" s="1"/>
  <c r="E225" i="1"/>
  <c r="F225" i="1" s="1"/>
  <c r="E226" i="1"/>
  <c r="E217" i="2" s="1"/>
  <c r="F226" i="1"/>
  <c r="G226" i="1" s="1"/>
  <c r="I226" i="1" s="1"/>
  <c r="E227" i="1"/>
  <c r="F227" i="1" s="1"/>
  <c r="E228" i="1"/>
  <c r="F228" i="1" s="1"/>
  <c r="E229" i="1"/>
  <c r="F229" i="1" s="1"/>
  <c r="E230" i="1"/>
  <c r="E231" i="1"/>
  <c r="F231" i="1" s="1"/>
  <c r="G231" i="1" s="1"/>
  <c r="I231" i="1" s="1"/>
  <c r="E232" i="1"/>
  <c r="F232" i="1" s="1"/>
  <c r="E233" i="1"/>
  <c r="F233" i="1" s="1"/>
  <c r="E234" i="1"/>
  <c r="F234" i="1" s="1"/>
  <c r="E235" i="1"/>
  <c r="F235" i="1" s="1"/>
  <c r="E236" i="1"/>
  <c r="F236" i="1" s="1"/>
  <c r="E237" i="1"/>
  <c r="F237" i="1" s="1"/>
  <c r="E238" i="1"/>
  <c r="E239" i="1"/>
  <c r="F239" i="1" s="1"/>
  <c r="E240" i="1"/>
  <c r="F240" i="1" s="1"/>
  <c r="E241" i="1"/>
  <c r="F241" i="1" s="1"/>
  <c r="E242" i="1"/>
  <c r="F242" i="1" s="1"/>
  <c r="G242" i="1" s="1"/>
  <c r="I242" i="1" s="1"/>
  <c r="E243" i="1"/>
  <c r="F243" i="1" s="1"/>
  <c r="E244" i="1"/>
  <c r="F244" i="1" s="1"/>
  <c r="E245" i="1"/>
  <c r="F245" i="1" s="1"/>
  <c r="E246" i="1"/>
  <c r="E247" i="1"/>
  <c r="F247" i="1" s="1"/>
  <c r="G247" i="1" s="1"/>
  <c r="I247" i="1" s="1"/>
  <c r="E248" i="1"/>
  <c r="F248" i="1" s="1"/>
  <c r="E249" i="1"/>
  <c r="F249" i="1" s="1"/>
  <c r="E250" i="1"/>
  <c r="F250" i="1" s="1"/>
  <c r="G250" i="1" s="1"/>
  <c r="I250" i="1" s="1"/>
  <c r="E251" i="1"/>
  <c r="F251" i="1" s="1"/>
  <c r="E252" i="1"/>
  <c r="F252" i="1" s="1"/>
  <c r="E253" i="1"/>
  <c r="F253" i="1" s="1"/>
  <c r="E254" i="1"/>
  <c r="E255" i="1"/>
  <c r="F255" i="1" s="1"/>
  <c r="G255" i="1" s="1"/>
  <c r="I255" i="1" s="1"/>
  <c r="E256" i="1"/>
  <c r="F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E264" i="1"/>
  <c r="F264" i="1" s="1"/>
  <c r="G264" i="1" s="1"/>
  <c r="I264" i="1" s="1"/>
  <c r="E265" i="1"/>
  <c r="F265" i="1" s="1"/>
  <c r="E266" i="1"/>
  <c r="F266" i="1" s="1"/>
  <c r="E267" i="1"/>
  <c r="F267" i="1" s="1"/>
  <c r="E268" i="1"/>
  <c r="F268" i="1" s="1"/>
  <c r="E270" i="1"/>
  <c r="F270" i="1" s="1"/>
  <c r="E271" i="1"/>
  <c r="E272" i="1"/>
  <c r="F272" i="1" s="1"/>
  <c r="E273" i="1"/>
  <c r="F273" i="1" s="1"/>
  <c r="G273" i="1" s="1"/>
  <c r="I273" i="1" s="1"/>
  <c r="E274" i="1"/>
  <c r="F274" i="1" s="1"/>
  <c r="E275" i="1"/>
  <c r="E266" i="2" s="1"/>
  <c r="E276" i="1"/>
  <c r="E267" i="2" s="1"/>
  <c r="E277" i="1"/>
  <c r="F277" i="1" s="1"/>
  <c r="G277" i="1" s="1"/>
  <c r="I277" i="1" s="1"/>
  <c r="E278" i="1"/>
  <c r="E279" i="1"/>
  <c r="E280" i="1"/>
  <c r="E281" i="1"/>
  <c r="F281" i="1" s="1"/>
  <c r="E282" i="1"/>
  <c r="F282" i="1" s="1"/>
  <c r="E283" i="1"/>
  <c r="F283" i="1" s="1"/>
  <c r="E284" i="1"/>
  <c r="F284" i="1" s="1"/>
  <c r="E286" i="1"/>
  <c r="F286" i="1" s="1"/>
  <c r="E287" i="1"/>
  <c r="E288" i="1"/>
  <c r="F288" i="1" s="1"/>
  <c r="E293" i="1"/>
  <c r="F293" i="1" s="1"/>
  <c r="E294" i="1"/>
  <c r="F294" i="1" s="1"/>
  <c r="G294" i="1" s="1"/>
  <c r="I294" i="1" s="1"/>
  <c r="E295" i="1"/>
  <c r="F295" i="1" s="1"/>
  <c r="E296" i="1"/>
  <c r="F296" i="1" s="1"/>
  <c r="G296" i="1" s="1"/>
  <c r="I296" i="1" s="1"/>
  <c r="E297" i="1"/>
  <c r="F297" i="1" s="1"/>
  <c r="G297" i="1" s="1"/>
  <c r="I297" i="1" s="1"/>
  <c r="E298" i="1"/>
  <c r="E299" i="1"/>
  <c r="F299" i="1" s="1"/>
  <c r="E300" i="1"/>
  <c r="F300" i="1" s="1"/>
  <c r="E301" i="1"/>
  <c r="F301" i="1" s="1"/>
  <c r="E302" i="1"/>
  <c r="F302" i="1" s="1"/>
  <c r="G302" i="1" s="1"/>
  <c r="I302" i="1" s="1"/>
  <c r="E303" i="1"/>
  <c r="F303" i="1" s="1"/>
  <c r="E304" i="1"/>
  <c r="F304" i="1" s="1"/>
  <c r="E305" i="1"/>
  <c r="F305" i="1" s="1"/>
  <c r="E306" i="1"/>
  <c r="E307" i="1"/>
  <c r="F307" i="1" s="1"/>
  <c r="E308" i="1"/>
  <c r="F308" i="1" s="1"/>
  <c r="E309" i="1"/>
  <c r="F309" i="1" s="1"/>
  <c r="E310" i="1"/>
  <c r="F310" i="1" s="1"/>
  <c r="G310" i="1" s="1"/>
  <c r="I310" i="1" s="1"/>
  <c r="E311" i="1"/>
  <c r="F311" i="1" s="1"/>
  <c r="E312" i="1"/>
  <c r="F312" i="1" s="1"/>
  <c r="E313" i="1"/>
  <c r="F313" i="1" s="1"/>
  <c r="G313" i="1" s="1"/>
  <c r="I313" i="1" s="1"/>
  <c r="E314" i="1"/>
  <c r="E315" i="1"/>
  <c r="F315" i="1" s="1"/>
  <c r="E316" i="1"/>
  <c r="F316" i="1" s="1"/>
  <c r="G316" i="1" s="1"/>
  <c r="I316" i="1" s="1"/>
  <c r="E317" i="1"/>
  <c r="F317" i="1" s="1"/>
  <c r="E318" i="1"/>
  <c r="F318" i="1" s="1"/>
  <c r="G318" i="1" s="1"/>
  <c r="I318" i="1" s="1"/>
  <c r="E319" i="1"/>
  <c r="F319" i="1"/>
  <c r="E320" i="1"/>
  <c r="F320" i="1" s="1"/>
  <c r="E321" i="1"/>
  <c r="E322" i="1"/>
  <c r="F322" i="1" s="1"/>
  <c r="E323" i="1"/>
  <c r="E324" i="1"/>
  <c r="F324" i="1" s="1"/>
  <c r="G324" i="1" s="1"/>
  <c r="I324" i="1" s="1"/>
  <c r="E325" i="1"/>
  <c r="F325" i="1" s="1"/>
  <c r="G325" i="1" s="1"/>
  <c r="I325" i="1" s="1"/>
  <c r="E326" i="1"/>
  <c r="F326" i="1" s="1"/>
  <c r="E327" i="1"/>
  <c r="F327" i="1" s="1"/>
  <c r="E328" i="1"/>
  <c r="E319" i="2" s="1"/>
  <c r="E329" i="1"/>
  <c r="F329" i="1" s="1"/>
  <c r="E330" i="1"/>
  <c r="F330" i="1" s="1"/>
  <c r="E332" i="1"/>
  <c r="F332" i="1" s="1"/>
  <c r="E333" i="1"/>
  <c r="F333" i="1" s="1"/>
  <c r="E334" i="1"/>
  <c r="F334" i="1" s="1"/>
  <c r="G334" i="1" s="1"/>
  <c r="I334" i="1" s="1"/>
  <c r="E335" i="1"/>
  <c r="F335" i="1" s="1"/>
  <c r="E336" i="1"/>
  <c r="E337" i="1"/>
  <c r="F337" i="1" s="1"/>
  <c r="E339" i="1"/>
  <c r="F339" i="1" s="1"/>
  <c r="E340" i="1"/>
  <c r="F340" i="1" s="1"/>
  <c r="G340" i="1" s="1"/>
  <c r="E341" i="1"/>
  <c r="F341" i="1" s="1"/>
  <c r="E342" i="1"/>
  <c r="F342" i="1" s="1"/>
  <c r="E343" i="1"/>
  <c r="F343" i="1" s="1"/>
  <c r="E344" i="1"/>
  <c r="F344" i="1" s="1"/>
  <c r="E345" i="1"/>
  <c r="E346" i="1"/>
  <c r="F346" i="1" s="1"/>
  <c r="E347" i="1"/>
  <c r="F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E354" i="1"/>
  <c r="F354" i="1" s="1"/>
  <c r="G354" i="1" s="1"/>
  <c r="I354" i="1" s="1"/>
  <c r="E355" i="1"/>
  <c r="F355" i="1" s="1"/>
  <c r="E356" i="1"/>
  <c r="F356" i="1" s="1"/>
  <c r="G356" i="1" s="1"/>
  <c r="I356" i="1" s="1"/>
  <c r="E357" i="1"/>
  <c r="F357" i="1" s="1"/>
  <c r="E358" i="1"/>
  <c r="F358" i="1" s="1"/>
  <c r="E359" i="1"/>
  <c r="F359" i="1" s="1"/>
  <c r="G359" i="1" s="1"/>
  <c r="I359" i="1" s="1"/>
  <c r="E360" i="1"/>
  <c r="F360" i="1" s="1"/>
  <c r="E361" i="1"/>
  <c r="F361" i="1" s="1"/>
  <c r="E362" i="1"/>
  <c r="F362" i="1" s="1"/>
  <c r="E363" i="1"/>
  <c r="F363" i="1" s="1"/>
  <c r="E364" i="1"/>
  <c r="F364" i="1" s="1"/>
  <c r="E365" i="1"/>
  <c r="F365" i="1" s="1"/>
  <c r="E367" i="1"/>
  <c r="F367" i="1" s="1"/>
  <c r="E370" i="1"/>
  <c r="F370" i="1" s="1"/>
  <c r="E374" i="1"/>
  <c r="E376" i="1"/>
  <c r="F376" i="1" s="1"/>
  <c r="E378" i="1"/>
  <c r="F378" i="1" s="1"/>
  <c r="G378" i="1" s="1"/>
  <c r="I378" i="1" s="1"/>
  <c r="E380" i="1"/>
  <c r="F380" i="1" s="1"/>
  <c r="E382" i="1"/>
  <c r="E384" i="1"/>
  <c r="F384" i="1" s="1"/>
  <c r="E387" i="1"/>
  <c r="F387" i="1" s="1"/>
  <c r="E391" i="1"/>
  <c r="E395" i="1"/>
  <c r="F395" i="1" s="1"/>
  <c r="E399" i="1"/>
  <c r="F399" i="1" s="1"/>
  <c r="G399" i="1" s="1"/>
  <c r="I399" i="1" s="1"/>
  <c r="E406" i="1"/>
  <c r="F406" i="1" s="1"/>
  <c r="E410" i="1"/>
  <c r="F410" i="1" s="1"/>
  <c r="E414" i="1"/>
  <c r="F414" i="1" s="1"/>
  <c r="G414" i="1" s="1"/>
  <c r="I414" i="1" s="1"/>
  <c r="E418" i="1"/>
  <c r="F418" i="1" s="1"/>
  <c r="E422" i="1"/>
  <c r="F422" i="1" s="1"/>
  <c r="G422" i="1" s="1"/>
  <c r="I422" i="1" s="1"/>
  <c r="E428" i="1"/>
  <c r="F428" i="1" s="1"/>
  <c r="E434" i="1"/>
  <c r="F434" i="1" s="1"/>
  <c r="E445" i="1"/>
  <c r="E449" i="1"/>
  <c r="E454" i="1"/>
  <c r="F454" i="1" s="1"/>
  <c r="E460" i="1"/>
  <c r="F460" i="1" s="1"/>
  <c r="E464" i="1"/>
  <c r="F464" i="1" s="1"/>
  <c r="E468" i="1"/>
  <c r="E472" i="1"/>
  <c r="F472" i="1" s="1"/>
  <c r="E477" i="1"/>
  <c r="F477" i="1" s="1"/>
  <c r="E482" i="1"/>
  <c r="F482" i="1"/>
  <c r="E486" i="1"/>
  <c r="F486" i="1" s="1"/>
  <c r="E490" i="1"/>
  <c r="F490" i="1" s="1"/>
  <c r="G490" i="1" s="1"/>
  <c r="I490" i="1" s="1"/>
  <c r="E494" i="1"/>
  <c r="F494" i="1" s="1"/>
  <c r="E501" i="1"/>
  <c r="E505" i="1"/>
  <c r="F505" i="1" s="1"/>
  <c r="G505" i="1" s="1"/>
  <c r="I505" i="1" s="1"/>
  <c r="E509" i="1"/>
  <c r="F509" i="1" s="1"/>
  <c r="G509" i="1" s="1"/>
  <c r="I509" i="1" s="1"/>
  <c r="E513" i="1"/>
  <c r="E517" i="1"/>
  <c r="E530" i="1"/>
  <c r="F530" i="1" s="1"/>
  <c r="E534" i="1"/>
  <c r="F534" i="1" s="1"/>
  <c r="E539" i="1"/>
  <c r="F539" i="1" s="1"/>
  <c r="E544" i="1"/>
  <c r="E549" i="1"/>
  <c r="E526" i="2" s="1"/>
  <c r="E554" i="1"/>
  <c r="E558" i="1"/>
  <c r="E562" i="1"/>
  <c r="E566" i="1"/>
  <c r="E572" i="1"/>
  <c r="E576" i="1"/>
  <c r="F576" i="1"/>
  <c r="E580" i="1"/>
  <c r="F580" i="1" s="1"/>
  <c r="E584" i="1"/>
  <c r="F584" i="1" s="1"/>
  <c r="E591" i="1"/>
  <c r="F591" i="1" s="1"/>
  <c r="G591" i="1" s="1"/>
  <c r="I591" i="1" s="1"/>
  <c r="E595" i="1"/>
  <c r="F595" i="1" s="1"/>
  <c r="E388" i="1"/>
  <c r="E392" i="1"/>
  <c r="F392" i="1" s="1"/>
  <c r="G392" i="1" s="1"/>
  <c r="I392" i="1" s="1"/>
  <c r="E396" i="1"/>
  <c r="F396" i="1" s="1"/>
  <c r="G396" i="1" s="1"/>
  <c r="E400" i="1"/>
  <c r="F400" i="1" s="1"/>
  <c r="E407" i="1"/>
  <c r="F407" i="1" s="1"/>
  <c r="E411" i="1"/>
  <c r="F411" i="1" s="1"/>
  <c r="E415" i="1"/>
  <c r="E419" i="1"/>
  <c r="F419" i="1" s="1"/>
  <c r="G419" i="1" s="1"/>
  <c r="I419" i="1" s="1"/>
  <c r="E423" i="1"/>
  <c r="F423" i="1" s="1"/>
  <c r="E431" i="1"/>
  <c r="F431" i="1" s="1"/>
  <c r="E436" i="1"/>
  <c r="E446" i="1"/>
  <c r="E431" i="2" s="1"/>
  <c r="E450" i="1"/>
  <c r="F450" i="1" s="1"/>
  <c r="E456" i="1"/>
  <c r="E461" i="1"/>
  <c r="E465" i="1"/>
  <c r="E469" i="1"/>
  <c r="E473" i="1"/>
  <c r="E478" i="1"/>
  <c r="F478" i="1" s="1"/>
  <c r="E483" i="1"/>
  <c r="F483" i="1" s="1"/>
  <c r="G483" i="1" s="1"/>
  <c r="I483" i="1" s="1"/>
  <c r="E487" i="1"/>
  <c r="F487" i="1" s="1"/>
  <c r="G487" i="1" s="1"/>
  <c r="I487" i="1" s="1"/>
  <c r="E491" i="1"/>
  <c r="E495" i="1"/>
  <c r="F495" i="1" s="1"/>
  <c r="E502" i="1"/>
  <c r="F502" i="1" s="1"/>
  <c r="E506" i="1"/>
  <c r="F506" i="1" s="1"/>
  <c r="E510" i="1"/>
  <c r="F510" i="1" s="1"/>
  <c r="E514" i="1"/>
  <c r="F514" i="1" s="1"/>
  <c r="G514" i="1" s="1"/>
  <c r="I514" i="1" s="1"/>
  <c r="E519" i="1"/>
  <c r="F519" i="1" s="1"/>
  <c r="E531" i="1"/>
  <c r="F531" i="1" s="1"/>
  <c r="G531" i="1" s="1"/>
  <c r="I531" i="1" s="1"/>
  <c r="E535" i="1"/>
  <c r="E540" i="1"/>
  <c r="F540" i="1" s="1"/>
  <c r="E546" i="1"/>
  <c r="E550" i="1"/>
  <c r="E555" i="1"/>
  <c r="F555" i="1" s="1"/>
  <c r="E559" i="1"/>
  <c r="F559" i="1" s="1"/>
  <c r="E563" i="1"/>
  <c r="F563" i="1" s="1"/>
  <c r="E568" i="1"/>
  <c r="F568" i="1" s="1"/>
  <c r="E573" i="1"/>
  <c r="E577" i="1"/>
  <c r="F577" i="1" s="1"/>
  <c r="E581" i="1"/>
  <c r="F581" i="1" s="1"/>
  <c r="E585" i="1"/>
  <c r="F585" i="1" s="1"/>
  <c r="E592" i="1"/>
  <c r="F592" i="1" s="1"/>
  <c r="G592" i="1" s="1"/>
  <c r="I592" i="1" s="1"/>
  <c r="E596" i="1"/>
  <c r="F596" i="1" s="1"/>
  <c r="E369" i="1"/>
  <c r="F369" i="1" s="1"/>
  <c r="G369" i="1" s="1"/>
  <c r="I369" i="1" s="1"/>
  <c r="E372" i="1"/>
  <c r="E375" i="1"/>
  <c r="F375" i="1" s="1"/>
  <c r="E377" i="1"/>
  <c r="F377" i="1" s="1"/>
  <c r="E379" i="1"/>
  <c r="F379" i="1" s="1"/>
  <c r="E381" i="1"/>
  <c r="F381" i="1" s="1"/>
  <c r="E383" i="1"/>
  <c r="F383" i="1" s="1"/>
  <c r="G383" i="1" s="1"/>
  <c r="I383" i="1" s="1"/>
  <c r="E385" i="1"/>
  <c r="E389" i="1"/>
  <c r="F389" i="1" s="1"/>
  <c r="E393" i="1"/>
  <c r="F393" i="1" s="1"/>
  <c r="E397" i="1"/>
  <c r="F397" i="1" s="1"/>
  <c r="E404" i="1"/>
  <c r="F404" i="1" s="1"/>
  <c r="E408" i="1"/>
  <c r="E412" i="1"/>
  <c r="E416" i="1"/>
  <c r="E408" i="2" s="1"/>
  <c r="E420" i="1"/>
  <c r="E425" i="1"/>
  <c r="F425" i="1" s="1"/>
  <c r="E432" i="1"/>
  <c r="E437" i="1"/>
  <c r="F437" i="1" s="1"/>
  <c r="E447" i="1"/>
  <c r="F447" i="1" s="1"/>
  <c r="E451" i="1"/>
  <c r="F451" i="1"/>
  <c r="E458" i="1"/>
  <c r="F458" i="1" s="1"/>
  <c r="G458" i="1" s="1"/>
  <c r="I458" i="1" s="1"/>
  <c r="E462" i="1"/>
  <c r="E466" i="1"/>
  <c r="F466" i="1" s="1"/>
  <c r="E470" i="1"/>
  <c r="F470" i="1" s="1"/>
  <c r="E475" i="1"/>
  <c r="F475" i="1" s="1"/>
  <c r="E479" i="1"/>
  <c r="F479" i="1" s="1"/>
  <c r="E484" i="1"/>
  <c r="F484" i="1" s="1"/>
  <c r="E488" i="1"/>
  <c r="F488" i="1" s="1"/>
  <c r="E492" i="1"/>
  <c r="E496" i="1"/>
  <c r="F496" i="1" s="1"/>
  <c r="G496" i="1" s="1"/>
  <c r="I496" i="1" s="1"/>
  <c r="E503" i="1"/>
  <c r="F503" i="1" s="1"/>
  <c r="E507" i="1"/>
  <c r="F507" i="1" s="1"/>
  <c r="E511" i="1"/>
  <c r="F511" i="1" s="1"/>
  <c r="E515" i="1"/>
  <c r="F515" i="1" s="1"/>
  <c r="E525" i="1"/>
  <c r="F525" i="1" s="1"/>
  <c r="E532" i="1"/>
  <c r="F532" i="1" s="1"/>
  <c r="E536" i="1"/>
  <c r="E542" i="1"/>
  <c r="F542" i="1" s="1"/>
  <c r="E547" i="1"/>
  <c r="F547" i="1" s="1"/>
  <c r="E551" i="1"/>
  <c r="F551" i="1" s="1"/>
  <c r="E556" i="1"/>
  <c r="F556" i="1" s="1"/>
  <c r="E560" i="1"/>
  <c r="F560" i="1" s="1"/>
  <c r="E564" i="1"/>
  <c r="F564" i="1"/>
  <c r="E570" i="1"/>
  <c r="E574" i="1"/>
  <c r="F574" i="1" s="1"/>
  <c r="E578" i="1"/>
  <c r="E582" i="1"/>
  <c r="E587" i="1"/>
  <c r="F587" i="1" s="1"/>
  <c r="E593" i="1"/>
  <c r="F593" i="1" s="1"/>
  <c r="E597" i="1"/>
  <c r="F597" i="1"/>
  <c r="E660" i="1"/>
  <c r="E661" i="1"/>
  <c r="F661" i="1" s="1"/>
  <c r="E662" i="1"/>
  <c r="F662" i="1" s="1"/>
  <c r="E663" i="1"/>
  <c r="F663" i="1" s="1"/>
  <c r="E664" i="1"/>
  <c r="E665" i="1"/>
  <c r="F665" i="1" s="1"/>
  <c r="E666" i="1"/>
  <c r="F666" i="1" s="1"/>
  <c r="E667" i="1"/>
  <c r="E668" i="1"/>
  <c r="E639" i="2" s="1"/>
  <c r="E669" i="1"/>
  <c r="F669" i="1" s="1"/>
  <c r="E670" i="1"/>
  <c r="F670" i="1" s="1"/>
  <c r="E671" i="1"/>
  <c r="F671" i="1" s="1"/>
  <c r="E672" i="1"/>
  <c r="E673" i="1"/>
  <c r="F673" i="1" s="1"/>
  <c r="E674" i="1"/>
  <c r="F674" i="1" s="1"/>
  <c r="E675" i="1"/>
  <c r="E676" i="1"/>
  <c r="F676" i="1" s="1"/>
  <c r="G676" i="1" s="1"/>
  <c r="I676" i="1" s="1"/>
  <c r="E677" i="1"/>
  <c r="F677" i="1" s="1"/>
  <c r="G677" i="1" s="1"/>
  <c r="I677" i="1" s="1"/>
  <c r="E678" i="1"/>
  <c r="F678" i="1" s="1"/>
  <c r="E679" i="1"/>
  <c r="E680" i="1"/>
  <c r="F680" i="1" s="1"/>
  <c r="E681" i="1"/>
  <c r="F681" i="1" s="1"/>
  <c r="E682" i="1"/>
  <c r="F682" i="1" s="1"/>
  <c r="E683" i="1"/>
  <c r="E655" i="2" s="1"/>
  <c r="E684" i="1"/>
  <c r="F684" i="1" s="1"/>
  <c r="E685" i="1"/>
  <c r="F685" i="1" s="1"/>
  <c r="E686" i="1"/>
  <c r="F686" i="1" s="1"/>
  <c r="E687" i="1"/>
  <c r="E690" i="1"/>
  <c r="F690" i="1" s="1"/>
  <c r="E691" i="1"/>
  <c r="F691" i="1" s="1"/>
  <c r="E694" i="1"/>
  <c r="F694" i="1" s="1"/>
  <c r="E695" i="1"/>
  <c r="E696" i="1"/>
  <c r="F696" i="1" s="1"/>
  <c r="G696" i="1" s="1"/>
  <c r="I696" i="1" s="1"/>
  <c r="E697" i="1"/>
  <c r="F697" i="1" s="1"/>
  <c r="E698" i="1"/>
  <c r="F698" i="1" s="1"/>
  <c r="E699" i="1"/>
  <c r="F699" i="1" s="1"/>
  <c r="G699" i="1" s="1"/>
  <c r="I699" i="1" s="1"/>
  <c r="E700" i="1"/>
  <c r="F700" i="1" s="1"/>
  <c r="E704" i="1"/>
  <c r="E705" i="1"/>
  <c r="E706" i="1"/>
  <c r="F706" i="1" s="1"/>
  <c r="G706" i="1" s="1"/>
  <c r="I706" i="1" s="1"/>
  <c r="E707" i="1"/>
  <c r="F707" i="1" s="1"/>
  <c r="E710" i="1"/>
  <c r="F710" i="1" s="1"/>
  <c r="E711" i="1"/>
  <c r="F711" i="1" s="1"/>
  <c r="E712" i="1"/>
  <c r="F712" i="1" s="1"/>
  <c r="E713" i="1"/>
  <c r="E714" i="1"/>
  <c r="E715" i="1"/>
  <c r="F715" i="1" s="1"/>
  <c r="E716" i="1"/>
  <c r="E685" i="2" s="1"/>
  <c r="E717" i="1"/>
  <c r="F717" i="1" s="1"/>
  <c r="E718" i="1"/>
  <c r="F718" i="1" s="1"/>
  <c r="G718" i="1" s="1"/>
  <c r="I718" i="1" s="1"/>
  <c r="E719" i="1"/>
  <c r="F719" i="1" s="1"/>
  <c r="E720" i="1"/>
  <c r="F720" i="1" s="1"/>
  <c r="E721" i="1"/>
  <c r="E722" i="1"/>
  <c r="E723" i="1"/>
  <c r="F723" i="1" s="1"/>
  <c r="G723" i="1" s="1"/>
  <c r="I723" i="1" s="1"/>
  <c r="E724" i="1"/>
  <c r="F724" i="1" s="1"/>
  <c r="E726" i="1"/>
  <c r="F726" i="1" s="1"/>
  <c r="E727" i="1"/>
  <c r="F727" i="1" s="1"/>
  <c r="E728" i="1"/>
  <c r="F728" i="1" s="1"/>
  <c r="E729" i="1"/>
  <c r="F729" i="1" s="1"/>
  <c r="E730" i="1"/>
  <c r="E731" i="1"/>
  <c r="F731" i="1" s="1"/>
  <c r="E732" i="1"/>
  <c r="F732" i="1" s="1"/>
  <c r="G732" i="1" s="1"/>
  <c r="I732" i="1" s="1"/>
  <c r="E733" i="1"/>
  <c r="F733" i="1" s="1"/>
  <c r="E734" i="1"/>
  <c r="E735" i="1"/>
  <c r="F735" i="1" s="1"/>
  <c r="E736" i="1"/>
  <c r="F736" i="1" s="1"/>
  <c r="E737" i="1"/>
  <c r="E738" i="1"/>
  <c r="E739" i="1"/>
  <c r="F739" i="1" s="1"/>
  <c r="E741" i="1"/>
  <c r="F741" i="1" s="1"/>
  <c r="G741" i="1" s="1"/>
  <c r="I741" i="1" s="1"/>
  <c r="E750" i="1"/>
  <c r="F750" i="1" s="1"/>
  <c r="E751" i="1"/>
  <c r="F751" i="1" s="1"/>
  <c r="G751" i="1" s="1"/>
  <c r="I751" i="1" s="1"/>
  <c r="E753" i="1"/>
  <c r="F753" i="1" s="1"/>
  <c r="G753" i="1" s="1"/>
  <c r="I753" i="1" s="1"/>
  <c r="E754" i="1"/>
  <c r="E755" i="1"/>
  <c r="F755" i="1" s="1"/>
  <c r="E757" i="1"/>
  <c r="F757" i="1" s="1"/>
  <c r="E759" i="1"/>
  <c r="F759" i="1" s="1"/>
  <c r="G759" i="1" s="1"/>
  <c r="I759" i="1" s="1"/>
  <c r="E760" i="1"/>
  <c r="F760" i="1" s="1"/>
  <c r="E761" i="1"/>
  <c r="F761" i="1" s="1"/>
  <c r="E763" i="1"/>
  <c r="F763" i="1" s="1"/>
  <c r="E767" i="1"/>
  <c r="F767" i="1" s="1"/>
  <c r="E769" i="1"/>
  <c r="F769" i="1" s="1"/>
  <c r="E770" i="1"/>
  <c r="F770" i="1" s="1"/>
  <c r="E771" i="1"/>
  <c r="F771" i="1" s="1"/>
  <c r="E772" i="1"/>
  <c r="F772" i="1" s="1"/>
  <c r="E774" i="1"/>
  <c r="F774" i="1" s="1"/>
  <c r="E775" i="1"/>
  <c r="F775" i="1" s="1"/>
  <c r="E776" i="1"/>
  <c r="E777" i="1"/>
  <c r="F777" i="1" s="1"/>
  <c r="E778" i="1"/>
  <c r="E779" i="1"/>
  <c r="F779" i="1" s="1"/>
  <c r="E780" i="1"/>
  <c r="F780" i="1" s="1"/>
  <c r="E781" i="1"/>
  <c r="F781" i="1" s="1"/>
  <c r="G781" i="1" s="1"/>
  <c r="I781" i="1" s="1"/>
  <c r="E782" i="1"/>
  <c r="F782" i="1" s="1"/>
  <c r="E783" i="1"/>
  <c r="F783" i="1" s="1"/>
  <c r="E784" i="1"/>
  <c r="E785" i="1"/>
  <c r="F785" i="1" s="1"/>
  <c r="G785" i="1" s="1"/>
  <c r="I785" i="1" s="1"/>
  <c r="E787" i="1"/>
  <c r="E788" i="1"/>
  <c r="F788" i="1" s="1"/>
  <c r="E789" i="1"/>
  <c r="F789" i="1" s="1"/>
  <c r="E790" i="1"/>
  <c r="F790" i="1" s="1"/>
  <c r="G790" i="1" s="1"/>
  <c r="I790" i="1" s="1"/>
  <c r="E791" i="1"/>
  <c r="E751" i="2" s="1"/>
  <c r="E792" i="1"/>
  <c r="F792" i="1" s="1"/>
  <c r="E793" i="1"/>
  <c r="E794" i="1"/>
  <c r="F794" i="1" s="1"/>
  <c r="G794" i="1" s="1"/>
  <c r="I794" i="1" s="1"/>
  <c r="E795" i="1"/>
  <c r="E796" i="1"/>
  <c r="F796" i="1" s="1"/>
  <c r="E797" i="1"/>
  <c r="E798" i="1"/>
  <c r="F798" i="1" s="1"/>
  <c r="G798" i="1" s="1"/>
  <c r="I798" i="1" s="1"/>
  <c r="E799" i="1"/>
  <c r="E800" i="1"/>
  <c r="F800" i="1" s="1"/>
  <c r="E803" i="1"/>
  <c r="F803" i="1" s="1"/>
  <c r="E804" i="1"/>
  <c r="F804" i="1" s="1"/>
  <c r="G804" i="1" s="1"/>
  <c r="I804" i="1" s="1"/>
  <c r="E805" i="1"/>
  <c r="E806" i="1"/>
  <c r="F806" i="1" s="1"/>
  <c r="E807" i="1"/>
  <c r="F807" i="1" s="1"/>
  <c r="E808" i="1"/>
  <c r="F808" i="1" s="1"/>
  <c r="G808" i="1" s="1"/>
  <c r="I808" i="1" s="1"/>
  <c r="E809" i="1"/>
  <c r="F809" i="1" s="1"/>
  <c r="E810" i="1"/>
  <c r="F810" i="1" s="1"/>
  <c r="E386" i="1"/>
  <c r="F386" i="1" s="1"/>
  <c r="G386" i="1" s="1"/>
  <c r="I386" i="1" s="1"/>
  <c r="E390" i="1"/>
  <c r="E394" i="1"/>
  <c r="E398" i="1"/>
  <c r="F398" i="1" s="1"/>
  <c r="E405" i="1"/>
  <c r="F405" i="1" s="1"/>
  <c r="G405" i="1" s="1"/>
  <c r="I405" i="1" s="1"/>
  <c r="E409" i="1"/>
  <c r="F409" i="1" s="1"/>
  <c r="E413" i="1"/>
  <c r="F413" i="1" s="1"/>
  <c r="E417" i="1"/>
  <c r="F417" i="1" s="1"/>
  <c r="E421" i="1"/>
  <c r="F421" i="1" s="1"/>
  <c r="E426" i="1"/>
  <c r="E433" i="1"/>
  <c r="F433" i="1" s="1"/>
  <c r="G433" i="1" s="1"/>
  <c r="I433" i="1" s="1"/>
  <c r="E439" i="1"/>
  <c r="F439" i="1" s="1"/>
  <c r="G439" i="1" s="1"/>
  <c r="I439" i="1" s="1"/>
  <c r="E448" i="1"/>
  <c r="F448" i="1" s="1"/>
  <c r="E452" i="1"/>
  <c r="F452" i="1" s="1"/>
  <c r="E459" i="1"/>
  <c r="E463" i="1"/>
  <c r="E467" i="1"/>
  <c r="F467" i="1" s="1"/>
  <c r="G467" i="1" s="1"/>
  <c r="I467" i="1" s="1"/>
  <c r="E471" i="1"/>
  <c r="F471" i="1" s="1"/>
  <c r="E476" i="1"/>
  <c r="E481" i="1"/>
  <c r="F481" i="1" s="1"/>
  <c r="G481" i="1" s="1"/>
  <c r="I481" i="1" s="1"/>
  <c r="E485" i="1"/>
  <c r="E489" i="1"/>
  <c r="E493" i="1"/>
  <c r="E500" i="1"/>
  <c r="F500" i="1" s="1"/>
  <c r="G500" i="1" s="1"/>
  <c r="I500" i="1" s="1"/>
  <c r="E504" i="1"/>
  <c r="E508" i="1"/>
  <c r="F508" i="1" s="1"/>
  <c r="E512" i="1"/>
  <c r="F512" i="1" s="1"/>
  <c r="G512" i="1" s="1"/>
  <c r="I512" i="1" s="1"/>
  <c r="E516" i="1"/>
  <c r="F516" i="1" s="1"/>
  <c r="E526" i="1"/>
  <c r="E533" i="1"/>
  <c r="E537" i="1"/>
  <c r="E543" i="1"/>
  <c r="F543" i="1" s="1"/>
  <c r="E548" i="1"/>
  <c r="F548" i="1" s="1"/>
  <c r="E553" i="1"/>
  <c r="F553" i="1" s="1"/>
  <c r="E557" i="1"/>
  <c r="F557" i="1" s="1"/>
  <c r="G557" i="1" s="1"/>
  <c r="I557" i="1" s="1"/>
  <c r="E561" i="1"/>
  <c r="F561" i="1" s="1"/>
  <c r="E565" i="1"/>
  <c r="F565" i="1" s="1"/>
  <c r="E571" i="1"/>
  <c r="E575" i="1"/>
  <c r="F575" i="1" s="1"/>
  <c r="E579" i="1"/>
  <c r="F579" i="1" s="1"/>
  <c r="G579" i="1" s="1"/>
  <c r="I579" i="1" s="1"/>
  <c r="E583" i="1"/>
  <c r="F583" i="1"/>
  <c r="E588" i="1"/>
  <c r="F588" i="1" s="1"/>
  <c r="G588" i="1" s="1"/>
  <c r="I588" i="1" s="1"/>
  <c r="E594" i="1"/>
  <c r="E598" i="1"/>
  <c r="E575" i="2" s="1"/>
  <c r="E599" i="1"/>
  <c r="E600" i="1"/>
  <c r="F600" i="1" s="1"/>
  <c r="E601" i="1"/>
  <c r="F601" i="1" s="1"/>
  <c r="G601" i="1" s="1"/>
  <c r="I601" i="1" s="1"/>
  <c r="E602" i="1"/>
  <c r="E579" i="2" s="1"/>
  <c r="E603" i="1"/>
  <c r="F603" i="1" s="1"/>
  <c r="E604" i="1"/>
  <c r="F604" i="1" s="1"/>
  <c r="G604" i="1" s="1"/>
  <c r="I604" i="1" s="1"/>
  <c r="E605" i="1"/>
  <c r="F605" i="1" s="1"/>
  <c r="E606" i="1"/>
  <c r="E607" i="1"/>
  <c r="E608" i="1"/>
  <c r="F608" i="1" s="1"/>
  <c r="E609" i="1"/>
  <c r="F609" i="1" s="1"/>
  <c r="E610" i="1"/>
  <c r="F610" i="1" s="1"/>
  <c r="E611" i="1"/>
  <c r="F611" i="1" s="1"/>
  <c r="E612" i="1"/>
  <c r="F612" i="1" s="1"/>
  <c r="G612" i="1" s="1"/>
  <c r="I612" i="1" s="1"/>
  <c r="E613" i="1"/>
  <c r="F613" i="1" s="1"/>
  <c r="E615" i="1"/>
  <c r="F615" i="1" s="1"/>
  <c r="E616" i="1"/>
  <c r="E617" i="1"/>
  <c r="E618" i="1"/>
  <c r="F618" i="1" s="1"/>
  <c r="E619" i="1"/>
  <c r="F619" i="1" s="1"/>
  <c r="E620" i="1"/>
  <c r="F620" i="1" s="1"/>
  <c r="E625" i="1"/>
  <c r="E600" i="2" s="1"/>
  <c r="E626" i="1"/>
  <c r="F626" i="1" s="1"/>
  <c r="E629" i="1"/>
  <c r="E633" i="1"/>
  <c r="E634" i="1"/>
  <c r="F634" i="1" s="1"/>
  <c r="E635" i="1"/>
  <c r="E607" i="2" s="1"/>
  <c r="E636" i="1"/>
  <c r="F636" i="1" s="1"/>
  <c r="E637" i="1"/>
  <c r="F637" i="1" s="1"/>
  <c r="E638" i="1"/>
  <c r="F638" i="1" s="1"/>
  <c r="G638" i="1" s="1"/>
  <c r="I638" i="1" s="1"/>
  <c r="E639" i="1"/>
  <c r="E640" i="1"/>
  <c r="E641" i="1"/>
  <c r="E642" i="1"/>
  <c r="F642" i="1" s="1"/>
  <c r="E643" i="1"/>
  <c r="F643" i="1" s="1"/>
  <c r="G643" i="1" s="1"/>
  <c r="I643" i="1" s="1"/>
  <c r="E644" i="1"/>
  <c r="F644" i="1" s="1"/>
  <c r="E645" i="1"/>
  <c r="F645" i="1" s="1"/>
  <c r="E646" i="1"/>
  <c r="F646" i="1" s="1"/>
  <c r="E647" i="1"/>
  <c r="E648" i="1"/>
  <c r="F648" i="1" s="1"/>
  <c r="E650" i="1"/>
  <c r="F650" i="1" s="1"/>
  <c r="E651" i="1"/>
  <c r="E652" i="1"/>
  <c r="F652" i="1" s="1"/>
  <c r="E653" i="1"/>
  <c r="F653" i="1" s="1"/>
  <c r="E654" i="1"/>
  <c r="F654" i="1" s="1"/>
  <c r="E655" i="1"/>
  <c r="E627" i="2" s="1"/>
  <c r="E656" i="1"/>
  <c r="E657" i="1"/>
  <c r="E658" i="1"/>
  <c r="F658" i="1" s="1"/>
  <c r="E1049" i="1"/>
  <c r="F1049" i="1" s="1"/>
  <c r="G1049" i="1" s="1"/>
  <c r="I1049" i="1" s="1"/>
  <c r="E201" i="1"/>
  <c r="F201" i="1" s="1"/>
  <c r="G201" i="1" s="1"/>
  <c r="I201" i="1" s="1"/>
  <c r="E202" i="1"/>
  <c r="F202" i="1" s="1"/>
  <c r="E203" i="1"/>
  <c r="E193" i="2" s="1"/>
  <c r="F203" i="1"/>
  <c r="E204" i="1"/>
  <c r="F204" i="1" s="1"/>
  <c r="E205" i="1"/>
  <c r="E206" i="1"/>
  <c r="F206" i="1" s="1"/>
  <c r="G206" i="1" s="1"/>
  <c r="I206" i="1" s="1"/>
  <c r="E207" i="1"/>
  <c r="F207" i="1" s="1"/>
  <c r="E208" i="1"/>
  <c r="F208" i="1" s="1"/>
  <c r="E841" i="1"/>
  <c r="F841" i="1" s="1"/>
  <c r="E846" i="1"/>
  <c r="F846" i="1" s="1"/>
  <c r="E850" i="1"/>
  <c r="F850" i="1" s="1"/>
  <c r="E854" i="1"/>
  <c r="F854" i="1" s="1"/>
  <c r="E858" i="1"/>
  <c r="E862" i="1"/>
  <c r="F862" i="1" s="1"/>
  <c r="E867" i="1"/>
  <c r="E872" i="1"/>
  <c r="F872" i="1" s="1"/>
  <c r="G872" i="1" s="1"/>
  <c r="I872" i="1" s="1"/>
  <c r="E876" i="1"/>
  <c r="F876" i="1" s="1"/>
  <c r="E880" i="1"/>
  <c r="F880" i="1" s="1"/>
  <c r="E884" i="1"/>
  <c r="F884" i="1" s="1"/>
  <c r="E892" i="1"/>
  <c r="F892" i="1" s="1"/>
  <c r="E896" i="1"/>
  <c r="E900" i="1"/>
  <c r="F900" i="1" s="1"/>
  <c r="E908" i="1"/>
  <c r="E914" i="1"/>
  <c r="F914" i="1" s="1"/>
  <c r="E918" i="1"/>
  <c r="E925" i="1"/>
  <c r="F925" i="1" s="1"/>
  <c r="E929" i="1"/>
  <c r="E940" i="1"/>
  <c r="E944" i="1"/>
  <c r="E948" i="1"/>
  <c r="E955" i="1"/>
  <c r="E958" i="2" s="1"/>
  <c r="E959" i="1"/>
  <c r="F959" i="1" s="1"/>
  <c r="E964" i="1"/>
  <c r="F964" i="1" s="1"/>
  <c r="E968" i="1"/>
  <c r="F968" i="1"/>
  <c r="G968" i="1" s="1"/>
  <c r="I968" i="1" s="1"/>
  <c r="E973" i="1"/>
  <c r="F973" i="1" s="1"/>
  <c r="E977" i="1"/>
  <c r="F977" i="1" s="1"/>
  <c r="E986" i="1"/>
  <c r="F986" i="1" s="1"/>
  <c r="E993" i="1"/>
  <c r="F993" i="1" s="1"/>
  <c r="G993" i="1" s="1"/>
  <c r="I993" i="1" s="1"/>
  <c r="E997" i="1"/>
  <c r="F997" i="1" s="1"/>
  <c r="G997" i="1" s="1"/>
  <c r="I997" i="1" s="1"/>
  <c r="E1002" i="1"/>
  <c r="F1002" i="1" s="1"/>
  <c r="E812" i="1"/>
  <c r="E814" i="1"/>
  <c r="F814" i="1" s="1"/>
  <c r="G814" i="1" s="1"/>
  <c r="I814" i="1" s="1"/>
  <c r="E816" i="1"/>
  <c r="F816" i="1" s="1"/>
  <c r="E818" i="1"/>
  <c r="F818" i="1" s="1"/>
  <c r="E820" i="1"/>
  <c r="E822" i="1"/>
  <c r="F822" i="1" s="1"/>
  <c r="E824" i="1"/>
  <c r="E783" i="2" s="1"/>
  <c r="E826" i="1"/>
  <c r="F826" i="1" s="1"/>
  <c r="E828" i="1"/>
  <c r="F828" i="1" s="1"/>
  <c r="E830" i="1"/>
  <c r="F830" i="1" s="1"/>
  <c r="G830" i="1" s="1"/>
  <c r="I830" i="1" s="1"/>
  <c r="E832" i="1"/>
  <c r="F832" i="1" s="1"/>
  <c r="G832" i="1" s="1"/>
  <c r="I832" i="1" s="1"/>
  <c r="E834" i="1"/>
  <c r="E836" i="1"/>
  <c r="E838" i="1"/>
  <c r="F838" i="1" s="1"/>
  <c r="E843" i="1"/>
  <c r="F843" i="1" s="1"/>
  <c r="G843" i="1" s="1"/>
  <c r="I843" i="1" s="1"/>
  <c r="E847" i="1"/>
  <c r="E851" i="1"/>
  <c r="E855" i="1"/>
  <c r="F855" i="1" s="1"/>
  <c r="E859" i="1"/>
  <c r="E863" i="1"/>
  <c r="E868" i="1"/>
  <c r="E873" i="1"/>
  <c r="F873" i="1" s="1"/>
  <c r="E877" i="1"/>
  <c r="F877" i="1" s="1"/>
  <c r="G877" i="1" s="1"/>
  <c r="I877" i="1" s="1"/>
  <c r="E881" i="1"/>
  <c r="F881" i="1" s="1"/>
  <c r="E885" i="1"/>
  <c r="F885" i="1" s="1"/>
  <c r="G885" i="1" s="1"/>
  <c r="E893" i="1"/>
  <c r="F893" i="1" s="1"/>
  <c r="G893" i="1" s="1"/>
  <c r="I893" i="1" s="1"/>
  <c r="E897" i="1"/>
  <c r="E901" i="1"/>
  <c r="E909" i="1"/>
  <c r="E915" i="1"/>
  <c r="F915" i="1" s="1"/>
  <c r="E922" i="1"/>
  <c r="F922" i="1" s="1"/>
  <c r="E926" i="1"/>
  <c r="E931" i="1"/>
  <c r="F931" i="1" s="1"/>
  <c r="E941" i="1"/>
  <c r="F941" i="1" s="1"/>
  <c r="E945" i="1"/>
  <c r="F945" i="1" s="1"/>
  <c r="G945" i="1" s="1"/>
  <c r="I945" i="1" s="1"/>
  <c r="E949" i="1"/>
  <c r="E956" i="1"/>
  <c r="F956" i="1" s="1"/>
  <c r="G956" i="1" s="1"/>
  <c r="I956" i="1" s="1"/>
  <c r="E960" i="1"/>
  <c r="F960" i="1" s="1"/>
  <c r="G960" i="1" s="1"/>
  <c r="I960" i="1" s="1"/>
  <c r="E965" i="1"/>
  <c r="F965" i="1" s="1"/>
  <c r="E969" i="1"/>
  <c r="F969" i="1" s="1"/>
  <c r="G969" i="1" s="1"/>
  <c r="I969" i="1" s="1"/>
  <c r="E974" i="1"/>
  <c r="F974" i="1" s="1"/>
  <c r="E980" i="1"/>
  <c r="F980" i="1" s="1"/>
  <c r="E988" i="1"/>
  <c r="F988" i="1" s="1"/>
  <c r="G988" i="1" s="1"/>
  <c r="I988" i="1" s="1"/>
  <c r="E994" i="1"/>
  <c r="F994" i="1" s="1"/>
  <c r="E998" i="1"/>
  <c r="F998" i="1" s="1"/>
  <c r="G998" i="1" s="1"/>
  <c r="I998" i="1" s="1"/>
  <c r="E1003" i="1"/>
  <c r="F1003" i="1" s="1"/>
  <c r="E839" i="1"/>
  <c r="E844" i="1"/>
  <c r="F844" i="1" s="1"/>
  <c r="G844" i="1" s="1"/>
  <c r="I844" i="1" s="1"/>
  <c r="E848" i="1"/>
  <c r="E852" i="1"/>
  <c r="E856" i="1"/>
  <c r="F856" i="1" s="1"/>
  <c r="E860" i="1"/>
  <c r="F860" i="1" s="1"/>
  <c r="E864" i="1"/>
  <c r="F864" i="1" s="1"/>
  <c r="G864" i="1" s="1"/>
  <c r="I864" i="1" s="1"/>
  <c r="E869" i="1"/>
  <c r="F869" i="1" s="1"/>
  <c r="E874" i="1"/>
  <c r="F874" i="1" s="1"/>
  <c r="E878" i="1"/>
  <c r="F878" i="1" s="1"/>
  <c r="G878" i="1" s="1"/>
  <c r="I878" i="1" s="1"/>
  <c r="E882" i="1"/>
  <c r="F882" i="1" s="1"/>
  <c r="E886" i="1"/>
  <c r="E894" i="1"/>
  <c r="F894" i="1" s="1"/>
  <c r="G894" i="1" s="1"/>
  <c r="I894" i="1" s="1"/>
  <c r="E898" i="1"/>
  <c r="F898" i="1" s="1"/>
  <c r="E902" i="1"/>
  <c r="F902" i="1" s="1"/>
  <c r="E904" i="1"/>
  <c r="F904" i="1" s="1"/>
  <c r="E906" i="1"/>
  <c r="F906" i="1" s="1"/>
  <c r="E910" i="1"/>
  <c r="F910" i="1" s="1"/>
  <c r="E916" i="1"/>
  <c r="E923" i="1"/>
  <c r="F923" i="1" s="1"/>
  <c r="E927" i="1"/>
  <c r="F927" i="1" s="1"/>
  <c r="E933" i="1"/>
  <c r="F933" i="1" s="1"/>
  <c r="G933" i="1" s="1"/>
  <c r="I933" i="1" s="1"/>
  <c r="E942" i="1"/>
  <c r="F942" i="1" s="1"/>
  <c r="E946" i="1"/>
  <c r="E950" i="1"/>
  <c r="E957" i="1"/>
  <c r="F957" i="1" s="1"/>
  <c r="G957" i="1" s="1"/>
  <c r="I957" i="1" s="1"/>
  <c r="E961" i="1"/>
  <c r="E966" i="1"/>
  <c r="E970" i="1"/>
  <c r="F970" i="1" s="1"/>
  <c r="G970" i="1" s="1"/>
  <c r="I970" i="1" s="1"/>
  <c r="E975" i="1"/>
  <c r="F975" i="1" s="1"/>
  <c r="G975" i="1" s="1"/>
  <c r="I975" i="1" s="1"/>
  <c r="E981" i="1"/>
  <c r="F981" i="1" s="1"/>
  <c r="G981" i="1" s="1"/>
  <c r="I981" i="1" s="1"/>
  <c r="E991" i="1"/>
  <c r="F991" i="1" s="1"/>
  <c r="E995" i="1"/>
  <c r="F995" i="1" s="1"/>
  <c r="E1000" i="1"/>
  <c r="F1000" i="1" s="1"/>
  <c r="G1000" i="1" s="1"/>
  <c r="I1000" i="1" s="1"/>
  <c r="E1004" i="1"/>
  <c r="F1004" i="1" s="1"/>
  <c r="E811" i="1"/>
  <c r="F811" i="1" s="1"/>
  <c r="E813" i="1"/>
  <c r="F813" i="1" s="1"/>
  <c r="E815" i="1"/>
  <c r="F815" i="1" s="1"/>
  <c r="G815" i="1" s="1"/>
  <c r="I815" i="1" s="1"/>
  <c r="E817" i="1"/>
  <c r="F817" i="1" s="1"/>
  <c r="G817" i="1" s="1"/>
  <c r="I817" i="1" s="1"/>
  <c r="E819" i="1"/>
  <c r="F819" i="1" s="1"/>
  <c r="E821" i="1"/>
  <c r="F821" i="1" s="1"/>
  <c r="E779" i="2"/>
  <c r="E823" i="1"/>
  <c r="E825" i="1"/>
  <c r="F825" i="1" s="1"/>
  <c r="E827" i="1"/>
  <c r="E829" i="1"/>
  <c r="E831" i="1"/>
  <c r="F831" i="1" s="1"/>
  <c r="G831" i="1" s="1"/>
  <c r="I831" i="1" s="1"/>
  <c r="E833" i="1"/>
  <c r="F833" i="1" s="1"/>
  <c r="E835" i="1"/>
  <c r="E837" i="1"/>
  <c r="F837" i="1" s="1"/>
  <c r="G837" i="1" s="1"/>
  <c r="I837" i="1" s="1"/>
  <c r="E840" i="1"/>
  <c r="F840" i="1" s="1"/>
  <c r="G840" i="1" s="1"/>
  <c r="I840" i="1" s="1"/>
  <c r="E845" i="1"/>
  <c r="F845" i="1" s="1"/>
  <c r="E849" i="1"/>
  <c r="F849" i="1" s="1"/>
  <c r="G849" i="1" s="1"/>
  <c r="I849" i="1" s="1"/>
  <c r="E853" i="1"/>
  <c r="F853" i="1" s="1"/>
  <c r="E857" i="1"/>
  <c r="F857" i="1" s="1"/>
  <c r="G857" i="1" s="1"/>
  <c r="I857" i="1" s="1"/>
  <c r="E861" i="1"/>
  <c r="E818" i="2" s="1"/>
  <c r="E866" i="1"/>
  <c r="F866" i="1" s="1"/>
  <c r="E870" i="1"/>
  <c r="F870" i="1" s="1"/>
  <c r="E875" i="1"/>
  <c r="E879" i="1"/>
  <c r="E883" i="1"/>
  <c r="E887" i="1"/>
  <c r="E895" i="1"/>
  <c r="F895" i="1" s="1"/>
  <c r="G895" i="1" s="1"/>
  <c r="I895" i="1" s="1"/>
  <c r="E899" i="1"/>
  <c r="F899" i="1" s="1"/>
  <c r="E907" i="1"/>
  <c r="F907" i="1" s="1"/>
  <c r="E913" i="1"/>
  <c r="F913" i="1" s="1"/>
  <c r="G913" i="1" s="1"/>
  <c r="I913" i="1" s="1"/>
  <c r="E917" i="1"/>
  <c r="E924" i="1"/>
  <c r="F924" i="1" s="1"/>
  <c r="E928" i="1"/>
  <c r="E938" i="1"/>
  <c r="E943" i="1"/>
  <c r="F943" i="1" s="1"/>
  <c r="E947" i="1"/>
  <c r="F947" i="1" s="1"/>
  <c r="E951" i="1"/>
  <c r="F951" i="1" s="1"/>
  <c r="E958" i="1"/>
  <c r="F958" i="1" s="1"/>
  <c r="G958" i="1" s="1"/>
  <c r="I958" i="1" s="1"/>
  <c r="E963" i="1"/>
  <c r="E963" i="2" s="1"/>
  <c r="E967" i="1"/>
  <c r="E964" i="2" s="1"/>
  <c r="E972" i="1"/>
  <c r="F972" i="1" s="1"/>
  <c r="E976" i="1"/>
  <c r="F976" i="1" s="1"/>
  <c r="E985" i="1"/>
  <c r="F985" i="1" s="1"/>
  <c r="G985" i="1" s="1"/>
  <c r="I985" i="1" s="1"/>
  <c r="E992" i="1"/>
  <c r="F992" i="1" s="1"/>
  <c r="E996" i="1"/>
  <c r="F996" i="1"/>
  <c r="G996" i="1" s="1"/>
  <c r="I996" i="1" s="1"/>
  <c r="E1001" i="1"/>
  <c r="F1001" i="1" s="1"/>
  <c r="G1001" i="1" s="1"/>
  <c r="I1001" i="1" s="1"/>
  <c r="G207" i="1"/>
  <c r="I207" i="1" s="1"/>
  <c r="E198" i="1"/>
  <c r="E188" i="2" s="1"/>
  <c r="E186" i="1"/>
  <c r="F186" i="1" s="1"/>
  <c r="G186" i="1" s="1"/>
  <c r="H186" i="1" s="1"/>
  <c r="E185" i="1"/>
  <c r="F185" i="1" s="1"/>
  <c r="G185" i="1" s="1"/>
  <c r="H185" i="1" s="1"/>
  <c r="E177" i="1"/>
  <c r="F177" i="1" s="1"/>
  <c r="G177" i="1" s="1"/>
  <c r="H177" i="1" s="1"/>
  <c r="E176" i="1"/>
  <c r="E166" i="2" s="1"/>
  <c r="F176" i="1"/>
  <c r="G176" i="1" s="1"/>
  <c r="H176" i="1" s="1"/>
  <c r="E175" i="1"/>
  <c r="E174" i="1"/>
  <c r="E164" i="2" s="1"/>
  <c r="E173" i="1"/>
  <c r="F173" i="1" s="1"/>
  <c r="G173" i="1" s="1"/>
  <c r="H173" i="1" s="1"/>
  <c r="E172" i="1"/>
  <c r="F172" i="1" s="1"/>
  <c r="E171" i="1"/>
  <c r="F171" i="1" s="1"/>
  <c r="G171" i="1" s="1"/>
  <c r="H171" i="1" s="1"/>
  <c r="E170" i="1"/>
  <c r="E160" i="2" s="1"/>
  <c r="F170" i="1"/>
  <c r="G170" i="1" s="1"/>
  <c r="H170" i="1" s="1"/>
  <c r="E169" i="1"/>
  <c r="E168" i="1"/>
  <c r="E167" i="1"/>
  <c r="F167" i="1" s="1"/>
  <c r="G167" i="1" s="1"/>
  <c r="H167" i="1" s="1"/>
  <c r="E166" i="1"/>
  <c r="E165" i="1"/>
  <c r="F165" i="1" s="1"/>
  <c r="G165" i="1" s="1"/>
  <c r="H165" i="1" s="1"/>
  <c r="E164" i="1"/>
  <c r="F164" i="1" s="1"/>
  <c r="G164" i="1" s="1"/>
  <c r="H164" i="1" s="1"/>
  <c r="E163" i="1"/>
  <c r="F163" i="1" s="1"/>
  <c r="G163" i="1" s="1"/>
  <c r="H163" i="1" s="1"/>
  <c r="E162" i="1"/>
  <c r="E152" i="2" s="1"/>
  <c r="E161" i="1"/>
  <c r="E160" i="1"/>
  <c r="F160" i="1" s="1"/>
  <c r="G160" i="1" s="1"/>
  <c r="H160" i="1" s="1"/>
  <c r="E159" i="1"/>
  <c r="F159" i="1" s="1"/>
  <c r="G159" i="1" s="1"/>
  <c r="H159" i="1" s="1"/>
  <c r="E158" i="1"/>
  <c r="E148" i="2" s="1"/>
  <c r="E157" i="1"/>
  <c r="F157" i="1" s="1"/>
  <c r="G157" i="1" s="1"/>
  <c r="H157" i="1" s="1"/>
  <c r="E156" i="1"/>
  <c r="F156" i="1" s="1"/>
  <c r="G156" i="1" s="1"/>
  <c r="H156" i="1" s="1"/>
  <c r="E155" i="1"/>
  <c r="F155" i="1" s="1"/>
  <c r="G155" i="1" s="1"/>
  <c r="H155" i="1" s="1"/>
  <c r="E154" i="1"/>
  <c r="E144" i="2" s="1"/>
  <c r="E153" i="1"/>
  <c r="E152" i="1"/>
  <c r="F152" i="1" s="1"/>
  <c r="G152" i="1" s="1"/>
  <c r="H152" i="1" s="1"/>
  <c r="E151" i="1"/>
  <c r="E150" i="1"/>
  <c r="F150" i="1" s="1"/>
  <c r="G150" i="1" s="1"/>
  <c r="H150" i="1" s="1"/>
  <c r="E149" i="1"/>
  <c r="E148" i="1"/>
  <c r="F148" i="1" s="1"/>
  <c r="G148" i="1" s="1"/>
  <c r="H148" i="1" s="1"/>
  <c r="E147" i="1"/>
  <c r="F147" i="1" s="1"/>
  <c r="G147" i="1" s="1"/>
  <c r="H147" i="1" s="1"/>
  <c r="E146" i="1"/>
  <c r="E136" i="2" s="1"/>
  <c r="E145" i="1"/>
  <c r="F145" i="1" s="1"/>
  <c r="G145" i="1" s="1"/>
  <c r="H145" i="1" s="1"/>
  <c r="E144" i="1"/>
  <c r="F144" i="1" s="1"/>
  <c r="G144" i="1" s="1"/>
  <c r="H144" i="1" s="1"/>
  <c r="E143" i="1"/>
  <c r="F143" i="1" s="1"/>
  <c r="G143" i="1" s="1"/>
  <c r="H143" i="1" s="1"/>
  <c r="E142" i="1"/>
  <c r="F142" i="1" s="1"/>
  <c r="G142" i="1" s="1"/>
  <c r="H142" i="1" s="1"/>
  <c r="E141" i="1"/>
  <c r="E131" i="2" s="1"/>
  <c r="E140" i="1"/>
  <c r="F140" i="1" s="1"/>
  <c r="G140" i="1" s="1"/>
  <c r="H140" i="1" s="1"/>
  <c r="E139" i="1"/>
  <c r="E138" i="1"/>
  <c r="E128" i="2" s="1"/>
  <c r="E137" i="1"/>
  <c r="F137" i="1" s="1"/>
  <c r="G137" i="1" s="1"/>
  <c r="H137" i="1" s="1"/>
  <c r="E136" i="1"/>
  <c r="E135" i="1"/>
  <c r="F135" i="1" s="1"/>
  <c r="G135" i="1" s="1"/>
  <c r="H135" i="1" s="1"/>
  <c r="E134" i="1"/>
  <c r="F134" i="1" s="1"/>
  <c r="G134" i="1" s="1"/>
  <c r="H134" i="1" s="1"/>
  <c r="E133" i="1"/>
  <c r="E132" i="1"/>
  <c r="E131" i="1"/>
  <c r="E130" i="1"/>
  <c r="F130" i="1" s="1"/>
  <c r="G130" i="1" s="1"/>
  <c r="H130" i="1" s="1"/>
  <c r="E129" i="1"/>
  <c r="F129" i="1" s="1"/>
  <c r="G129" i="1" s="1"/>
  <c r="H129" i="1" s="1"/>
  <c r="E128" i="1"/>
  <c r="F128" i="1" s="1"/>
  <c r="G128" i="1" s="1"/>
  <c r="H128" i="1" s="1"/>
  <c r="E127" i="1"/>
  <c r="F127" i="1" s="1"/>
  <c r="G127" i="1" s="1"/>
  <c r="H127" i="1" s="1"/>
  <c r="E126" i="1"/>
  <c r="E659" i="1"/>
  <c r="F659" i="1" s="1"/>
  <c r="E905" i="1"/>
  <c r="F905" i="1" s="1"/>
  <c r="E124" i="1"/>
  <c r="F124" i="1" s="1"/>
  <c r="G124" i="1" s="1"/>
  <c r="H124" i="1" s="1"/>
  <c r="E123" i="1"/>
  <c r="F123" i="1" s="1"/>
  <c r="G123" i="1" s="1"/>
  <c r="H123" i="1" s="1"/>
  <c r="E122" i="1"/>
  <c r="E112" i="2" s="1"/>
  <c r="E121" i="1"/>
  <c r="E120" i="1"/>
  <c r="F120" i="1" s="1"/>
  <c r="G120" i="1" s="1"/>
  <c r="H120" i="1" s="1"/>
  <c r="E195" i="1"/>
  <c r="F195" i="1" s="1"/>
  <c r="G195" i="1" s="1"/>
  <c r="H195" i="1" s="1"/>
  <c r="E194" i="1"/>
  <c r="E184" i="2" s="1"/>
  <c r="E193" i="1"/>
  <c r="F193" i="1" s="1"/>
  <c r="E192" i="1"/>
  <c r="F192" i="1" s="1"/>
  <c r="E191" i="1"/>
  <c r="E182" i="1"/>
  <c r="F182" i="1"/>
  <c r="G182" i="1" s="1"/>
  <c r="H182" i="1" s="1"/>
  <c r="E181" i="1"/>
  <c r="F181" i="1"/>
  <c r="G181" i="1" s="1"/>
  <c r="H181" i="1" s="1"/>
  <c r="E180" i="1"/>
  <c r="F180" i="1" s="1"/>
  <c r="G180" i="1" s="1"/>
  <c r="H180" i="1" s="1"/>
  <c r="E118" i="1"/>
  <c r="F118" i="1" s="1"/>
  <c r="G118" i="1" s="1"/>
  <c r="H118" i="1" s="1"/>
  <c r="E117" i="1"/>
  <c r="E116" i="1"/>
  <c r="F116" i="1" s="1"/>
  <c r="G116" i="1" s="1"/>
  <c r="H116" i="1" s="1"/>
  <c r="E115" i="1"/>
  <c r="E114" i="1"/>
  <c r="E113" i="1"/>
  <c r="F113" i="1" s="1"/>
  <c r="G113" i="1" s="1"/>
  <c r="H113" i="1" s="1"/>
  <c r="E112" i="1"/>
  <c r="F112" i="1" s="1"/>
  <c r="G112" i="1" s="1"/>
  <c r="H112" i="1" s="1"/>
  <c r="E111" i="1"/>
  <c r="F111" i="1" s="1"/>
  <c r="G111" i="1" s="1"/>
  <c r="H111" i="1" s="1"/>
  <c r="E110" i="1"/>
  <c r="F110" i="1" s="1"/>
  <c r="G110" i="1" s="1"/>
  <c r="H110" i="1" s="1"/>
  <c r="E109" i="1"/>
  <c r="F109" i="1" s="1"/>
  <c r="G109" i="1" s="1"/>
  <c r="H109" i="1" s="1"/>
  <c r="E108" i="1"/>
  <c r="F108" i="1" s="1"/>
  <c r="G108" i="1" s="1"/>
  <c r="H108" i="1" s="1"/>
  <c r="E107" i="1"/>
  <c r="F107" i="1" s="1"/>
  <c r="G107" i="1" s="1"/>
  <c r="H107" i="1" s="1"/>
  <c r="E106" i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E92" i="2" s="1"/>
  <c r="E101" i="1"/>
  <c r="E100" i="1"/>
  <c r="F100" i="1" s="1"/>
  <c r="G100" i="1" s="1"/>
  <c r="H100" i="1" s="1"/>
  <c r="E99" i="1"/>
  <c r="E89" i="2" s="1"/>
  <c r="E98" i="1"/>
  <c r="E88" i="2" s="1"/>
  <c r="E97" i="1"/>
  <c r="F97" i="1" s="1"/>
  <c r="G97" i="1" s="1"/>
  <c r="H97" i="1" s="1"/>
  <c r="E96" i="1"/>
  <c r="F96" i="1" s="1"/>
  <c r="G96" i="1" s="1"/>
  <c r="H96" i="1" s="1"/>
  <c r="E95" i="1"/>
  <c r="F95" i="1" s="1"/>
  <c r="G95" i="1" s="1"/>
  <c r="H95" i="1" s="1"/>
  <c r="E94" i="1"/>
  <c r="E84" i="2" s="1"/>
  <c r="E93" i="1"/>
  <c r="E92" i="1"/>
  <c r="F92" i="1" s="1"/>
  <c r="G92" i="1" s="1"/>
  <c r="H92" i="1" s="1"/>
  <c r="E91" i="1"/>
  <c r="F91" i="1" s="1"/>
  <c r="G91" i="1" s="1"/>
  <c r="H91" i="1" s="1"/>
  <c r="E90" i="1"/>
  <c r="E89" i="1"/>
  <c r="F89" i="1" s="1"/>
  <c r="G89" i="1" s="1"/>
  <c r="H89" i="1" s="1"/>
  <c r="E88" i="1"/>
  <c r="F88" i="1" s="1"/>
  <c r="G88" i="1" s="1"/>
  <c r="H88" i="1" s="1"/>
  <c r="E87" i="1"/>
  <c r="F87" i="1" s="1"/>
  <c r="G87" i="1" s="1"/>
  <c r="H87" i="1" s="1"/>
  <c r="E86" i="1"/>
  <c r="E85" i="1"/>
  <c r="E84" i="1"/>
  <c r="F84" i="1" s="1"/>
  <c r="G84" i="1" s="1"/>
  <c r="H84" i="1" s="1"/>
  <c r="E83" i="1"/>
  <c r="E82" i="1"/>
  <c r="F82" i="1" s="1"/>
  <c r="G82" i="1" s="1"/>
  <c r="H82" i="1" s="1"/>
  <c r="E81" i="1"/>
  <c r="F81" i="1" s="1"/>
  <c r="G81" i="1" s="1"/>
  <c r="H81" i="1" s="1"/>
  <c r="E80" i="1"/>
  <c r="E70" i="2" s="1"/>
  <c r="E79" i="1"/>
  <c r="F79" i="1" s="1"/>
  <c r="G79" i="1" s="1"/>
  <c r="H79" i="1" s="1"/>
  <c r="E78" i="1"/>
  <c r="F78" i="1" s="1"/>
  <c r="G78" i="1" s="1"/>
  <c r="H78" i="1" s="1"/>
  <c r="E77" i="1"/>
  <c r="E76" i="1"/>
  <c r="F76" i="1" s="1"/>
  <c r="G76" i="1" s="1"/>
  <c r="H76" i="1" s="1"/>
  <c r="E75" i="1"/>
  <c r="E65" i="2" s="1"/>
  <c r="E74" i="1"/>
  <c r="F74" i="1" s="1"/>
  <c r="G74" i="1" s="1"/>
  <c r="H74" i="1" s="1"/>
  <c r="E73" i="1"/>
  <c r="E72" i="1"/>
  <c r="F72" i="1" s="1"/>
  <c r="G72" i="1" s="1"/>
  <c r="H72" i="1" s="1"/>
  <c r="E71" i="1"/>
  <c r="F71" i="1" s="1"/>
  <c r="G71" i="1" s="1"/>
  <c r="H71" i="1" s="1"/>
  <c r="E70" i="1"/>
  <c r="E69" i="1"/>
  <c r="E68" i="1"/>
  <c r="E58" i="2" s="1"/>
  <c r="E67" i="1"/>
  <c r="F67" i="1" s="1"/>
  <c r="G67" i="1" s="1"/>
  <c r="H67" i="1" s="1"/>
  <c r="E66" i="1"/>
  <c r="E56" i="2" s="1"/>
  <c r="E65" i="1"/>
  <c r="F65" i="1" s="1"/>
  <c r="G65" i="1" s="1"/>
  <c r="H65" i="1" s="1"/>
  <c r="E64" i="1"/>
  <c r="E54" i="2" s="1"/>
  <c r="E63" i="1"/>
  <c r="F63" i="1"/>
  <c r="G63" i="1" s="1"/>
  <c r="H63" i="1" s="1"/>
  <c r="E62" i="1"/>
  <c r="F62" i="1"/>
  <c r="G62" i="1" s="1"/>
  <c r="H62" i="1" s="1"/>
  <c r="E61" i="1"/>
  <c r="E60" i="1"/>
  <c r="F60" i="1" s="1"/>
  <c r="G60" i="1" s="1"/>
  <c r="H60" i="1" s="1"/>
  <c r="E59" i="1"/>
  <c r="E49" i="2" s="1"/>
  <c r="E58" i="1"/>
  <c r="E48" i="2" s="1"/>
  <c r="E57" i="1"/>
  <c r="F57" i="1" s="1"/>
  <c r="G57" i="1"/>
  <c r="H57" i="1" s="1"/>
  <c r="E56" i="1"/>
  <c r="E55" i="1"/>
  <c r="F55" i="1" s="1"/>
  <c r="G55" i="1" s="1"/>
  <c r="H55" i="1" s="1"/>
  <c r="E54" i="1"/>
  <c r="E44" i="2" s="1"/>
  <c r="E53" i="1"/>
  <c r="F53" i="1" s="1"/>
  <c r="G53" i="1" s="1"/>
  <c r="H53" i="1" s="1"/>
  <c r="E52" i="1"/>
  <c r="E51" i="1"/>
  <c r="F51" i="1" s="1"/>
  <c r="G51" i="1" s="1"/>
  <c r="H51" i="1" s="1"/>
  <c r="E50" i="1"/>
  <c r="F50" i="1"/>
  <c r="G50" i="1" s="1"/>
  <c r="H50" i="1" s="1"/>
  <c r="E49" i="1"/>
  <c r="E39" i="2" s="1"/>
  <c r="E48" i="1"/>
  <c r="F48" i="1" s="1"/>
  <c r="G48" i="1" s="1"/>
  <c r="H48" i="1" s="1"/>
  <c r="E47" i="1"/>
  <c r="F47" i="1" s="1"/>
  <c r="G47" i="1" s="1"/>
  <c r="H47" i="1" s="1"/>
  <c r="E46" i="1"/>
  <c r="F46" i="1" s="1"/>
  <c r="G46" i="1" s="1"/>
  <c r="H46" i="1" s="1"/>
  <c r="E45" i="1"/>
  <c r="F45" i="1" s="1"/>
  <c r="G45" i="1" s="1"/>
  <c r="H45" i="1" s="1"/>
  <c r="E44" i="1"/>
  <c r="F44" i="1" s="1"/>
  <c r="G44" i="1" s="1"/>
  <c r="H44" i="1" s="1"/>
  <c r="E43" i="1"/>
  <c r="F43" i="1" s="1"/>
  <c r="G43" i="1" s="1"/>
  <c r="H43" i="1" s="1"/>
  <c r="E42" i="1"/>
  <c r="E41" i="1"/>
  <c r="F41" i="1" s="1"/>
  <c r="G41" i="1" s="1"/>
  <c r="H41" i="1" s="1"/>
  <c r="E40" i="1"/>
  <c r="E30" i="2" s="1"/>
  <c r="E39" i="1"/>
  <c r="F39" i="1" s="1"/>
  <c r="G39" i="1" s="1"/>
  <c r="H39" i="1" s="1"/>
  <c r="E38" i="1"/>
  <c r="E37" i="1"/>
  <c r="F37" i="1" s="1"/>
  <c r="G37" i="1" s="1"/>
  <c r="H37" i="1" s="1"/>
  <c r="E36" i="1"/>
  <c r="E35" i="1"/>
  <c r="F35" i="1" s="1"/>
  <c r="G35" i="1" s="1"/>
  <c r="H35" i="1" s="1"/>
  <c r="E34" i="1"/>
  <c r="E33" i="1"/>
  <c r="F33" i="1" s="1"/>
  <c r="G33" i="1" s="1"/>
  <c r="H33" i="1" s="1"/>
  <c r="E32" i="1"/>
  <c r="F32" i="1" s="1"/>
  <c r="G32" i="1" s="1"/>
  <c r="H32" i="1" s="1"/>
  <c r="E31" i="1"/>
  <c r="E30" i="1"/>
  <c r="F30" i="1" s="1"/>
  <c r="G30" i="1" s="1"/>
  <c r="H30" i="1" s="1"/>
  <c r="E29" i="1"/>
  <c r="F29" i="1" s="1"/>
  <c r="G29" i="1" s="1"/>
  <c r="H29" i="1" s="1"/>
  <c r="E28" i="1"/>
  <c r="F28" i="1" s="1"/>
  <c r="G28" i="1" s="1"/>
  <c r="H28" i="1" s="1"/>
  <c r="E27" i="1"/>
  <c r="F27" i="1" s="1"/>
  <c r="G27" i="1" s="1"/>
  <c r="H27" i="1"/>
  <c r="E26" i="1"/>
  <c r="E25" i="1"/>
  <c r="F25" i="1" s="1"/>
  <c r="G25" i="1" s="1"/>
  <c r="H25" i="1" s="1"/>
  <c r="E24" i="1"/>
  <c r="F24" i="1" s="1"/>
  <c r="G24" i="1" s="1"/>
  <c r="H24" i="1" s="1"/>
  <c r="E23" i="1"/>
  <c r="F23" i="1" s="1"/>
  <c r="G23" i="1" s="1"/>
  <c r="H23" i="1" s="1"/>
  <c r="E22" i="1"/>
  <c r="F22" i="1" s="1"/>
  <c r="G22" i="1" s="1"/>
  <c r="H22" i="1" s="1"/>
  <c r="E21" i="1"/>
  <c r="E200" i="1"/>
  <c r="E190" i="2" s="1"/>
  <c r="E189" i="1"/>
  <c r="E188" i="1"/>
  <c r="F188" i="1" s="1"/>
  <c r="G172" i="1"/>
  <c r="H172" i="1" s="1"/>
  <c r="E20" i="2"/>
  <c r="E52" i="2"/>
  <c r="E134" i="2"/>
  <c r="E150" i="2"/>
  <c r="E162" i="2"/>
  <c r="E173" i="2"/>
  <c r="E176" i="2"/>
  <c r="E204" i="2"/>
  <c r="E209" i="2"/>
  <c r="E212" i="2"/>
  <c r="E220" i="2"/>
  <c r="E228" i="2"/>
  <c r="E236" i="2"/>
  <c r="E244" i="2"/>
  <c r="E249" i="2"/>
  <c r="E252" i="2"/>
  <c r="E257" i="2"/>
  <c r="E260" i="2"/>
  <c r="E280" i="2"/>
  <c r="E304" i="2"/>
  <c r="E320" i="2"/>
  <c r="E328" i="2"/>
  <c r="E352" i="2"/>
  <c r="E360" i="2"/>
  <c r="E403" i="2"/>
  <c r="E405" i="2"/>
  <c r="E935" i="2"/>
  <c r="E417" i="2"/>
  <c r="E440" i="2"/>
  <c r="E444" i="2"/>
  <c r="E455" i="2"/>
  <c r="E462" i="2"/>
  <c r="E942" i="2"/>
  <c r="E477" i="2"/>
  <c r="E486" i="2"/>
  <c r="E491" i="2"/>
  <c r="E493" i="2"/>
  <c r="E502" i="2"/>
  <c r="E508" i="2"/>
  <c r="E517" i="2"/>
  <c r="E522" i="2"/>
  <c r="E524" i="2"/>
  <c r="E533" i="2"/>
  <c r="E538" i="2"/>
  <c r="E554" i="2"/>
  <c r="E565" i="2"/>
  <c r="E570" i="2"/>
  <c r="E572" i="2"/>
  <c r="E588" i="2"/>
  <c r="E597" i="2"/>
  <c r="E604" i="2"/>
  <c r="E618" i="2"/>
  <c r="E634" i="2"/>
  <c r="E636" i="2"/>
  <c r="E645" i="2"/>
  <c r="E650" i="2"/>
  <c r="E652" i="2"/>
  <c r="E661" i="2"/>
  <c r="E668" i="2"/>
  <c r="E684" i="2"/>
  <c r="E693" i="2"/>
  <c r="E698" i="2"/>
  <c r="E700" i="2"/>
  <c r="E716" i="2"/>
  <c r="E725" i="2"/>
  <c r="E730" i="2"/>
  <c r="E741" i="2"/>
  <c r="E748" i="2"/>
  <c r="E762" i="2"/>
  <c r="E777" i="2"/>
  <c r="E803" i="2"/>
  <c r="E822" i="2"/>
  <c r="E837" i="2"/>
  <c r="E854" i="2"/>
  <c r="E868" i="2"/>
  <c r="E870" i="2"/>
  <c r="E950" i="2"/>
  <c r="E957" i="2"/>
  <c r="E903" i="2"/>
  <c r="E274" i="2"/>
  <c r="E286" i="2"/>
  <c r="E290" i="2"/>
  <c r="E294" i="2"/>
  <c r="E298" i="2"/>
  <c r="E302" i="2"/>
  <c r="E306" i="2"/>
  <c r="E310" i="2"/>
  <c r="E318" i="2"/>
  <c r="E322" i="2"/>
  <c r="E326" i="2"/>
  <c r="E330" i="2"/>
  <c r="E338" i="2"/>
  <c r="E342" i="2"/>
  <c r="E350" i="2"/>
  <c r="E358" i="2"/>
  <c r="E370" i="2"/>
  <c r="E374" i="2"/>
  <c r="E378" i="2"/>
  <c r="E386" i="2"/>
  <c r="E390" i="2"/>
  <c r="E398" i="2"/>
  <c r="E402" i="2"/>
  <c r="E409" i="2"/>
  <c r="E937" i="2"/>
  <c r="E938" i="2"/>
  <c r="E428" i="2"/>
  <c r="E433" i="2"/>
  <c r="E435" i="2"/>
  <c r="E448" i="2"/>
  <c r="E450" i="2"/>
  <c r="E459" i="2"/>
  <c r="E464" i="2"/>
  <c r="E466" i="2"/>
  <c r="E490" i="2"/>
  <c r="E506" i="2"/>
  <c r="E510" i="2"/>
  <c r="E512" i="2"/>
  <c r="E528" i="2"/>
  <c r="E537" i="2"/>
  <c r="E542" i="2"/>
  <c r="E544" i="2"/>
  <c r="E553" i="2"/>
  <c r="E558" i="2"/>
  <c r="E560" i="2"/>
  <c r="E569" i="2"/>
  <c r="E574" i="2"/>
  <c r="E585" i="2"/>
  <c r="E590" i="2"/>
  <c r="E592" i="2"/>
  <c r="E601" i="2"/>
  <c r="E606" i="2"/>
  <c r="E608" i="2"/>
  <c r="E617" i="2"/>
  <c r="E622" i="2"/>
  <c r="E633" i="2"/>
  <c r="E649" i="2"/>
  <c r="E654" i="2"/>
  <c r="E670" i="2"/>
  <c r="E681" i="2"/>
  <c r="E686" i="2"/>
  <c r="E688" i="2"/>
  <c r="E697" i="2"/>
  <c r="E702" i="2"/>
  <c r="E704" i="2"/>
  <c r="E713" i="2"/>
  <c r="E718" i="2"/>
  <c r="E729" i="2"/>
  <c r="E734" i="2"/>
  <c r="E750" i="2"/>
  <c r="E752" i="2"/>
  <c r="E944" i="2"/>
  <c r="E767" i="2"/>
  <c r="E781" i="2"/>
  <c r="E792" i="2"/>
  <c r="E797" i="2"/>
  <c r="E946" i="2"/>
  <c r="E811" i="2"/>
  <c r="E813" i="2"/>
  <c r="E821" i="2"/>
  <c r="E836" i="2"/>
  <c r="E843" i="2"/>
  <c r="E851" i="2"/>
  <c r="E856" i="2"/>
  <c r="E872" i="2"/>
  <c r="E874" i="2"/>
  <c r="E883" i="2"/>
  <c r="E888" i="2"/>
  <c r="E896" i="2"/>
  <c r="E959" i="2"/>
  <c r="E901" i="2"/>
  <c r="E966" i="2"/>
  <c r="E905" i="2"/>
  <c r="E406" i="2"/>
  <c r="E411" i="2"/>
  <c r="E424" i="2"/>
  <c r="E432" i="2"/>
  <c r="E437" i="2"/>
  <c r="E439" i="2"/>
  <c r="E454" i="2"/>
  <c r="E463" i="2"/>
  <c r="E468" i="2"/>
  <c r="E470" i="2"/>
  <c r="E478" i="2"/>
  <c r="E485" i="2"/>
  <c r="E494" i="2"/>
  <c r="E499" i="2"/>
  <c r="E509" i="2"/>
  <c r="E516" i="2"/>
  <c r="E525" i="2"/>
  <c r="E530" i="2"/>
  <c r="E532" i="2"/>
  <c r="E541" i="2"/>
  <c r="E562" i="2"/>
  <c r="E564" i="2"/>
  <c r="E580" i="2"/>
  <c r="E621" i="2"/>
  <c r="E626" i="2"/>
  <c r="E637" i="2"/>
  <c r="E642" i="2"/>
  <c r="E644" i="2"/>
  <c r="E653" i="2"/>
  <c r="E658" i="2"/>
  <c r="E669" i="2"/>
  <c r="E676" i="2"/>
  <c r="E701" i="2"/>
  <c r="E708" i="2"/>
  <c r="E717" i="2"/>
  <c r="E722" i="2"/>
  <c r="E724" i="2"/>
  <c r="E733" i="2"/>
  <c r="E738" i="2"/>
  <c r="E749" i="2"/>
  <c r="E756" i="2"/>
  <c r="E765" i="2"/>
  <c r="E769" i="2"/>
  <c r="E771" i="2"/>
  <c r="E780" i="2"/>
  <c r="E785" i="2"/>
  <c r="E787" i="2"/>
  <c r="E800" i="2"/>
  <c r="E810" i="2"/>
  <c r="E817" i="2"/>
  <c r="E825" i="2"/>
  <c r="E829" i="2"/>
  <c r="E831" i="2"/>
  <c r="E840" i="2"/>
  <c r="E845" i="2"/>
  <c r="E846" i="2"/>
  <c r="E855" i="2"/>
  <c r="E860" i="2"/>
  <c r="E871" i="2"/>
  <c r="E876" i="2"/>
  <c r="E878" i="2"/>
  <c r="E895" i="2"/>
  <c r="E965" i="2"/>
  <c r="E265" i="2"/>
  <c r="E273" i="2"/>
  <c r="E277" i="2"/>
  <c r="E281" i="2"/>
  <c r="E313" i="2"/>
  <c r="E317" i="2"/>
  <c r="E321" i="2"/>
  <c r="E329" i="2"/>
  <c r="E333" i="2"/>
  <c r="E341" i="2"/>
  <c r="E345" i="2"/>
  <c r="E349" i="2"/>
  <c r="E353" i="2"/>
  <c r="E357" i="2"/>
  <c r="E361" i="2"/>
  <c r="E369" i="2"/>
  <c r="E373" i="2"/>
  <c r="E377" i="2"/>
  <c r="E381" i="2"/>
  <c r="E389" i="2"/>
  <c r="E393" i="2"/>
  <c r="E401" i="2"/>
  <c r="E410" i="2"/>
  <c r="E414" i="2"/>
  <c r="E416" i="2"/>
  <c r="E940" i="2"/>
  <c r="E427" i="2"/>
  <c r="E436" i="2"/>
  <c r="E451" i="2"/>
  <c r="E471" i="2"/>
  <c r="E473" i="2"/>
  <c r="E489" i="2"/>
  <c r="E498" i="2"/>
  <c r="E503" i="2"/>
  <c r="E518" i="2"/>
  <c r="E545" i="2"/>
  <c r="E552" i="2"/>
  <c r="E568" i="2"/>
  <c r="E577" i="2"/>
  <c r="E593" i="2"/>
  <c r="E598" i="2"/>
  <c r="E609" i="2"/>
  <c r="E614" i="2"/>
  <c r="E616" i="2"/>
  <c r="E625" i="2"/>
  <c r="E630" i="2"/>
  <c r="E641" i="2"/>
  <c r="E662" i="2"/>
  <c r="E664" i="2"/>
  <c r="E678" i="2"/>
  <c r="E680" i="2"/>
  <c r="E689" i="2"/>
  <c r="E694" i="2"/>
  <c r="E696" i="2"/>
  <c r="E705" i="2"/>
  <c r="E712" i="2"/>
  <c r="E721" i="2"/>
  <c r="E726" i="2"/>
  <c r="E742" i="2"/>
  <c r="E760" i="2"/>
  <c r="E768" i="2"/>
  <c r="E773" i="2"/>
  <c r="E784" i="2"/>
  <c r="E791" i="2"/>
  <c r="E799" i="2"/>
  <c r="E804" i="2"/>
  <c r="E819" i="2"/>
  <c r="E828" i="2"/>
  <c r="E835" i="2"/>
  <c r="E844" i="2"/>
  <c r="E850" i="2"/>
  <c r="E864" i="2"/>
  <c r="E875" i="2"/>
  <c r="E882" i="2"/>
  <c r="E954" i="2"/>
  <c r="E892" i="2"/>
  <c r="E900" i="2"/>
  <c r="E967" i="2"/>
  <c r="F835" i="1"/>
  <c r="E794" i="2"/>
  <c r="F827" i="1"/>
  <c r="E786" i="2"/>
  <c r="F820" i="1"/>
  <c r="E778" i="2"/>
  <c r="F812" i="1"/>
  <c r="E770" i="2"/>
  <c r="F784" i="1"/>
  <c r="E743" i="2"/>
  <c r="E739" i="2"/>
  <c r="F776" i="1"/>
  <c r="E735" i="2"/>
  <c r="F738" i="1"/>
  <c r="G738" i="1" s="1"/>
  <c r="I738" i="1" s="1"/>
  <c r="E707" i="2"/>
  <c r="F734" i="1"/>
  <c r="E703" i="2"/>
  <c r="F730" i="1"/>
  <c r="G730" i="1" s="1"/>
  <c r="I730" i="1" s="1"/>
  <c r="E699" i="2"/>
  <c r="F672" i="1"/>
  <c r="G672" i="1" s="1"/>
  <c r="I672" i="1" s="1"/>
  <c r="E643" i="2"/>
  <c r="F664" i="1"/>
  <c r="E635" i="2"/>
  <c r="F546" i="1"/>
  <c r="E523" i="2"/>
  <c r="F473" i="1"/>
  <c r="E457" i="2"/>
  <c r="F465" i="1"/>
  <c r="E449" i="2"/>
  <c r="F624" i="1"/>
  <c r="G624" i="1" s="1"/>
  <c r="J624" i="1" s="1"/>
  <c r="E599" i="2"/>
  <c r="F528" i="1"/>
  <c r="G528" i="1" s="1"/>
  <c r="J528" i="1" s="1"/>
  <c r="E943" i="2"/>
  <c r="F497" i="1"/>
  <c r="E480" i="2"/>
  <c r="F746" i="1"/>
  <c r="G746" i="1" s="1"/>
  <c r="J746" i="1" s="1"/>
  <c r="E711" i="2"/>
  <c r="F614" i="1"/>
  <c r="E591" i="2"/>
  <c r="E12" i="2"/>
  <c r="I885" i="1"/>
  <c r="G992" i="1"/>
  <c r="K992" i="1" s="1"/>
  <c r="G947" i="1"/>
  <c r="I947" i="1" s="1"/>
  <c r="G833" i="1"/>
  <c r="I833" i="1" s="1"/>
  <c r="G825" i="1"/>
  <c r="I825" i="1" s="1"/>
  <c r="G991" i="1"/>
  <c r="I991" i="1" s="1"/>
  <c r="G899" i="1"/>
  <c r="I899" i="1" s="1"/>
  <c r="G845" i="1"/>
  <c r="I845" i="1" s="1"/>
  <c r="G994" i="1"/>
  <c r="I994" i="1" s="1"/>
  <c r="G941" i="1"/>
  <c r="I941" i="1" s="1"/>
  <c r="G915" i="1"/>
  <c r="I915" i="1" s="1"/>
  <c r="G882" i="1"/>
  <c r="I882" i="1" s="1"/>
  <c r="G874" i="1"/>
  <c r="I874" i="1" s="1"/>
  <c r="G658" i="1"/>
  <c r="I658" i="1" s="1"/>
  <c r="G650" i="1"/>
  <c r="I650" i="1" s="1"/>
  <c r="G645" i="1"/>
  <c r="I645" i="1" s="1"/>
  <c r="G637" i="1"/>
  <c r="I637" i="1" s="1"/>
  <c r="G620" i="1"/>
  <c r="I620" i="1" s="1"/>
  <c r="G611" i="1"/>
  <c r="I611" i="1" s="1"/>
  <c r="G375" i="1"/>
  <c r="I375" i="1" s="1"/>
  <c r="G806" i="1"/>
  <c r="I806" i="1" s="1"/>
  <c r="G800" i="1"/>
  <c r="I800" i="1" s="1"/>
  <c r="G796" i="1"/>
  <c r="I796" i="1" s="1"/>
  <c r="G792" i="1"/>
  <c r="I792" i="1" s="1"/>
  <c r="G783" i="1"/>
  <c r="I783" i="1" s="1"/>
  <c r="G775" i="1"/>
  <c r="I775" i="1" s="1"/>
  <c r="G770" i="1"/>
  <c r="I770" i="1" s="1"/>
  <c r="G761" i="1"/>
  <c r="I761" i="1" s="1"/>
  <c r="G755" i="1"/>
  <c r="I755" i="1" s="1"/>
  <c r="G724" i="1"/>
  <c r="I724" i="1" s="1"/>
  <c r="G712" i="1"/>
  <c r="I712" i="1" s="1"/>
  <c r="G671" i="1"/>
  <c r="I671" i="1" s="1"/>
  <c r="G663" i="1"/>
  <c r="I663" i="1" s="1"/>
  <c r="G597" i="1"/>
  <c r="I597" i="1" s="1"/>
  <c r="G587" i="1"/>
  <c r="I587" i="1" s="1"/>
  <c r="G560" i="1"/>
  <c r="I560" i="1" s="1"/>
  <c r="G551" i="1"/>
  <c r="I551" i="1" s="1"/>
  <c r="G532" i="1"/>
  <c r="I532" i="1" s="1"/>
  <c r="G515" i="1"/>
  <c r="I515" i="1" s="1"/>
  <c r="G488" i="1"/>
  <c r="I488" i="1" s="1"/>
  <c r="G479" i="1"/>
  <c r="I479" i="1" s="1"/>
  <c r="G470" i="1"/>
  <c r="I470" i="1" s="1"/>
  <c r="G437" i="1"/>
  <c r="I437" i="1" s="1"/>
  <c r="G425" i="1"/>
  <c r="I425" i="1" s="1"/>
  <c r="G397" i="1"/>
  <c r="I397" i="1" s="1"/>
  <c r="G355" i="1"/>
  <c r="I355" i="1" s="1"/>
  <c r="G351" i="1"/>
  <c r="I351" i="1" s="1"/>
  <c r="G347" i="1"/>
  <c r="I347" i="1" s="1"/>
  <c r="G339" i="1"/>
  <c r="I339" i="1" s="1"/>
  <c r="G329" i="1"/>
  <c r="I329" i="1" s="1"/>
  <c r="G317" i="1"/>
  <c r="I317" i="1" s="1"/>
  <c r="G309" i="1"/>
  <c r="I309" i="1" s="1"/>
  <c r="G301" i="1"/>
  <c r="I301" i="1" s="1"/>
  <c r="G293" i="1"/>
  <c r="I293" i="1" s="1"/>
  <c r="G258" i="1"/>
  <c r="I258" i="1" s="1"/>
  <c r="G222" i="1"/>
  <c r="I222" i="1" s="1"/>
  <c r="G218" i="1"/>
  <c r="I218" i="1" s="1"/>
  <c r="G214" i="1"/>
  <c r="I214" i="1" s="1"/>
  <c r="G744" i="1"/>
  <c r="J744" i="1" s="1"/>
  <c r="G520" i="1"/>
  <c r="J520" i="1" s="1"/>
  <c r="G285" i="1"/>
  <c r="J285" i="1" s="1"/>
  <c r="G1047" i="1"/>
  <c r="K1047" i="1" s="1"/>
  <c r="G1050" i="1"/>
  <c r="J1050" i="1" s="1"/>
  <c r="G953" i="1"/>
  <c r="J953" i="1" s="1"/>
  <c r="G747" i="1"/>
  <c r="J747" i="1" s="1"/>
  <c r="G632" i="1"/>
  <c r="J632" i="1" s="1"/>
  <c r="G427" i="1"/>
  <c r="J427" i="1" s="1"/>
  <c r="V621" i="1"/>
  <c r="G888" i="1"/>
  <c r="J888" i="1" s="1"/>
  <c r="G708" i="1"/>
  <c r="J708" i="1" s="1"/>
  <c r="E371" i="2"/>
  <c r="E339" i="2"/>
  <c r="E307" i="2"/>
  <c r="E239" i="2"/>
  <c r="E223" i="2"/>
  <c r="E207" i="2"/>
  <c r="E127" i="2"/>
  <c r="E113" i="2"/>
  <c r="E101" i="2"/>
  <c r="E85" i="2"/>
  <c r="E69" i="2"/>
  <c r="E53" i="2"/>
  <c r="E37" i="2"/>
  <c r="E396" i="2"/>
  <c r="E332" i="2"/>
  <c r="E300" i="2"/>
  <c r="E248" i="2"/>
  <c r="E232" i="2"/>
  <c r="E216" i="2"/>
  <c r="E200" i="2"/>
  <c r="E106" i="2"/>
  <c r="E74" i="2"/>
  <c r="E375" i="2"/>
  <c r="E343" i="2"/>
  <c r="E279" i="2"/>
  <c r="E251" i="2"/>
  <c r="E235" i="2"/>
  <c r="E219" i="2"/>
  <c r="E203" i="2"/>
  <c r="E149" i="2"/>
  <c r="E133" i="2"/>
  <c r="E43" i="2"/>
  <c r="E179" i="2"/>
  <c r="F189" i="1"/>
  <c r="G189" i="1" s="1"/>
  <c r="F967" i="1"/>
  <c r="F938" i="1"/>
  <c r="E951" i="2"/>
  <c r="F887" i="1"/>
  <c r="E842" i="2"/>
  <c r="F879" i="1"/>
  <c r="E834" i="2"/>
  <c r="F950" i="1"/>
  <c r="E894" i="2"/>
  <c r="F926" i="1"/>
  <c r="E877" i="2"/>
  <c r="F847" i="1"/>
  <c r="E805" i="2"/>
  <c r="F955" i="1"/>
  <c r="G955" i="1" s="1"/>
  <c r="I955" i="1" s="1"/>
  <c r="F908" i="1"/>
  <c r="G908" i="1" s="1"/>
  <c r="I908" i="1" s="1"/>
  <c r="E857" i="2"/>
  <c r="F867" i="1"/>
  <c r="E823" i="2"/>
  <c r="F651" i="1"/>
  <c r="G651" i="1" s="1"/>
  <c r="I651" i="1" s="1"/>
  <c r="E623" i="2"/>
  <c r="F537" i="1"/>
  <c r="G537" i="1" s="1"/>
  <c r="I537" i="1" s="1"/>
  <c r="E515" i="2"/>
  <c r="F485" i="1"/>
  <c r="E469" i="2"/>
  <c r="E731" i="2"/>
  <c r="E727" i="2"/>
  <c r="F722" i="1"/>
  <c r="G722" i="1" s="1"/>
  <c r="I722" i="1" s="1"/>
  <c r="E691" i="2"/>
  <c r="E667" i="2"/>
  <c r="F582" i="1"/>
  <c r="G582" i="1" s="1"/>
  <c r="I582" i="1"/>
  <c r="E559" i="2"/>
  <c r="F432" i="1"/>
  <c r="G432" i="1" s="1"/>
  <c r="I432" i="1" s="1"/>
  <c r="E421" i="2"/>
  <c r="F412" i="1"/>
  <c r="G412" i="1" s="1"/>
  <c r="I412" i="1" s="1"/>
  <c r="E404" i="2"/>
  <c r="F562" i="1"/>
  <c r="E539" i="2"/>
  <c r="F554" i="1"/>
  <c r="E531" i="2"/>
  <c r="F517" i="1"/>
  <c r="G517" i="1" s="1"/>
  <c r="I517" i="1" s="1"/>
  <c r="E500" i="2"/>
  <c r="F445" i="1"/>
  <c r="G445" i="1" s="1"/>
  <c r="I445" i="1" s="1"/>
  <c r="E430" i="2"/>
  <c r="F693" i="1"/>
  <c r="E663" i="2"/>
  <c r="F453" i="1"/>
  <c r="G453" i="1" s="1"/>
  <c r="J453" i="1" s="1"/>
  <c r="E438" i="2"/>
  <c r="F934" i="1"/>
  <c r="G934" i="1" s="1"/>
  <c r="J934" i="1" s="1"/>
  <c r="E884" i="2"/>
  <c r="E563" i="2"/>
  <c r="G904" i="1"/>
  <c r="I904" i="1" s="1"/>
  <c r="G634" i="1"/>
  <c r="I634" i="1" s="1"/>
  <c r="G608" i="1"/>
  <c r="I608" i="1" s="1"/>
  <c r="G583" i="1"/>
  <c r="I583" i="1" s="1"/>
  <c r="G575" i="1"/>
  <c r="I575" i="1" s="1"/>
  <c r="G565" i="1"/>
  <c r="I565" i="1" s="1"/>
  <c r="G448" i="1"/>
  <c r="I448" i="1" s="1"/>
  <c r="G421" i="1"/>
  <c r="I421" i="1" s="1"/>
  <c r="G413" i="1"/>
  <c r="I413" i="1" s="1"/>
  <c r="G377" i="1"/>
  <c r="I377" i="1" s="1"/>
  <c r="G803" i="1"/>
  <c r="I803" i="1" s="1"/>
  <c r="G789" i="1"/>
  <c r="I789" i="1" s="1"/>
  <c r="G771" i="1"/>
  <c r="I771" i="1" s="1"/>
  <c r="G763" i="1"/>
  <c r="I763" i="1" s="1"/>
  <c r="G717" i="1"/>
  <c r="I717" i="1" s="1"/>
  <c r="G700" i="1"/>
  <c r="I700" i="1" s="1"/>
  <c r="G680" i="1"/>
  <c r="I680" i="1" s="1"/>
  <c r="G352" i="1"/>
  <c r="I352" i="1" s="1"/>
  <c r="G348" i="1"/>
  <c r="I348" i="1" s="1"/>
  <c r="G344" i="1"/>
  <c r="I344" i="1" s="1"/>
  <c r="I340" i="1"/>
  <c r="G335" i="1"/>
  <c r="I335" i="1" s="1"/>
  <c r="G330" i="1"/>
  <c r="I330" i="1" s="1"/>
  <c r="G326" i="1"/>
  <c r="I326" i="1" s="1"/>
  <c r="G322" i="1"/>
  <c r="I322" i="1" s="1"/>
  <c r="G286" i="1"/>
  <c r="I286" i="1" s="1"/>
  <c r="G281" i="1"/>
  <c r="I281" i="1" s="1"/>
  <c r="G268" i="1"/>
  <c r="I268" i="1" s="1"/>
  <c r="G259" i="1"/>
  <c r="I259" i="1" s="1"/>
  <c r="G251" i="1"/>
  <c r="I251" i="1" s="1"/>
  <c r="G243" i="1"/>
  <c r="I243" i="1" s="1"/>
  <c r="G239" i="1"/>
  <c r="I239" i="1" s="1"/>
  <c r="G235" i="1"/>
  <c r="I235" i="1"/>
  <c r="G227" i="1"/>
  <c r="I227" i="1" s="1"/>
  <c r="G211" i="1"/>
  <c r="I211" i="1" s="1"/>
  <c r="G939" i="1"/>
  <c r="J939" i="1" s="1"/>
  <c r="G920" i="1"/>
  <c r="J920" i="1" s="1"/>
  <c r="G842" i="1"/>
  <c r="J842" i="1" s="1"/>
  <c r="G765" i="1"/>
  <c r="J765" i="1" s="1"/>
  <c r="G443" i="1"/>
  <c r="J443" i="1" s="1"/>
  <c r="G289" i="1"/>
  <c r="J289" i="1" s="1"/>
  <c r="G1056" i="1"/>
  <c r="K1056" i="1" s="1"/>
  <c r="G1048" i="1"/>
  <c r="K1048" i="1" s="1"/>
  <c r="G990" i="1"/>
  <c r="K990" i="1" s="1"/>
  <c r="G522" i="1"/>
  <c r="J522" i="1" s="1"/>
  <c r="G441" i="1"/>
  <c r="J441" i="1" s="1"/>
  <c r="G373" i="1"/>
  <c r="J373" i="1" s="1"/>
  <c r="G527" i="1"/>
  <c r="J527" i="1" s="1"/>
  <c r="G366" i="1"/>
  <c r="J366" i="1" s="1"/>
  <c r="G889" i="1"/>
  <c r="J889" i="1" s="1"/>
  <c r="G766" i="1"/>
  <c r="J766" i="1" s="1"/>
  <c r="G742" i="1"/>
  <c r="J742" i="1" s="1"/>
  <c r="E347" i="2"/>
  <c r="E315" i="2"/>
  <c r="E242" i="2"/>
  <c r="E226" i="2"/>
  <c r="E210" i="2"/>
  <c r="E194" i="2"/>
  <c r="E182" i="2"/>
  <c r="E163" i="2"/>
  <c r="E147" i="2"/>
  <c r="E115" i="2"/>
  <c r="E57" i="2"/>
  <c r="E41" i="2"/>
  <c r="E25" i="2"/>
  <c r="E372" i="2"/>
  <c r="E340" i="2"/>
  <c r="E308" i="2"/>
  <c r="E276" i="2"/>
  <c r="E183" i="2"/>
  <c r="E132" i="2"/>
  <c r="E62" i="2"/>
  <c r="E14" i="2"/>
  <c r="E383" i="2"/>
  <c r="E351" i="2"/>
  <c r="E287" i="2"/>
  <c r="E254" i="2"/>
  <c r="E187" i="2"/>
  <c r="E172" i="2"/>
  <c r="E153" i="2"/>
  <c r="E137" i="2"/>
  <c r="E110" i="2"/>
  <c r="E95" i="2"/>
  <c r="E79" i="2"/>
  <c r="E47" i="2"/>
  <c r="E31" i="2"/>
  <c r="E790" i="2"/>
  <c r="E774" i="2"/>
  <c r="F647" i="1"/>
  <c r="E619" i="2"/>
  <c r="F639" i="1"/>
  <c r="E611" i="2"/>
  <c r="F635" i="1"/>
  <c r="G635" i="1" s="1"/>
  <c r="I635" i="1" s="1"/>
  <c r="F799" i="1"/>
  <c r="E759" i="2"/>
  <c r="F791" i="1"/>
  <c r="G791" i="1" s="1"/>
  <c r="I791" i="1" s="1"/>
  <c r="F550" i="1"/>
  <c r="E527" i="2"/>
  <c r="F469" i="1"/>
  <c r="E453" i="2"/>
  <c r="F461" i="1"/>
  <c r="E445" i="2"/>
  <c r="F436" i="1"/>
  <c r="E939" i="2"/>
  <c r="F279" i="1"/>
  <c r="E270" i="2"/>
  <c r="F275" i="1"/>
  <c r="F440" i="1"/>
  <c r="G440" i="1" s="1"/>
  <c r="J440" i="1" s="1"/>
  <c r="E426" i="2"/>
  <c r="F758" i="1"/>
  <c r="G758" i="1" s="1"/>
  <c r="J758" i="1" s="1"/>
  <c r="E719" i="2"/>
  <c r="G1002" i="1"/>
  <c r="I1002" i="1" s="1"/>
  <c r="G977" i="1"/>
  <c r="I977" i="1" s="1"/>
  <c r="G881" i="1"/>
  <c r="I881" i="1" s="1"/>
  <c r="G873" i="1"/>
  <c r="I873" i="1" s="1"/>
  <c r="G838" i="1"/>
  <c r="I838" i="1" s="1"/>
  <c r="G972" i="1"/>
  <c r="I972" i="1" s="1"/>
  <c r="G900" i="1"/>
  <c r="I900" i="1" s="1"/>
  <c r="G892" i="1"/>
  <c r="I892" i="1" s="1"/>
  <c r="G862" i="1"/>
  <c r="I862" i="1" s="1"/>
  <c r="G854" i="1"/>
  <c r="I854" i="1" s="1"/>
  <c r="G846" i="1"/>
  <c r="I846" i="1" s="1"/>
  <c r="G821" i="1"/>
  <c r="I821" i="1" s="1"/>
  <c r="G813" i="1"/>
  <c r="I813" i="1" s="1"/>
  <c r="G927" i="1"/>
  <c r="I927" i="1" s="1"/>
  <c r="G906" i="1"/>
  <c r="I906" i="1" s="1"/>
  <c r="G974" i="1"/>
  <c r="I974" i="1" s="1"/>
  <c r="G931" i="1"/>
  <c r="I931" i="1" s="1"/>
  <c r="G860" i="1"/>
  <c r="I860" i="1" s="1"/>
  <c r="G826" i="1"/>
  <c r="I826" i="1" s="1"/>
  <c r="G626" i="1"/>
  <c r="I626" i="1" s="1"/>
  <c r="G605" i="1"/>
  <c r="I605" i="1" s="1"/>
  <c r="G379" i="1"/>
  <c r="I379" i="1" s="1"/>
  <c r="G777" i="1"/>
  <c r="I777" i="1" s="1"/>
  <c r="G739" i="1"/>
  <c r="I739" i="1" s="1"/>
  <c r="G731" i="1"/>
  <c r="I731" i="1" s="1"/>
  <c r="G691" i="1"/>
  <c r="I691" i="1" s="1"/>
  <c r="G681" i="1"/>
  <c r="I681" i="1" s="1"/>
  <c r="G673" i="1"/>
  <c r="I673" i="1" s="1"/>
  <c r="G665" i="1"/>
  <c r="I665" i="1" s="1"/>
  <c r="G564" i="1"/>
  <c r="I564" i="1" s="1"/>
  <c r="G556" i="1"/>
  <c r="I556" i="1" s="1"/>
  <c r="G547" i="1"/>
  <c r="I547" i="1" s="1"/>
  <c r="G525" i="1"/>
  <c r="I525" i="1" s="1"/>
  <c r="G511" i="1"/>
  <c r="I511" i="1" s="1"/>
  <c r="G503" i="1"/>
  <c r="I503" i="1" s="1"/>
  <c r="G484" i="1"/>
  <c r="I484" i="1" s="1"/>
  <c r="G475" i="1"/>
  <c r="I475" i="1" s="1"/>
  <c r="G466" i="1"/>
  <c r="I466" i="1" s="1"/>
  <c r="G447" i="1"/>
  <c r="I447" i="1" s="1"/>
  <c r="G404" i="1"/>
  <c r="I404" i="1" s="1"/>
  <c r="G393" i="1"/>
  <c r="I393" i="1" s="1"/>
  <c r="G365" i="1"/>
  <c r="I365" i="1" s="1"/>
  <c r="G357" i="1"/>
  <c r="I357" i="1" s="1"/>
  <c r="G341" i="1"/>
  <c r="I341" i="1" s="1"/>
  <c r="G332" i="1"/>
  <c r="I332" i="1" s="1"/>
  <c r="G327" i="1"/>
  <c r="I327" i="1" s="1"/>
  <c r="G319" i="1"/>
  <c r="I319" i="1" s="1"/>
  <c r="G315" i="1"/>
  <c r="I315" i="1" s="1"/>
  <c r="G311" i="1"/>
  <c r="I311" i="1" s="1"/>
  <c r="G307" i="1"/>
  <c r="I307" i="1" s="1"/>
  <c r="G299" i="1"/>
  <c r="I299" i="1" s="1"/>
  <c r="G295" i="1"/>
  <c r="I295" i="1" s="1"/>
  <c r="G282" i="1"/>
  <c r="I282" i="1" s="1"/>
  <c r="G274" i="1"/>
  <c r="I274" i="1" s="1"/>
  <c r="G270" i="1"/>
  <c r="I270" i="1" s="1"/>
  <c r="G265" i="1"/>
  <c r="I265" i="1" s="1"/>
  <c r="G260" i="1"/>
  <c r="I260" i="1" s="1"/>
  <c r="G256" i="1"/>
  <c r="I256" i="1" s="1"/>
  <c r="G252" i="1"/>
  <c r="I252" i="1" s="1"/>
  <c r="G248" i="1"/>
  <c r="I248" i="1" s="1"/>
  <c r="G240" i="1"/>
  <c r="I240" i="1"/>
  <c r="G236" i="1"/>
  <c r="I236" i="1" s="1"/>
  <c r="G232" i="1"/>
  <c r="I232" i="1" s="1"/>
  <c r="G228" i="1"/>
  <c r="I228" i="1" s="1"/>
  <c r="G220" i="1"/>
  <c r="I220" i="1" s="1"/>
  <c r="G921" i="1"/>
  <c r="J921" i="1" s="1"/>
  <c r="G865" i="1"/>
  <c r="J865" i="1" s="1"/>
  <c r="G538" i="1"/>
  <c r="J538" i="1" s="1"/>
  <c r="G401" i="1"/>
  <c r="J401" i="1" s="1"/>
  <c r="G290" i="1"/>
  <c r="J290" i="1" s="1"/>
  <c r="G1051" i="1"/>
  <c r="K1051" i="1" s="1"/>
  <c r="G932" i="1"/>
  <c r="J932" i="1" s="1"/>
  <c r="G703" i="1"/>
  <c r="J703" i="1" s="1"/>
  <c r="G622" i="1"/>
  <c r="J622" i="1" s="1"/>
  <c r="G269" i="1"/>
  <c r="J269" i="1" s="1"/>
  <c r="G890" i="1"/>
  <c r="J890" i="1" s="1"/>
  <c r="G748" i="1"/>
  <c r="J748" i="1" s="1"/>
  <c r="G709" i="1"/>
  <c r="J709" i="1" s="1"/>
  <c r="G567" i="1"/>
  <c r="J567" i="1" s="1"/>
  <c r="E387" i="2"/>
  <c r="E355" i="2"/>
  <c r="E323" i="2"/>
  <c r="E291" i="2"/>
  <c r="E263" i="2"/>
  <c r="E247" i="2"/>
  <c r="E231" i="2"/>
  <c r="E186" i="2"/>
  <c r="E167" i="2"/>
  <c r="E135" i="2"/>
  <c r="E119" i="2"/>
  <c r="E109" i="2"/>
  <c r="E93" i="2"/>
  <c r="E77" i="2"/>
  <c r="E61" i="2"/>
  <c r="E45" i="2"/>
  <c r="E29" i="2"/>
  <c r="E348" i="2"/>
  <c r="E316" i="2"/>
  <c r="E284" i="2"/>
  <c r="E256" i="2"/>
  <c r="E240" i="2"/>
  <c r="E224" i="2"/>
  <c r="E208" i="2"/>
  <c r="E192" i="2"/>
  <c r="E120" i="2"/>
  <c r="E98" i="2"/>
  <c r="E82" i="2"/>
  <c r="E66" i="2"/>
  <c r="E50" i="2"/>
  <c r="E18" i="2"/>
  <c r="E391" i="2"/>
  <c r="E359" i="2"/>
  <c r="E295" i="2"/>
  <c r="E259" i="2"/>
  <c r="E243" i="2"/>
  <c r="E227" i="2"/>
  <c r="E211" i="2"/>
  <c r="E157" i="2"/>
  <c r="E125" i="2"/>
  <c r="E99" i="2"/>
  <c r="E35" i="2"/>
  <c r="F883" i="1"/>
  <c r="G883" i="1" s="1"/>
  <c r="I883" i="1" s="1"/>
  <c r="E838" i="2"/>
  <c r="F946" i="1"/>
  <c r="G946" i="1" s="1"/>
  <c r="I946" i="1" s="1"/>
  <c r="E955" i="2"/>
  <c r="F839" i="1"/>
  <c r="G839" i="1" s="1"/>
  <c r="I839" i="1" s="1"/>
  <c r="E945" i="2"/>
  <c r="F897" i="1"/>
  <c r="E849" i="2"/>
  <c r="F859" i="1"/>
  <c r="E816" i="2"/>
  <c r="F851" i="1"/>
  <c r="G851" i="1" s="1"/>
  <c r="I851" i="1" s="1"/>
  <c r="E808" i="2"/>
  <c r="F629" i="1"/>
  <c r="E603" i="2"/>
  <c r="F606" i="1"/>
  <c r="G606" i="1" s="1"/>
  <c r="I606" i="1" s="1"/>
  <c r="E583" i="2"/>
  <c r="F602" i="1"/>
  <c r="G602" i="1" s="1"/>
  <c r="I602" i="1" s="1"/>
  <c r="F598" i="1"/>
  <c r="F489" i="1"/>
  <c r="E472" i="2"/>
  <c r="F687" i="1"/>
  <c r="E659" i="2"/>
  <c r="F679" i="1"/>
  <c r="E651" i="2"/>
  <c r="F578" i="1"/>
  <c r="E555" i="2"/>
  <c r="F416" i="1"/>
  <c r="F408" i="1"/>
  <c r="G408" i="1" s="1"/>
  <c r="I408" i="1" s="1"/>
  <c r="E400" i="2"/>
  <c r="F566" i="1"/>
  <c r="G566" i="1" s="1"/>
  <c r="I566" i="1" s="1"/>
  <c r="E543" i="2"/>
  <c r="F558" i="1"/>
  <c r="E535" i="2"/>
  <c r="F513" i="1"/>
  <c r="E496" i="2"/>
  <c r="E488" i="2"/>
  <c r="F449" i="1"/>
  <c r="G449" i="1" s="1"/>
  <c r="I449" i="1" s="1"/>
  <c r="E434" i="2"/>
  <c r="F280" i="1"/>
  <c r="E271" i="2"/>
  <c r="F919" i="1"/>
  <c r="G919" i="1" s="1"/>
  <c r="J919" i="1" s="1"/>
  <c r="E869" i="2"/>
  <c r="F424" i="1"/>
  <c r="E415" i="2"/>
  <c r="F912" i="1"/>
  <c r="G912" i="1" s="1"/>
  <c r="J912" i="1" s="1"/>
  <c r="E861" i="2"/>
  <c r="F762" i="1"/>
  <c r="G762" i="1" s="1"/>
  <c r="J762" i="1" s="1"/>
  <c r="E723" i="2"/>
  <c r="F702" i="1"/>
  <c r="E671" i="2"/>
  <c r="F590" i="1"/>
  <c r="E567" i="2"/>
  <c r="G653" i="1"/>
  <c r="I653" i="1" s="1"/>
  <c r="G644" i="1"/>
  <c r="I644" i="1" s="1"/>
  <c r="G636" i="1"/>
  <c r="I636" i="1" s="1"/>
  <c r="G615" i="1"/>
  <c r="I615" i="1" s="1"/>
  <c r="G561" i="1"/>
  <c r="I561" i="1" s="1"/>
  <c r="G553" i="1"/>
  <c r="I553" i="1" s="1"/>
  <c r="G543" i="1"/>
  <c r="I543" i="1" s="1"/>
  <c r="G516" i="1"/>
  <c r="I516" i="1" s="1"/>
  <c r="G471" i="1"/>
  <c r="I471" i="1" s="1"/>
  <c r="G417" i="1"/>
  <c r="I417" i="1" s="1"/>
  <c r="G381" i="1"/>
  <c r="I381" i="1" s="1"/>
  <c r="G809" i="1"/>
  <c r="I809" i="1" s="1"/>
  <c r="G782" i="1"/>
  <c r="I782" i="1" s="1"/>
  <c r="G774" i="1"/>
  <c r="I774" i="1" s="1"/>
  <c r="G760" i="1"/>
  <c r="I760" i="1" s="1"/>
  <c r="G736" i="1"/>
  <c r="I736" i="1" s="1"/>
  <c r="G728" i="1"/>
  <c r="I728" i="1" s="1"/>
  <c r="G719" i="1"/>
  <c r="I719" i="1" s="1"/>
  <c r="G715" i="1"/>
  <c r="I715" i="1" s="1"/>
  <c r="G711" i="1"/>
  <c r="I711" i="1" s="1"/>
  <c r="G698" i="1"/>
  <c r="I698" i="1" s="1"/>
  <c r="G694" i="1"/>
  <c r="I694" i="1" s="1"/>
  <c r="G686" i="1"/>
  <c r="I686" i="1" s="1"/>
  <c r="G682" i="1"/>
  <c r="I682" i="1" s="1"/>
  <c r="G678" i="1"/>
  <c r="I678" i="1" s="1"/>
  <c r="G674" i="1"/>
  <c r="I674" i="1" s="1"/>
  <c r="G670" i="1"/>
  <c r="I670" i="1" s="1"/>
  <c r="G666" i="1"/>
  <c r="I666" i="1" s="1"/>
  <c r="G283" i="1"/>
  <c r="I283" i="1" s="1"/>
  <c r="G266" i="1"/>
  <c r="I266" i="1" s="1"/>
  <c r="G261" i="1"/>
  <c r="I261" i="1" s="1"/>
  <c r="G257" i="1"/>
  <c r="I257" i="1" s="1"/>
  <c r="G253" i="1"/>
  <c r="I253" i="1" s="1"/>
  <c r="G249" i="1"/>
  <c r="I249" i="1" s="1"/>
  <c r="G245" i="1"/>
  <c r="I245" i="1" s="1"/>
  <c r="G241" i="1"/>
  <c r="I241" i="1" s="1"/>
  <c r="G237" i="1"/>
  <c r="I237" i="1" s="1"/>
  <c r="G233" i="1"/>
  <c r="I233" i="1" s="1"/>
  <c r="G229" i="1"/>
  <c r="I229" i="1" s="1"/>
  <c r="G225" i="1"/>
  <c r="I225" i="1" s="1"/>
  <c r="G221" i="1"/>
  <c r="I221" i="1" s="1"/>
  <c r="G213" i="1"/>
  <c r="I213" i="1" s="1"/>
  <c r="G199" i="1"/>
  <c r="H199" i="1" s="1"/>
  <c r="G987" i="1"/>
  <c r="K987" i="1" s="1"/>
  <c r="G979" i="1"/>
  <c r="J979" i="1" s="1"/>
  <c r="G952" i="1"/>
  <c r="J952" i="1" s="1"/>
  <c r="G911" i="1"/>
  <c r="J911" i="1" s="1"/>
  <c r="G745" i="1"/>
  <c r="J745" i="1" s="1"/>
  <c r="G631" i="1"/>
  <c r="J631" i="1" s="1"/>
  <c r="G623" i="1"/>
  <c r="J623" i="1" s="1"/>
  <c r="G455" i="1"/>
  <c r="J455" i="1" s="1"/>
  <c r="G529" i="1"/>
  <c r="J529" i="1" s="1"/>
  <c r="G338" i="1"/>
  <c r="J338" i="1" s="1"/>
  <c r="G435" i="1"/>
  <c r="J435" i="1" s="1"/>
  <c r="G756" i="1"/>
  <c r="J756" i="1" s="1"/>
  <c r="G725" i="1"/>
  <c r="J725" i="1" s="1"/>
  <c r="G545" i="1"/>
  <c r="J545" i="1" s="1"/>
  <c r="E395" i="2"/>
  <c r="E331" i="2"/>
  <c r="E299" i="2"/>
  <c r="E268" i="2"/>
  <c r="E250" i="2"/>
  <c r="E234" i="2"/>
  <c r="E218" i="2"/>
  <c r="E189" i="2"/>
  <c r="E170" i="2"/>
  <c r="E155" i="2"/>
  <c r="E97" i="2"/>
  <c r="E33" i="2"/>
  <c r="E17" i="2"/>
  <c r="E356" i="2"/>
  <c r="E324" i="2"/>
  <c r="E292" i="2"/>
  <c r="E261" i="2"/>
  <c r="E213" i="2"/>
  <c r="E197" i="2"/>
  <c r="E171" i="2"/>
  <c r="E140" i="2"/>
  <c r="E399" i="2"/>
  <c r="E367" i="2"/>
  <c r="E335" i="2"/>
  <c r="E303" i="2"/>
  <c r="E180" i="2"/>
  <c r="E145" i="2"/>
  <c r="E114" i="2"/>
  <c r="E103" i="2"/>
  <c r="E87" i="2"/>
  <c r="E71" i="2"/>
  <c r="E23" i="2"/>
  <c r="H189" i="1"/>
  <c r="G546" i="1"/>
  <c r="I546" i="1" s="1"/>
  <c r="G780" i="1"/>
  <c r="I780" i="1" s="1"/>
  <c r="G812" i="1"/>
  <c r="I812" i="1" s="1"/>
  <c r="G629" i="1"/>
  <c r="I629" i="1" s="1"/>
  <c r="G639" i="1"/>
  <c r="I639" i="1" s="1"/>
  <c r="G647" i="1"/>
  <c r="I647" i="1" s="1"/>
  <c r="G950" i="1"/>
  <c r="I950" i="1" s="1"/>
  <c r="G887" i="1"/>
  <c r="I887" i="1" s="1"/>
  <c r="G967" i="1"/>
  <c r="I967" i="1" s="1"/>
  <c r="G776" i="1"/>
  <c r="I776" i="1" s="1"/>
  <c r="G784" i="1"/>
  <c r="I784" i="1" s="1"/>
  <c r="G820" i="1"/>
  <c r="I820" i="1" s="1"/>
  <c r="G578" i="1"/>
  <c r="I578" i="1" s="1"/>
  <c r="G461" i="1"/>
  <c r="I461" i="1" s="1"/>
  <c r="G816" i="1"/>
  <c r="I816" i="1" s="1"/>
  <c r="G693" i="1"/>
  <c r="J693" i="1" s="1"/>
  <c r="G554" i="1"/>
  <c r="I554" i="1" s="1"/>
  <c r="G847" i="1"/>
  <c r="I847" i="1" s="1"/>
  <c r="G926" i="1"/>
  <c r="I926" i="1" s="1"/>
  <c r="G879" i="1"/>
  <c r="I879" i="1" s="1"/>
  <c r="G726" i="1"/>
  <c r="I726" i="1" s="1"/>
  <c r="G995" i="1"/>
  <c r="I995" i="1" s="1"/>
  <c r="G965" i="1"/>
  <c r="I965" i="1" s="1"/>
  <c r="G610" i="1"/>
  <c r="I610" i="1" s="1"/>
  <c r="G387" i="1"/>
  <c r="I387" i="1" s="1"/>
  <c r="E582" i="2"/>
  <c r="G398" i="1"/>
  <c r="I398" i="1" s="1"/>
  <c r="G600" i="1"/>
  <c r="I600" i="1" s="1"/>
  <c r="G562" i="1"/>
  <c r="I562" i="1" s="1"/>
  <c r="F655" i="1"/>
  <c r="G923" i="1"/>
  <c r="I923" i="1" s="1"/>
  <c r="E392" i="2"/>
  <c r="F49" i="1"/>
  <c r="G49" i="1" s="1"/>
  <c r="H49" i="1" s="1"/>
  <c r="F58" i="1"/>
  <c r="G58" i="1" s="1"/>
  <c r="H58" i="1" s="1"/>
  <c r="F194" i="1"/>
  <c r="F138" i="1"/>
  <c r="G138" i="1" s="1"/>
  <c r="H138" i="1" s="1"/>
  <c r="F861" i="1"/>
  <c r="F824" i="1"/>
  <c r="G824" i="1" s="1"/>
  <c r="I824" i="1" s="1"/>
  <c r="G880" i="1"/>
  <c r="I880" i="1" s="1"/>
  <c r="E628" i="2"/>
  <c r="F656" i="1"/>
  <c r="G656" i="1" s="1"/>
  <c r="I656" i="1" s="1"/>
  <c r="E507" i="2"/>
  <c r="F526" i="1"/>
  <c r="F459" i="1"/>
  <c r="G459" i="1" s="1"/>
  <c r="I459" i="1" s="1"/>
  <c r="E443" i="2"/>
  <c r="I396" i="1"/>
  <c r="G539" i="1"/>
  <c r="I539" i="1" s="1"/>
  <c r="G304" i="1"/>
  <c r="I304" i="1" s="1"/>
  <c r="F786" i="1"/>
  <c r="G786" i="1" s="1"/>
  <c r="J786" i="1" s="1"/>
  <c r="E745" i="2"/>
  <c r="G924" i="1"/>
  <c r="I924" i="1" s="1"/>
  <c r="G925" i="1"/>
  <c r="I925" i="1" s="1"/>
  <c r="G850" i="1"/>
  <c r="I850" i="1" s="1"/>
  <c r="G613" i="1"/>
  <c r="I613" i="1" s="1"/>
  <c r="F476" i="1"/>
  <c r="E460" i="2"/>
  <c r="G584" i="1"/>
  <c r="I584" i="1" s="1"/>
  <c r="F323" i="1"/>
  <c r="G323" i="1" s="1"/>
  <c r="I323" i="1" s="1"/>
  <c r="E314" i="2"/>
  <c r="G811" i="1"/>
  <c r="I811" i="1" s="1"/>
  <c r="G1003" i="1"/>
  <c r="K1003" i="1" s="1"/>
  <c r="E867" i="2"/>
  <c r="F918" i="1"/>
  <c r="G333" i="1"/>
  <c r="I333" i="1" s="1"/>
  <c r="E587" i="2"/>
  <c r="G593" i="1"/>
  <c r="I593" i="1" s="1"/>
  <c r="G869" i="1"/>
  <c r="I869" i="1" s="1"/>
  <c r="G822" i="1"/>
  <c r="I822" i="1" s="1"/>
  <c r="E695" i="2"/>
  <c r="G192" i="1"/>
  <c r="H192" i="1" s="1"/>
  <c r="F141" i="1"/>
  <c r="G141" i="1" s="1"/>
  <c r="H141" i="1" s="1"/>
  <c r="G828" i="1"/>
  <c r="I828" i="1" s="1"/>
  <c r="F594" i="1"/>
  <c r="G594" i="1" s="1"/>
  <c r="I594" i="1" s="1"/>
  <c r="E571" i="2"/>
  <c r="G810" i="1"/>
  <c r="I810" i="1" s="1"/>
  <c r="G788" i="1"/>
  <c r="I788" i="1"/>
  <c r="F518" i="1"/>
  <c r="G518" i="1" s="1"/>
  <c r="J518" i="1" s="1"/>
  <c r="E501" i="2"/>
  <c r="G473" i="1"/>
  <c r="I473" i="1" s="1"/>
  <c r="G856" i="1"/>
  <c r="I856" i="1" s="1"/>
  <c r="G202" i="1"/>
  <c r="I202" i="1" s="1"/>
  <c r="F793" i="1"/>
  <c r="E753" i="2"/>
  <c r="G835" i="1"/>
  <c r="I835" i="1" s="1"/>
  <c r="F928" i="1"/>
  <c r="E879" i="2"/>
  <c r="G866" i="1"/>
  <c r="I866" i="1" s="1"/>
  <c r="E812" i="2"/>
  <c r="E889" i="2"/>
  <c r="F940" i="1"/>
  <c r="F797" i="1"/>
  <c r="G797" i="1" s="1"/>
  <c r="I797" i="1" s="1"/>
  <c r="E757" i="2"/>
  <c r="G389" i="1"/>
  <c r="I389" i="1" s="1"/>
  <c r="G423" i="1"/>
  <c r="I423" i="1" s="1"/>
  <c r="G482" i="1"/>
  <c r="I482" i="1" s="1"/>
  <c r="G367" i="1"/>
  <c r="I367" i="1" s="1"/>
  <c r="G312" i="1"/>
  <c r="I312" i="1" s="1"/>
  <c r="G308" i="1"/>
  <c r="I308" i="1" s="1"/>
  <c r="G342" i="1"/>
  <c r="I342" i="1" s="1"/>
  <c r="G418" i="1"/>
  <c r="I418" i="1" s="1"/>
  <c r="E72" i="2"/>
  <c r="E40" i="2"/>
  <c r="G580" i="1"/>
  <c r="I580" i="1" s="1"/>
  <c r="G707" i="1"/>
  <c r="I707" i="1" s="1"/>
  <c r="E68" i="2"/>
  <c r="E36" i="2"/>
  <c r="G568" i="1"/>
  <c r="I568" i="1" s="1"/>
  <c r="G376" i="1"/>
  <c r="I376" i="1" s="1"/>
  <c r="G346" i="1"/>
  <c r="I346" i="1" s="1"/>
  <c r="F66" i="1"/>
  <c r="G66" i="1" s="1"/>
  <c r="H66" i="1" s="1"/>
  <c r="F198" i="1"/>
  <c r="G841" i="1"/>
  <c r="I841" i="1" s="1"/>
  <c r="G460" i="1"/>
  <c r="I460" i="1" s="1"/>
  <c r="G384" i="1"/>
  <c r="I384" i="1" s="1"/>
  <c r="E677" i="2"/>
  <c r="G431" i="1"/>
  <c r="I431" i="1" s="1"/>
  <c r="G595" i="1"/>
  <c r="I595" i="1" s="1"/>
  <c r="G300" i="1"/>
  <c r="I300" i="1" s="1"/>
  <c r="G530" i="1"/>
  <c r="I530" i="1" s="1"/>
  <c r="G454" i="1"/>
  <c r="I454" i="1" s="1"/>
  <c r="G358" i="1"/>
  <c r="I358" i="1" s="1"/>
  <c r="G494" i="1"/>
  <c r="I494" i="1" s="1"/>
  <c r="E1068" i="1"/>
  <c r="F1068" i="1" s="1"/>
  <c r="E1072" i="1"/>
  <c r="F1072" i="1" s="1"/>
  <c r="E1008" i="1"/>
  <c r="F1008" i="1" s="1"/>
  <c r="E1016" i="1"/>
  <c r="F1016" i="1" s="1"/>
  <c r="E1024" i="1"/>
  <c r="F1024" i="1" s="1"/>
  <c r="E1032" i="1"/>
  <c r="F1032" i="1" s="1"/>
  <c r="E1040" i="1"/>
  <c r="F1040" i="1" s="1"/>
  <c r="E1063" i="1"/>
  <c r="F1063" i="1" s="1"/>
  <c r="E1071" i="1"/>
  <c r="F1071" i="1" s="1"/>
  <c r="E1011" i="1"/>
  <c r="F1011" i="1" s="1"/>
  <c r="E1019" i="1"/>
  <c r="F1019" i="1" s="1"/>
  <c r="E1027" i="1"/>
  <c r="F1027" i="1" s="1"/>
  <c r="E1035" i="1"/>
  <c r="F1035" i="1" s="1"/>
  <c r="E1043" i="1"/>
  <c r="F1043" i="1" s="1"/>
  <c r="E1005" i="1"/>
  <c r="F1005" i="1" s="1"/>
  <c r="E1014" i="1"/>
  <c r="F1014" i="1" s="1"/>
  <c r="E1022" i="1"/>
  <c r="F1022" i="1" s="1"/>
  <c r="E1030" i="1"/>
  <c r="F1030" i="1" s="1"/>
  <c r="E1038" i="1"/>
  <c r="F1038" i="1" s="1"/>
  <c r="E1046" i="1"/>
  <c r="F1046" i="1" s="1"/>
  <c r="E1066" i="1"/>
  <c r="F1066" i="1" s="1"/>
  <c r="E1067" i="1"/>
  <c r="F1067" i="1" s="1"/>
  <c r="E1061" i="1"/>
  <c r="F1061" i="1" s="1"/>
  <c r="E1009" i="1"/>
  <c r="F1009" i="1" s="1"/>
  <c r="E1017" i="1"/>
  <c r="F1017" i="1" s="1"/>
  <c r="G1017" i="1" s="1"/>
  <c r="J1017" i="1" s="1"/>
  <c r="E1025" i="1"/>
  <c r="F1025" i="1" s="1"/>
  <c r="E1033" i="1"/>
  <c r="F1033" i="1" s="1"/>
  <c r="E1041" i="1"/>
  <c r="F1041" i="1" s="1"/>
  <c r="E1070" i="1"/>
  <c r="F1070" i="1" s="1"/>
  <c r="E1062" i="1"/>
  <c r="F1062" i="1" s="1"/>
  <c r="E1012" i="1"/>
  <c r="F1012" i="1" s="1"/>
  <c r="E1020" i="1"/>
  <c r="F1020" i="1" s="1"/>
  <c r="E1028" i="1"/>
  <c r="F1028" i="1" s="1"/>
  <c r="E1036" i="1"/>
  <c r="F1036" i="1" s="1"/>
  <c r="E1044" i="1"/>
  <c r="F1044" i="1" s="1"/>
  <c r="E1069" i="1"/>
  <c r="F1069" i="1" s="1"/>
  <c r="E1007" i="1"/>
  <c r="F1007" i="1" s="1"/>
  <c r="E1015" i="1"/>
  <c r="F1015" i="1" s="1"/>
  <c r="E1023" i="1"/>
  <c r="F1023" i="1" s="1"/>
  <c r="E1031" i="1"/>
  <c r="F1031" i="1" s="1"/>
  <c r="E1039" i="1"/>
  <c r="F1039" i="1" s="1"/>
  <c r="E1006" i="1"/>
  <c r="F1006" i="1" s="1"/>
  <c r="E1065" i="1"/>
  <c r="F1065" i="1" s="1"/>
  <c r="E1058" i="1"/>
  <c r="F1058" i="1" s="1"/>
  <c r="E1073" i="1"/>
  <c r="F1073" i="1" s="1"/>
  <c r="G1073" i="1" s="1"/>
  <c r="K1073" i="1" s="1"/>
  <c r="E1013" i="1"/>
  <c r="F1013" i="1" s="1"/>
  <c r="E1021" i="1"/>
  <c r="F1021" i="1" s="1"/>
  <c r="E1029" i="1"/>
  <c r="F1029" i="1" s="1"/>
  <c r="E1037" i="1"/>
  <c r="F1037" i="1" s="1"/>
  <c r="E1045" i="1"/>
  <c r="F1045" i="1" s="1"/>
  <c r="E1059" i="1"/>
  <c r="F1059" i="1" s="1"/>
  <c r="E1010" i="1"/>
  <c r="F1010" i="1" s="1"/>
  <c r="E1034" i="1"/>
  <c r="F1034" i="1" s="1"/>
  <c r="E1018" i="1"/>
  <c r="F1018" i="1" s="1"/>
  <c r="E1042" i="1"/>
  <c r="F1042" i="1" s="1"/>
  <c r="E1055" i="1"/>
  <c r="F1055" i="1" s="1"/>
  <c r="E1026" i="1"/>
  <c r="F1026" i="1" s="1"/>
  <c r="G194" i="1"/>
  <c r="H194" i="1" s="1"/>
  <c r="G1058" i="1"/>
  <c r="K1058" i="1" s="1"/>
  <c r="G918" i="1"/>
  <c r="I918" i="1" s="1"/>
  <c r="E230" i="2" l="1"/>
  <c r="E19" i="2"/>
  <c r="E191" i="2"/>
  <c r="E820" i="2"/>
  <c r="E657" i="2"/>
  <c r="E505" i="2"/>
  <c r="E456" i="2"/>
  <c r="E578" i="2"/>
  <c r="E887" i="2"/>
  <c r="E948" i="2"/>
  <c r="E847" i="2"/>
  <c r="E556" i="2"/>
  <c r="F549" i="1"/>
  <c r="G549" i="1" s="1"/>
  <c r="I549" i="1" s="1"/>
  <c r="E363" i="2"/>
  <c r="E853" i="2"/>
  <c r="E27" i="2"/>
  <c r="E814" i="2"/>
  <c r="E632" i="2"/>
  <c r="E640" i="2"/>
  <c r="E885" i="2"/>
  <c r="E832" i="2"/>
  <c r="E540" i="2"/>
  <c r="E344" i="2"/>
  <c r="E64" i="2"/>
  <c r="E138" i="2"/>
  <c r="E161" i="2"/>
  <c r="E380" i="2"/>
  <c r="E679" i="2"/>
  <c r="E264" i="2"/>
  <c r="E744" i="2"/>
  <c r="E309" i="2"/>
  <c r="E546" i="2"/>
  <c r="E479" i="2"/>
  <c r="E334" i="2"/>
  <c r="E429" i="2"/>
  <c r="E185" i="2"/>
  <c r="E86" i="2"/>
  <c r="E519" i="2"/>
  <c r="E961" i="2"/>
  <c r="E13" i="2"/>
  <c r="E615" i="2"/>
  <c r="E222" i="2"/>
  <c r="E78" i="2"/>
  <c r="E551" i="2"/>
  <c r="E763" i="2"/>
  <c r="E255" i="2"/>
  <c r="E301" i="2"/>
  <c r="E962" i="2"/>
  <c r="E754" i="2"/>
  <c r="E736" i="2"/>
  <c r="E624" i="2"/>
  <c r="E714" i="2"/>
  <c r="E586" i="2"/>
  <c r="F122" i="1"/>
  <c r="G122" i="1" s="1"/>
  <c r="H122" i="1" s="1"/>
  <c r="F179" i="1"/>
  <c r="G179" i="1" s="1"/>
  <c r="H179" i="1" s="1"/>
  <c r="P333" i="1"/>
  <c r="E55" i="2"/>
  <c r="E198" i="2"/>
  <c r="E102" i="2"/>
  <c r="E175" i="2"/>
  <c r="E238" i="2"/>
  <c r="E94" i="2"/>
  <c r="E687" i="2"/>
  <c r="E891" i="2"/>
  <c r="E293" i="2"/>
  <c r="E483" i="2"/>
  <c r="E873" i="2"/>
  <c r="E364" i="2"/>
  <c r="E899" i="2"/>
  <c r="E520" i="2"/>
  <c r="E467" i="2"/>
  <c r="E285" i="2"/>
  <c r="E952" i="2"/>
  <c r="E596" i="2"/>
  <c r="E362" i="2"/>
  <c r="E863" i="2"/>
  <c r="E154" i="2"/>
  <c r="E801" i="2"/>
  <c r="E246" i="2"/>
  <c r="E215" i="2"/>
  <c r="E283" i="2"/>
  <c r="E177" i="2"/>
  <c r="E775" i="2"/>
  <c r="E458" i="2"/>
  <c r="E325" i="2"/>
  <c r="E413" i="2"/>
  <c r="E272" i="2"/>
  <c r="G1080" i="1"/>
  <c r="K1080" i="1" s="1"/>
  <c r="P1080" i="1"/>
  <c r="P1079" i="1"/>
  <c r="P243" i="1"/>
  <c r="P235" i="1"/>
  <c r="P220" i="1"/>
  <c r="P213" i="1"/>
  <c r="P199" i="1"/>
  <c r="P744" i="1"/>
  <c r="P520" i="1"/>
  <c r="P285" i="1"/>
  <c r="P1047" i="1"/>
  <c r="P622" i="1"/>
  <c r="P529" i="1"/>
  <c r="P888" i="1"/>
  <c r="P368" i="1"/>
  <c r="P919" i="1"/>
  <c r="P1058" i="1"/>
  <c r="P743" i="1"/>
  <c r="P1059" i="1"/>
  <c r="E675" i="2"/>
  <c r="F276" i="1"/>
  <c r="G276" i="1" s="1"/>
  <c r="I276" i="1" s="1"/>
  <c r="E178" i="2"/>
  <c r="E117" i="2"/>
  <c r="E311" i="2"/>
  <c r="F930" i="1"/>
  <c r="F668" i="1"/>
  <c r="G668" i="1" s="1"/>
  <c r="I668" i="1" s="1"/>
  <c r="E536" i="2"/>
  <c r="E482" i="2"/>
  <c r="E397" i="2"/>
  <c r="E890" i="2"/>
  <c r="E589" i="2"/>
  <c r="E656" i="2"/>
  <c r="E732" i="2"/>
  <c r="E425" i="2"/>
  <c r="E225" i="2"/>
  <c r="P988" i="1"/>
  <c r="E202" i="2"/>
  <c r="E275" i="2"/>
  <c r="E789" i="2"/>
  <c r="E38" i="2"/>
  <c r="E15" i="2"/>
  <c r="E897" i="2"/>
  <c r="E758" i="2"/>
  <c r="E648" i="2"/>
  <c r="E534" i="2"/>
  <c r="E796" i="2"/>
  <c r="E807" i="2"/>
  <c r="F146" i="1"/>
  <c r="G146" i="1" s="1"/>
  <c r="H146" i="1" s="1"/>
  <c r="F716" i="1"/>
  <c r="G716" i="1" s="1"/>
  <c r="I716" i="1" s="1"/>
  <c r="F446" i="1"/>
  <c r="G446" i="1" s="1"/>
  <c r="I446" i="1" s="1"/>
  <c r="F328" i="1"/>
  <c r="G328" i="1" s="1"/>
  <c r="I328" i="1" s="1"/>
  <c r="E422" i="2"/>
  <c r="E692" i="2"/>
  <c r="E423" i="2"/>
  <c r="F625" i="1"/>
  <c r="G625" i="1" s="1"/>
  <c r="I625" i="1" s="1"/>
  <c r="E124" i="2"/>
  <c r="F971" i="1"/>
  <c r="E862" i="2"/>
  <c r="E420" i="2"/>
  <c r="E495" i="2"/>
  <c r="E394" i="2"/>
  <c r="E772" i="2"/>
  <c r="E288" i="2"/>
  <c r="E241" i="2"/>
  <c r="E142" i="2"/>
  <c r="E497" i="2"/>
  <c r="E666" i="2"/>
  <c r="E492" i="2"/>
  <c r="E461" i="2"/>
  <c r="E465" i="2"/>
  <c r="E827" i="2"/>
  <c r="E949" i="2"/>
  <c r="E504" i="2"/>
  <c r="E566" i="2"/>
  <c r="E960" i="2"/>
  <c r="E839" i="2"/>
  <c r="E709" i="2"/>
  <c r="E201" i="2"/>
  <c r="F102" i="1"/>
  <c r="G102" i="1" s="1"/>
  <c r="H102" i="1" s="1"/>
  <c r="E573" i="2"/>
  <c r="E610" i="2"/>
  <c r="E766" i="2"/>
  <c r="E557" i="2"/>
  <c r="E720" i="2"/>
  <c r="E233" i="2"/>
  <c r="E130" i="2"/>
  <c r="E833" i="2"/>
  <c r="E740" i="2"/>
  <c r="E296" i="2"/>
  <c r="E258" i="2"/>
  <c r="E859" i="2"/>
  <c r="E710" i="2"/>
  <c r="E941" i="2"/>
  <c r="E802" i="2"/>
  <c r="E660" i="2"/>
  <c r="E826" i="2"/>
  <c r="E581" i="2"/>
  <c r="F174" i="1"/>
  <c r="G174" i="1" s="1"/>
  <c r="H174" i="1" s="1"/>
  <c r="P656" i="1"/>
  <c r="P323" i="1"/>
  <c r="P1019" i="1"/>
  <c r="P1016" i="1"/>
  <c r="P621" i="1"/>
  <c r="P369" i="1"/>
  <c r="P192" i="1"/>
  <c r="P985" i="1"/>
  <c r="P449" i="1"/>
  <c r="P360" i="1"/>
  <c r="P1006" i="1"/>
  <c r="P442" i="1"/>
  <c r="P397" i="1"/>
  <c r="P715" i="1"/>
  <c r="P597" i="1"/>
  <c r="P564" i="1"/>
  <c r="P532" i="1"/>
  <c r="P488" i="1"/>
  <c r="P576" i="1"/>
  <c r="P340" i="1"/>
  <c r="P578" i="1"/>
  <c r="P629" i="1"/>
  <c r="P693" i="1"/>
  <c r="P562" i="1"/>
  <c r="P893" i="1"/>
  <c r="P904" i="1"/>
  <c r="P869" i="1"/>
  <c r="P881" i="1"/>
  <c r="P826" i="1"/>
  <c r="P1002" i="1"/>
  <c r="P841" i="1"/>
  <c r="P653" i="1"/>
  <c r="P644" i="1"/>
  <c r="P636" i="1"/>
  <c r="P471" i="1"/>
  <c r="P806" i="1"/>
  <c r="P796" i="1"/>
  <c r="P770" i="1"/>
  <c r="P755" i="1"/>
  <c r="P422" i="1"/>
  <c r="P849" i="1"/>
  <c r="P808" i="1"/>
  <c r="P610" i="1"/>
  <c r="P356" i="1"/>
  <c r="P924" i="1"/>
  <c r="P844" i="1"/>
  <c r="P467" i="1"/>
  <c r="P482" i="1"/>
  <c r="P346" i="1"/>
  <c r="P889" i="1"/>
  <c r="P538" i="1"/>
  <c r="P316" i="1"/>
  <c r="P531" i="1"/>
  <c r="P414" i="1"/>
  <c r="P261" i="1"/>
  <c r="P373" i="1"/>
  <c r="P196" i="1"/>
  <c r="P723" i="1"/>
  <c r="P906" i="1"/>
  <c r="P458" i="1"/>
  <c r="P1057" i="1"/>
  <c r="P872" i="1"/>
  <c r="P730" i="1"/>
  <c r="P791" i="1"/>
  <c r="P651" i="1"/>
  <c r="P762" i="1"/>
  <c r="P461" i="1"/>
  <c r="P445" i="1"/>
  <c r="P509" i="1"/>
  <c r="P815" i="1"/>
  <c r="P925" i="1"/>
  <c r="P584" i="1"/>
  <c r="P878" i="1"/>
  <c r="P810" i="1"/>
  <c r="P856" i="1"/>
  <c r="P817" i="1"/>
  <c r="P418" i="1"/>
  <c r="P530" i="1"/>
  <c r="P630" i="1"/>
  <c r="P259" i="1"/>
  <c r="P273" i="1"/>
  <c r="P419" i="1"/>
  <c r="P399" i="1"/>
  <c r="P245" i="1"/>
  <c r="P366" i="1"/>
  <c r="P274" i="1"/>
  <c r="P248" i="1"/>
  <c r="P378" i="1"/>
  <c r="P997" i="1"/>
  <c r="P933" i="1"/>
  <c r="P738" i="1"/>
  <c r="P639" i="1"/>
  <c r="P523" i="1"/>
  <c r="P505" i="1"/>
  <c r="P847" i="1"/>
  <c r="P537" i="1"/>
  <c r="P396" i="1"/>
  <c r="P981" i="1"/>
  <c r="P367" i="1"/>
  <c r="P431" i="1"/>
  <c r="P266" i="1"/>
  <c r="P932" i="1"/>
  <c r="P286" i="1"/>
  <c r="P229" i="1"/>
  <c r="P392" i="1"/>
  <c r="P358" i="1"/>
  <c r="P236" i="1"/>
  <c r="P742" i="1"/>
  <c r="P270" i="1"/>
  <c r="P289" i="1"/>
  <c r="P993" i="1"/>
  <c r="P945" i="1"/>
  <c r="P780" i="1"/>
  <c r="P955" i="1"/>
  <c r="P776" i="1"/>
  <c r="P635" i="1"/>
  <c r="P554" i="1"/>
  <c r="P726" i="1"/>
  <c r="P960" i="1"/>
  <c r="P412" i="1"/>
  <c r="P998" i="1"/>
  <c r="P241" i="1"/>
  <c r="P765" i="1"/>
  <c r="P268" i="1"/>
  <c r="P225" i="1"/>
  <c r="P354" i="1"/>
  <c r="P219" i="1"/>
  <c r="P708" i="1"/>
  <c r="P221" i="1"/>
  <c r="P459" i="1"/>
  <c r="P969" i="1"/>
  <c r="P958" i="1"/>
  <c r="P816" i="1"/>
  <c r="P926" i="1"/>
  <c r="P387" i="1"/>
  <c r="P195" i="1"/>
  <c r="P975" i="1"/>
  <c r="P850" i="1"/>
  <c r="P1003" i="1"/>
  <c r="P788" i="1"/>
  <c r="P814" i="1"/>
  <c r="P389" i="1"/>
  <c r="P568" i="1"/>
  <c r="P595" i="1"/>
  <c r="P232" i="1"/>
  <c r="P214" i="1"/>
  <c r="P355" i="1"/>
  <c r="P589" i="1"/>
  <c r="P591" i="1"/>
  <c r="P329" i="1"/>
  <c r="P211" i="1"/>
  <c r="P224" i="1"/>
  <c r="P937" i="1"/>
  <c r="P334" i="1"/>
  <c r="P433" i="1"/>
  <c r="P970" i="1"/>
  <c r="P189" i="1"/>
  <c r="P453" i="1"/>
  <c r="P950" i="1"/>
  <c r="P851" i="1"/>
  <c r="P432" i="1"/>
  <c r="P995" i="1"/>
  <c r="P880" i="1"/>
  <c r="P304" i="1"/>
  <c r="P828" i="1"/>
  <c r="P202" i="1"/>
  <c r="P312" i="1"/>
  <c r="P580" i="1"/>
  <c r="P549" i="1"/>
  <c r="P935" i="1"/>
  <c r="P231" i="1"/>
  <c r="P352" i="1"/>
  <c r="P716" i="1"/>
  <c r="P490" i="1"/>
  <c r="P311" i="1"/>
  <c r="P1051" i="1"/>
  <c r="P1048" i="1"/>
  <c r="P623" i="1"/>
  <c r="P439" i="1"/>
  <c r="P978" i="1"/>
  <c r="P912" i="1"/>
  <c r="P839" i="1"/>
  <c r="P934" i="1"/>
  <c r="P879" i="1"/>
  <c r="P965" i="1"/>
  <c r="P481" i="1"/>
  <c r="P613" i="1"/>
  <c r="P1049" i="1"/>
  <c r="P866" i="1"/>
  <c r="P423" i="1"/>
  <c r="P308" i="1"/>
  <c r="P376" i="1"/>
  <c r="P703" i="1"/>
  <c r="P722" i="1"/>
  <c r="P277" i="1"/>
  <c r="P344" i="1"/>
  <c r="P582" i="1"/>
  <c r="P746" i="1"/>
  <c r="P487" i="1"/>
  <c r="P895" i="1"/>
  <c r="P857" i="1"/>
  <c r="P820" i="1"/>
  <c r="P594" i="1"/>
  <c r="P300" i="1"/>
  <c r="P940" i="1"/>
  <c r="P638" i="1"/>
  <c r="P786" i="1"/>
  <c r="P258" i="1"/>
  <c r="P476" i="1"/>
  <c r="P871" i="1"/>
  <c r="P1013" i="1"/>
  <c r="P251" i="1"/>
  <c r="P811" i="1"/>
  <c r="P1038" i="1"/>
  <c r="P194" i="1"/>
  <c r="P527" i="1"/>
  <c r="P918" i="1"/>
  <c r="P455" i="1"/>
  <c r="P454" i="1"/>
  <c r="P227" i="1"/>
  <c r="P887" i="1"/>
  <c r="P469" i="1"/>
  <c r="P812" i="1"/>
  <c r="P864" i="1"/>
  <c r="P877" i="1"/>
  <c r="P201" i="1"/>
  <c r="P601" i="1"/>
  <c r="P579" i="1"/>
  <c r="P543" i="1"/>
  <c r="P500" i="1"/>
  <c r="P694" i="1"/>
  <c r="P682" i="1"/>
  <c r="P674" i="1"/>
  <c r="P666" i="1"/>
  <c r="P525" i="1"/>
  <c r="P484" i="1"/>
  <c r="P381" i="1"/>
  <c r="P359" i="1"/>
  <c r="P335" i="1"/>
  <c r="P313" i="1"/>
  <c r="P297" i="1"/>
  <c r="P250" i="1"/>
  <c r="P242" i="1"/>
  <c r="P226" i="1"/>
  <c r="P212" i="1"/>
  <c r="P197" i="1"/>
  <c r="P499" i="1"/>
  <c r="P403" i="1"/>
  <c r="P1053" i="1"/>
  <c r="P689" i="1"/>
  <c r="P430" i="1"/>
  <c r="P435" i="1"/>
  <c r="P773" i="1"/>
  <c r="P749" i="1"/>
  <c r="P701" i="1"/>
  <c r="P679" i="1"/>
  <c r="P959" i="1"/>
  <c r="P897" i="1"/>
  <c r="P946" i="1"/>
  <c r="P905" i="1"/>
  <c r="P972" i="1"/>
  <c r="P813" i="1"/>
  <c r="P927" i="1"/>
  <c r="P860" i="1"/>
  <c r="P994" i="1"/>
  <c r="P956" i="1"/>
  <c r="P915" i="1"/>
  <c r="P873" i="1"/>
  <c r="P838" i="1"/>
  <c r="P822" i="1"/>
  <c r="P207" i="1"/>
  <c r="P634" i="1"/>
  <c r="P608" i="1"/>
  <c r="P600" i="1"/>
  <c r="P575" i="1"/>
  <c r="P421" i="1"/>
  <c r="P386" i="1"/>
  <c r="P794" i="1"/>
  <c r="P785" i="1"/>
  <c r="P777" i="1"/>
  <c r="P753" i="1"/>
  <c r="P736" i="1"/>
  <c r="P728" i="1"/>
  <c r="P700" i="1"/>
  <c r="P691" i="1"/>
  <c r="P681" i="1"/>
  <c r="P673" i="1"/>
  <c r="P665" i="1"/>
  <c r="P593" i="1"/>
  <c r="P560" i="1"/>
  <c r="P515" i="1"/>
  <c r="P479" i="1"/>
  <c r="P447" i="1"/>
  <c r="P404" i="1"/>
  <c r="P379" i="1"/>
  <c r="P502" i="1"/>
  <c r="P539" i="1"/>
  <c r="P494" i="1"/>
  <c r="P464" i="1"/>
  <c r="P384" i="1"/>
  <c r="P351" i="1"/>
  <c r="P327" i="1"/>
  <c r="P319" i="1"/>
  <c r="P283" i="1"/>
  <c r="P257" i="1"/>
  <c r="P249" i="1"/>
  <c r="P233" i="1"/>
  <c r="P865" i="1"/>
  <c r="P401" i="1"/>
  <c r="P990" i="1"/>
  <c r="P1050" i="1"/>
  <c r="P632" i="1"/>
  <c r="P427" i="1"/>
  <c r="P522" i="1"/>
  <c r="P748" i="1"/>
  <c r="P1072" i="1"/>
  <c r="P928" i="1"/>
  <c r="P598" i="1"/>
  <c r="P550" i="1"/>
  <c r="P697" i="1"/>
  <c r="P485" i="1"/>
  <c r="P659" i="1"/>
  <c r="P845" i="1"/>
  <c r="P825" i="1"/>
  <c r="P923" i="1"/>
  <c r="P900" i="1"/>
  <c r="P862" i="1"/>
  <c r="P658" i="1"/>
  <c r="P650" i="1"/>
  <c r="P417" i="1"/>
  <c r="P803" i="1"/>
  <c r="P763" i="1"/>
  <c r="P751" i="1"/>
  <c r="P719" i="1"/>
  <c r="P712" i="1"/>
  <c r="P699" i="1"/>
  <c r="P680" i="1"/>
  <c r="P587" i="1"/>
  <c r="P556" i="1"/>
  <c r="P511" i="1"/>
  <c r="P475" i="1"/>
  <c r="P437" i="1"/>
  <c r="P377" i="1"/>
  <c r="P495" i="1"/>
  <c r="P460" i="1"/>
  <c r="P365" i="1"/>
  <c r="P357" i="1"/>
  <c r="P342" i="1"/>
  <c r="P326" i="1"/>
  <c r="P295" i="1"/>
  <c r="P282" i="1"/>
  <c r="P265" i="1"/>
  <c r="P256" i="1"/>
  <c r="P240" i="1"/>
  <c r="P218" i="1"/>
  <c r="P939" i="1"/>
  <c r="P842" i="1"/>
  <c r="P1056" i="1"/>
  <c r="P979" i="1"/>
  <c r="P911" i="1"/>
  <c r="P631" i="1"/>
  <c r="P766" i="1"/>
  <c r="P567" i="1"/>
  <c r="P1031" i="1"/>
  <c r="P280" i="1"/>
  <c r="P416" i="1"/>
  <c r="P687" i="1"/>
  <c r="P602" i="1"/>
  <c r="P643" i="1"/>
  <c r="P517" i="1"/>
  <c r="P614" i="1"/>
  <c r="P497" i="1"/>
  <c r="P473" i="1"/>
  <c r="P672" i="1"/>
  <c r="P977" i="1"/>
  <c r="P615" i="1"/>
  <c r="P565" i="1"/>
  <c r="P413" i="1"/>
  <c r="P800" i="1"/>
  <c r="P792" i="1"/>
  <c r="P783" i="1"/>
  <c r="P775" i="1"/>
  <c r="P761" i="1"/>
  <c r="P711" i="1"/>
  <c r="P671" i="1"/>
  <c r="P663" i="1"/>
  <c r="P551" i="1"/>
  <c r="P470" i="1"/>
  <c r="P393" i="1"/>
  <c r="P375" i="1"/>
  <c r="P364" i="1"/>
  <c r="P341" i="1"/>
  <c r="P325" i="1"/>
  <c r="P318" i="1"/>
  <c r="P310" i="1"/>
  <c r="P302" i="1"/>
  <c r="P294" i="1"/>
  <c r="P281" i="1"/>
  <c r="P264" i="1"/>
  <c r="P255" i="1"/>
  <c r="P247" i="1"/>
  <c r="P239" i="1"/>
  <c r="P217" i="1"/>
  <c r="P802" i="1"/>
  <c r="P474" i="1"/>
  <c r="P292" i="1"/>
  <c r="P987" i="1"/>
  <c r="P962" i="1"/>
  <c r="P891" i="1"/>
  <c r="P444" i="1"/>
  <c r="P764" i="1"/>
  <c r="P649" i="1"/>
  <c r="P524" i="1"/>
  <c r="P1018" i="1"/>
  <c r="P1023" i="1"/>
  <c r="P1012" i="1"/>
  <c r="P1061" i="1"/>
  <c r="P198" i="1"/>
  <c r="P824" i="1"/>
  <c r="P436" i="1"/>
  <c r="P772" i="1"/>
  <c r="P967" i="1"/>
  <c r="P827" i="1"/>
  <c r="P996" i="1"/>
  <c r="P913" i="1"/>
  <c r="P837" i="1"/>
  <c r="P1000" i="1"/>
  <c r="P957" i="1"/>
  <c r="P882" i="1"/>
  <c r="P973" i="1"/>
  <c r="P892" i="1"/>
  <c r="P854" i="1"/>
  <c r="P204" i="1"/>
  <c r="P626" i="1"/>
  <c r="P605" i="1"/>
  <c r="P561" i="1"/>
  <c r="P516" i="1"/>
  <c r="P448" i="1"/>
  <c r="P809" i="1"/>
  <c r="P782" i="1"/>
  <c r="P774" i="1"/>
  <c r="P760" i="1"/>
  <c r="P724" i="1"/>
  <c r="P717" i="1"/>
  <c r="P698" i="1"/>
  <c r="P686" i="1"/>
  <c r="P678" i="1"/>
  <c r="P670" i="1"/>
  <c r="P547" i="1"/>
  <c r="P503" i="1"/>
  <c r="P466" i="1"/>
  <c r="P425" i="1"/>
  <c r="P348" i="1"/>
  <c r="P332" i="1"/>
  <c r="P317" i="1"/>
  <c r="P309" i="1"/>
  <c r="P301" i="1"/>
  <c r="P293" i="1"/>
  <c r="P338" i="1"/>
  <c r="P756" i="1"/>
  <c r="P725" i="1"/>
  <c r="P1062" i="1"/>
  <c r="P793" i="1"/>
  <c r="P558" i="1"/>
  <c r="P542" i="1"/>
  <c r="P799" i="1"/>
  <c r="P647" i="1"/>
  <c r="P574" i="1"/>
  <c r="P546" i="1"/>
  <c r="P821" i="1"/>
  <c r="P974" i="1"/>
  <c r="P941" i="1"/>
  <c r="P830" i="1"/>
  <c r="P968" i="1"/>
  <c r="P884" i="1"/>
  <c r="P612" i="1"/>
  <c r="P604" i="1"/>
  <c r="P588" i="1"/>
  <c r="P557" i="1"/>
  <c r="P512" i="1"/>
  <c r="P405" i="1"/>
  <c r="P798" i="1"/>
  <c r="P790" i="1"/>
  <c r="P781" i="1"/>
  <c r="P759" i="1"/>
  <c r="P741" i="1"/>
  <c r="P732" i="1"/>
  <c r="P707" i="1"/>
  <c r="P677" i="1"/>
  <c r="P496" i="1"/>
  <c r="P519" i="1"/>
  <c r="P446" i="1"/>
  <c r="P407" i="1"/>
  <c r="P347" i="1"/>
  <c r="P339" i="1"/>
  <c r="P330" i="1"/>
  <c r="P253" i="1"/>
  <c r="P237" i="1"/>
  <c r="P222" i="1"/>
  <c r="P921" i="1"/>
  <c r="P290" i="1"/>
  <c r="P953" i="1"/>
  <c r="P747" i="1"/>
  <c r="P269" i="1"/>
  <c r="P890" i="1"/>
  <c r="P709" i="1"/>
  <c r="P545" i="1"/>
  <c r="P1032" i="1"/>
  <c r="P625" i="1"/>
  <c r="P655" i="1"/>
  <c r="P718" i="1"/>
  <c r="P804" i="1"/>
  <c r="P784" i="1"/>
  <c r="P835" i="1"/>
  <c r="P992" i="1"/>
  <c r="P947" i="1"/>
  <c r="P899" i="1"/>
  <c r="P833" i="1"/>
  <c r="P991" i="1"/>
  <c r="P874" i="1"/>
  <c r="P931" i="1"/>
  <c r="P846" i="1"/>
  <c r="P645" i="1"/>
  <c r="P637" i="1"/>
  <c r="P620" i="1"/>
  <c r="P611" i="1"/>
  <c r="P583" i="1"/>
  <c r="P553" i="1"/>
  <c r="P398" i="1"/>
  <c r="P789" i="1"/>
  <c r="P771" i="1"/>
  <c r="P739" i="1"/>
  <c r="P731" i="1"/>
  <c r="P696" i="1"/>
  <c r="P676" i="1"/>
  <c r="P383" i="1"/>
  <c r="P559" i="1"/>
  <c r="P400" i="1"/>
  <c r="P337" i="1"/>
  <c r="P322" i="1"/>
  <c r="P315" i="1"/>
  <c r="P307" i="1"/>
  <c r="P299" i="1"/>
  <c r="P260" i="1"/>
  <c r="P252" i="1"/>
  <c r="P228" i="1"/>
  <c r="P920" i="1"/>
  <c r="P443" i="1"/>
  <c r="P952" i="1"/>
  <c r="P745" i="1"/>
  <c r="P441" i="1"/>
  <c r="E665" i="2"/>
  <c r="F695" i="1"/>
  <c r="E647" i="2"/>
  <c r="E646" i="2"/>
  <c r="F675" i="1"/>
  <c r="G675" i="1" s="1"/>
  <c r="I675" i="1" s="1"/>
  <c r="F667" i="1"/>
  <c r="E638" i="2"/>
  <c r="P428" i="1"/>
  <c r="G428" i="1"/>
  <c r="I428" i="1" s="1"/>
  <c r="F391" i="1"/>
  <c r="G391" i="1" s="1"/>
  <c r="I391" i="1" s="1"/>
  <c r="E385" i="2"/>
  <c r="F353" i="1"/>
  <c r="E346" i="2"/>
  <c r="F345" i="1"/>
  <c r="E336" i="2"/>
  <c r="E337" i="2"/>
  <c r="F336" i="1"/>
  <c r="E327" i="2"/>
  <c r="F314" i="1"/>
  <c r="E305" i="2"/>
  <c r="F306" i="1"/>
  <c r="E297" i="2"/>
  <c r="F298" i="1"/>
  <c r="E289" i="2"/>
  <c r="G1071" i="1"/>
  <c r="K1071" i="1" s="1"/>
  <c r="P1071" i="1"/>
  <c r="F963" i="1"/>
  <c r="E418" i="2"/>
  <c r="P1001" i="1"/>
  <c r="F426" i="1"/>
  <c r="E936" i="2"/>
  <c r="F390" i="1"/>
  <c r="E384" i="2"/>
  <c r="F805" i="1"/>
  <c r="E764" i="2"/>
  <c r="F795" i="1"/>
  <c r="E755" i="2"/>
  <c r="F787" i="1"/>
  <c r="P787" i="1" s="1"/>
  <c r="E747" i="2"/>
  <c r="F778" i="1"/>
  <c r="E737" i="2"/>
  <c r="P769" i="1"/>
  <c r="G769" i="1"/>
  <c r="I769" i="1" s="1"/>
  <c r="F754" i="1"/>
  <c r="E715" i="2"/>
  <c r="F737" i="1"/>
  <c r="E706" i="2"/>
  <c r="P729" i="1"/>
  <c r="G729" i="1"/>
  <c r="I729" i="1" s="1"/>
  <c r="F721" i="1"/>
  <c r="P721" i="1" s="1"/>
  <c r="E690" i="2"/>
  <c r="F714" i="1"/>
  <c r="P714" i="1" s="1"/>
  <c r="E683" i="2"/>
  <c r="F704" i="1"/>
  <c r="E672" i="2"/>
  <c r="E673" i="2"/>
  <c r="F544" i="1"/>
  <c r="E521" i="2"/>
  <c r="F501" i="1"/>
  <c r="E484" i="2"/>
  <c r="F468" i="1"/>
  <c r="E452" i="2"/>
  <c r="P267" i="1"/>
  <c r="G267" i="1"/>
  <c r="I267" i="1" s="1"/>
  <c r="P438" i="1"/>
  <c r="G438" i="1"/>
  <c r="J438" i="1" s="1"/>
  <c r="F374" i="1"/>
  <c r="E368" i="2"/>
  <c r="F493" i="1"/>
  <c r="P493" i="1" s="1"/>
  <c r="E476" i="2"/>
  <c r="E549" i="2"/>
  <c r="F572" i="1"/>
  <c r="P371" i="1"/>
  <c r="G371" i="1"/>
  <c r="J371" i="1" s="1"/>
  <c r="F768" i="1"/>
  <c r="E728" i="2"/>
  <c r="P692" i="1"/>
  <c r="G692" i="1"/>
  <c r="J692" i="1" s="1"/>
  <c r="P867" i="1"/>
  <c r="G867" i="1"/>
  <c r="I867" i="1" s="1"/>
  <c r="F463" i="1"/>
  <c r="E447" i="2"/>
  <c r="G402" i="1"/>
  <c r="J402" i="1" s="1"/>
  <c r="P402" i="1"/>
  <c r="P840" i="1"/>
  <c r="P279" i="1"/>
  <c r="G279" i="1"/>
  <c r="I279" i="1" s="1"/>
  <c r="P664" i="1"/>
  <c r="G664" i="1"/>
  <c r="I664" i="1" s="1"/>
  <c r="E419" i="2"/>
  <c r="F641" i="1"/>
  <c r="E613" i="2"/>
  <c r="F633" i="1"/>
  <c r="E605" i="2"/>
  <c r="F616" i="1"/>
  <c r="E594" i="2"/>
  <c r="F607" i="1"/>
  <c r="E584" i="2"/>
  <c r="F599" i="1"/>
  <c r="E576" i="2"/>
  <c r="F571" i="1"/>
  <c r="E548" i="2"/>
  <c r="F533" i="1"/>
  <c r="P533" i="1" s="1"/>
  <c r="E511" i="2"/>
  <c r="E382" i="2"/>
  <c r="F388" i="1"/>
  <c r="F657" i="1"/>
  <c r="E629" i="2"/>
  <c r="P648" i="1"/>
  <c r="G648" i="1"/>
  <c r="I648" i="1" s="1"/>
  <c r="F573" i="1"/>
  <c r="G573" i="1" s="1"/>
  <c r="I573" i="1" s="1"/>
  <c r="E550" i="2"/>
  <c r="F535" i="1"/>
  <c r="E513" i="2"/>
  <c r="F491" i="1"/>
  <c r="E474" i="2"/>
  <c r="F456" i="1"/>
  <c r="E441" i="2"/>
  <c r="F415" i="1"/>
  <c r="E407" i="2"/>
  <c r="P480" i="1"/>
  <c r="G480" i="1"/>
  <c r="J480" i="1" s="1"/>
  <c r="P767" i="1"/>
  <c r="G767" i="1"/>
  <c r="I767" i="1" s="1"/>
  <c r="E354" i="2"/>
  <c r="F126" i="1"/>
  <c r="G126" i="1" s="1"/>
  <c r="H126" i="1" s="1"/>
  <c r="E116" i="2"/>
  <c r="F153" i="1"/>
  <c r="G153" i="1" s="1"/>
  <c r="H153" i="1" s="1"/>
  <c r="E143" i="2"/>
  <c r="F161" i="1"/>
  <c r="G161" i="1" s="1"/>
  <c r="H161" i="1" s="1"/>
  <c r="E151" i="2"/>
  <c r="F169" i="1"/>
  <c r="G169" i="1" s="1"/>
  <c r="H169" i="1" s="1"/>
  <c r="E159" i="2"/>
  <c r="F175" i="1"/>
  <c r="G175" i="1" s="1"/>
  <c r="H175" i="1" s="1"/>
  <c r="E165" i="2"/>
  <c r="F823" i="1"/>
  <c r="P823" i="1" s="1"/>
  <c r="E782" i="2"/>
  <c r="F961" i="1"/>
  <c r="E898" i="2"/>
  <c r="F916" i="1"/>
  <c r="E865" i="2"/>
  <c r="F886" i="1"/>
  <c r="E841" i="2"/>
  <c r="F852" i="1"/>
  <c r="E809" i="2"/>
  <c r="F949" i="1"/>
  <c r="E893" i="2"/>
  <c r="F901" i="1"/>
  <c r="E852" i="2"/>
  <c r="F863" i="1"/>
  <c r="E947" i="2"/>
  <c r="F834" i="1"/>
  <c r="E793" i="2"/>
  <c r="P818" i="1"/>
  <c r="G818" i="1"/>
  <c r="I818" i="1" s="1"/>
  <c r="F944" i="1"/>
  <c r="E953" i="2"/>
  <c r="F896" i="1"/>
  <c r="G896" i="1" s="1"/>
  <c r="I896" i="1" s="1"/>
  <c r="E848" i="2"/>
  <c r="P930" i="1"/>
  <c r="G930" i="1"/>
  <c r="J930" i="1" s="1"/>
  <c r="P465" i="1"/>
  <c r="G465" i="1"/>
  <c r="I465" i="1" s="1"/>
  <c r="E365" i="2"/>
  <c r="P188" i="1"/>
  <c r="G188" i="1"/>
  <c r="H188" i="1" s="1"/>
  <c r="E96" i="2"/>
  <c r="F106" i="1"/>
  <c r="G106" i="1" s="1"/>
  <c r="H106" i="1" s="1"/>
  <c r="E104" i="2"/>
  <c r="F114" i="1"/>
  <c r="G114" i="1" s="1"/>
  <c r="H114" i="1" s="1"/>
  <c r="F121" i="1"/>
  <c r="G121" i="1" s="1"/>
  <c r="H121" i="1" s="1"/>
  <c r="E111" i="2"/>
  <c r="F372" i="1"/>
  <c r="E366" i="2"/>
  <c r="P272" i="1"/>
  <c r="G272" i="1"/>
  <c r="I272" i="1" s="1"/>
  <c r="F262" i="1"/>
  <c r="G262" i="1" s="1"/>
  <c r="I262" i="1" s="1"/>
  <c r="E253" i="2"/>
  <c r="F254" i="1"/>
  <c r="E245" i="2"/>
  <c r="F246" i="1"/>
  <c r="E237" i="2"/>
  <c r="F238" i="1"/>
  <c r="E229" i="2"/>
  <c r="F230" i="1"/>
  <c r="E221" i="2"/>
  <c r="F223" i="1"/>
  <c r="E214" i="2"/>
  <c r="F216" i="1"/>
  <c r="E206" i="2"/>
  <c r="P1060" i="1"/>
  <c r="G1060" i="1"/>
  <c r="I1060" i="1" s="1"/>
  <c r="F184" i="1"/>
  <c r="G184" i="1" s="1"/>
  <c r="H184" i="1" s="1"/>
  <c r="E174" i="2"/>
  <c r="F936" i="1"/>
  <c r="E886" i="2"/>
  <c r="F801" i="1"/>
  <c r="E761" i="2"/>
  <c r="F552" i="1"/>
  <c r="E529" i="2"/>
  <c r="F457" i="1"/>
  <c r="E442" i="2"/>
  <c r="F291" i="1"/>
  <c r="E282" i="2"/>
  <c r="P1052" i="1"/>
  <c r="G1052" i="1"/>
  <c r="K1052" i="1" s="1"/>
  <c r="P984" i="1"/>
  <c r="G984" i="1"/>
  <c r="K984" i="1" s="1"/>
  <c r="G954" i="1"/>
  <c r="J954" i="1" s="1"/>
  <c r="P954" i="1"/>
  <c r="G752" i="1"/>
  <c r="J752" i="1" s="1"/>
  <c r="P752" i="1"/>
  <c r="F628" i="1"/>
  <c r="G628" i="1" s="1"/>
  <c r="J628" i="1" s="1"/>
  <c r="E602" i="2"/>
  <c r="P429" i="1"/>
  <c r="G429" i="1"/>
  <c r="J429" i="1" s="1"/>
  <c r="P859" i="1"/>
  <c r="G859" i="1"/>
  <c r="I859" i="1" s="1"/>
  <c r="E123" i="2"/>
  <c r="F133" i="1"/>
  <c r="G133" i="1" s="1"/>
  <c r="H133" i="1" s="1"/>
  <c r="F139" i="1"/>
  <c r="G139" i="1" s="1"/>
  <c r="H139" i="1" s="1"/>
  <c r="E129" i="2"/>
  <c r="F917" i="1"/>
  <c r="E866" i="2"/>
  <c r="F875" i="1"/>
  <c r="E830" i="2"/>
  <c r="F858" i="1"/>
  <c r="E815" i="2"/>
  <c r="E798" i="2"/>
  <c r="F683" i="1"/>
  <c r="P489" i="1"/>
  <c r="G489" i="1"/>
  <c r="I489" i="1" s="1"/>
  <c r="G971" i="1"/>
  <c r="K971" i="1" s="1"/>
  <c r="P971" i="1"/>
  <c r="G710" i="1"/>
  <c r="I710" i="1" s="1"/>
  <c r="P710" i="1"/>
  <c r="E776" i="2"/>
  <c r="P646" i="1"/>
  <c r="G646" i="1"/>
  <c r="I646" i="1" s="1"/>
  <c r="P661" i="1"/>
  <c r="G661" i="1"/>
  <c r="I661" i="1" s="1"/>
  <c r="F462" i="1"/>
  <c r="E446" i="2"/>
  <c r="E412" i="2"/>
  <c r="F420" i="1"/>
  <c r="F385" i="1"/>
  <c r="E379" i="2"/>
  <c r="P288" i="1"/>
  <c r="G288" i="1"/>
  <c r="I288" i="1" s="1"/>
  <c r="F271" i="1"/>
  <c r="E262" i="2"/>
  <c r="U1064" i="1"/>
  <c r="P1064" i="1"/>
  <c r="E24" i="2"/>
  <c r="F34" i="1"/>
  <c r="G34" i="1" s="1"/>
  <c r="H34" i="1" s="1"/>
  <c r="F77" i="1"/>
  <c r="G77" i="1" s="1"/>
  <c r="H77" i="1" s="1"/>
  <c r="E67" i="2"/>
  <c r="F93" i="1"/>
  <c r="G93" i="1" s="1"/>
  <c r="H93" i="1" s="1"/>
  <c r="E83" i="2"/>
  <c r="F101" i="1"/>
  <c r="G101" i="1" s="1"/>
  <c r="H101" i="1" s="1"/>
  <c r="E91" i="2"/>
  <c r="E631" i="2"/>
  <c r="F660" i="1"/>
  <c r="F570" i="1"/>
  <c r="E547" i="2"/>
  <c r="F536" i="1"/>
  <c r="E514" i="2"/>
  <c r="F492" i="1"/>
  <c r="E475" i="2"/>
  <c r="P434" i="1"/>
  <c r="G434" i="1"/>
  <c r="I434" i="1" s="1"/>
  <c r="F287" i="1"/>
  <c r="E278" i="2"/>
  <c r="F278" i="1"/>
  <c r="E269" i="2"/>
  <c r="G436" i="1"/>
  <c r="I436" i="1" s="1"/>
  <c r="P276" i="1"/>
  <c r="P668" i="1"/>
  <c r="G614" i="1"/>
  <c r="J614" i="1" s="1"/>
  <c r="G464" i="1"/>
  <c r="I464" i="1" s="1"/>
  <c r="P518" i="1"/>
  <c r="G198" i="1"/>
  <c r="H198" i="1" s="1"/>
  <c r="P606" i="1"/>
  <c r="P624" i="1"/>
  <c r="G697" i="1"/>
  <c r="I697" i="1" s="1"/>
  <c r="P440" i="1"/>
  <c r="G497" i="1"/>
  <c r="J497" i="1" s="1"/>
  <c r="P883" i="1"/>
  <c r="P408" i="1"/>
  <c r="G280" i="1"/>
  <c r="I280" i="1" s="1"/>
  <c r="G1077" i="1"/>
  <c r="K1077" i="1" s="1"/>
  <c r="P1077" i="1"/>
  <c r="P1081" i="1"/>
  <c r="G870" i="1"/>
  <c r="I870" i="1" s="1"/>
  <c r="P870" i="1"/>
  <c r="P720" i="1"/>
  <c r="G720" i="1"/>
  <c r="I720" i="1" s="1"/>
  <c r="P305" i="1"/>
  <c r="G305" i="1"/>
  <c r="I305" i="1" s="1"/>
  <c r="G688" i="1"/>
  <c r="J688" i="1" s="1"/>
  <c r="P688" i="1"/>
  <c r="P907" i="1"/>
  <c r="G907" i="1"/>
  <c r="I907" i="1" s="1"/>
  <c r="P563" i="1"/>
  <c r="G563" i="1"/>
  <c r="I563" i="1" s="1"/>
  <c r="P244" i="1"/>
  <c r="G244" i="1"/>
  <c r="I244" i="1" s="1"/>
  <c r="P263" i="1"/>
  <c r="G263" i="1"/>
  <c r="H263" i="1" s="1"/>
  <c r="G982" i="1"/>
  <c r="K982" i="1" s="1"/>
  <c r="P982" i="1"/>
  <c r="G1035" i="1"/>
  <c r="I1035" i="1" s="1"/>
  <c r="P1035" i="1"/>
  <c r="P452" i="1"/>
  <c r="G452" i="1"/>
  <c r="I452" i="1" s="1"/>
  <c r="P486" i="1"/>
  <c r="G486" i="1"/>
  <c r="I486" i="1" s="1"/>
  <c r="P350" i="1"/>
  <c r="G350" i="1"/>
  <c r="I350" i="1" s="1"/>
  <c r="G1041" i="1"/>
  <c r="K1041" i="1" s="1"/>
  <c r="P1041" i="1"/>
  <c r="P733" i="1"/>
  <c r="G733" i="1"/>
  <c r="I733" i="1" s="1"/>
  <c r="P349" i="1"/>
  <c r="G349" i="1"/>
  <c r="I349" i="1" s="1"/>
  <c r="G234" i="1"/>
  <c r="I234" i="1" s="1"/>
  <c r="P234" i="1"/>
  <c r="P652" i="1"/>
  <c r="G652" i="1"/>
  <c r="I652" i="1" s="1"/>
  <c r="P406" i="1"/>
  <c r="G406" i="1"/>
  <c r="I406" i="1" s="1"/>
  <c r="P609" i="1"/>
  <c r="G609" i="1"/>
  <c r="I609" i="1" s="1"/>
  <c r="P685" i="1"/>
  <c r="G685" i="1"/>
  <c r="I685" i="1" s="1"/>
  <c r="P331" i="1"/>
  <c r="G331" i="1"/>
  <c r="J331" i="1" s="1"/>
  <c r="G986" i="1"/>
  <c r="I986" i="1" s="1"/>
  <c r="P986" i="1"/>
  <c r="P569" i="1"/>
  <c r="G569" i="1"/>
  <c r="J569" i="1" s="1"/>
  <c r="G521" i="1"/>
  <c r="J521" i="1" s="1"/>
  <c r="P521" i="1"/>
  <c r="G1020" i="1"/>
  <c r="K1020" i="1" s="1"/>
  <c r="P1020" i="1"/>
  <c r="P657" i="1"/>
  <c r="G657" i="1"/>
  <c r="I657" i="1" s="1"/>
  <c r="P628" i="1"/>
  <c r="G823" i="1"/>
  <c r="I823" i="1" s="1"/>
  <c r="P566" i="1"/>
  <c r="G687" i="1"/>
  <c r="I687" i="1" s="1"/>
  <c r="G493" i="1"/>
  <c r="I493" i="1" s="1"/>
  <c r="G714" i="1"/>
  <c r="I714" i="1" s="1"/>
  <c r="G469" i="1"/>
  <c r="I469" i="1" s="1"/>
  <c r="P675" i="1"/>
  <c r="E22" i="2"/>
  <c r="G679" i="1"/>
  <c r="I679" i="1" s="1"/>
  <c r="E620" i="2"/>
  <c r="G959" i="1"/>
  <c r="I959" i="1" s="1"/>
  <c r="F200" i="1"/>
  <c r="G884" i="1"/>
  <c r="I884" i="1" s="1"/>
  <c r="G940" i="1"/>
  <c r="I940" i="1" s="1"/>
  <c r="P483" i="1"/>
  <c r="P908" i="1"/>
  <c r="G827" i="1"/>
  <c r="I827" i="1" s="1"/>
  <c r="G476" i="1"/>
  <c r="I476" i="1" s="1"/>
  <c r="P797" i="1"/>
  <c r="G772" i="1"/>
  <c r="I772" i="1" s="1"/>
  <c r="G799" i="1"/>
  <c r="I799" i="1" s="1"/>
  <c r="E146" i="2"/>
  <c r="F162" i="1"/>
  <c r="G162" i="1" s="1"/>
  <c r="H162" i="1" s="1"/>
  <c r="G897" i="1"/>
  <c r="I897" i="1" s="1"/>
  <c r="G963" i="1"/>
  <c r="I963" i="1" s="1"/>
  <c r="P963" i="1"/>
  <c r="P586" i="1"/>
  <c r="G586" i="1"/>
  <c r="J586" i="1" s="1"/>
  <c r="P853" i="1"/>
  <c r="G853" i="1"/>
  <c r="I853" i="1" s="1"/>
  <c r="P642" i="1"/>
  <c r="G642" i="1"/>
  <c r="I642" i="1" s="1"/>
  <c r="P409" i="1"/>
  <c r="G409" i="1"/>
  <c r="I409" i="1" s="1"/>
  <c r="P750" i="1"/>
  <c r="G750" i="1"/>
  <c r="I750" i="1" s="1"/>
  <c r="P590" i="1"/>
  <c r="G590" i="1"/>
  <c r="J590" i="1" s="1"/>
  <c r="G424" i="1"/>
  <c r="J424" i="1" s="1"/>
  <c r="P424" i="1"/>
  <c r="P641" i="1"/>
  <c r="G641" i="1"/>
  <c r="I641" i="1" s="1"/>
  <c r="P989" i="1"/>
  <c r="G989" i="1"/>
  <c r="K989" i="1" s="1"/>
  <c r="P463" i="1"/>
  <c r="G463" i="1"/>
  <c r="I463" i="1" s="1"/>
  <c r="G807" i="1"/>
  <c r="I807" i="1" s="1"/>
  <c r="P807" i="1"/>
  <c r="P690" i="1"/>
  <c r="G690" i="1"/>
  <c r="I690" i="1" s="1"/>
  <c r="G1054" i="1"/>
  <c r="K1054" i="1" s="1"/>
  <c r="P1054" i="1"/>
  <c r="P922" i="1"/>
  <c r="G922" i="1"/>
  <c r="I922" i="1" s="1"/>
  <c r="G951" i="1"/>
  <c r="I951" i="1" s="1"/>
  <c r="P951" i="1"/>
  <c r="P964" i="1"/>
  <c r="G964" i="1"/>
  <c r="I964" i="1" s="1"/>
  <c r="P654" i="1"/>
  <c r="G654" i="1"/>
  <c r="I654" i="1" s="1"/>
  <c r="P779" i="1"/>
  <c r="G779" i="1"/>
  <c r="I779" i="1" s="1"/>
  <c r="P320" i="1"/>
  <c r="G320" i="1"/>
  <c r="I320" i="1" s="1"/>
  <c r="P262" i="1"/>
  <c r="G1016" i="1"/>
  <c r="J1016" i="1" s="1"/>
  <c r="G542" i="1"/>
  <c r="I542" i="1" s="1"/>
  <c r="G550" i="1"/>
  <c r="I550" i="1" s="1"/>
  <c r="P758" i="1"/>
  <c r="P477" i="1"/>
  <c r="G477" i="1"/>
  <c r="I477" i="1" s="1"/>
  <c r="P734" i="1"/>
  <c r="G734" i="1"/>
  <c r="I734" i="1" s="1"/>
  <c r="P910" i="1"/>
  <c r="G910" i="1"/>
  <c r="I910" i="1" s="1"/>
  <c r="P210" i="1"/>
  <c r="G210" i="1"/>
  <c r="I210" i="1" s="1"/>
  <c r="P983" i="1"/>
  <c r="G983" i="1"/>
  <c r="K983" i="1" s="1"/>
  <c r="P662" i="1"/>
  <c r="G662" i="1"/>
  <c r="I662" i="1" s="1"/>
  <c r="P507" i="1"/>
  <c r="G507" i="1"/>
  <c r="I507" i="1" s="1"/>
  <c r="P362" i="1"/>
  <c r="G362" i="1"/>
  <c r="I362" i="1" s="1"/>
  <c r="G190" i="1"/>
  <c r="H190" i="1" s="1"/>
  <c r="P190" i="1"/>
  <c r="P740" i="1"/>
  <c r="G740" i="1"/>
  <c r="J740" i="1" s="1"/>
  <c r="P942" i="1"/>
  <c r="G942" i="1"/>
  <c r="J942" i="1" s="1"/>
  <c r="P938" i="1"/>
  <c r="G938" i="1"/>
  <c r="I938" i="1" s="1"/>
  <c r="P619" i="1"/>
  <c r="G619" i="1"/>
  <c r="I619" i="1" s="1"/>
  <c r="P603" i="1"/>
  <c r="G603" i="1"/>
  <c r="I603" i="1" s="1"/>
  <c r="P669" i="1"/>
  <c r="G669" i="1"/>
  <c r="I669" i="1" s="1"/>
  <c r="P361" i="1"/>
  <c r="G361" i="1"/>
  <c r="I361" i="1" s="1"/>
  <c r="P303" i="1"/>
  <c r="G303" i="1"/>
  <c r="I303" i="1" s="1"/>
  <c r="G275" i="1"/>
  <c r="I275" i="1" s="1"/>
  <c r="P275" i="1"/>
  <c r="P618" i="1"/>
  <c r="G618" i="1"/>
  <c r="I618" i="1" s="1"/>
  <c r="P548" i="1"/>
  <c r="G548" i="1"/>
  <c r="I548" i="1" s="1"/>
  <c r="P508" i="1"/>
  <c r="G508" i="1"/>
  <c r="I508" i="1" s="1"/>
  <c r="P727" i="1"/>
  <c r="G727" i="1"/>
  <c r="I727" i="1" s="1"/>
  <c r="P510" i="1"/>
  <c r="G510" i="1"/>
  <c r="I510" i="1" s="1"/>
  <c r="G999" i="1"/>
  <c r="K999" i="1" s="1"/>
  <c r="P999" i="1"/>
  <c r="P831" i="1"/>
  <c r="E196" i="2"/>
  <c r="F98" i="1"/>
  <c r="G98" i="1" s="1"/>
  <c r="H98" i="1" s="1"/>
  <c r="P206" i="1"/>
  <c r="G502" i="1"/>
  <c r="I502" i="1" s="1"/>
  <c r="E100" i="2"/>
  <c r="F94" i="1"/>
  <c r="G94" i="1" s="1"/>
  <c r="H94" i="1" s="1"/>
  <c r="E90" i="2"/>
  <c r="F158" i="1"/>
  <c r="G158" i="1" s="1"/>
  <c r="H158" i="1" s="1"/>
  <c r="G495" i="1"/>
  <c r="I495" i="1" s="1"/>
  <c r="G364" i="1"/>
  <c r="I364" i="1" s="1"/>
  <c r="F59" i="1"/>
  <c r="G59" i="1" s="1"/>
  <c r="H59" i="1" s="1"/>
  <c r="F154" i="1"/>
  <c r="G154" i="1" s="1"/>
  <c r="H154" i="1" s="1"/>
  <c r="E561" i="2"/>
  <c r="P1078" i="1"/>
  <c r="G1063" i="1"/>
  <c r="K1063" i="1" s="1"/>
  <c r="P1063" i="1"/>
  <c r="G1030" i="1"/>
  <c r="I1030" i="1" s="1"/>
  <c r="P1030" i="1"/>
  <c r="G1067" i="1"/>
  <c r="K1067" i="1" s="1"/>
  <c r="P1067" i="1"/>
  <c r="G1033" i="1"/>
  <c r="I1033" i="1" s="1"/>
  <c r="P1033" i="1"/>
  <c r="P581" i="1"/>
  <c r="G581" i="1"/>
  <c r="I581" i="1" s="1"/>
  <c r="F382" i="1"/>
  <c r="E376" i="2"/>
  <c r="P343" i="1"/>
  <c r="G343" i="1"/>
  <c r="I343" i="1" s="1"/>
  <c r="F321" i="1"/>
  <c r="E312" i="2"/>
  <c r="P627" i="1"/>
  <c r="G627" i="1"/>
  <c r="J627" i="1" s="1"/>
  <c r="F848" i="1"/>
  <c r="E806" i="2"/>
  <c r="P980" i="1"/>
  <c r="G980" i="1"/>
  <c r="I980" i="1" s="1"/>
  <c r="F909" i="1"/>
  <c r="E858" i="2"/>
  <c r="E795" i="2"/>
  <c r="F836" i="1"/>
  <c r="F929" i="1"/>
  <c r="E880" i="2"/>
  <c r="F205" i="1"/>
  <c r="E195" i="2"/>
  <c r="F640" i="1"/>
  <c r="E612" i="2"/>
  <c r="F617" i="1"/>
  <c r="E595" i="2"/>
  <c r="F394" i="1"/>
  <c r="E388" i="2"/>
  <c r="P735" i="1"/>
  <c r="G735" i="1"/>
  <c r="I735" i="1" s="1"/>
  <c r="G928" i="1"/>
  <c r="I928" i="1" s="1"/>
  <c r="G598" i="1"/>
  <c r="I598" i="1" s="1"/>
  <c r="F73" i="1"/>
  <c r="G73" i="1" s="1"/>
  <c r="H73" i="1" s="1"/>
  <c r="E63" i="2"/>
  <c r="P898" i="1"/>
  <c r="G898" i="1"/>
  <c r="I898" i="1" s="1"/>
  <c r="G1018" i="1"/>
  <c r="I1018" i="1" s="1"/>
  <c r="F83" i="1"/>
  <c r="G83" i="1" s="1"/>
  <c r="H83" i="1" s="1"/>
  <c r="E73" i="2"/>
  <c r="G1004" i="1"/>
  <c r="I1004" i="1" s="1"/>
  <c r="P1004" i="1"/>
  <c r="F215" i="1"/>
  <c r="E205" i="2"/>
  <c r="F209" i="1"/>
  <c r="E199" i="2"/>
  <c r="P706" i="1"/>
  <c r="G513" i="1"/>
  <c r="I513" i="1" s="1"/>
  <c r="P513" i="1"/>
  <c r="F52" i="1"/>
  <c r="G52" i="1" s="1"/>
  <c r="H52" i="1" s="1"/>
  <c r="E42" i="2"/>
  <c r="P284" i="1"/>
  <c r="G284" i="1"/>
  <c r="I284" i="1" s="1"/>
  <c r="P1073" i="1"/>
  <c r="G1031" i="1"/>
  <c r="I1031" i="1" s="1"/>
  <c r="G1023" i="1"/>
  <c r="I1023" i="1" s="1"/>
  <c r="G702" i="1"/>
  <c r="J702" i="1" s="1"/>
  <c r="P702" i="1"/>
  <c r="G902" i="1"/>
  <c r="I902" i="1" s="1"/>
  <c r="P902" i="1"/>
  <c r="F21" i="1"/>
  <c r="G21" i="1" s="1"/>
  <c r="H21" i="1" s="1"/>
  <c r="E11" i="2"/>
  <c r="F115" i="1"/>
  <c r="G115" i="1" s="1"/>
  <c r="H115" i="1" s="1"/>
  <c r="E105" i="2"/>
  <c r="P976" i="1"/>
  <c r="G976" i="1"/>
  <c r="I976" i="1" s="1"/>
  <c r="P1017" i="1"/>
  <c r="F40" i="1"/>
  <c r="G40" i="1" s="1"/>
  <c r="H40" i="1" s="1"/>
  <c r="G819" i="1"/>
  <c r="I819" i="1" s="1"/>
  <c r="P819" i="1"/>
  <c r="P411" i="1"/>
  <c r="G411" i="1"/>
  <c r="I411" i="1" s="1"/>
  <c r="P388" i="1"/>
  <c r="G388" i="1"/>
  <c r="I388" i="1" s="1"/>
  <c r="E108" i="2"/>
  <c r="G876" i="1"/>
  <c r="I876" i="1" s="1"/>
  <c r="P876" i="1"/>
  <c r="G203" i="1"/>
  <c r="I203" i="1" s="1"/>
  <c r="P203" i="1"/>
  <c r="P395" i="1"/>
  <c r="G395" i="1"/>
  <c r="I395" i="1" s="1"/>
  <c r="P943" i="1"/>
  <c r="G943" i="1"/>
  <c r="I943" i="1" s="1"/>
  <c r="P596" i="1"/>
  <c r="G596" i="1"/>
  <c r="I596" i="1" s="1"/>
  <c r="F68" i="1"/>
  <c r="G68" i="1" s="1"/>
  <c r="H68" i="1" s="1"/>
  <c r="F75" i="1"/>
  <c r="G75" i="1" s="1"/>
  <c r="H75" i="1" s="1"/>
  <c r="F80" i="1"/>
  <c r="G80" i="1" s="1"/>
  <c r="H80" i="1" s="1"/>
  <c r="F99" i="1"/>
  <c r="G99" i="1" s="1"/>
  <c r="H99" i="1" s="1"/>
  <c r="E156" i="2"/>
  <c r="F166" i="1"/>
  <c r="G166" i="1" s="1"/>
  <c r="H166" i="1" s="1"/>
  <c r="P540" i="1"/>
  <c r="G540" i="1"/>
  <c r="I540" i="1" s="1"/>
  <c r="P585" i="1"/>
  <c r="G585" i="1"/>
  <c r="I585" i="1" s="1"/>
  <c r="G519" i="1"/>
  <c r="I519" i="1" s="1"/>
  <c r="P324" i="1"/>
  <c r="E903" i="1"/>
  <c r="F903" i="1" s="1"/>
  <c r="P903" i="1" s="1"/>
  <c r="E1076" i="1"/>
  <c r="F1076" i="1" s="1"/>
  <c r="G204" i="1"/>
  <c r="I204" i="1" s="1"/>
  <c r="G360" i="1"/>
  <c r="I360" i="1" s="1"/>
  <c r="E541" i="1"/>
  <c r="F541" i="1" s="1"/>
  <c r="P541" i="1" s="1"/>
  <c r="G407" i="1"/>
  <c r="I407" i="1" s="1"/>
  <c r="G559" i="1"/>
  <c r="I559" i="1" s="1"/>
  <c r="E1075" i="1"/>
  <c r="F1075" i="1" s="1"/>
  <c r="G1075" i="1" s="1"/>
  <c r="K1075" i="1" s="1"/>
  <c r="G1078" i="1"/>
  <c r="K1078" i="1" s="1"/>
  <c r="G576" i="1"/>
  <c r="I576" i="1" s="1"/>
  <c r="G1013" i="1"/>
  <c r="K1013" i="1" s="1"/>
  <c r="P1028" i="1"/>
  <c r="G1028" i="1"/>
  <c r="K1028" i="1" s="1"/>
  <c r="P1040" i="1"/>
  <c r="G1040" i="1"/>
  <c r="K1040" i="1" s="1"/>
  <c r="P1008" i="1"/>
  <c r="G1008" i="1"/>
  <c r="I1008" i="1" s="1"/>
  <c r="G1061" i="1"/>
  <c r="K1061" i="1" s="1"/>
  <c r="G1055" i="1"/>
  <c r="K1055" i="1" s="1"/>
  <c r="P1055" i="1"/>
  <c r="P1066" i="1"/>
  <c r="G1066" i="1"/>
  <c r="K1066" i="1" s="1"/>
  <c r="P1005" i="1"/>
  <c r="G1005" i="1"/>
  <c r="P1026" i="1"/>
  <c r="G1026" i="1"/>
  <c r="K1026" i="1" s="1"/>
  <c r="P1010" i="1"/>
  <c r="G1010" i="1"/>
  <c r="K1010" i="1" s="1"/>
  <c r="G1070" i="1"/>
  <c r="K1070" i="1" s="1"/>
  <c r="P1070" i="1"/>
  <c r="G1025" i="1"/>
  <c r="I1025" i="1" s="1"/>
  <c r="P1025" i="1"/>
  <c r="P1014" i="1"/>
  <c r="G1014" i="1"/>
  <c r="K1014" i="1" s="1"/>
  <c r="G1042" i="1"/>
  <c r="K1042" i="1" s="1"/>
  <c r="P1042" i="1"/>
  <c r="P1043" i="1"/>
  <c r="G1043" i="1"/>
  <c r="J1043" i="1" s="1"/>
  <c r="P861" i="1"/>
  <c r="G861" i="1"/>
  <c r="I861" i="1" s="1"/>
  <c r="P1036" i="1"/>
  <c r="G1036" i="1"/>
  <c r="K1036" i="1" s="1"/>
  <c r="P1022" i="1"/>
  <c r="G1022" i="1"/>
  <c r="I1022" i="1" s="1"/>
  <c r="P1045" i="1"/>
  <c r="G1045" i="1"/>
  <c r="K1045" i="1" s="1"/>
  <c r="G1015" i="1"/>
  <c r="I1015" i="1" s="1"/>
  <c r="P1015" i="1"/>
  <c r="G1046" i="1"/>
  <c r="J1046" i="1" s="1"/>
  <c r="P1046" i="1"/>
  <c r="P1011" i="1"/>
  <c r="G1011" i="1"/>
  <c r="K1011" i="1" s="1"/>
  <c r="G1037" i="1"/>
  <c r="K1037" i="1" s="1"/>
  <c r="P1037" i="1"/>
  <c r="G1065" i="1"/>
  <c r="K1065" i="1" s="1"/>
  <c r="P1065" i="1"/>
  <c r="P1007" i="1"/>
  <c r="G1007" i="1"/>
  <c r="K1007" i="1" s="1"/>
  <c r="P1009" i="1"/>
  <c r="G1009" i="1"/>
  <c r="I1009" i="1" s="1"/>
  <c r="G1069" i="1"/>
  <c r="K1069" i="1" s="1"/>
  <c r="P1069" i="1"/>
  <c r="G1068" i="1"/>
  <c r="K1068" i="1" s="1"/>
  <c r="P1068" i="1"/>
  <c r="G1034" i="1"/>
  <c r="I1034" i="1" s="1"/>
  <c r="P1034" i="1"/>
  <c r="P1039" i="1"/>
  <c r="G1039" i="1"/>
  <c r="K1039" i="1" s="1"/>
  <c r="P855" i="1"/>
  <c r="G855" i="1"/>
  <c r="I855" i="1" s="1"/>
  <c r="P1029" i="1"/>
  <c r="G1029" i="1"/>
  <c r="J1029" i="1" s="1"/>
  <c r="P1024" i="1"/>
  <c r="G1024" i="1"/>
  <c r="K1024" i="1" s="1"/>
  <c r="P526" i="1"/>
  <c r="G526" i="1"/>
  <c r="I526" i="1" s="1"/>
  <c r="G655" i="1"/>
  <c r="I655" i="1" s="1"/>
  <c r="G1044" i="1"/>
  <c r="I1044" i="1" s="1"/>
  <c r="P1044" i="1"/>
  <c r="G1012" i="1"/>
  <c r="K1012" i="1" s="1"/>
  <c r="G1021" i="1"/>
  <c r="I1021" i="1" s="1"/>
  <c r="P1021" i="1"/>
  <c r="G1038" i="1"/>
  <c r="K1038" i="1" s="1"/>
  <c r="P1027" i="1"/>
  <c r="G1027" i="1"/>
  <c r="K1027" i="1" s="1"/>
  <c r="P528" i="1"/>
  <c r="F61" i="1"/>
  <c r="G61" i="1" s="1"/>
  <c r="H61" i="1" s="1"/>
  <c r="E51" i="2"/>
  <c r="F868" i="1"/>
  <c r="E824" i="2"/>
  <c r="F713" i="1"/>
  <c r="E682" i="2"/>
  <c r="F705" i="1"/>
  <c r="E674" i="2"/>
  <c r="P684" i="1"/>
  <c r="G684" i="1"/>
  <c r="I684" i="1" s="1"/>
  <c r="P451" i="1"/>
  <c r="G451" i="1"/>
  <c r="I451" i="1" s="1"/>
  <c r="G1019" i="1"/>
  <c r="K1019" i="1" s="1"/>
  <c r="G1032" i="1"/>
  <c r="I1032" i="1" s="1"/>
  <c r="G1072" i="1"/>
  <c r="K1072" i="1" s="1"/>
  <c r="G485" i="1"/>
  <c r="I485" i="1" s="1"/>
  <c r="G558" i="1"/>
  <c r="I558" i="1" s="1"/>
  <c r="E81" i="2"/>
  <c r="F151" i="1"/>
  <c r="G151" i="1" s="1"/>
  <c r="H151" i="1" s="1"/>
  <c r="E141" i="2"/>
  <c r="G793" i="1"/>
  <c r="I793" i="1" s="1"/>
  <c r="E34" i="2"/>
  <c r="F36" i="1"/>
  <c r="G36" i="1" s="1"/>
  <c r="H36" i="1" s="1"/>
  <c r="E26" i="2"/>
  <c r="F191" i="1"/>
  <c r="E181" i="2"/>
  <c r="F131" i="1"/>
  <c r="G131" i="1" s="1"/>
  <c r="H131" i="1" s="1"/>
  <c r="E121" i="2"/>
  <c r="G1062" i="1"/>
  <c r="K1062" i="1" s="1"/>
  <c r="G1059" i="1"/>
  <c r="K1059" i="1" s="1"/>
  <c r="P894" i="1"/>
  <c r="P843" i="1"/>
  <c r="G416" i="1"/>
  <c r="I416" i="1" s="1"/>
  <c r="E16" i="2"/>
  <c r="F26" i="1"/>
  <c r="G26" i="1" s="1"/>
  <c r="H26" i="1" s="1"/>
  <c r="F31" i="1"/>
  <c r="G31" i="1" s="1"/>
  <c r="H31" i="1" s="1"/>
  <c r="E21" i="2"/>
  <c r="G574" i="1"/>
  <c r="I574" i="1" s="1"/>
  <c r="E46" i="2"/>
  <c r="F56" i="1"/>
  <c r="G56" i="1" s="1"/>
  <c r="H56" i="1" s="1"/>
  <c r="E80" i="2"/>
  <c r="F90" i="1"/>
  <c r="F132" i="1"/>
  <c r="G132" i="1" s="1"/>
  <c r="H132" i="1" s="1"/>
  <c r="E122" i="2"/>
  <c r="P757" i="1"/>
  <c r="G757" i="1"/>
  <c r="I757" i="1" s="1"/>
  <c r="F69" i="1"/>
  <c r="G69" i="1" s="1"/>
  <c r="H69" i="1" s="1"/>
  <c r="E59" i="2"/>
  <c r="G193" i="1"/>
  <c r="H193" i="1" s="1"/>
  <c r="P193" i="1"/>
  <c r="F966" i="1"/>
  <c r="E902" i="2"/>
  <c r="F38" i="1"/>
  <c r="G38" i="1" s="1"/>
  <c r="H38" i="1" s="1"/>
  <c r="E28" i="2"/>
  <c r="E60" i="2"/>
  <c r="F70" i="1"/>
  <c r="G70" i="1" s="1"/>
  <c r="H70" i="1" s="1"/>
  <c r="E75" i="2"/>
  <c r="F85" i="1"/>
  <c r="G85" i="1" s="1"/>
  <c r="H85" i="1" s="1"/>
  <c r="F168" i="1"/>
  <c r="G168" i="1" s="1"/>
  <c r="H168" i="1" s="1"/>
  <c r="E158" i="2"/>
  <c r="E32" i="2"/>
  <c r="F42" i="1"/>
  <c r="G42" i="1" s="1"/>
  <c r="H42" i="1" s="1"/>
  <c r="F86" i="1"/>
  <c r="G86" i="1" s="1"/>
  <c r="H86" i="1" s="1"/>
  <c r="E76" i="2"/>
  <c r="E107" i="2"/>
  <c r="F117" i="1"/>
  <c r="G117" i="1" s="1"/>
  <c r="H117" i="1" s="1"/>
  <c r="F829" i="1"/>
  <c r="E788" i="2"/>
  <c r="P208" i="1"/>
  <c r="G208" i="1"/>
  <c r="I208" i="1" s="1"/>
  <c r="F136" i="1"/>
  <c r="G136" i="1" s="1"/>
  <c r="H136" i="1" s="1"/>
  <c r="E126" i="2"/>
  <c r="F948" i="1"/>
  <c r="E956" i="2"/>
  <c r="F54" i="1"/>
  <c r="G54" i="1" s="1"/>
  <c r="H54" i="1" s="1"/>
  <c r="F64" i="1"/>
  <c r="G64" i="1" s="1"/>
  <c r="H64" i="1" s="1"/>
  <c r="E139" i="2"/>
  <c r="F149" i="1"/>
  <c r="G149" i="1" s="1"/>
  <c r="H149" i="1" s="1"/>
  <c r="P885" i="1"/>
  <c r="P380" i="1"/>
  <c r="G380" i="1"/>
  <c r="I380" i="1" s="1"/>
  <c r="E118" i="2"/>
  <c r="P592" i="1"/>
  <c r="P577" i="1"/>
  <c r="G577" i="1"/>
  <c r="I577" i="1" s="1"/>
  <c r="P832" i="1"/>
  <c r="G555" i="1"/>
  <c r="I555" i="1" s="1"/>
  <c r="P555" i="1"/>
  <c r="P914" i="1"/>
  <c r="G914" i="1"/>
  <c r="I914" i="1" s="1"/>
  <c r="P478" i="1"/>
  <c r="G478" i="1"/>
  <c r="I478" i="1" s="1"/>
  <c r="G973" i="1"/>
  <c r="I973" i="1" s="1"/>
  <c r="P514" i="1"/>
  <c r="G363" i="1"/>
  <c r="I363" i="1" s="1"/>
  <c r="P363" i="1"/>
  <c r="P534" i="1"/>
  <c r="G534" i="1"/>
  <c r="I534" i="1" s="1"/>
  <c r="G400" i="1"/>
  <c r="I400" i="1" s="1"/>
  <c r="G472" i="1"/>
  <c r="I472" i="1" s="1"/>
  <c r="P472" i="1"/>
  <c r="G374" i="1"/>
  <c r="I374" i="1" s="1"/>
  <c r="P374" i="1"/>
  <c r="P370" i="1"/>
  <c r="G370" i="1"/>
  <c r="I370" i="1" s="1"/>
  <c r="E487" i="2"/>
  <c r="F504" i="1"/>
  <c r="P506" i="1"/>
  <c r="G506" i="1"/>
  <c r="I506" i="1" s="1"/>
  <c r="G450" i="1"/>
  <c r="I450" i="1" s="1"/>
  <c r="P450" i="1"/>
  <c r="P410" i="1"/>
  <c r="G410" i="1"/>
  <c r="I410" i="1" s="1"/>
  <c r="P1076" i="1"/>
  <c r="G1076" i="1"/>
  <c r="K1076" i="1" s="1"/>
  <c r="F498" i="1"/>
  <c r="E481" i="2"/>
  <c r="P573" i="1"/>
  <c r="G337" i="1"/>
  <c r="I337" i="1" s="1"/>
  <c r="G468" i="1"/>
  <c r="I468" i="1" s="1"/>
  <c r="P468" i="1"/>
  <c r="P296" i="1"/>
  <c r="F178" i="1"/>
  <c r="G178" i="1" s="1"/>
  <c r="H178" i="1" s="1"/>
  <c r="G1074" i="1"/>
  <c r="K1074" i="1" s="1"/>
  <c r="P1074" i="1"/>
  <c r="C12" i="1"/>
  <c r="C11" i="1"/>
  <c r="P896" i="1" l="1"/>
  <c r="G787" i="1"/>
  <c r="I787" i="1" s="1"/>
  <c r="O1080" i="1"/>
  <c r="O1079" i="1"/>
  <c r="G721" i="1"/>
  <c r="I721" i="1" s="1"/>
  <c r="P328" i="1"/>
  <c r="P391" i="1"/>
  <c r="G415" i="1"/>
  <c r="I415" i="1" s="1"/>
  <c r="P415" i="1"/>
  <c r="P616" i="1"/>
  <c r="G616" i="1"/>
  <c r="I616" i="1" s="1"/>
  <c r="P572" i="1"/>
  <c r="G572" i="1"/>
  <c r="I572" i="1" s="1"/>
  <c r="P385" i="1"/>
  <c r="G385" i="1"/>
  <c r="I385" i="1" s="1"/>
  <c r="P683" i="1"/>
  <c r="G683" i="1"/>
  <c r="I683" i="1" s="1"/>
  <c r="P863" i="1"/>
  <c r="G863" i="1"/>
  <c r="I863" i="1" s="1"/>
  <c r="P886" i="1"/>
  <c r="G886" i="1"/>
  <c r="I886" i="1" s="1"/>
  <c r="P298" i="1"/>
  <c r="G298" i="1"/>
  <c r="I298" i="1" s="1"/>
  <c r="P372" i="1"/>
  <c r="G372" i="1"/>
  <c r="I372" i="1" s="1"/>
  <c r="P456" i="1"/>
  <c r="G456" i="1"/>
  <c r="I456" i="1" s="1"/>
  <c r="P571" i="1"/>
  <c r="G571" i="1"/>
  <c r="I571" i="1" s="1"/>
  <c r="P633" i="1"/>
  <c r="G633" i="1"/>
  <c r="I633" i="1" s="1"/>
  <c r="P704" i="1"/>
  <c r="G704" i="1"/>
  <c r="I704" i="1" s="1"/>
  <c r="P737" i="1"/>
  <c r="G737" i="1"/>
  <c r="I737" i="1" s="1"/>
  <c r="G426" i="1"/>
  <c r="I426" i="1" s="1"/>
  <c r="P426" i="1"/>
  <c r="P345" i="1"/>
  <c r="G345" i="1"/>
  <c r="I345" i="1" s="1"/>
  <c r="P667" i="1"/>
  <c r="G667" i="1"/>
  <c r="I667" i="1" s="1"/>
  <c r="P492" i="1"/>
  <c r="G492" i="1"/>
  <c r="I492" i="1" s="1"/>
  <c r="P944" i="1"/>
  <c r="G944" i="1"/>
  <c r="I944" i="1" s="1"/>
  <c r="P901" i="1"/>
  <c r="G901" i="1"/>
  <c r="I901" i="1" s="1"/>
  <c r="G916" i="1"/>
  <c r="I916" i="1" s="1"/>
  <c r="P916" i="1"/>
  <c r="P306" i="1"/>
  <c r="G306" i="1"/>
  <c r="I306" i="1" s="1"/>
  <c r="P238" i="1"/>
  <c r="G238" i="1"/>
  <c r="I238" i="1" s="1"/>
  <c r="P778" i="1"/>
  <c r="G778" i="1"/>
  <c r="I778" i="1" s="1"/>
  <c r="G858" i="1"/>
  <c r="I858" i="1" s="1"/>
  <c r="P858" i="1"/>
  <c r="P291" i="1"/>
  <c r="G291" i="1"/>
  <c r="J291" i="1" s="1"/>
  <c r="P936" i="1"/>
  <c r="G936" i="1"/>
  <c r="J936" i="1" s="1"/>
  <c r="P223" i="1"/>
  <c r="G223" i="1"/>
  <c r="I223" i="1" s="1"/>
  <c r="G254" i="1"/>
  <c r="I254" i="1" s="1"/>
  <c r="P254" i="1"/>
  <c r="G491" i="1"/>
  <c r="I491" i="1" s="1"/>
  <c r="P491" i="1"/>
  <c r="P599" i="1"/>
  <c r="G599" i="1"/>
  <c r="I599" i="1" s="1"/>
  <c r="G754" i="1"/>
  <c r="I754" i="1" s="1"/>
  <c r="P754" i="1"/>
  <c r="P795" i="1"/>
  <c r="G795" i="1"/>
  <c r="I795" i="1" s="1"/>
  <c r="P353" i="1"/>
  <c r="G353" i="1"/>
  <c r="I353" i="1" s="1"/>
  <c r="P660" i="1"/>
  <c r="G660" i="1"/>
  <c r="I660" i="1" s="1"/>
  <c r="G917" i="1"/>
  <c r="I917" i="1" s="1"/>
  <c r="P917" i="1"/>
  <c r="P390" i="1"/>
  <c r="G390" i="1"/>
  <c r="I390" i="1" s="1"/>
  <c r="P246" i="1"/>
  <c r="G246" i="1"/>
  <c r="I246" i="1" s="1"/>
  <c r="P278" i="1"/>
  <c r="G278" i="1"/>
  <c r="I278" i="1" s="1"/>
  <c r="P536" i="1"/>
  <c r="G536" i="1"/>
  <c r="I536" i="1" s="1"/>
  <c r="P271" i="1"/>
  <c r="G271" i="1"/>
  <c r="I271" i="1" s="1"/>
  <c r="P462" i="1"/>
  <c r="G462" i="1"/>
  <c r="I462" i="1" s="1"/>
  <c r="P949" i="1"/>
  <c r="G949" i="1"/>
  <c r="I949" i="1" s="1"/>
  <c r="P961" i="1"/>
  <c r="G961" i="1"/>
  <c r="I961" i="1" s="1"/>
  <c r="G768" i="1"/>
  <c r="J768" i="1" s="1"/>
  <c r="P768" i="1"/>
  <c r="P501" i="1"/>
  <c r="G501" i="1"/>
  <c r="I501" i="1" s="1"/>
  <c r="G314" i="1"/>
  <c r="I314" i="1" s="1"/>
  <c r="P314" i="1"/>
  <c r="G801" i="1"/>
  <c r="J801" i="1" s="1"/>
  <c r="P801" i="1"/>
  <c r="P875" i="1"/>
  <c r="G875" i="1"/>
  <c r="I875" i="1" s="1"/>
  <c r="G457" i="1"/>
  <c r="J457" i="1" s="1"/>
  <c r="P457" i="1"/>
  <c r="P230" i="1"/>
  <c r="G230" i="1"/>
  <c r="I230" i="1" s="1"/>
  <c r="G535" i="1"/>
  <c r="I535" i="1" s="1"/>
  <c r="P535" i="1"/>
  <c r="P607" i="1"/>
  <c r="G607" i="1"/>
  <c r="I607" i="1" s="1"/>
  <c r="P805" i="1"/>
  <c r="G805" i="1"/>
  <c r="I805" i="1" s="1"/>
  <c r="P695" i="1"/>
  <c r="G695" i="1"/>
  <c r="I695" i="1" s="1"/>
  <c r="P552" i="1"/>
  <c r="G552" i="1"/>
  <c r="J552" i="1" s="1"/>
  <c r="P420" i="1"/>
  <c r="G420" i="1"/>
  <c r="I420" i="1" s="1"/>
  <c r="G216" i="1"/>
  <c r="I216" i="1" s="1"/>
  <c r="P216" i="1"/>
  <c r="G533" i="1"/>
  <c r="I533" i="1" s="1"/>
  <c r="P287" i="1"/>
  <c r="G287" i="1"/>
  <c r="I287" i="1" s="1"/>
  <c r="G570" i="1"/>
  <c r="I570" i="1" s="1"/>
  <c r="P570" i="1"/>
  <c r="P834" i="1"/>
  <c r="G834" i="1"/>
  <c r="I834" i="1" s="1"/>
  <c r="P852" i="1"/>
  <c r="G852" i="1"/>
  <c r="I852" i="1" s="1"/>
  <c r="G544" i="1"/>
  <c r="I544" i="1" s="1"/>
  <c r="P544" i="1"/>
  <c r="P336" i="1"/>
  <c r="G336" i="1"/>
  <c r="I336" i="1" s="1"/>
  <c r="O1081" i="1"/>
  <c r="O1077" i="1"/>
  <c r="P200" i="1"/>
  <c r="G200" i="1"/>
  <c r="H200" i="1" s="1"/>
  <c r="P1075" i="1"/>
  <c r="P640" i="1"/>
  <c r="G640" i="1"/>
  <c r="I640" i="1" s="1"/>
  <c r="P909" i="1"/>
  <c r="G909" i="1"/>
  <c r="I909" i="1" s="1"/>
  <c r="P321" i="1"/>
  <c r="G321" i="1"/>
  <c r="I321" i="1" s="1"/>
  <c r="P205" i="1"/>
  <c r="G205" i="1"/>
  <c r="I205" i="1" s="1"/>
  <c r="P209" i="1"/>
  <c r="G209" i="1"/>
  <c r="I209" i="1" s="1"/>
  <c r="P394" i="1"/>
  <c r="G394" i="1"/>
  <c r="I394" i="1" s="1"/>
  <c r="P929" i="1"/>
  <c r="G929" i="1"/>
  <c r="I929" i="1" s="1"/>
  <c r="P848" i="1"/>
  <c r="G848" i="1"/>
  <c r="I848" i="1" s="1"/>
  <c r="P382" i="1"/>
  <c r="G382" i="1"/>
  <c r="I382" i="1" s="1"/>
  <c r="P215" i="1"/>
  <c r="G215" i="1"/>
  <c r="I215" i="1" s="1"/>
  <c r="G836" i="1"/>
  <c r="I836" i="1" s="1"/>
  <c r="P836" i="1"/>
  <c r="G617" i="1"/>
  <c r="I617" i="1" s="1"/>
  <c r="P617" i="1"/>
  <c r="O1054" i="1"/>
  <c r="O981" i="1"/>
  <c r="O957" i="1"/>
  <c r="O1039" i="1"/>
  <c r="O958" i="1"/>
  <c r="O1003" i="1"/>
  <c r="O1066" i="1"/>
  <c r="O1026" i="1"/>
  <c r="O980" i="1"/>
  <c r="O422" i="1"/>
  <c r="O1055" i="1"/>
  <c r="O1061" i="1"/>
  <c r="O945" i="1"/>
  <c r="O962" i="1"/>
  <c r="O742" i="1"/>
  <c r="O1060" i="1"/>
  <c r="O1001" i="1"/>
  <c r="O975" i="1"/>
  <c r="O953" i="1"/>
  <c r="O990" i="1"/>
  <c r="O973" i="1"/>
  <c r="O1078" i="1"/>
  <c r="O1053" i="1"/>
  <c r="O1006" i="1"/>
  <c r="O948" i="1"/>
  <c r="O839" i="1"/>
  <c r="O1021" i="1"/>
  <c r="O745" i="1"/>
  <c r="O1017" i="1"/>
  <c r="O1071" i="1"/>
  <c r="O1014" i="1"/>
  <c r="O967" i="1"/>
  <c r="O1029" i="1"/>
  <c r="O1063" i="1"/>
  <c r="O968" i="1"/>
  <c r="O631" i="1"/>
  <c r="O993" i="1"/>
  <c r="O1000" i="1"/>
  <c r="O999" i="1"/>
  <c r="O1052" i="1"/>
  <c r="O1040" i="1"/>
  <c r="O849" i="1"/>
  <c r="O944" i="1"/>
  <c r="O1076" i="1"/>
  <c r="O1019" i="1"/>
  <c r="O1044" i="1"/>
  <c r="O956" i="1"/>
  <c r="O746" i="1"/>
  <c r="O426" i="1"/>
  <c r="O949" i="1"/>
  <c r="O401" i="1"/>
  <c r="O1045" i="1"/>
  <c r="O1032" i="1"/>
  <c r="O528" i="1"/>
  <c r="O985" i="1"/>
  <c r="O972" i="1"/>
  <c r="C15" i="1"/>
  <c r="C18" i="1" s="1"/>
  <c r="O950" i="1"/>
  <c r="O743" i="1"/>
  <c r="O748" i="1"/>
  <c r="O1072" i="1"/>
  <c r="O1058" i="1"/>
  <c r="O1068" i="1"/>
  <c r="O891" i="1"/>
  <c r="O988" i="1"/>
  <c r="O1075" i="1"/>
  <c r="O632" i="1"/>
  <c r="O1002" i="1"/>
  <c r="O938" i="1"/>
  <c r="O1042" i="1"/>
  <c r="O1013" i="1"/>
  <c r="O890" i="1"/>
  <c r="O1023" i="1"/>
  <c r="O903" i="1"/>
  <c r="O1057" i="1"/>
  <c r="O458" i="1"/>
  <c r="O893" i="1"/>
  <c r="O947" i="1"/>
  <c r="O1064" i="1"/>
  <c r="O1025" i="1"/>
  <c r="O1012" i="1"/>
  <c r="O1022" i="1"/>
  <c r="O1011" i="1"/>
  <c r="O1035" i="1"/>
  <c r="O961" i="1"/>
  <c r="O905" i="1"/>
  <c r="O997" i="1"/>
  <c r="O1074" i="1"/>
  <c r="O976" i="1"/>
  <c r="O1036" i="1"/>
  <c r="O955" i="1"/>
  <c r="O1028" i="1"/>
  <c r="O1065" i="1"/>
  <c r="O1059" i="1"/>
  <c r="O1067" i="1"/>
  <c r="O1016" i="1"/>
  <c r="O1031" i="1"/>
  <c r="O1043" i="1"/>
  <c r="O1049" i="1"/>
  <c r="O1051" i="1"/>
  <c r="O1010" i="1"/>
  <c r="O995" i="1"/>
  <c r="O431" i="1"/>
  <c r="O1070" i="1"/>
  <c r="O952" i="1"/>
  <c r="O971" i="1"/>
  <c r="O964" i="1"/>
  <c r="O747" i="1"/>
  <c r="O954" i="1"/>
  <c r="O984" i="1"/>
  <c r="O402" i="1"/>
  <c r="O965" i="1"/>
  <c r="O1062" i="1"/>
  <c r="O983" i="1"/>
  <c r="O979" i="1"/>
  <c r="O1073" i="1"/>
  <c r="O433" i="1"/>
  <c r="O951" i="1"/>
  <c r="O1004" i="1"/>
  <c r="O963" i="1"/>
  <c r="O1020" i="1"/>
  <c r="O1046" i="1"/>
  <c r="O1027" i="1"/>
  <c r="O1041" i="1"/>
  <c r="O933" i="1"/>
  <c r="O974" i="1"/>
  <c r="O987" i="1"/>
  <c r="O1033" i="1"/>
  <c r="O752" i="1"/>
  <c r="O996" i="1"/>
  <c r="O986" i="1"/>
  <c r="O1038" i="1"/>
  <c r="O872" i="1"/>
  <c r="O1008" i="1"/>
  <c r="O998" i="1"/>
  <c r="O1048" i="1"/>
  <c r="O749" i="1"/>
  <c r="O946" i="1"/>
  <c r="O1015" i="1"/>
  <c r="O1037" i="1"/>
  <c r="O439" i="1"/>
  <c r="O807" i="1"/>
  <c r="O966" i="1"/>
  <c r="O982" i="1"/>
  <c r="O1018" i="1"/>
  <c r="O1009" i="1"/>
  <c r="O994" i="1"/>
  <c r="O989" i="1"/>
  <c r="O977" i="1"/>
  <c r="O436" i="1"/>
  <c r="O1047" i="1"/>
  <c r="O978" i="1"/>
  <c r="O969" i="1"/>
  <c r="O960" i="1"/>
  <c r="O1056" i="1"/>
  <c r="O703" i="1"/>
  <c r="O1024" i="1"/>
  <c r="O1034" i="1"/>
  <c r="O628" i="1"/>
  <c r="O959" i="1"/>
  <c r="O1007" i="1"/>
  <c r="O1050" i="1"/>
  <c r="O991" i="1"/>
  <c r="O1005" i="1"/>
  <c r="O943" i="1"/>
  <c r="O970" i="1"/>
  <c r="O863" i="1"/>
  <c r="O992" i="1"/>
  <c r="O1030" i="1"/>
  <c r="O1069" i="1"/>
  <c r="O487" i="1"/>
  <c r="C16" i="1"/>
  <c r="D18" i="1" s="1"/>
  <c r="P829" i="1"/>
  <c r="G829" i="1"/>
  <c r="I829" i="1" s="1"/>
  <c r="P966" i="1"/>
  <c r="G966" i="1"/>
  <c r="I966" i="1" s="1"/>
  <c r="P868" i="1"/>
  <c r="G868" i="1"/>
  <c r="I868" i="1" s="1"/>
  <c r="G90" i="1"/>
  <c r="H90" i="1" s="1"/>
  <c r="D16" i="1"/>
  <c r="D19" i="1" s="1"/>
  <c r="K1005" i="1"/>
  <c r="G948" i="1"/>
  <c r="I948" i="1" s="1"/>
  <c r="P948" i="1"/>
  <c r="G191" i="1"/>
  <c r="H191" i="1" s="1"/>
  <c r="P191" i="1"/>
  <c r="P705" i="1"/>
  <c r="G705" i="1"/>
  <c r="I705" i="1" s="1"/>
  <c r="P498" i="1"/>
  <c r="G498" i="1"/>
  <c r="J498" i="1" s="1"/>
  <c r="D15" i="1"/>
  <c r="C19" i="1" s="1"/>
  <c r="P504" i="1"/>
  <c r="G504" i="1"/>
  <c r="I504" i="1" s="1"/>
  <c r="P713" i="1"/>
  <c r="G713" i="1"/>
  <c r="I713" i="1" s="1"/>
  <c r="F18" i="1" l="1"/>
  <c r="F19" i="1" s="1"/>
</calcChain>
</file>

<file path=xl/sharedStrings.xml><?xml version="1.0" encoding="utf-8"?>
<sst xmlns="http://schemas.openxmlformats.org/spreadsheetml/2006/main" count="9285" uniqueCount="3429">
  <si>
    <t> 04.10.1972 20:36 </t>
  </si>
  <si>
    <t> 0.0011 </t>
  </si>
  <si>
    <t>2441595.3586 </t>
  </si>
  <si>
    <t> 0.0013 </t>
  </si>
  <si>
    <t> W.Huck </t>
  </si>
  <si>
    <t>IBVS 937 </t>
  </si>
  <si>
    <t>2441595.360 </t>
  </si>
  <si>
    <t> 04.10.1972 20:38 </t>
  </si>
  <si>
    <t> L.Graf Yorck </t>
  </si>
  <si>
    <t>2441604.420 </t>
  </si>
  <si>
    <t> 13.10.1972 22:04 </t>
  </si>
  <si>
    <t> BBS 6 </t>
  </si>
  <si>
    <t>2441604.4213 </t>
  </si>
  <si>
    <t> 13.10.1972 22:06 </t>
  </si>
  <si>
    <t> 0.0010 </t>
  </si>
  <si>
    <t>2441615.289 </t>
  </si>
  <si>
    <t> 24.10.1972 18:56 </t>
  </si>
  <si>
    <t>2441644.316 </t>
  </si>
  <si>
    <t> 22.11.1972 19:35 </t>
  </si>
  <si>
    <t> 0.019 </t>
  </si>
  <si>
    <t>2441664.238 </t>
  </si>
  <si>
    <t> 12.12.1972 17:42 </t>
  </si>
  <si>
    <t> BBS 7 </t>
  </si>
  <si>
    <t>2441664.244 </t>
  </si>
  <si>
    <t> 12.12.1972 17:51 </t>
  </si>
  <si>
    <t> 0.008 </t>
  </si>
  <si>
    <t>2441682.361 </t>
  </si>
  <si>
    <t> 30.12.1972 20:39 </t>
  </si>
  <si>
    <t> H.Schubert </t>
  </si>
  <si>
    <t>2441682.365 </t>
  </si>
  <si>
    <t> 30.12.1972 20:45 </t>
  </si>
  <si>
    <t>2441682.366 </t>
  </si>
  <si>
    <t> 30.12.1972 20:47 </t>
  </si>
  <si>
    <t> P.Enskonatus </t>
  </si>
  <si>
    <t> MVS 6.126 </t>
  </si>
  <si>
    <t>2441740.365 </t>
  </si>
  <si>
    <t> 26.02.1973 20:45 </t>
  </si>
  <si>
    <t>2441749.4291 </t>
  </si>
  <si>
    <t> 07.03.1973 22:17 </t>
  </si>
  <si>
    <t> 0.0012 </t>
  </si>
  <si>
    <t>2441874.485 </t>
  </si>
  <si>
    <t> 10.07.1973 23:38 </t>
  </si>
  <si>
    <t> K.Vokurka </t>
  </si>
  <si>
    <t>2441894.438 </t>
  </si>
  <si>
    <t> 30.07.1973 22:30 </t>
  </si>
  <si>
    <t> BBS 10 </t>
  </si>
  <si>
    <t>2441901.697 </t>
  </si>
  <si>
    <t> 07.08.1973 04:43 </t>
  </si>
  <si>
    <t> A.Mallama </t>
  </si>
  <si>
    <t> BBS 11 </t>
  </si>
  <si>
    <t>2441903.499 </t>
  </si>
  <si>
    <t> 08.08.1973 23:58 </t>
  </si>
  <si>
    <t>2441912.558 </t>
  </si>
  <si>
    <t> 18.08.1973 01:23 </t>
  </si>
  <si>
    <t> P.W.Hornby </t>
  </si>
  <si>
    <t> JBAA 85.445 </t>
  </si>
  <si>
    <t>2441919.8125 </t>
  </si>
  <si>
    <t> 25.08.1973 07:30 </t>
  </si>
  <si>
    <t> 0.0006 </t>
  </si>
  <si>
    <t> C.D.Scarfe </t>
  </si>
  <si>
    <t>IBVS 1379 </t>
  </si>
  <si>
    <t>2441919.815 </t>
  </si>
  <si>
    <t> 25.08.1973 07:33 </t>
  </si>
  <si>
    <t> G.Gliba </t>
  </si>
  <si>
    <t>2441934.317 </t>
  </si>
  <si>
    <t> 08.09.1973 19:36 </t>
  </si>
  <si>
    <t>2441934.329 </t>
  </si>
  <si>
    <t> 08.09.1973 19:53 </t>
  </si>
  <si>
    <t>2441941.545 </t>
  </si>
  <si>
    <t> 16.09.1973 01:04 </t>
  </si>
  <si>
    <t> U.Hopp </t>
  </si>
  <si>
    <t>BAVM 28 </t>
  </si>
  <si>
    <t>2441943.378 </t>
  </si>
  <si>
    <t> 17.09.1973 21:04 </t>
  </si>
  <si>
    <t>2441981.432 </t>
  </si>
  <si>
    <t> 25.10.1973 22:22 </t>
  </si>
  <si>
    <t> BBS 12 </t>
  </si>
  <si>
    <t>2441981.4405 </t>
  </si>
  <si>
    <t> 25.10.1973 22:34 </t>
  </si>
  <si>
    <t> 0.0003 </t>
  </si>
  <si>
    <t>2441983.259 </t>
  </si>
  <si>
    <t> 27.10.1973 18:12 </t>
  </si>
  <si>
    <t>2441990.5030 </t>
  </si>
  <si>
    <t> 04.11.1973 00:04 </t>
  </si>
  <si>
    <t> -0.0001 </t>
  </si>
  <si>
    <t> Tremko &amp; Bakos </t>
  </si>
  <si>
    <t> BAC 28.41 </t>
  </si>
  <si>
    <t>2441992.3150 </t>
  </si>
  <si>
    <t> 05.11.1973 19:33 </t>
  </si>
  <si>
    <t> -0.0007 </t>
  </si>
  <si>
    <t>2442008.625 </t>
  </si>
  <si>
    <t> 22.11.1973 03:00 </t>
  </si>
  <si>
    <t> AVSJ 5.86 </t>
  </si>
  <si>
    <t>2442019.5040 </t>
  </si>
  <si>
    <t> 03.12.1973 00:05 </t>
  </si>
  <si>
    <t>2442050.307 </t>
  </si>
  <si>
    <t> 02.01.1974 19:22 </t>
  </si>
  <si>
    <t> BBS 13 </t>
  </si>
  <si>
    <t>2442057.554 </t>
  </si>
  <si>
    <t> 10.01.1974 01:17 </t>
  </si>
  <si>
    <t> AVSJ 6.27 </t>
  </si>
  <si>
    <t>2442086.565 </t>
  </si>
  <si>
    <t> 08.02.1974 01:33 </t>
  </si>
  <si>
    <t>2442155.446 </t>
  </si>
  <si>
    <t> 17.04.1974 22:42 </t>
  </si>
  <si>
    <t> D.A.Pickup </t>
  </si>
  <si>
    <t>2442280.522 </t>
  </si>
  <si>
    <t> 21.08.1974 00:31 </t>
  </si>
  <si>
    <t> A.Figer </t>
  </si>
  <si>
    <t> BBS 17 </t>
  </si>
  <si>
    <t>2442280.524 </t>
  </si>
  <si>
    <t> 21.08.1974 00:34 </t>
  </si>
  <si>
    <t> C.Romoli </t>
  </si>
  <si>
    <t>2442280.538 </t>
  </si>
  <si>
    <t> 21.08.1974 00:54 </t>
  </si>
  <si>
    <t> 0.020 </t>
  </si>
  <si>
    <t> N.Mauron </t>
  </si>
  <si>
    <t>2442289.574 </t>
  </si>
  <si>
    <t> 30.08.1974 01:46 </t>
  </si>
  <si>
    <t>2442289.580 </t>
  </si>
  <si>
    <t> 30.08.1974 01:55 </t>
  </si>
  <si>
    <t>2442289.582 </t>
  </si>
  <si>
    <t> 30.08.1974 01:58 </t>
  </si>
  <si>
    <t> A.Y.Ertan </t>
  </si>
  <si>
    <t>IBVS 1053 </t>
  </si>
  <si>
    <t>2442309.513 </t>
  </si>
  <si>
    <t> 19.09.1974 00:18 </t>
  </si>
  <si>
    <t>2442320.3969 </t>
  </si>
  <si>
    <t> 29.09.1974 21:31 </t>
  </si>
  <si>
    <t> 0.0014 </t>
  </si>
  <si>
    <t>2442365.688 </t>
  </si>
  <si>
    <t> 14.11.1974 04:30 </t>
  </si>
  <si>
    <t>2442369.338 </t>
  </si>
  <si>
    <t> 17.11.1974 20:06 </t>
  </si>
  <si>
    <t> BBS 18 </t>
  </si>
  <si>
    <t>2442396.518 </t>
  </si>
  <si>
    <t> 15.12.1974 00:25 </t>
  </si>
  <si>
    <t> P.Carnevali </t>
  </si>
  <si>
    <t> BBS 20 </t>
  </si>
  <si>
    <t>2442405.569 </t>
  </si>
  <si>
    <t> 24.12.1974 01:39 </t>
  </si>
  <si>
    <t> J.Remis </t>
  </si>
  <si>
    <t> BBS 19 </t>
  </si>
  <si>
    <t>2442407.407 </t>
  </si>
  <si>
    <t> 25.12.1974 21:46 </t>
  </si>
  <si>
    <t>2442414.654 </t>
  </si>
  <si>
    <t> 02.01.1975 03:41 </t>
  </si>
  <si>
    <t> G.Wedemayer </t>
  </si>
  <si>
    <t> AVSJ 7.32 </t>
  </si>
  <si>
    <t>2442416.451 </t>
  </si>
  <si>
    <t> 03.01.1975 22:49 </t>
  </si>
  <si>
    <t>2442416.455 </t>
  </si>
  <si>
    <t> 03.01.1975 22:55 </t>
  </si>
  <si>
    <t>2442416.467 </t>
  </si>
  <si>
    <t> 03.01.1975 23:12 </t>
  </si>
  <si>
    <t>2442418.268 </t>
  </si>
  <si>
    <t> 05.01.1975 18:25 </t>
  </si>
  <si>
    <t>2442423.725 </t>
  </si>
  <si>
    <t> 11.01.1975 05:24 </t>
  </si>
  <si>
    <t>2442427.331 </t>
  </si>
  <si>
    <t> 14.01.1975 19:56 </t>
  </si>
  <si>
    <t>2442427.344 </t>
  </si>
  <si>
    <t> 14.01.1975 20:15 </t>
  </si>
  <si>
    <t> M.Dietrich </t>
  </si>
  <si>
    <t> MVS 7.32 </t>
  </si>
  <si>
    <t>2442427.355 </t>
  </si>
  <si>
    <t> 14.01.1975 20:31 </t>
  </si>
  <si>
    <t> U.Surawski </t>
  </si>
  <si>
    <t>2442465.412 </t>
  </si>
  <si>
    <t> 21.02.1975 21:53 </t>
  </si>
  <si>
    <t> 0.009 </t>
  </si>
  <si>
    <t> BBS 21 </t>
  </si>
  <si>
    <t>2442577.786 </t>
  </si>
  <si>
    <t> 14.06.1975 06:51 </t>
  </si>
  <si>
    <t>2442590.4729 </t>
  </si>
  <si>
    <t> 26.06.1975 23:20 </t>
  </si>
  <si>
    <t> Bode &amp; Ebersberger </t>
  </si>
  <si>
    <t>IBVS 1163 </t>
  </si>
  <si>
    <t>2442619.478 </t>
  </si>
  <si>
    <t> 25.07.1975 23:28 </t>
  </si>
  <si>
    <t> BBS 23 </t>
  </si>
  <si>
    <t> J.le Borgne </t>
  </si>
  <si>
    <t>2442624.906 </t>
  </si>
  <si>
    <t> 31.07.1975 09:44 </t>
  </si>
  <si>
    <t> P.Atwood </t>
  </si>
  <si>
    <t>2442659.3513 </t>
  </si>
  <si>
    <t> 03.09.1975 20:25 </t>
  </si>
  <si>
    <t> 0.0004 </t>
  </si>
  <si>
    <t> A.Durgut et al. </t>
  </si>
  <si>
    <t>2442679.292 </t>
  </si>
  <si>
    <t> 23.09.1975 19:00 </t>
  </si>
  <si>
    <t> BBS 24 </t>
  </si>
  <si>
    <t>2442688.340 </t>
  </si>
  <si>
    <t> 02.10.1975 20:09 </t>
  </si>
  <si>
    <t>2442693.808 </t>
  </si>
  <si>
    <t> 08.10.1975 07:23 </t>
  </si>
  <si>
    <t> 0.018 </t>
  </si>
  <si>
    <t>2442708.294 </t>
  </si>
  <si>
    <t> 22.10.1975 19:03 </t>
  </si>
  <si>
    <t>2442713.736 </t>
  </si>
  <si>
    <t> 28.10.1975 05:39 </t>
  </si>
  <si>
    <t> S.Thompson </t>
  </si>
  <si>
    <t>2442733.661 </t>
  </si>
  <si>
    <t> 17.11.1975 03:51 </t>
  </si>
  <si>
    <t> G.Samolyk </t>
  </si>
  <si>
    <t>2442753.627 </t>
  </si>
  <si>
    <t> 07.12.1975 03:02 </t>
  </si>
  <si>
    <t>2442762.687 </t>
  </si>
  <si>
    <t> 16.12.1975 04:29 </t>
  </si>
  <si>
    <t>2442775.3610 </t>
  </si>
  <si>
    <t> 28.12.1975 20:39 </t>
  </si>
  <si>
    <t> 0.0040 </t>
  </si>
  <si>
    <t>2442782.608 </t>
  </si>
  <si>
    <t> 05.01.1976 02:35 </t>
  </si>
  <si>
    <t> AOEB 1 </t>
  </si>
  <si>
    <t>2442958.438 </t>
  </si>
  <si>
    <t> 28.06.1976 22:30 </t>
  </si>
  <si>
    <t> F.Vaclik </t>
  </si>
  <si>
    <t> BRNO 21 </t>
  </si>
  <si>
    <t>2442965.674 </t>
  </si>
  <si>
    <t> 06.07.1976 04:10 </t>
  </si>
  <si>
    <t> D.Ruokonen </t>
  </si>
  <si>
    <t>2442965.692 </t>
  </si>
  <si>
    <t> 06.07.1976 04:36 </t>
  </si>
  <si>
    <t>2442967.484 </t>
  </si>
  <si>
    <t> 07.07.1976 23:36 </t>
  </si>
  <si>
    <t> T.Brelstaff </t>
  </si>
  <si>
    <t> VSSC 58.14 </t>
  </si>
  <si>
    <t>2442978.429 </t>
  </si>
  <si>
    <t> 18.07.1976 22:17 </t>
  </si>
  <si>
    <t> 0.061 </t>
  </si>
  <si>
    <t> Z.Hevesi </t>
  </si>
  <si>
    <t> BBS 29 </t>
  </si>
  <si>
    <t>2442983.792 </t>
  </si>
  <si>
    <t> 24.07.1976 07:00 </t>
  </si>
  <si>
    <t>2442983.808 </t>
  </si>
  <si>
    <t> 24.07.1976 07:23 </t>
  </si>
  <si>
    <t>2442983.822 </t>
  </si>
  <si>
    <t> 24.07.1976 07:43 </t>
  </si>
  <si>
    <t>2442987.439 </t>
  </si>
  <si>
    <t> 27.07.1976 22:32 </t>
  </si>
  <si>
    <t>2442994.689 </t>
  </si>
  <si>
    <t> 04.08.1976 04:32 </t>
  </si>
  <si>
    <t> M.Baldwin </t>
  </si>
  <si>
    <t>2442996.495 </t>
  </si>
  <si>
    <t> 05.08.1976 23:52 </t>
  </si>
  <si>
    <t> O.Rehacek </t>
  </si>
  <si>
    <t>2443005.583 </t>
  </si>
  <si>
    <t> 15.08.1976 01:59 </t>
  </si>
  <si>
    <t> 0.026 </t>
  </si>
  <si>
    <t>2443007.375 </t>
  </si>
  <si>
    <t> 16.08.1976 21:00 </t>
  </si>
  <si>
    <t> R.Boninsegna </t>
  </si>
  <si>
    <t> BBS 34 </t>
  </si>
  <si>
    <t>2443016.424 </t>
  </si>
  <si>
    <t> 25.08.1976 22:10 </t>
  </si>
  <si>
    <t> T.Mertelmeier </t>
  </si>
  <si>
    <t>IBVS 1358 </t>
  </si>
  <si>
    <t>BAVM 29 </t>
  </si>
  <si>
    <t>2443016.433 </t>
  </si>
  <si>
    <t> 25.08.1976 22:23 </t>
  </si>
  <si>
    <t> BBS 30 </t>
  </si>
  <si>
    <t>2443016.443 </t>
  </si>
  <si>
    <t> 25.08.1976 22:37 </t>
  </si>
  <si>
    <t>2443016.487 </t>
  </si>
  <si>
    <t> 25.08.1976 23:41 </t>
  </si>
  <si>
    <t> 0.055 </t>
  </si>
  <si>
    <t> S.Keszthelyi </t>
  </si>
  <si>
    <t> ALGL 34 </t>
  </si>
  <si>
    <t>2443032.737 </t>
  </si>
  <si>
    <t> 11.09.1976 05:41 </t>
  </si>
  <si>
    <t>2443032.743 </t>
  </si>
  <si>
    <t> 11.09.1976 05:49 </t>
  </si>
  <si>
    <t> C.Hesseltine </t>
  </si>
  <si>
    <t>2443043.629 </t>
  </si>
  <si>
    <t> 22.09.1976 03:05 </t>
  </si>
  <si>
    <t>2443063.5585 </t>
  </si>
  <si>
    <t> 12.10.1976 01:24 </t>
  </si>
  <si>
    <t> -0.0012 </t>
  </si>
  <si>
    <t> A.Grauer et al. </t>
  </si>
  <si>
    <t> AJ 82.740 </t>
  </si>
  <si>
    <t>2443065.385 </t>
  </si>
  <si>
    <t> 13.10.1976 21:14 </t>
  </si>
  <si>
    <t> M.Penna </t>
  </si>
  <si>
    <t>2443074.441 </t>
  </si>
  <si>
    <t> 22.10.1976 22:35 </t>
  </si>
  <si>
    <t>2443090.7471 </t>
  </si>
  <si>
    <t> 08.11.1976 05:55 </t>
  </si>
  <si>
    <t> -0.0016 </t>
  </si>
  <si>
    <t>2443103.437 </t>
  </si>
  <si>
    <t> 20.11.1976 22:29 </t>
  </si>
  <si>
    <t> P.Ralincourt </t>
  </si>
  <si>
    <t> BBS 32 </t>
  </si>
  <si>
    <t>2443130.6234 </t>
  </si>
  <si>
    <t> 18.12.1976 02:57 </t>
  </si>
  <si>
    <t> -0.0024 </t>
  </si>
  <si>
    <t>2443130.631 </t>
  </si>
  <si>
    <t> 18.12.1976 03:08 </t>
  </si>
  <si>
    <t>2443134.244 </t>
  </si>
  <si>
    <t> 21.12.1976 17:51 </t>
  </si>
  <si>
    <t> BBS 31 </t>
  </si>
  <si>
    <t>2443143.316 </t>
  </si>
  <si>
    <t> 30.12.1976 19:35 </t>
  </si>
  <si>
    <t>2443201.332 </t>
  </si>
  <si>
    <t> 26.02.1977 19:58 </t>
  </si>
  <si>
    <t> A.J.Hollis </t>
  </si>
  <si>
    <t>2443239.386 </t>
  </si>
  <si>
    <t> 05.04.1977 21:15 </t>
  </si>
  <si>
    <t>2443344.510 </t>
  </si>
  <si>
    <t> 20.07.1977 00:14 </t>
  </si>
  <si>
    <t>2443344.513 </t>
  </si>
  <si>
    <t> 20.07.1977 00:18 </t>
  </si>
  <si>
    <t> R.Leydon </t>
  </si>
  <si>
    <t>2443351.755 </t>
  </si>
  <si>
    <t> 27.07.1977 06:07 </t>
  </si>
  <si>
    <t>2443364.452 </t>
  </si>
  <si>
    <t> 08.08.1977 22:50 </t>
  </si>
  <si>
    <t> BBS 35 </t>
  </si>
  <si>
    <t>2443384.393 </t>
  </si>
  <si>
    <t> 28.08.1977 21:25 </t>
  </si>
  <si>
    <t> B.Kunzmann </t>
  </si>
  <si>
    <t>BAVM 31 </t>
  </si>
  <si>
    <t>2443404.334 </t>
  </si>
  <si>
    <t> 17.09.1977 20:00 </t>
  </si>
  <si>
    <t> L.Novotny </t>
  </si>
  <si>
    <t>2443424.280 </t>
  </si>
  <si>
    <t> 07.10.1977 18:43 </t>
  </si>
  <si>
    <t> 0.014 </t>
  </si>
  <si>
    <t> S.Wabniz </t>
  </si>
  <si>
    <t>2443429.689 </t>
  </si>
  <si>
    <t> 13.10.1977 04:32 </t>
  </si>
  <si>
    <t>2443433.330 </t>
  </si>
  <si>
    <t> 16.10.1977 19:55 </t>
  </si>
  <si>
    <t>2443433.336 </t>
  </si>
  <si>
    <t> 16.10.1977 20:03 </t>
  </si>
  <si>
    <t>2443433.341 </t>
  </si>
  <si>
    <t> 16.10.1977 20:11 </t>
  </si>
  <si>
    <t>2443442.3897 </t>
  </si>
  <si>
    <t> 25.10.1977 21:21 </t>
  </si>
  <si>
    <t> -0.0025 </t>
  </si>
  <si>
    <t> C.Sezer </t>
  </si>
  <si>
    <t>IBVS 1449 </t>
  </si>
  <si>
    <t>2443453.273 </t>
  </si>
  <si>
    <t> 05.11.1977 18:33 </t>
  </si>
  <si>
    <t>2443453.289 </t>
  </si>
  <si>
    <t> 05.11.1977 18:56 </t>
  </si>
  <si>
    <t> C.Pampaloni </t>
  </si>
  <si>
    <t> BBS 36 </t>
  </si>
  <si>
    <t>2443462.344 </t>
  </si>
  <si>
    <t> 14.11.1977 20:15 </t>
  </si>
  <si>
    <t>2443462.349 </t>
  </si>
  <si>
    <t> 14.11.1977 20:22 </t>
  </si>
  <si>
    <t>2443462.353 </t>
  </si>
  <si>
    <t> 14.11.1977 20:28 </t>
  </si>
  <si>
    <t> 0.022 </t>
  </si>
  <si>
    <t> A.Buzzoni </t>
  </si>
  <si>
    <t>2443471.413 </t>
  </si>
  <si>
    <t> 23.11.1977 21:54 </t>
  </si>
  <si>
    <t>2443480.456 </t>
  </si>
  <si>
    <t> 02.12.1977 22:56 </t>
  </si>
  <si>
    <t>2443482.284 </t>
  </si>
  <si>
    <t> 04.12.1977 18:48 </t>
  </si>
  <si>
    <t>2443482.290 </t>
  </si>
  <si>
    <t> 04.12.1977 18:57 </t>
  </si>
  <si>
    <t>2443491.338 </t>
  </si>
  <si>
    <t> 13.12.1977 20:06 </t>
  </si>
  <si>
    <t> A.Fenyvesi </t>
  </si>
  <si>
    <t>2443509.456 </t>
  </si>
  <si>
    <t> 31.12.1977 22:56 </t>
  </si>
  <si>
    <t>2443511.292 </t>
  </si>
  <si>
    <t> 02.01.1978 19:00 </t>
  </si>
  <si>
    <t> A.Kosa-Kiss </t>
  </si>
  <si>
    <t>2443531.224 </t>
  </si>
  <si>
    <t> 22.01.1978 17:22 </t>
  </si>
  <si>
    <t>2443540.285 </t>
  </si>
  <si>
    <t> 31.01.1978 18:50 </t>
  </si>
  <si>
    <t> BBS 37 </t>
  </si>
  <si>
    <t>2443540.323 </t>
  </si>
  <si>
    <t> 31.01.1978 19:45 </t>
  </si>
  <si>
    <t> 0.051 </t>
  </si>
  <si>
    <t>2443578.339 </t>
  </si>
  <si>
    <t> 10.03.1978 20:08 </t>
  </si>
  <si>
    <t>2443654.469 </t>
  </si>
  <si>
    <t> 25.05.1978 23:15 </t>
  </si>
  <si>
    <t>2443703.412 </t>
  </si>
  <si>
    <t> 13.07.1978 21:53 </t>
  </si>
  <si>
    <t> BBS 38 </t>
  </si>
  <si>
    <t>2443703.419 </t>
  </si>
  <si>
    <t> 13.07.1978 22:03 </t>
  </si>
  <si>
    <t> E.Lucentini </t>
  </si>
  <si>
    <t>2443712.479 </t>
  </si>
  <si>
    <t> 22.07.1978 23:29 </t>
  </si>
  <si>
    <t>2443721.534 </t>
  </si>
  <si>
    <t> 01.08.1978 00:48 </t>
  </si>
  <si>
    <t> G.Schuchard </t>
  </si>
  <si>
    <t> MVS 8.136 </t>
  </si>
  <si>
    <t>2443723.356 </t>
  </si>
  <si>
    <t> 02.08.1978 20:32 </t>
  </si>
  <si>
    <t> BBS 39 </t>
  </si>
  <si>
    <t>2443732.413 </t>
  </si>
  <si>
    <t> 11.08.1978 21:54 </t>
  </si>
  <si>
    <t>2443732.418 </t>
  </si>
  <si>
    <t> 11.08.1978 22:01 </t>
  </si>
  <si>
    <t> E.Poretti </t>
  </si>
  <si>
    <t>2443732.421 </t>
  </si>
  <si>
    <t> 11.08.1978 22:06 </t>
  </si>
  <si>
    <t>2443732.424 </t>
  </si>
  <si>
    <t> 11.08.1978 22:10 </t>
  </si>
  <si>
    <t> M.Franchini </t>
  </si>
  <si>
    <t>2443752.362 </t>
  </si>
  <si>
    <t> 31.08.1978 20:41 </t>
  </si>
  <si>
    <t> F.Ferraro </t>
  </si>
  <si>
    <t>2443752.365 </t>
  </si>
  <si>
    <t> 31.08.1978 20:45 </t>
  </si>
  <si>
    <t>2443752.368 </t>
  </si>
  <si>
    <t> 31.08.1978 20:49 </t>
  </si>
  <si>
    <t> BBS 40 </t>
  </si>
  <si>
    <t>2443759.569 </t>
  </si>
  <si>
    <t> 08.09.1978 01:39 </t>
  </si>
  <si>
    <t> W.Ihle </t>
  </si>
  <si>
    <t>2443759.593 </t>
  </si>
  <si>
    <t> 08.09.1978 02:13 </t>
  </si>
  <si>
    <t>2443770.461 </t>
  </si>
  <si>
    <t> 18.09.1978 23:03 </t>
  </si>
  <si>
    <t> E.Nezry </t>
  </si>
  <si>
    <t>2443772.288 </t>
  </si>
  <si>
    <t> 20.09.1978 18:54 </t>
  </si>
  <si>
    <t>2443772.302 </t>
  </si>
  <si>
    <t> 20.09.1978 19:14 </t>
  </si>
  <si>
    <t>2443777.703 </t>
  </si>
  <si>
    <t> 26.09.1978 04:52 </t>
  </si>
  <si>
    <t>2443781.349 </t>
  </si>
  <si>
    <t> 29.09.1978 20:22 </t>
  </si>
  <si>
    <t>2443781.364 </t>
  </si>
  <si>
    <t> 29.09.1978 20:44 </t>
  </si>
  <si>
    <t>2443786.7841 </t>
  </si>
  <si>
    <t> 05.10.1978 06:49 </t>
  </si>
  <si>
    <t> T.Margrave </t>
  </si>
  <si>
    <t>IBVS 1631 </t>
  </si>
  <si>
    <t>2443790.420 </t>
  </si>
  <si>
    <t> 08.10.1978 22:04 </t>
  </si>
  <si>
    <t>2443790.433 </t>
  </si>
  <si>
    <t> 08.10.1978 22:23 </t>
  </si>
  <si>
    <t>2443795.8481 </t>
  </si>
  <si>
    <t> 14.10.1978 08:21 </t>
  </si>
  <si>
    <t> -0.0003 </t>
  </si>
  <si>
    <t>2443810.344 </t>
  </si>
  <si>
    <t> 28.10.1978 20:15 </t>
  </si>
  <si>
    <t>2443830.309 </t>
  </si>
  <si>
    <t> 17.11.1978 19:24 </t>
  </si>
  <si>
    <t>2443850.236 </t>
  </si>
  <si>
    <t> 07.12.1978 17:39 </t>
  </si>
  <si>
    <t> BBS 44 </t>
  </si>
  <si>
    <t>2443888.297 </t>
  </si>
  <si>
    <t> 14.01.1979 19:07 </t>
  </si>
  <si>
    <t> BBS 41 </t>
  </si>
  <si>
    <t>2443888.306 </t>
  </si>
  <si>
    <t> 14.01.1979 19:20 </t>
  </si>
  <si>
    <t> BBS 42 </t>
  </si>
  <si>
    <t>2443955.371 </t>
  </si>
  <si>
    <t> 22.03.1979 20:54 </t>
  </si>
  <si>
    <t> BBS 43 </t>
  </si>
  <si>
    <t>2444038.746 </t>
  </si>
  <si>
    <t> 14.06.1979 05:54 </t>
  </si>
  <si>
    <t>2444094.9264 </t>
  </si>
  <si>
    <t> 09.08.1979 10:14 </t>
  </si>
  <si>
    <t> -0.0002 </t>
  </si>
  <si>
    <t>IBVS 1694 </t>
  </si>
  <si>
    <t>2444100.373 </t>
  </si>
  <si>
    <t> 14.08.1979 20:57 </t>
  </si>
  <si>
    <t> BBS 45 </t>
  </si>
  <si>
    <t> V.Wagner </t>
  </si>
  <si>
    <t> BRNO 23 </t>
  </si>
  <si>
    <t>2444109.456 </t>
  </si>
  <si>
    <t> 23.08.1979 22:56 </t>
  </si>
  <si>
    <t> 0.029 </t>
  </si>
  <si>
    <t> MVS 9.18 </t>
  </si>
  <si>
    <t>2444109.458 </t>
  </si>
  <si>
    <t> 23.08.1979 22:59 </t>
  </si>
  <si>
    <t> 0.031 </t>
  </si>
  <si>
    <t> D.Lis </t>
  </si>
  <si>
    <t>2444109.462 </t>
  </si>
  <si>
    <t> 23.08.1979 23:05 </t>
  </si>
  <si>
    <t> 0.035 </t>
  </si>
  <si>
    <t> B.Juzak </t>
  </si>
  <si>
    <t> A.Trebacz </t>
  </si>
  <si>
    <t>2444114.8657 </t>
  </si>
  <si>
    <t> 29.08.1979 08:46 </t>
  </si>
  <si>
    <t> 0.0005 </t>
  </si>
  <si>
    <t>2444129.369 </t>
  </si>
  <si>
    <t> 12.09.1979 20:51 </t>
  </si>
  <si>
    <t>2444129.383 </t>
  </si>
  <si>
    <t> 12.09.1979 21:11 </t>
  </si>
  <si>
    <t> BBS 46 </t>
  </si>
  <si>
    <t>2444136.633 </t>
  </si>
  <si>
    <t> 20.09.1979 03:11 </t>
  </si>
  <si>
    <t>2444138.450 </t>
  </si>
  <si>
    <t> 21.09.1979 22:48 </t>
  </si>
  <si>
    <t>2444149.296 </t>
  </si>
  <si>
    <t> 02.10.1979 19:06 </t>
  </si>
  <si>
    <t> MVS 8.192 </t>
  </si>
  <si>
    <t>2444149.306 </t>
  </si>
  <si>
    <t> 02.10.1979 19:20 </t>
  </si>
  <si>
    <t>2444158.377 </t>
  </si>
  <si>
    <t> 11.10.1979 21:02 </t>
  </si>
  <si>
    <t>2444167.442 </t>
  </si>
  <si>
    <t> 20.10.1979 22:36 </t>
  </si>
  <si>
    <t> VSSC 59.16 </t>
  </si>
  <si>
    <t>2444178.315 </t>
  </si>
  <si>
    <t> 31.10.1979 19:33 </t>
  </si>
  <si>
    <t>2444207.302 </t>
  </si>
  <si>
    <t> 29.11.1979 19:14 </t>
  </si>
  <si>
    <t>2444207.310 </t>
  </si>
  <si>
    <t> 29.11.1979 19:26 </t>
  </si>
  <si>
    <t>2444279.799 </t>
  </si>
  <si>
    <t> 10.02.1980 07:10 </t>
  </si>
  <si>
    <t>2444370.435 </t>
  </si>
  <si>
    <t> 10.05.1980 22:26 </t>
  </si>
  <si>
    <t> P.Hoffmann </t>
  </si>
  <si>
    <t>BAVM 32 </t>
  </si>
  <si>
    <t>2444437.519 </t>
  </si>
  <si>
    <t> 17.07.1980 00:27 </t>
  </si>
  <si>
    <t> G.Mavrofridis </t>
  </si>
  <si>
    <t> BBS 49 </t>
  </si>
  <si>
    <t>2444444.755 </t>
  </si>
  <si>
    <t> 24.07.1980 06:07 </t>
  </si>
  <si>
    <t> G.Hanson </t>
  </si>
  <si>
    <t>2444453.8209 </t>
  </si>
  <si>
    <t> 02.08.1980 07:42 </t>
  </si>
  <si>
    <t>IBVS 1930 </t>
  </si>
  <si>
    <t>2444466.503 </t>
  </si>
  <si>
    <t> 15.08.1980 00:04 </t>
  </si>
  <si>
    <t> M.Rätz </t>
  </si>
  <si>
    <t> MVS 9.80 </t>
  </si>
  <si>
    <t>2444466.507 </t>
  </si>
  <si>
    <t> 15.08.1980 00:10 </t>
  </si>
  <si>
    <t> BBS 50 </t>
  </si>
  <si>
    <t>2444466.535 </t>
  </si>
  <si>
    <t> 15.08.1980 00:50 </t>
  </si>
  <si>
    <t> K.Reichenbächer </t>
  </si>
  <si>
    <t> MVS 9.163 </t>
  </si>
  <si>
    <t>2444468.328 </t>
  </si>
  <si>
    <t> 16.08.1980 19:52 </t>
  </si>
  <si>
    <t>2444486.447 </t>
  </si>
  <si>
    <t> 03.09.1980 22:43 </t>
  </si>
  <si>
    <t>2444486.449 </t>
  </si>
  <si>
    <t> 03.09.1980 22:46 </t>
  </si>
  <si>
    <t> A.Slatinsky </t>
  </si>
  <si>
    <t>2444486.482 </t>
  </si>
  <si>
    <t> 03.09.1980 23:34 </t>
  </si>
  <si>
    <t> A.Vogel </t>
  </si>
  <si>
    <t>2444497.326 </t>
  </si>
  <si>
    <t> 14.09.1980 19:49 </t>
  </si>
  <si>
    <t>2444506.360 </t>
  </si>
  <si>
    <t> 23.09.1980 20:38 </t>
  </si>
  <si>
    <t> BBS 51 </t>
  </si>
  <si>
    <t>2444515.439 </t>
  </si>
  <si>
    <t> 02.10.1980 22:32 </t>
  </si>
  <si>
    <t>2444522.698 </t>
  </si>
  <si>
    <t> 10.10.1980 04:45 </t>
  </si>
  <si>
    <t>2444524.519 </t>
  </si>
  <si>
    <t> 12.10.1980 00:27 </t>
  </si>
  <si>
    <t>2444546.290 </t>
  </si>
  <si>
    <t> 02.11.1980 18:57 </t>
  </si>
  <si>
    <t> 0.027 </t>
  </si>
  <si>
    <t> K.Guhl </t>
  </si>
  <si>
    <t>2444562.569 </t>
  </si>
  <si>
    <t> 19.11.1980 01:39 </t>
  </si>
  <si>
    <t>2444564.3897 </t>
  </si>
  <si>
    <t> 20.11.1980 21:21 </t>
  </si>
  <si>
    <t>o</t>
  </si>
  <si>
    <t> F.Agerer </t>
  </si>
  <si>
    <t>2444564.396 </t>
  </si>
  <si>
    <t> 20.11.1980 21:30 </t>
  </si>
  <si>
    <t>2444602.4537 </t>
  </si>
  <si>
    <t> 28.12.1980 22:53 </t>
  </si>
  <si>
    <t> A.de Landtsheer </t>
  </si>
  <si>
    <t>IBVS 2119 </t>
  </si>
  <si>
    <t>2444629.638 </t>
  </si>
  <si>
    <t> 25.01.1981 03:18 </t>
  </si>
  <si>
    <t>2444629.649 </t>
  </si>
  <si>
    <t> 25.01.1981 03:34 </t>
  </si>
  <si>
    <t>2444814.523 </t>
  </si>
  <si>
    <t> 29.07.1981 00:33 </t>
  </si>
  <si>
    <t> BBS 56 </t>
  </si>
  <si>
    <t>2444834.464 </t>
  </si>
  <si>
    <t> 17.08.1981 23:08 </t>
  </si>
  <si>
    <t>2444834.475 </t>
  </si>
  <si>
    <t> 17.08.1981 23:24 </t>
  </si>
  <si>
    <t> P.Matagne </t>
  </si>
  <si>
    <t>2444843.5296 </t>
  </si>
  <si>
    <t> 27.08.1981 00:42 </t>
  </si>
  <si>
    <t>2444852.595 </t>
  </si>
  <si>
    <t> 05.09.1981 02:16 </t>
  </si>
  <si>
    <t> BBS 58 </t>
  </si>
  <si>
    <t>2444859.8426 </t>
  </si>
  <si>
    <t> 12.09.1981 08:13 </t>
  </si>
  <si>
    <t>IBVS 2086 </t>
  </si>
  <si>
    <t>2444874.343 </t>
  </si>
  <si>
    <t> 26.09.1981 20:13 </t>
  </si>
  <si>
    <t> N.Machkova </t>
  </si>
  <si>
    <t> BRNO 26 </t>
  </si>
  <si>
    <t>2444874.359 </t>
  </si>
  <si>
    <t> 26.09.1981 20:36 </t>
  </si>
  <si>
    <t>2444879.769 </t>
  </si>
  <si>
    <t> 02.10.1981 06:27 </t>
  </si>
  <si>
    <t> E.Halbach </t>
  </si>
  <si>
    <t>2444879.7816 </t>
  </si>
  <si>
    <t> 02.10.1981 06:45 </t>
  </si>
  <si>
    <t>2444890.664 </t>
  </si>
  <si>
    <t> 13.10.1981 03:56 </t>
  </si>
  <si>
    <t>2444910.5965 </t>
  </si>
  <si>
    <t> 02.11.1981 02:18 </t>
  </si>
  <si>
    <t> 0.0018 </t>
  </si>
  <si>
    <t>2444912.4089 </t>
  </si>
  <si>
    <t> 03.11.1981 21:48 </t>
  </si>
  <si>
    <t> 0.0017 </t>
  </si>
  <si>
    <t>2444948.671 </t>
  </si>
  <si>
    <t> 10.12.1981 04:06 </t>
  </si>
  <si>
    <t>2444990.3503 </t>
  </si>
  <si>
    <t> 20.01.1982 20:24 </t>
  </si>
  <si>
    <t>2445026.591 </t>
  </si>
  <si>
    <t> 26.02.1982 02:11 </t>
  </si>
  <si>
    <t>2445122.674 </t>
  </si>
  <si>
    <t> 02.06.1982 04:10 </t>
  </si>
  <si>
    <t>2445202.439 </t>
  </si>
  <si>
    <t> 20.08.1982 22:32 </t>
  </si>
  <si>
    <t> BBS 62 </t>
  </si>
  <si>
    <t>2445256.8056 </t>
  </si>
  <si>
    <t> 14.10.1982 07:20 </t>
  </si>
  <si>
    <t> 0.0052 </t>
  </si>
  <si>
    <t>IBVS 2292 </t>
  </si>
  <si>
    <t>2445271.313 </t>
  </si>
  <si>
    <t> 28.10.1982 19:30 </t>
  </si>
  <si>
    <t> BBS 64 </t>
  </si>
  <si>
    <t>2445280.368 </t>
  </si>
  <si>
    <t> 06.11.1982 20:49 </t>
  </si>
  <si>
    <t> M.Varady </t>
  </si>
  <si>
    <t>2445280.375 </t>
  </si>
  <si>
    <t> 06.11.1982 21:00 </t>
  </si>
  <si>
    <t> P.Fiser </t>
  </si>
  <si>
    <t>2445316.626 </t>
  </si>
  <si>
    <t> 13.12.1982 03:01 </t>
  </si>
  <si>
    <t>2445387.323 </t>
  </si>
  <si>
    <t> 21.02.1983 19:45 </t>
  </si>
  <si>
    <t> P.Ringe </t>
  </si>
  <si>
    <t>BAVM 36 </t>
  </si>
  <si>
    <t>2445396.357 </t>
  </si>
  <si>
    <t> 02.03.1983 20:34 </t>
  </si>
  <si>
    <t>2445396.377 </t>
  </si>
  <si>
    <t> 02.03.1983 21:02 </t>
  </si>
  <si>
    <t> P.Louis </t>
  </si>
  <si>
    <t> BBS 66 </t>
  </si>
  <si>
    <t>2445396.390 </t>
  </si>
  <si>
    <t> 02.03.1983 21:21 </t>
  </si>
  <si>
    <t> R.Dequinze </t>
  </si>
  <si>
    <t>2445530.513 </t>
  </si>
  <si>
    <t> 15.07.1983 00:18 </t>
  </si>
  <si>
    <t> BBS 68 </t>
  </si>
  <si>
    <t>2445570.402 </t>
  </si>
  <si>
    <t> 23.08.1983 21:38 </t>
  </si>
  <si>
    <t> P.Svoboda </t>
  </si>
  <si>
    <t>2445597.575 </t>
  </si>
  <si>
    <t> 20.09.1983 01:48 </t>
  </si>
  <si>
    <t> S.Ferrand </t>
  </si>
  <si>
    <t> BBS 69 </t>
  </si>
  <si>
    <t>2445635.652 </t>
  </si>
  <si>
    <t> 28.10.1983 03:38 </t>
  </si>
  <si>
    <t>2445637.4395 </t>
  </si>
  <si>
    <t> 29.10.1983 22:32 </t>
  </si>
  <si>
    <t>B;V</t>
  </si>
  <si>
    <t> Poschinger-Camphs. </t>
  </si>
  <si>
    <t>BAVM 38 </t>
  </si>
  <si>
    <t>G</t>
  </si>
  <si>
    <t>2445644.705 </t>
  </si>
  <si>
    <t> 06.11.1983 04:55 </t>
  </si>
  <si>
    <t>2445664.624 </t>
  </si>
  <si>
    <t> 26.11.1983 02:58 </t>
  </si>
  <si>
    <t>2445849.533 </t>
  </si>
  <si>
    <t> 29.05.1984 00:47 </t>
  </si>
  <si>
    <t> P.Wheeler </t>
  </si>
  <si>
    <t> VSSC 61.17 </t>
  </si>
  <si>
    <t>2445876.700 </t>
  </si>
  <si>
    <t> 25.06.1984 04:48 </t>
  </si>
  <si>
    <t>2445898.474 </t>
  </si>
  <si>
    <t> 16.07.1984 23:22 </t>
  </si>
  <si>
    <t> V.Simon </t>
  </si>
  <si>
    <t> BRNO 30 </t>
  </si>
  <si>
    <t>2445907.523 </t>
  </si>
  <si>
    <t> 26.07.1984 00:33 </t>
  </si>
  <si>
    <t> BBS 74 </t>
  </si>
  <si>
    <t>2445936.512 </t>
  </si>
  <si>
    <t> 24.08.1984 00:17 </t>
  </si>
  <si>
    <t> BRNO 27 </t>
  </si>
  <si>
    <t>2445938.342 </t>
  </si>
  <si>
    <t> 25.08.1984 20:12 </t>
  </si>
  <si>
    <t> D.Elias </t>
  </si>
  <si>
    <t> BBS 73 </t>
  </si>
  <si>
    <t>2445987.286 </t>
  </si>
  <si>
    <t> 13.10.1984 18:51 </t>
  </si>
  <si>
    <t> A.Paschke </t>
  </si>
  <si>
    <t>2446032.615 </t>
  </si>
  <si>
    <t> 28.11.1984 02:45 </t>
  </si>
  <si>
    <t> 0.024 </t>
  </si>
  <si>
    <t>2446034.395 </t>
  </si>
  <si>
    <t> 29.11.1984 21:28 </t>
  </si>
  <si>
    <t>2446052.530 </t>
  </si>
  <si>
    <t> 18.12.1984 00:43 </t>
  </si>
  <si>
    <t>2446054.337 </t>
  </si>
  <si>
    <t> 19.12.1984 20:05 </t>
  </si>
  <si>
    <t>2446092.407 </t>
  </si>
  <si>
    <t> 26.01.1985 21:46 </t>
  </si>
  <si>
    <t> I.Middlemist </t>
  </si>
  <si>
    <t> VSSC 63.23 </t>
  </si>
  <si>
    <t>2446092.4082 </t>
  </si>
  <si>
    <t> 26.01.1985 21:47 </t>
  </si>
  <si>
    <t> J.Ells </t>
  </si>
  <si>
    <t> VSSC 66.35 </t>
  </si>
  <si>
    <t>2446112.360 </t>
  </si>
  <si>
    <t> 15.02.1985 20:38 </t>
  </si>
  <si>
    <t>2446121.419 </t>
  </si>
  <si>
    <t> 24.02.1985 22:03 </t>
  </si>
  <si>
    <t>2446121.429 </t>
  </si>
  <si>
    <t> 24.02.1985 22:17 </t>
  </si>
  <si>
    <t> A.Hollis </t>
  </si>
  <si>
    <t>2446179.399 </t>
  </si>
  <si>
    <t> 23.04.1985 21:34 </t>
  </si>
  <si>
    <t> J.S.Smith </t>
  </si>
  <si>
    <t>2446288.19 </t>
  </si>
  <si>
    <t> 10.08.1985 16:33 </t>
  </si>
  <si>
    <t> 0.02 </t>
  </si>
  <si>
    <t> T.Kato </t>
  </si>
  <si>
    <t>2446304.483 </t>
  </si>
  <si>
    <t> 26.08.1985 23:35 </t>
  </si>
  <si>
    <t> A.Markham </t>
  </si>
  <si>
    <t>2446322.602 </t>
  </si>
  <si>
    <t> 14.09.1985 02:26 </t>
  </si>
  <si>
    <t> M.Zejda </t>
  </si>
  <si>
    <t>2446364.301 </t>
  </si>
  <si>
    <t> 25.10.1985 19:13 </t>
  </si>
  <si>
    <t> BBS 82 </t>
  </si>
  <si>
    <t>2446418.669 </t>
  </si>
  <si>
    <t> 19.12.1985 04:03 </t>
  </si>
  <si>
    <t>2446429.561 </t>
  </si>
  <si>
    <t> 30.12.1985 01:27 </t>
  </si>
  <si>
    <t>2446438.604 </t>
  </si>
  <si>
    <t> 08.01.1986 02:29 </t>
  </si>
  <si>
    <t>2446469.442 </t>
  </si>
  <si>
    <t> 07.02.1986 22:36 </t>
  </si>
  <si>
    <t> J.Pietz </t>
  </si>
  <si>
    <t>BAVM 43 </t>
  </si>
  <si>
    <t>2446496.620 </t>
  </si>
  <si>
    <t> 07.03.1986 02:52 </t>
  </si>
  <si>
    <t>2446505.676 </t>
  </si>
  <si>
    <t> 16.03.1986 04:13 </t>
  </si>
  <si>
    <t> M.Smith </t>
  </si>
  <si>
    <t>2446556.446 </t>
  </si>
  <si>
    <t> 05.05.1986 22:42 </t>
  </si>
  <si>
    <t>2446614.423 </t>
  </si>
  <si>
    <t> 02.07.1986 22:09 </t>
  </si>
  <si>
    <t> B.Koch </t>
  </si>
  <si>
    <t>BAVM 46 </t>
  </si>
  <si>
    <t>2446614.429 </t>
  </si>
  <si>
    <t> 02.07.1986 22:17 </t>
  </si>
  <si>
    <t> M.Lenz </t>
  </si>
  <si>
    <t> BRNO 28 </t>
  </si>
  <si>
    <t>2446614.430 </t>
  </si>
  <si>
    <t> 02.07.1986 22:19 </t>
  </si>
  <si>
    <t> L.Sedlak </t>
  </si>
  <si>
    <t>2446614.433 </t>
  </si>
  <si>
    <t> 02.07.1986 22:23 </t>
  </si>
  <si>
    <t> R.Vystavel </t>
  </si>
  <si>
    <t>2446614.437 </t>
  </si>
  <si>
    <t> 02.07.1986 22:29 </t>
  </si>
  <si>
    <t> T.Cervinka </t>
  </si>
  <si>
    <t> A.Kokes </t>
  </si>
  <si>
    <t>2446614.446 </t>
  </si>
  <si>
    <t> 02.07.1986 22:42 </t>
  </si>
  <si>
    <t> P.Znojilova </t>
  </si>
  <si>
    <t>2446614.447 </t>
  </si>
  <si>
    <t> 02.07.1986 22:43 </t>
  </si>
  <si>
    <t>2446623.485 </t>
  </si>
  <si>
    <t> 11.07.1986 23:38 </t>
  </si>
  <si>
    <t>2446623.493 </t>
  </si>
  <si>
    <t> 11.07.1986 23:49 </t>
  </si>
  <si>
    <t>2446654.321 </t>
  </si>
  <si>
    <t> 11.08.1986 19:42 </t>
  </si>
  <si>
    <t> H.Duncan </t>
  </si>
  <si>
    <t>2446659.768 </t>
  </si>
  <si>
    <t> 17.08.1986 06:25 </t>
  </si>
  <si>
    <t>2446672.425 </t>
  </si>
  <si>
    <t> 29.08.1986 22:12 </t>
  </si>
  <si>
    <t>2446672.427 </t>
  </si>
  <si>
    <t> 29.08.1986 22:14 </t>
  </si>
  <si>
    <t> H.Houzarova </t>
  </si>
  <si>
    <t>2446672.428 </t>
  </si>
  <si>
    <t> 29.08.1986 22:16 </t>
  </si>
  <si>
    <t>2446672.432 </t>
  </si>
  <si>
    <t> 29.08.1986 22:22 </t>
  </si>
  <si>
    <t> R.Brazda </t>
  </si>
  <si>
    <t>2446672.438 </t>
  </si>
  <si>
    <t> 29.08.1986 22:30 </t>
  </si>
  <si>
    <t> J.Nevrzal </t>
  </si>
  <si>
    <t>2446672.442 </t>
  </si>
  <si>
    <t> 29.08.1986 22:36 </t>
  </si>
  <si>
    <t>2446672.450 </t>
  </si>
  <si>
    <t> 29.08.1986 22:48 </t>
  </si>
  <si>
    <t> J.Vavrinkova </t>
  </si>
  <si>
    <t>2446701.434 </t>
  </si>
  <si>
    <t> 27.09.1986 22:24 </t>
  </si>
  <si>
    <t> J.Csipes </t>
  </si>
  <si>
    <t>2446701.448 </t>
  </si>
  <si>
    <t> 27.09.1986 22:45 </t>
  </si>
  <si>
    <t>2446708.697 </t>
  </si>
  <si>
    <t> 05.10.1986 04:43 </t>
  </si>
  <si>
    <t>2446710.511 </t>
  </si>
  <si>
    <t> 07.10.1986 00:15 </t>
  </si>
  <si>
    <t> A.Kocsis </t>
  </si>
  <si>
    <t> ALBO 1986 12 </t>
  </si>
  <si>
    <t>2446712.285 </t>
  </si>
  <si>
    <t> 08.10.1986 18:50 </t>
  </si>
  <si>
    <t>2446741.347 </t>
  </si>
  <si>
    <t> 06.11.1986 20:19 </t>
  </si>
  <si>
    <t> G.Maris </t>
  </si>
  <si>
    <t>2446779.3764 </t>
  </si>
  <si>
    <t> 14.12.1986 21:02 </t>
  </si>
  <si>
    <t> -0.0043 </t>
  </si>
  <si>
    <t>2446799.313 </t>
  </si>
  <si>
    <t> 03.01.1987 19:30 </t>
  </si>
  <si>
    <t> P.Sterzinger </t>
  </si>
  <si>
    <t>2446828.327 </t>
  </si>
  <si>
    <t> 01.02.1987 19:50 </t>
  </si>
  <si>
    <t>2446904.437 </t>
  </si>
  <si>
    <t> 18.04.1987 22:29 </t>
  </si>
  <si>
    <t>2446991.452 </t>
  </si>
  <si>
    <t> 14.07.1987 22:50 </t>
  </si>
  <si>
    <t> R.Schertler </t>
  </si>
  <si>
    <t>BAVM 50 </t>
  </si>
  <si>
    <t>2447000.526 </t>
  </si>
  <si>
    <t> 24.07.1987 00:37 </t>
  </si>
  <si>
    <t> L.Mihok </t>
  </si>
  <si>
    <t>2447029.500 </t>
  </si>
  <si>
    <t> 22.08.1987 00:00 </t>
  </si>
  <si>
    <t> W.Renz </t>
  </si>
  <si>
    <t>2447031.331 </t>
  </si>
  <si>
    <t> 23.08.1987 19:56 </t>
  </si>
  <si>
    <t> A.Szauer </t>
  </si>
  <si>
    <t> ALBO 1987 9 </t>
  </si>
  <si>
    <t>2447031.357 </t>
  </si>
  <si>
    <t> 23.08.1987 20:34 </t>
  </si>
  <si>
    <t> 0.025 </t>
  </si>
  <si>
    <t> BBS 86 </t>
  </si>
  <si>
    <t>2447040.420 </t>
  </si>
  <si>
    <t> 01.09.1987 22:04 </t>
  </si>
  <si>
    <t>2447040.423 </t>
  </si>
  <si>
    <t> 01.09.1987 22:09 </t>
  </si>
  <si>
    <t> P.Elias </t>
  </si>
  <si>
    <t>2447060.336 </t>
  </si>
  <si>
    <t> 21.09.1987 20:03 </t>
  </si>
  <si>
    <t> S.Lupac </t>
  </si>
  <si>
    <t>2447069.380 </t>
  </si>
  <si>
    <t> 30.09.1987 21:07 </t>
  </si>
  <si>
    <t>2447069.396 </t>
  </si>
  <si>
    <t> 30.09.1987 21:30 </t>
  </si>
  <si>
    <t>K </t>
  </si>
  <si>
    <t>2447085.710 </t>
  </si>
  <si>
    <t> 17.10.1987 05:02 </t>
  </si>
  <si>
    <t>2447138.272 </t>
  </si>
  <si>
    <t> 08.12.1987 18:31 </t>
  </si>
  <si>
    <t> A.Chapman </t>
  </si>
  <si>
    <t> VSSC 70.19 </t>
  </si>
  <si>
    <t>2447205.331 </t>
  </si>
  <si>
    <t> 13.02.1988 19:56 </t>
  </si>
  <si>
    <t>2447212.615 </t>
  </si>
  <si>
    <t> 21.02.1988 02:45 </t>
  </si>
  <si>
    <t>2447388.423 </t>
  </si>
  <si>
    <t> 14.08.1988 22:09 </t>
  </si>
  <si>
    <t>2447388.432 </t>
  </si>
  <si>
    <t> 14.08.1988 22:22 </t>
  </si>
  <si>
    <t> J.Fabregat </t>
  </si>
  <si>
    <t> BBS 90 </t>
  </si>
  <si>
    <t>2447388.458 </t>
  </si>
  <si>
    <t> 14.08.1988 22:59 </t>
  </si>
  <si>
    <t> 0.045 </t>
  </si>
  <si>
    <t> BBS 89 </t>
  </si>
  <si>
    <t>2447408.347 </t>
  </si>
  <si>
    <t> 03.09.1988 20:19 </t>
  </si>
  <si>
    <t> ALBO 1989 2 </t>
  </si>
  <si>
    <t>2447417.389 </t>
  </si>
  <si>
    <t> 12.09.1988 21:20 </t>
  </si>
  <si>
    <t> G.Pointer </t>
  </si>
  <si>
    <t> VSSC 72.25 </t>
  </si>
  <si>
    <t>2447435.5408 </t>
  </si>
  <si>
    <t> 01.10.1988 00:58 </t>
  </si>
  <si>
    <t>2447515.309 </t>
  </si>
  <si>
    <t> 19.12.1988 19:24 </t>
  </si>
  <si>
    <t> M.D.Taylor </t>
  </si>
  <si>
    <t>2447553.346 </t>
  </si>
  <si>
    <t> 26.01.1989 20:18 </t>
  </si>
  <si>
    <t> J.Vandenbroere </t>
  </si>
  <si>
    <t> BBS 91 </t>
  </si>
  <si>
    <t>2447562.395 </t>
  </si>
  <si>
    <t> 04.02.1989 21:28 </t>
  </si>
  <si>
    <t>2447674.819 </t>
  </si>
  <si>
    <t> 28.05.1989 07:39 </t>
  </si>
  <si>
    <t>2447687.490 </t>
  </si>
  <si>
    <t> 09.06.1989 23:45 </t>
  </si>
  <si>
    <t> M.Navratil </t>
  </si>
  <si>
    <t> BRNO 31 </t>
  </si>
  <si>
    <t>2447697.4693 </t>
  </si>
  <si>
    <t> 19.06.1989 23:15 </t>
  </si>
  <si>
    <t> 0.0089 </t>
  </si>
  <si>
    <t> VSSC 73 </t>
  </si>
  <si>
    <t>2447754.557 </t>
  </si>
  <si>
    <t> 16.08.1989 01:22 </t>
  </si>
  <si>
    <t> Z.Paragi </t>
  </si>
  <si>
    <t> ALBO 1989 9 </t>
  </si>
  <si>
    <t>2447803.489 </t>
  </si>
  <si>
    <t> 03.10.1989 23:44 </t>
  </si>
  <si>
    <t> BBS 93 </t>
  </si>
  <si>
    <t>2447805.325 </t>
  </si>
  <si>
    <t> 05.10.1989 19:48 </t>
  </si>
  <si>
    <t> F.Acerbi </t>
  </si>
  <si>
    <t>2447814.365 </t>
  </si>
  <si>
    <t> 14.10.1989 20:45 </t>
  </si>
  <si>
    <t> K.Seifert </t>
  </si>
  <si>
    <t>BAVM 56 </t>
  </si>
  <si>
    <t>2447854.246 </t>
  </si>
  <si>
    <t> 23.11.1989 17:54 </t>
  </si>
  <si>
    <t> BBS 94 </t>
  </si>
  <si>
    <t>2447863.307 </t>
  </si>
  <si>
    <t> 02.12.1989 19:22 </t>
  </si>
  <si>
    <t> MTEO 20.35 </t>
  </si>
  <si>
    <t>2447870.573 </t>
  </si>
  <si>
    <t> 10.12.1989 01:45 </t>
  </si>
  <si>
    <t> P.Sventek </t>
  </si>
  <si>
    <t>2447890.502 </t>
  </si>
  <si>
    <t> 30.12.1989 00:02 </t>
  </si>
  <si>
    <t> C.Friedlingstein </t>
  </si>
  <si>
    <t>2448017.370 </t>
  </si>
  <si>
    <t> 05.05.1990 20:52 </t>
  </si>
  <si>
    <t>2448113.435 </t>
  </si>
  <si>
    <t> 09.08.1990 22:26 </t>
  </si>
  <si>
    <t>BAVM 59 </t>
  </si>
  <si>
    <t>2448133.384 </t>
  </si>
  <si>
    <t> 29.08.1990 21:12 </t>
  </si>
  <si>
    <t> J.Dvorak B. </t>
  </si>
  <si>
    <t>2448153.324 </t>
  </si>
  <si>
    <t> 18.09.1990 19:46 </t>
  </si>
  <si>
    <t> P.Klix </t>
  </si>
  <si>
    <t>2448153.326 </t>
  </si>
  <si>
    <t> 18.09.1990 19:49 </t>
  </si>
  <si>
    <t> BBS 96 </t>
  </si>
  <si>
    <t>2448182.359 </t>
  </si>
  <si>
    <t> 17.10.1990 20:36 </t>
  </si>
  <si>
    <t> L.Janak </t>
  </si>
  <si>
    <t>2448249.395 </t>
  </si>
  <si>
    <t> 23.12.1990 21:28 </t>
  </si>
  <si>
    <t> P.Koukola </t>
  </si>
  <si>
    <t>2448481.394 </t>
  </si>
  <si>
    <t> 12.08.1991 21:27 </t>
  </si>
  <si>
    <t>2448481.4069 </t>
  </si>
  <si>
    <t> 12.08.1991 21:45 </t>
  </si>
  <si>
    <t> -0.0011 </t>
  </si>
  <si>
    <t> Wolf &amp; Diethelm </t>
  </si>
  <si>
    <t>IBVS 3762 </t>
  </si>
  <si>
    <t>2448490.4693 </t>
  </si>
  <si>
    <t> 21.08.1991 23:15 </t>
  </si>
  <si>
    <t> -0.0017 </t>
  </si>
  <si>
    <t>2448490.478 </t>
  </si>
  <si>
    <t> 21.08.1991 23:28 </t>
  </si>
  <si>
    <t> M.Dahm </t>
  </si>
  <si>
    <t>BAVM 60 </t>
  </si>
  <si>
    <t>2448501.344 </t>
  </si>
  <si>
    <t> 01.09.1991 20:15 </t>
  </si>
  <si>
    <t> K.Rätz </t>
  </si>
  <si>
    <t> ALBO 1993 1 </t>
  </si>
  <si>
    <t>2448508.601 </t>
  </si>
  <si>
    <t> 09.09.1991 02:25 </t>
  </si>
  <si>
    <t> BBS 100 </t>
  </si>
  <si>
    <t>2448510.427 </t>
  </si>
  <si>
    <t> 10.09.1991 22:14 </t>
  </si>
  <si>
    <t>2448539.404 </t>
  </si>
  <si>
    <t> 09.10.1991 21:41 </t>
  </si>
  <si>
    <t> G.Maintz </t>
  </si>
  <si>
    <t>2448673.573 </t>
  </si>
  <si>
    <t> 21.02.1992 01:45 </t>
  </si>
  <si>
    <t> 0.030 </t>
  </si>
  <si>
    <t> AOEB 3 </t>
  </si>
  <si>
    <t>2448954.507 </t>
  </si>
  <si>
    <t> 28.11.1992 00:10 </t>
  </si>
  <si>
    <t> M.Csukas </t>
  </si>
  <si>
    <t>2448956.306 </t>
  </si>
  <si>
    <t> 29.11.1992 19:20 </t>
  </si>
  <si>
    <t>BAVM 62 </t>
  </si>
  <si>
    <t>2448985.318 </t>
  </si>
  <si>
    <t> 28.12.1992 19:37 </t>
  </si>
  <si>
    <t>2449206.453 </t>
  </si>
  <si>
    <t> 06.08.1993 22:52 </t>
  </si>
  <si>
    <t> P.Molik </t>
  </si>
  <si>
    <t>2449215.511 </t>
  </si>
  <si>
    <t> 16.08.1993 00:15 </t>
  </si>
  <si>
    <t>2449242.725 </t>
  </si>
  <si>
    <t> 12.09.1993 05:24 </t>
  </si>
  <si>
    <t> M.Nall </t>
  </si>
  <si>
    <t>2449253.581 </t>
  </si>
  <si>
    <t> 23.09.1993 01:56 </t>
  </si>
  <si>
    <t>2449255.408 </t>
  </si>
  <si>
    <t> 24.09.1993 21:47 </t>
  </si>
  <si>
    <t>2449282.599 </t>
  </si>
  <si>
    <t> 22.10.1993 02:22 </t>
  </si>
  <si>
    <t>2449311.609 </t>
  </si>
  <si>
    <t> 20.11.1993 02:36 </t>
  </si>
  <si>
    <t> 0.032 </t>
  </si>
  <si>
    <t>2449333.3267 </t>
  </si>
  <si>
    <t> 11.12.1993 19:50 </t>
  </si>
  <si>
    <t> F.Faghihi et al. </t>
  </si>
  <si>
    <t>IBVS 4784 </t>
  </si>
  <si>
    <t>2449402.2066 </t>
  </si>
  <si>
    <t> 18.02.1994 16:57 </t>
  </si>
  <si>
    <t> 0.0001 </t>
  </si>
  <si>
    <t>2449429.395 </t>
  </si>
  <si>
    <t> 17.03.1994 21:28 </t>
  </si>
  <si>
    <t> M.Martignoni </t>
  </si>
  <si>
    <t> BBS 108 </t>
  </si>
  <si>
    <t>2449574.390 </t>
  </si>
  <si>
    <t> 09.08.1994 21:21 </t>
  </si>
  <si>
    <t>BAVM 79 </t>
  </si>
  <si>
    <t>2449596.179 </t>
  </si>
  <si>
    <t> 31.08.1994 16:17 </t>
  </si>
  <si>
    <t> Y.Sekino </t>
  </si>
  <si>
    <t>2449603.407 </t>
  </si>
  <si>
    <t> 07.09.1994 21:46 </t>
  </si>
  <si>
    <t>2449777.398 </t>
  </si>
  <si>
    <t> 28.02.1995 21:33 </t>
  </si>
  <si>
    <t> BBS 110 </t>
  </si>
  <si>
    <t>2449797.357 </t>
  </si>
  <si>
    <t> 20.03.1995 20:34 </t>
  </si>
  <si>
    <t>2449951.4319 </t>
  </si>
  <si>
    <t> 21.08.1995 22:21 </t>
  </si>
  <si>
    <t> S.Stano </t>
  </si>
  <si>
    <t> BRNO 32 </t>
  </si>
  <si>
    <t> F.Sura </t>
  </si>
  <si>
    <t>2449951.4346 </t>
  </si>
  <si>
    <t> 21.08.1995 22:25 </t>
  </si>
  <si>
    <t> 0.0116 </t>
  </si>
  <si>
    <t> M.Bilansky </t>
  </si>
  <si>
    <t> L.Marcin </t>
  </si>
  <si>
    <t>2449951.4437 </t>
  </si>
  <si>
    <t> 21.08.1995 22:38 </t>
  </si>
  <si>
    <t> 0.0207 </t>
  </si>
  <si>
    <t> L.Surova </t>
  </si>
  <si>
    <t>2449978.639 </t>
  </si>
  <si>
    <t> 18.09.1995 03:20 </t>
  </si>
  <si>
    <t>2449978.643 </t>
  </si>
  <si>
    <t> 18.09.1995 03:25 </t>
  </si>
  <si>
    <t> R.Schmude </t>
  </si>
  <si>
    <t>2449998.575 </t>
  </si>
  <si>
    <t> 08.10.1995 01:48 </t>
  </si>
  <si>
    <t>2450007.627 </t>
  </si>
  <si>
    <t> 17.10.1995 03:02 </t>
  </si>
  <si>
    <t> R.Hays </t>
  </si>
  <si>
    <t>2450007.642 </t>
  </si>
  <si>
    <t> 17.10.1995 03:24 </t>
  </si>
  <si>
    <t>2450027.597 </t>
  </si>
  <si>
    <t> 06.11.1995 02:19 </t>
  </si>
  <si>
    <t>2450036.608 </t>
  </si>
  <si>
    <t> 15.11.1995 02:35 </t>
  </si>
  <si>
    <t>2450036.628 </t>
  </si>
  <si>
    <t> 15.11.1995 03:04 </t>
  </si>
  <si>
    <t>2450040.2385 </t>
  </si>
  <si>
    <t> 18.11.1995 17:43 </t>
  </si>
  <si>
    <t>2450047.520 </t>
  </si>
  <si>
    <t> 26.11.1995 00:28 </t>
  </si>
  <si>
    <t>2450049.3011 </t>
  </si>
  <si>
    <t> 27.11.1995 19:13 </t>
  </si>
  <si>
    <t>2450085.549 </t>
  </si>
  <si>
    <t> 03.01.1996 01:10 </t>
  </si>
  <si>
    <t> AOEB 7 </t>
  </si>
  <si>
    <t>2450096.4238 </t>
  </si>
  <si>
    <t> 13.01.1996 22:10 </t>
  </si>
  <si>
    <t> T.Borkovits </t>
  </si>
  <si>
    <t>IBVS 4340 </t>
  </si>
  <si>
    <t>2450096.4287 </t>
  </si>
  <si>
    <t> 13.01.1996 22:17 </t>
  </si>
  <si>
    <t> -0.0020 </t>
  </si>
  <si>
    <t>2450397.3418 </t>
  </si>
  <si>
    <t> 09.11.1996 20:12 </t>
  </si>
  <si>
    <t> 0.0203 </t>
  </si>
  <si>
    <t> M.Netolicky </t>
  </si>
  <si>
    <t>2450484.3287 </t>
  </si>
  <si>
    <t> 04.02.1997 19:53 </t>
  </si>
  <si>
    <t> 0.0026 </t>
  </si>
  <si>
    <t> R.Polloczek </t>
  </si>
  <si>
    <t>2450674.661 </t>
  </si>
  <si>
    <t> 14.08.1997 03:51 </t>
  </si>
  <si>
    <t>2450687.3391 </t>
  </si>
  <si>
    <t> 26.08.1997 20:08 </t>
  </si>
  <si>
    <t> 0.0023 </t>
  </si>
  <si>
    <t> R.Mikusinec </t>
  </si>
  <si>
    <t>2450752.587 </t>
  </si>
  <si>
    <t> 31.10.1997 02:05 </t>
  </si>
  <si>
    <t> H.Strüver </t>
  </si>
  <si>
    <t>BAVM 113 </t>
  </si>
  <si>
    <t>2450848.657 </t>
  </si>
  <si>
    <t> 04.02.1998 03:46 </t>
  </si>
  <si>
    <t> R.Meyer </t>
  </si>
  <si>
    <t>2451005.45 </t>
  </si>
  <si>
    <t> 10.07.1998 22:48 </t>
  </si>
  <si>
    <t> 0.00 </t>
  </si>
  <si>
    <t> I.Biro </t>
  </si>
  <si>
    <t>IBVS 4633 </t>
  </si>
  <si>
    <t>2451145.915 </t>
  </si>
  <si>
    <t> 28.11.1998 09:57 </t>
  </si>
  <si>
    <t> K.Kanai </t>
  </si>
  <si>
    <t>2451149.544 </t>
  </si>
  <si>
    <t> 02.12.1998 01:03 </t>
  </si>
  <si>
    <t> R.Berg </t>
  </si>
  <si>
    <t>2451153.17 </t>
  </si>
  <si>
    <t> 05.12.1998 16:04 </t>
  </si>
  <si>
    <t> -0.00 </t>
  </si>
  <si>
    <t>2451158.591 </t>
  </si>
  <si>
    <t> 11.12.1998 02:11 </t>
  </si>
  <si>
    <t>2451171.287 </t>
  </si>
  <si>
    <t> 23.12.1998 18:53 </t>
  </si>
  <si>
    <t> K.Tikkanen </t>
  </si>
  <si>
    <t> BBS 122 </t>
  </si>
  <si>
    <t>2451216.595 </t>
  </si>
  <si>
    <t> 07.02.1999 02:16 </t>
  </si>
  <si>
    <t>2451218.415 </t>
  </si>
  <si>
    <t> 08.02.1999 21:57 </t>
  </si>
  <si>
    <t>BAVM 122 </t>
  </si>
  <si>
    <t>2451247.421 </t>
  </si>
  <si>
    <t> 09.03.1999 22:06 </t>
  </si>
  <si>
    <t>2451334.435 </t>
  </si>
  <si>
    <t> 04.06.1999 22:26 </t>
  </si>
  <si>
    <t> S.Foglia </t>
  </si>
  <si>
    <t>2451392.4253 </t>
  </si>
  <si>
    <t> 01.08.1999 22:12 </t>
  </si>
  <si>
    <t> -0.0112 </t>
  </si>
  <si>
    <t>BAVM 132 </t>
  </si>
  <si>
    <t>2451430.4889 </t>
  </si>
  <si>
    <t> 08.09.1999 23:44 </t>
  </si>
  <si>
    <t> -0.0121 </t>
  </si>
  <si>
    <t>2451432.332 </t>
  </si>
  <si>
    <t> 10.09.1999 19:58 </t>
  </si>
  <si>
    <t>2451490.320 </t>
  </si>
  <si>
    <t> 07.11.1999 19:40 </t>
  </si>
  <si>
    <t>2451497.549 </t>
  </si>
  <si>
    <t> 15.11.1999 01:10 </t>
  </si>
  <si>
    <t> D.Bannuscher </t>
  </si>
  <si>
    <t>BAVM 131 </t>
  </si>
  <si>
    <t>2451519.311 </t>
  </si>
  <si>
    <t> 06.12.1999 19:27 </t>
  </si>
  <si>
    <t>2451544.680 </t>
  </si>
  <si>
    <t> 01.01.2000 04:19 </t>
  </si>
  <si>
    <t>2451548.316 </t>
  </si>
  <si>
    <t> 04.01.2000 19:35 </t>
  </si>
  <si>
    <t>2451586.362 </t>
  </si>
  <si>
    <t> 11.02.2000 20:41 </t>
  </si>
  <si>
    <t> A.Abe </t>
  </si>
  <si>
    <t>2451586.374 </t>
  </si>
  <si>
    <t> 11.02.2000 20:58 </t>
  </si>
  <si>
    <t>BAVM 152 </t>
  </si>
  <si>
    <t>2451615.366 </t>
  </si>
  <si>
    <t> 11.03.2000 20:47 </t>
  </si>
  <si>
    <t>2451635.317 </t>
  </si>
  <si>
    <t> 31.03.2000 19:36 </t>
  </si>
  <si>
    <t>2451749.510 </t>
  </si>
  <si>
    <t> 24.07.2000 00:14 </t>
  </si>
  <si>
    <t> A.Mey </t>
  </si>
  <si>
    <t>BAVM 143 </t>
  </si>
  <si>
    <t>2451749.516 </t>
  </si>
  <si>
    <t> 24.07.2000 00:23 </t>
  </si>
  <si>
    <t> H.Zaunick </t>
  </si>
  <si>
    <t>2451809.312 </t>
  </si>
  <si>
    <t> 21.09.2000 19:29 </t>
  </si>
  <si>
    <t>2451818.384 </t>
  </si>
  <si>
    <t> 30.09.2000 21:12 </t>
  </si>
  <si>
    <t> T.Lange </t>
  </si>
  <si>
    <t>2451845.574 </t>
  </si>
  <si>
    <t> 28.10.2000 01:46 </t>
  </si>
  <si>
    <t>2451867.340 </t>
  </si>
  <si>
    <t> 18.11.2000 20:09 </t>
  </si>
  <si>
    <t>2451925.3255 </t>
  </si>
  <si>
    <t> 15.01.2001 19:48 </t>
  </si>
  <si>
    <t> -0.0141 </t>
  </si>
  <si>
    <t> SZ.Csizmadia et al. </t>
  </si>
  <si>
    <t>IBVS 5230 </t>
  </si>
  <si>
    <t>2452117.448 </t>
  </si>
  <si>
    <t> 26.07.2001 22:45 </t>
  </si>
  <si>
    <t>BAVM 154 </t>
  </si>
  <si>
    <t>2452133.771 </t>
  </si>
  <si>
    <t> 12.08.2001 06:30 </t>
  </si>
  <si>
    <t> B.Manske </t>
  </si>
  <si>
    <t>2452320.474 </t>
  </si>
  <si>
    <t> 14.02.2002 23:22 </t>
  </si>
  <si>
    <t>2452398.418 </t>
  </si>
  <si>
    <t> 03.05.2002 22:01 </t>
  </si>
  <si>
    <t> AOEB 12 </t>
  </si>
  <si>
    <t>2452485.421 </t>
  </si>
  <si>
    <t> 29.07.2002 22:06 </t>
  </si>
  <si>
    <t>BAVM 157 </t>
  </si>
  <si>
    <t>2452527.111 </t>
  </si>
  <si>
    <t> 09.09.2002 14:39 </t>
  </si>
  <si>
    <t> Sugui </t>
  </si>
  <si>
    <t>VSB 40 </t>
  </si>
  <si>
    <t>2452559.7314 </t>
  </si>
  <si>
    <t> 12.10.2002 05:33 </t>
  </si>
  <si>
    <t> -0.0167 </t>
  </si>
  <si>
    <t>C </t>
  </si>
  <si>
    <t>ns</t>
  </si>
  <si>
    <t>2452813.4952 </t>
  </si>
  <si>
    <t> 22.06.2003 23:53 </t>
  </si>
  <si>
    <t> -0.0163 </t>
  </si>
  <si>
    <t> U.Schmidt </t>
  </si>
  <si>
    <t>BAVM 172 </t>
  </si>
  <si>
    <t>2452862.437 </t>
  </si>
  <si>
    <t> 10.08.2003 22:29 </t>
  </si>
  <si>
    <t>BAVM 171 </t>
  </si>
  <si>
    <t>2452902.301 </t>
  </si>
  <si>
    <t> 19.09.2003 19:13 </t>
  </si>
  <si>
    <t>2452938.5642 </t>
  </si>
  <si>
    <t> 26.10.2003 01:32 </t>
  </si>
  <si>
    <t> -0.0164 </t>
  </si>
  <si>
    <t>R</t>
  </si>
  <si>
    <t> G.Lubcke </t>
  </si>
  <si>
    <t> JAAVSO 39;177 </t>
  </si>
  <si>
    <t>2452962.1273 </t>
  </si>
  <si>
    <t> 18.11.2003 15:03 </t>
  </si>
  <si>
    <t> -0.0170 </t>
  </si>
  <si>
    <t> T.Krajci </t>
  </si>
  <si>
    <t>IBVS 5592 </t>
  </si>
  <si>
    <t>2452989.322 </t>
  </si>
  <si>
    <t> 15.12.2003 19:43 </t>
  </si>
  <si>
    <t>2453005.625 </t>
  </si>
  <si>
    <t> 01.01.2004 03:00 </t>
  </si>
  <si>
    <t>2453290.2084 </t>
  </si>
  <si>
    <t> 11.10.2004 17:00 </t>
  </si>
  <si>
    <t> -0.0157 </t>
  </si>
  <si>
    <t> Nakajima </t>
  </si>
  <si>
    <t>VSB 43 </t>
  </si>
  <si>
    <t>2453301.075 </t>
  </si>
  <si>
    <t> 22.10.2004 13:48 </t>
  </si>
  <si>
    <t>2453308.3275 </t>
  </si>
  <si>
    <t> 29.10.2004 19:51 </t>
  </si>
  <si>
    <t> -0.0226 </t>
  </si>
  <si>
    <t> V.Bakis et al. </t>
  </si>
  <si>
    <t>IBVS 5616 </t>
  </si>
  <si>
    <t>2453337.3289 </t>
  </si>
  <si>
    <t> 27.11.2004 19:53 </t>
  </si>
  <si>
    <t> -0.0227 </t>
  </si>
  <si>
    <t>2453340.954 </t>
  </si>
  <si>
    <t> 01.12.2004 10:53 </t>
  </si>
  <si>
    <t>2453627.3470 </t>
  </si>
  <si>
    <t> 13.09.2005 20:19 </t>
  </si>
  <si>
    <t> -0.0199 </t>
  </si>
  <si>
    <t>IBVS 5662 </t>
  </si>
  <si>
    <t>2453636.407 </t>
  </si>
  <si>
    <t> 22.09.2005 21:46 </t>
  </si>
  <si>
    <t>BAVM 179 </t>
  </si>
  <si>
    <t>2453672.648 </t>
  </si>
  <si>
    <t> 29.10.2005 03:33 </t>
  </si>
  <si>
    <t>2453679.937 </t>
  </si>
  <si>
    <t> 05.11.2005 10:29 </t>
  </si>
  <si>
    <t> Takahashi </t>
  </si>
  <si>
    <t>VSB 44 </t>
  </si>
  <si>
    <t>2453687.157 </t>
  </si>
  <si>
    <t> 12.11.2005 15:46 </t>
  </si>
  <si>
    <t>2453707.112 </t>
  </si>
  <si>
    <t> 02.12.2005 14:41 </t>
  </si>
  <si>
    <t> Yutaka </t>
  </si>
  <si>
    <t>2453737.908 </t>
  </si>
  <si>
    <t> 02.01.2006 09:47 </t>
  </si>
  <si>
    <t> K.Nagai et al. </t>
  </si>
  <si>
    <t>VSB 45 </t>
  </si>
  <si>
    <t>2453750.6018 </t>
  </si>
  <si>
    <t> 15.01.2006 02:26 </t>
  </si>
  <si>
    <t> -0.0216 </t>
  </si>
  <si>
    <t> V.Petriew </t>
  </si>
  <si>
    <t>2453772.346 </t>
  </si>
  <si>
    <t> 05.02.2006 20:18 </t>
  </si>
  <si>
    <t> F.Gobet </t>
  </si>
  <si>
    <t>2453801.343 </t>
  </si>
  <si>
    <t> 06.03.2006 20:13 </t>
  </si>
  <si>
    <t>2454006.188 </t>
  </si>
  <si>
    <t> 27.09.2006 16:30 </t>
  </si>
  <si>
    <t>2454013.4270 </t>
  </si>
  <si>
    <t> 04.10.2006 22:14 </t>
  </si>
  <si>
    <t> -0.0228 </t>
  </si>
  <si>
    <t> S.Dogru et al. </t>
  </si>
  <si>
    <t>IBVS 5746 </t>
  </si>
  <si>
    <t>2454026.113 </t>
  </si>
  <si>
    <t> 17.10.2006 14:42 </t>
  </si>
  <si>
    <t>2454040.6301 </t>
  </si>
  <si>
    <t> 01.11.2006 03:07 </t>
  </si>
  <si>
    <t> -0.0086 </t>
  </si>
  <si>
    <t>2454381.394 </t>
  </si>
  <si>
    <t> 07.10.2007 21:27 </t>
  </si>
  <si>
    <t> H.Steinbach </t>
  </si>
  <si>
    <t>BAVM 202 </t>
  </si>
  <si>
    <t>2454406.7609 </t>
  </si>
  <si>
    <t> 02.11.2007 06:15 </t>
  </si>
  <si>
    <t> -0.0221 </t>
  </si>
  <si>
    <t> J.Bialozynski </t>
  </si>
  <si>
    <t>JAAVSO 36(2);171 </t>
  </si>
  <si>
    <t>2454491.941 </t>
  </si>
  <si>
    <t> 26.01.2008 10:35 </t>
  </si>
  <si>
    <t> K.Hirosawa </t>
  </si>
  <si>
    <t>VSB 48 </t>
  </si>
  <si>
    <t>2454506.451 </t>
  </si>
  <si>
    <t> 09.02.2008 22:49 </t>
  </si>
  <si>
    <t> P.Stein </t>
  </si>
  <si>
    <t>BAVM 204 </t>
  </si>
  <si>
    <t>2454508.2671 </t>
  </si>
  <si>
    <t> 11.02.2008 18:24 </t>
  </si>
  <si>
    <t> -0.0213 </t>
  </si>
  <si>
    <t> L.Šmelcer </t>
  </si>
  <si>
    <t>OEJV 0094 </t>
  </si>
  <si>
    <t>2454705.8385 </t>
  </si>
  <si>
    <t> 27.08.2008 08:07 </t>
  </si>
  <si>
    <t>JAAVSO vol.36(2);186 </t>
  </si>
  <si>
    <t>2454736.6526 </t>
  </si>
  <si>
    <t> 27.09.2008 03:39 </t>
  </si>
  <si>
    <t>2454752.953 </t>
  </si>
  <si>
    <t> 13.10.2008 10:52 </t>
  </si>
  <si>
    <t>2454778.3424 </t>
  </si>
  <si>
    <t> 07.11.2008 20:13 </t>
  </si>
  <si>
    <t> G.Monninger </t>
  </si>
  <si>
    <t>BAVM 228 </t>
  </si>
  <si>
    <t>2454778.3426 </t>
  </si>
  <si>
    <t> -0.0225 </t>
  </si>
  <si>
    <t>2454792.843 </t>
  </si>
  <si>
    <t> 22.11.2008 08:13 </t>
  </si>
  <si>
    <t>JAAVSO 37(1);44 </t>
  </si>
  <si>
    <t>2455055.6686 </t>
  </si>
  <si>
    <t> 12.08.2009 04:02 </t>
  </si>
  <si>
    <t> -0.0236 </t>
  </si>
  <si>
    <t> JAAVSO 38;85 </t>
  </si>
  <si>
    <t>2455133.6118 </t>
  </si>
  <si>
    <t> 29.10.2009 02:40 </t>
  </si>
  <si>
    <t> -0.0220 </t>
  </si>
  <si>
    <t> N.Erkan et al. </t>
  </si>
  <si>
    <t>IBVS 5924 </t>
  </si>
  <si>
    <t>2455139.050 </t>
  </si>
  <si>
    <t> 03.11.2009 13:12 </t>
  </si>
  <si>
    <t>VSB 50 </t>
  </si>
  <si>
    <t>2455485.239 </t>
  </si>
  <si>
    <t> 15.10.2010 17:44 </t>
  </si>
  <si>
    <t> Y.Maeda </t>
  </si>
  <si>
    <t>VSB 51 </t>
  </si>
  <si>
    <t>2455510.6300 </t>
  </si>
  <si>
    <t> 10.11.2010 03:07 </t>
  </si>
  <si>
    <t> -0.0237 </t>
  </si>
  <si>
    <t>2455510.6303 </t>
  </si>
  <si>
    <t> -0.0234 </t>
  </si>
  <si>
    <t>2455539.6310 </t>
  </si>
  <si>
    <t> 09.12.2010 03:08 </t>
  </si>
  <si>
    <t> -0.0243 </t>
  </si>
  <si>
    <t>2455539.6319 </t>
  </si>
  <si>
    <t> 09.12.2010 03:09 </t>
  </si>
  <si>
    <t>2455539.6329 </t>
  </si>
  <si>
    <t> 09.12.2010 03:11 </t>
  </si>
  <si>
    <t> -0.0224 </t>
  </si>
  <si>
    <t>2455619.3852 </t>
  </si>
  <si>
    <t> 26.02.2011 21:14 </t>
  </si>
  <si>
    <t> L.Pagel </t>
  </si>
  <si>
    <t>BAVM 220 </t>
  </si>
  <si>
    <t>2455815.131 </t>
  </si>
  <si>
    <t> 10.09.2011 15:08 </t>
  </si>
  <si>
    <t> T.Osonoe </t>
  </si>
  <si>
    <t>VSB 53 </t>
  </si>
  <si>
    <t>2455815.139 </t>
  </si>
  <si>
    <t> 10.09.2011 15:20 </t>
  </si>
  <si>
    <t> A.Taroda </t>
  </si>
  <si>
    <t>2455815.141 </t>
  </si>
  <si>
    <t> 10.09.2011 15:23 </t>
  </si>
  <si>
    <t> A.Ikegami </t>
  </si>
  <si>
    <t> Y.Nagata </t>
  </si>
  <si>
    <t>2455815.145 </t>
  </si>
  <si>
    <t> 10.09.2011 15:28 </t>
  </si>
  <si>
    <t> R.Isokawa </t>
  </si>
  <si>
    <t>2455815.146 </t>
  </si>
  <si>
    <t> 10.09.2011 15:30 </t>
  </si>
  <si>
    <t> T.Kawamura </t>
  </si>
  <si>
    <t>2455838.7074 </t>
  </si>
  <si>
    <t> 04.10.2011 04:58 </t>
  </si>
  <si>
    <t> -0.0261 </t>
  </si>
  <si>
    <t> JAAVSO 40;975 </t>
  </si>
  <si>
    <t>2456436.8627 </t>
  </si>
  <si>
    <t> 24.05.2013 08:42 </t>
  </si>
  <si>
    <t> -0.0274 </t>
  </si>
  <si>
    <t> JAAVSO 41;328 </t>
  </si>
  <si>
    <t>2456505.7417 </t>
  </si>
  <si>
    <t> 01.08.2013 05:48 </t>
  </si>
  <si>
    <t> -0.0270 </t>
  </si>
  <si>
    <t> K.Menzies </t>
  </si>
  <si>
    <t>2456534.7438 </t>
  </si>
  <si>
    <t> 30.08.2013 05:51 </t>
  </si>
  <si>
    <t> -0.0264 </t>
  </si>
  <si>
    <t> N.Simmons </t>
  </si>
  <si>
    <t>2456596.3709 </t>
  </si>
  <si>
    <t> 30.10.2013 20:54 </t>
  </si>
  <si>
    <t> -0.0276 </t>
  </si>
  <si>
    <t>-I</t>
  </si>
  <si>
    <t>BAVM 234 </t>
  </si>
  <si>
    <t>2456643.502 </t>
  </si>
  <si>
    <t> 17.12.2013 00:02 </t>
  </si>
  <si>
    <t>OEJV 0162 </t>
  </si>
  <si>
    <t>2456663.4359 </t>
  </si>
  <si>
    <t> 05.01.2014 22:27 </t>
  </si>
  <si>
    <t> H.Braunwarth </t>
  </si>
  <si>
    <t>BAVM 239 </t>
  </si>
  <si>
    <t>2456681.5628 </t>
  </si>
  <si>
    <t> 24.01.2014 01:30 </t>
  </si>
  <si>
    <t> -0.0277 </t>
  </si>
  <si>
    <t> JAAVSO 42;426 </t>
  </si>
  <si>
    <t>2456683.3760 </t>
  </si>
  <si>
    <t> 25.01.2014 21:01 </t>
  </si>
  <si>
    <t> -0.0271 </t>
  </si>
  <si>
    <t>BAVM 238 </t>
  </si>
  <si>
    <t>2456924.4508 </t>
  </si>
  <si>
    <t> 23.09.2014 22:49 </t>
  </si>
  <si>
    <t> -0.0275 </t>
  </si>
  <si>
    <t>2456928.0747 </t>
  </si>
  <si>
    <t> 27.09.2014 13:47 </t>
  </si>
  <si>
    <t> -0.0288 </t>
  </si>
  <si>
    <t>cG</t>
  </si>
  <si>
    <t> M.Ida </t>
  </si>
  <si>
    <t>VSB 59 </t>
  </si>
  <si>
    <t>2457058.5826 </t>
  </si>
  <si>
    <t> 05.02.2015 01:58 </t>
  </si>
  <si>
    <t> -0.0278 </t>
  </si>
  <si>
    <t> JAAVSO 43-1 </t>
  </si>
  <si>
    <t>2457058.5827 </t>
  </si>
  <si>
    <t> 05.02.2015 01:59 </t>
  </si>
  <si>
    <t>Ic</t>
  </si>
  <si>
    <t>2457058.5830 </t>
  </si>
  <si>
    <t>s5</t>
  </si>
  <si>
    <t>s6</t>
  </si>
  <si>
    <t>s7</t>
  </si>
  <si>
    <t>BAD?</t>
  </si>
  <si>
    <t>M. Smith</t>
  </si>
  <si>
    <t>BAV-M 46</t>
  </si>
  <si>
    <t>BRNO 28</t>
  </si>
  <si>
    <t>BAV-M 50</t>
  </si>
  <si>
    <t>BBSAG Bull.86</t>
  </si>
  <si>
    <t>Elias P</t>
  </si>
  <si>
    <t>BAAVSS 70</t>
  </si>
  <si>
    <t>Fabregat J</t>
  </si>
  <si>
    <t>BBSAG Bull.90</t>
  </si>
  <si>
    <t>BBSAG Bull.89</t>
  </si>
  <si>
    <t>BAAVSS 72,22</t>
  </si>
  <si>
    <t>Vandenbroere J</t>
  </si>
  <si>
    <t>BBSAG Bull.91</t>
  </si>
  <si>
    <t>BRNO 31</t>
  </si>
  <si>
    <t>BBSAG Bull.93</t>
  </si>
  <si>
    <t>Acerbi F</t>
  </si>
  <si>
    <t>BAV-M56</t>
  </si>
  <si>
    <t>BBSAG Bull.94</t>
  </si>
  <si>
    <t>P. Sventek</t>
  </si>
  <si>
    <t>Friedlingstein</t>
  </si>
  <si>
    <t>BAV-M 56</t>
  </si>
  <si>
    <t>BAV-M 59</t>
  </si>
  <si>
    <t>BBSAG Bull.96</t>
  </si>
  <si>
    <t>IBVS 3762</t>
  </si>
  <si>
    <t>BAV-M 60</t>
  </si>
  <si>
    <t>BBSAG Bull.100</t>
  </si>
  <si>
    <t>AAVSO 3</t>
  </si>
  <si>
    <t>BAAVSS 81</t>
  </si>
  <si>
    <t>M. Csukas</t>
  </si>
  <si>
    <t>BAV-M 62</t>
  </si>
  <si>
    <t>M. Nall</t>
  </si>
  <si>
    <t>Martignoni M</t>
  </si>
  <si>
    <t>BBSAG Bull.108</t>
  </si>
  <si>
    <t>BAV-M 79</t>
  </si>
  <si>
    <t>BBSAG Bull.110</t>
  </si>
  <si>
    <t>R. Schmude</t>
  </si>
  <si>
    <t>R. Hays</t>
  </si>
  <si>
    <t>IBVS 4340</t>
  </si>
  <si>
    <t>BAV-M 113</t>
  </si>
  <si>
    <t>V</t>
  </si>
  <si>
    <t>IBVS 4633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</si>
  <si>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</si>
  <si>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</si>
  <si>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</si>
  <si>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</si>
  <si>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</si>
  <si>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</si>
  <si>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</si>
  <si>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</si>
  <si>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</si>
  <si>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</si>
  <si>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</si>
  <si>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</si>
  <si>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</si>
  <si>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</si>
  <si>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</si>
  <si>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</si>
  <si>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</si>
  <si>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</si>
  <si>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</si>
  <si>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</si>
  <si>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</si>
  <si>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</si>
  <si>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</si>
  <si>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</si>
  <si>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</si>
  <si>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EA/SD</t>
  </si>
  <si>
    <t>Peter H</t>
  </si>
  <si>
    <t>BBSAG Bull...15</t>
  </si>
  <si>
    <t>B</t>
  </si>
  <si>
    <t>BBSAG Bull...17</t>
  </si>
  <si>
    <t>Locher K</t>
  </si>
  <si>
    <t>BBSAG Bull...23</t>
  </si>
  <si>
    <t>BBSAG Bull...24</t>
  </si>
  <si>
    <t>Germann R</t>
  </si>
  <si>
    <t>BBSAG Bull...25</t>
  </si>
  <si>
    <t>Diethelm R</t>
  </si>
  <si>
    <t>BBSAG Bull...26</t>
  </si>
  <si>
    <t>BBSAG Bull...27</t>
  </si>
  <si>
    <t>BBSAG Bull...29</t>
  </si>
  <si>
    <t>Isles J</t>
  </si>
  <si>
    <t>BBSAG Bull...31</t>
  </si>
  <si>
    <t>Clayton P</t>
  </si>
  <si>
    <t>BBSAG Bull...33</t>
  </si>
  <si>
    <t>Gough T</t>
  </si>
  <si>
    <t>BBSAG Bull.2</t>
  </si>
  <si>
    <t>BBSAG Bull.3</t>
  </si>
  <si>
    <t>BBSAG Bull.5</t>
  </si>
  <si>
    <t>BBSAG Bull.6</t>
  </si>
  <si>
    <t>BBSAG Bull.7</t>
  </si>
  <si>
    <t>BBSAG Bull.10</t>
  </si>
  <si>
    <t>Mallama A</t>
  </si>
  <si>
    <t>BBSAG Bull.11</t>
  </si>
  <si>
    <t>Gliba George</t>
  </si>
  <si>
    <t>BBSAG Bull.12</t>
  </si>
  <si>
    <t>BBSAG Bull.13</t>
  </si>
  <si>
    <t>Figer A</t>
  </si>
  <si>
    <t>BBSAG Bull.17</t>
  </si>
  <si>
    <t>Romoli C</t>
  </si>
  <si>
    <t>Mauron N</t>
  </si>
  <si>
    <t>BBSAG Bull.18</t>
  </si>
  <si>
    <t>Carnevali P</t>
  </si>
  <si>
    <t>BBSAG Bull.20</t>
  </si>
  <si>
    <t>Remis J</t>
  </si>
  <si>
    <t>BBSAG Bull.19</t>
  </si>
  <si>
    <t>BBSAG Bull.21</t>
  </si>
  <si>
    <t>Le Borgne J</t>
  </si>
  <si>
    <t>BBSAG Bull.23</t>
  </si>
  <si>
    <t>BBSAG Bull.24</t>
  </si>
  <si>
    <t>D. Williams</t>
  </si>
  <si>
    <t>AAVSO 1</t>
  </si>
  <si>
    <t>A</t>
  </si>
  <si>
    <t>v</t>
  </si>
  <si>
    <t>D. Ruokonen</t>
  </si>
  <si>
    <t>G. Samolyk</t>
  </si>
  <si>
    <t>Hevesi Z</t>
  </si>
  <si>
    <t>BBSAG Bull.29</t>
  </si>
  <si>
    <t>G. Wedemayer</t>
  </si>
  <si>
    <t>M. Baldwin</t>
  </si>
  <si>
    <t>Boninsegna R</t>
  </si>
  <si>
    <t>BBSAG Bull.34</t>
  </si>
  <si>
    <t>BBSAG Bull.30</t>
  </si>
  <si>
    <t>C. Hesseltine</t>
  </si>
  <si>
    <t>Penna M</t>
  </si>
  <si>
    <t>Ralincourt P</t>
  </si>
  <si>
    <t>BBSAG Bull.32</t>
  </si>
  <si>
    <t>BBSAG Bull.31</t>
  </si>
  <si>
    <t>Leydon R</t>
  </si>
  <si>
    <t>BBSAG Bull.35</t>
  </si>
  <si>
    <t>Wabniz S</t>
  </si>
  <si>
    <t>Pampaloni C</t>
  </si>
  <si>
    <t>JAVSO 43, 77</t>
  </si>
  <si>
    <t>JAVSO..43…77</t>
  </si>
  <si>
    <t>JAVSO..44…69</t>
  </si>
  <si>
    <t>JAVSO..45..121</t>
  </si>
  <si>
    <t>JAVSO..46…79 (2018)</t>
  </si>
  <si>
    <t>OEJV 0179</t>
  </si>
  <si>
    <t>BBSAG Bull.36</t>
  </si>
  <si>
    <t>Buzzoni A</t>
  </si>
  <si>
    <t>Brown A</t>
  </si>
  <si>
    <t>BBSAG Bull.37</t>
  </si>
  <si>
    <t>BBSAG Bull.38</t>
  </si>
  <si>
    <t>Lucentini E</t>
  </si>
  <si>
    <t>BBSAG Bull.39</t>
  </si>
  <si>
    <t>Poretti E</t>
  </si>
  <si>
    <t>Franchini M</t>
  </si>
  <si>
    <t>Ferraro F</t>
  </si>
  <si>
    <t>BBSAG Bull.40</t>
  </si>
  <si>
    <t>Nezry E</t>
  </si>
  <si>
    <t>BBSAG Bull.44</t>
  </si>
  <si>
    <t>BBSAG Bull.41</t>
  </si>
  <si>
    <t>BBSAG Bull.42</t>
  </si>
  <si>
    <t>BBSAG Bull.43</t>
  </si>
  <si>
    <t>phe</t>
  </si>
  <si>
    <t>IBVS 1869</t>
  </si>
  <si>
    <t>K</t>
  </si>
  <si>
    <t>BRNO 23</t>
  </si>
  <si>
    <t>BBSAG Bull.45</t>
  </si>
  <si>
    <t>MVS 9,1,18</t>
  </si>
  <si>
    <t>BBSAG Bull.46</t>
  </si>
  <si>
    <t>MVS 9,10,192</t>
  </si>
  <si>
    <t>BAAVSS 59,16</t>
  </si>
  <si>
    <t>BAV-M 32</t>
  </si>
  <si>
    <t>Mavrofridis G</t>
  </si>
  <si>
    <t>BBSAG Bull.49</t>
  </si>
  <si>
    <t>G. Hanson</t>
  </si>
  <si>
    <t>IBVS 1930</t>
  </si>
  <si>
    <t>MVS 9,3,80</t>
  </si>
  <si>
    <t>BBSAG Bull.50</t>
  </si>
  <si>
    <t>BBSAG Bull.51</t>
  </si>
  <si>
    <t>IBVS 2119</t>
  </si>
  <si>
    <t>BBSAG Bull.56</t>
  </si>
  <si>
    <t>Mugnaini P</t>
  </si>
  <si>
    <t>BBSAG Bull.58</t>
  </si>
  <si>
    <t>IBVS 2086</t>
  </si>
  <si>
    <t>BRNO 26</t>
  </si>
  <si>
    <t>E. Halbach</t>
  </si>
  <si>
    <t>Leyman R</t>
  </si>
  <si>
    <t>BBSAG Bull.62</t>
  </si>
  <si>
    <t>IBVS 2292</t>
  </si>
  <si>
    <t>BBSAG Bull.64</t>
  </si>
  <si>
    <t>BAV-M 36</t>
  </si>
  <si>
    <t>Louis P</t>
  </si>
  <si>
    <t>BBSAG Bull.66</t>
  </si>
  <si>
    <t>BBSAG Bull.68</t>
  </si>
  <si>
    <t>Ferrand S</t>
  </si>
  <si>
    <t>BBSAG Bull.69</t>
  </si>
  <si>
    <t>BAV-M 38</t>
  </si>
  <si>
    <t>BAAVSS 61,14</t>
  </si>
  <si>
    <t>BRNO 30</t>
  </si>
  <si>
    <t>BBSAG Bull.74</t>
  </si>
  <si>
    <t>Elias D</t>
  </si>
  <si>
    <t>BBSAG Bull.73</t>
  </si>
  <si>
    <t>Paschke A</t>
  </si>
  <si>
    <t>S. Cook</t>
  </si>
  <si>
    <t>BRNO 27</t>
  </si>
  <si>
    <t>BAAVSS 63,19</t>
  </si>
  <si>
    <t>BAAVSS 66,32</t>
  </si>
  <si>
    <t>BBSAG Bull.82</t>
  </si>
  <si>
    <t>P. Atwood</t>
  </si>
  <si>
    <t>BAV-M 43</t>
  </si>
  <si>
    <t>IBVS 5230</t>
  </si>
  <si>
    <t>IBVS 5016</t>
  </si>
  <si>
    <t>IBVS 4784</t>
  </si>
  <si>
    <t>IBVS 5296</t>
  </si>
  <si>
    <t>I</t>
  </si>
  <si>
    <t>IBVS 0180</t>
  </si>
  <si>
    <t>IBVS 0187</t>
  </si>
  <si>
    <t>IBVS 0119</t>
  </si>
  <si>
    <t>IBVS 0129</t>
  </si>
  <si>
    <t>IBVS 0322</t>
  </si>
  <si>
    <t>IBVS 0221</t>
  </si>
  <si>
    <t>IBVS 0247</t>
  </si>
  <si>
    <t>IBVS 0795</t>
  </si>
  <si>
    <t>IBVS 0456</t>
  </si>
  <si>
    <t>IBVS 0328</t>
  </si>
  <si>
    <t>IBVS 0779</t>
  </si>
  <si>
    <t>IBVS 0937</t>
  </si>
  <si>
    <t>IBVS 0647</t>
  </si>
  <si>
    <t>IBVS 1379</t>
  </si>
  <si>
    <t>IBVS 1053</t>
  </si>
  <si>
    <t/>
  </si>
  <si>
    <t>IBVS 1163</t>
  </si>
  <si>
    <t>IBVS 1358</t>
  </si>
  <si>
    <t>IBVS 1449</t>
  </si>
  <si>
    <t>IBVS 1631</t>
  </si>
  <si>
    <t>IBVS 1694</t>
  </si>
  <si>
    <t>IBVS 5592</t>
  </si>
  <si>
    <t>IBVS 5643</t>
  </si>
  <si>
    <t>IBVS 0419</t>
  </si>
  <si>
    <t>IBVS 5616</t>
  </si>
  <si>
    <t>T.H.Astbury JBAA 22.279</t>
  </si>
  <si>
    <t>L.Balanowsky IPUL 4.149</t>
  </si>
  <si>
    <t>P.S.Yendell AN 190.430</t>
  </si>
  <si>
    <t>P.S.Yendell AN 191.428</t>
  </si>
  <si>
    <t>R.Lehnert AN 194.165</t>
  </si>
  <si>
    <t>A.A.Nijland BAN 2.126</t>
  </si>
  <si>
    <t>P.S.Yendell AJ 28.126</t>
  </si>
  <si>
    <t>R.Lehnert AN 200.163</t>
  </si>
  <si>
    <t>C.Hoffmeister AN 197.317</t>
  </si>
  <si>
    <t>O.Lazzarino AN 197.374</t>
  </si>
  <si>
    <t>R.J.McDiarmid CPRI 7.5</t>
  </si>
  <si>
    <t>E.E.Cummings LAWS 2.191</t>
  </si>
  <si>
    <t>A.A.Nijland AN 221.243</t>
  </si>
  <si>
    <t>J.Gadomski CRAC 11</t>
  </si>
  <si>
    <t>J.Ellsworth GAZA 17.119</t>
  </si>
  <si>
    <t>J.Hellerich AN 221.242</t>
  </si>
  <si>
    <t>J.Gadomski RWAR 38.9</t>
  </si>
  <si>
    <t>M.Beyer AN 234.87</t>
  </si>
  <si>
    <t>F.C.Jordan PALL 7.184</t>
  </si>
  <si>
    <t>W.Zessewitsch IODE 4.1.176</t>
  </si>
  <si>
    <t>J.Gadomski CRAC 22</t>
  </si>
  <si>
    <t>P.Parenago AN 238.209</t>
  </si>
  <si>
    <t>P.Parenago AN 238.210</t>
  </si>
  <si>
    <t>JAVSO..46..184</t>
  </si>
  <si>
    <t>JAVSO..48…87</t>
  </si>
  <si>
    <t>VSB 067</t>
  </si>
  <si>
    <t>VSB 069</t>
  </si>
  <si>
    <t>JAVSO..47..105</t>
  </si>
  <si>
    <t>VSB-059</t>
  </si>
  <si>
    <t>J.Gadomski BZ 11.100</t>
  </si>
  <si>
    <t>J.Jacyna WILN 16.10</t>
  </si>
  <si>
    <t>P.Skoberla ZFA 11.17</t>
  </si>
  <si>
    <t>J.Gadomski BZ 15.62</t>
  </si>
  <si>
    <t>J.Gadomski BZ 18.28</t>
  </si>
  <si>
    <t>A.Zajac SAC 17.63</t>
  </si>
  <si>
    <t>S.Gaposchkin HA 113.72</t>
  </si>
  <si>
    <t>K.Walter AN 282.79</t>
  </si>
  <si>
    <t>A.Szczepanowska AAC 4.117</t>
  </si>
  <si>
    <t>R.Szafraniec AAC 4.114</t>
  </si>
  <si>
    <t>Huffer &amp; Kopal APJ 114.297</t>
  </si>
  <si>
    <t>R.Szafraniec AAC 5.5</t>
  </si>
  <si>
    <t>N.I.Chudovicheva AC 188.25</t>
  </si>
  <si>
    <t>R.Szafraniec AAC 5.7</t>
  </si>
  <si>
    <t>P.Ahnert AN 278.270</t>
  </si>
  <si>
    <t>A.Szczepanowska AAC 5.75</t>
  </si>
  <si>
    <t>K.Domke BAVM 8</t>
  </si>
  <si>
    <t>S.Kaho BTOK 49.384</t>
  </si>
  <si>
    <t>R.Szafraniec AAC 5.10</t>
  </si>
  <si>
    <t>E.Pohl BAVM 8</t>
  </si>
  <si>
    <t>W.Wenzel MVS 140</t>
  </si>
  <si>
    <t>H.Busch MVS 243</t>
  </si>
  <si>
    <t>A.Jahn BAVM 8</t>
  </si>
  <si>
    <t>K.Domke BAVM 10</t>
  </si>
  <si>
    <t>R.Szafraniec AAC 5.190</t>
  </si>
  <si>
    <t>E.Pohl BAVM 10</t>
  </si>
  <si>
    <t>J.Ashbrook AJ 58.171</t>
  </si>
  <si>
    <t>Koch &amp; Koch AJ 67.462</t>
  </si>
  <si>
    <t>E.Pohl BAVM 12</t>
  </si>
  <si>
    <t>A.Wroblewski AA 6.146</t>
  </si>
  <si>
    <t>G.Romano PPAD 116.13</t>
  </si>
  <si>
    <t>R.Szafraniec AA 6.141</t>
  </si>
  <si>
    <t>R.Rudolph BAVM 12</t>
  </si>
  <si>
    <t>J.Mller BAVM 12</t>
  </si>
  <si>
    <t>F.D”rr BAVM 12</t>
  </si>
  <si>
    <t>J.Kordelewski SAC 28.107</t>
  </si>
  <si>
    <t>A.Szczepanowska AA 9.46</t>
  </si>
  <si>
    <t>Y.Alexandrovich AC 194.26</t>
  </si>
  <si>
    <t>A.Itskovich AC 187.17</t>
  </si>
  <si>
    <t>W.Braune BAVM 12</t>
  </si>
  <si>
    <t>J.Masuch BAVM 13</t>
  </si>
  <si>
    <t>R.Szafraniec AA 9.48</t>
  </si>
  <si>
    <t>V.Karetnikov PZ 14.513</t>
  </si>
  <si>
    <t>R.Szafraniec AA 10.69</t>
  </si>
  <si>
    <t>Y.Alexandrovich AC 205.19</t>
  </si>
  <si>
    <t>V.Karetnikov AC 205.24</t>
  </si>
  <si>
    <t>P.Emmrich HABZ 53</t>
  </si>
  <si>
    <t>W.Braune BAVM 15</t>
  </si>
  <si>
    <t>M.E.Kiperman PZ 15.218</t>
  </si>
  <si>
    <t>V.A.Chupilko PZ 14.503</t>
  </si>
  <si>
    <t>D.Lichtenknecker BAVM 15</t>
  </si>
  <si>
    <t>R.Gizinski BAVM 15</t>
  </si>
  <si>
    <t>J.Masuch BAVM 15</t>
  </si>
  <si>
    <t>J.Vilimek BRNO 6</t>
  </si>
  <si>
    <t>M.Valentova BRNO 6</t>
  </si>
  <si>
    <t>J.Burda AA 18.332</t>
  </si>
  <si>
    <t>M.Fernandes BAVM 15</t>
  </si>
  <si>
    <t>F.Navratil BRNO 6</t>
  </si>
  <si>
    <t>L.Barski AA 18.332</t>
  </si>
  <si>
    <t>J.Dball BAVM 15</t>
  </si>
  <si>
    <t>P.B.Lehmann BAVM 15</t>
  </si>
  <si>
    <t>P.Frank BAVM 15</t>
  </si>
  <si>
    <t>H.Jungbluth BAVM 15</t>
  </si>
  <si>
    <t>J.Reichert BAVM 15</t>
  </si>
  <si>
    <t>P.Flin AA 17.61</t>
  </si>
  <si>
    <t>E.Szeligiewicz AA 17.61</t>
  </si>
  <si>
    <t>K.Carbol BRNO 6</t>
  </si>
  <si>
    <t>J.Reimann BAVM 15</t>
  </si>
  <si>
    <t>P.Frank AN 288.70</t>
  </si>
  <si>
    <t>V.Orlovius AN 288.70</t>
  </si>
  <si>
    <t>F.Zdarski BRNO 6</t>
  </si>
  <si>
    <t>K.Brat BRNO 6</t>
  </si>
  <si>
    <t>E.Betak BRNO 6</t>
  </si>
  <si>
    <t>J.Reimann BAVM 18</t>
  </si>
  <si>
    <t>G.Redicker AN 288.70</t>
  </si>
  <si>
    <t>M.Fernandes BAVM 18</t>
  </si>
  <si>
    <t>I.Solc BRNO 6</t>
  </si>
  <si>
    <t>G.Redicker AN 289.192</t>
  </si>
  <si>
    <t>E.Mundry BAVM 18</t>
  </si>
  <si>
    <t>W.Braune BAVM 18</t>
  </si>
  <si>
    <t>K.Rausal BRNO 6</t>
  </si>
  <si>
    <t>K.Kordylewski BRNO 6</t>
  </si>
  <si>
    <t>I.Vaclavik BRNO 6</t>
  </si>
  <si>
    <t>S.Klimova BRNO 6</t>
  </si>
  <si>
    <t>Z.Holeckova BRNO 6</t>
  </si>
  <si>
    <t>E.Soucek BRNO 6</t>
  </si>
  <si>
    <t>R.Kolesova BRNO 6</t>
  </si>
  <si>
    <t>P.Vrany BRNO 6</t>
  </si>
  <si>
    <t>E.Szeligiewicz AA 18.332</t>
  </si>
  <si>
    <t>J.Kodytek BRNO 6</t>
  </si>
  <si>
    <t>S.Klimova BRNO 5</t>
  </si>
  <si>
    <t>E.Pankova BRNO 5</t>
  </si>
  <si>
    <t>Jar.Vizda BRNO 5</t>
  </si>
  <si>
    <t>M.Sercl BRNO 5</t>
  </si>
  <si>
    <t>H.Fleischer AN 289.191</t>
  </si>
  <si>
    <t>W.Hampton ST 29.255</t>
  </si>
  <si>
    <t>D.Williams ST 29.255</t>
  </si>
  <si>
    <t>J.Samojko AA 18.332</t>
  </si>
  <si>
    <t>F.Hromada BRNO 5</t>
  </si>
  <si>
    <t>J.Samojko AA 17.61</t>
  </si>
  <si>
    <t>N.V.Lavrova TKZ 42.82</t>
  </si>
  <si>
    <t>R.Kizilirmak AN 289.192</t>
  </si>
  <si>
    <t>U.Akyol AN 289.192</t>
  </si>
  <si>
    <t>S.Hazer AN 289.192</t>
  </si>
  <si>
    <t>J.M„rz  BRNO 5</t>
  </si>
  <si>
    <t>F.Zdarski BRNO 5</t>
  </si>
  <si>
    <t>J.Kodytek BRNO 5</t>
  </si>
  <si>
    <t>K.Brat BRNO 5</t>
  </si>
  <si>
    <t>O.Jiruska BRNO 5</t>
  </si>
  <si>
    <t>J.Kabrt BRNO 5</t>
  </si>
  <si>
    <t>M.Konecny BRNO 5</t>
  </si>
  <si>
    <t>S.Hazer AN 291.112</t>
  </si>
  <si>
    <t>S.Bozkurt AN 291.112</t>
  </si>
  <si>
    <t>P.Ahnert MVS 4.137</t>
  </si>
  <si>
    <t>H.Busch MVS 8.28</t>
  </si>
  <si>
    <t>W.Braune BAVM 23</t>
  </si>
  <si>
    <t>R.Rudolph BAVM 25</t>
  </si>
  <si>
    <t>R.Srzednicki AA 19.174</t>
  </si>
  <si>
    <t>J.Kodytek BRNO 9</t>
  </si>
  <si>
    <t>J.Sanecki AA 19.174</t>
  </si>
  <si>
    <t>J.Zazula AA 19.174</t>
  </si>
  <si>
    <t>P.Flin AA 18.332</t>
  </si>
  <si>
    <t>M.Winiarski AA 33.293</t>
  </si>
  <si>
    <t>K.Walter AAPS 35.288</t>
  </si>
  <si>
    <t>J.Kodytek BRNO 12</t>
  </si>
  <si>
    <t>M.Stiegler BAVM 25</t>
  </si>
  <si>
    <t>J.Schmidt BAVM 25</t>
  </si>
  <si>
    <t>K.Carbol BRNO 12</t>
  </si>
  <si>
    <t>E.Mayer AVSJ 4.88</t>
  </si>
  <si>
    <t>T.Cragg AVSJ 4.88</t>
  </si>
  <si>
    <t>G.Pfeiffer BAVM 25</t>
  </si>
  <si>
    <t>W.Bischof BAVM 25</t>
  </si>
  <si>
    <t>K.Simmons AVSJ 5.33</t>
  </si>
  <si>
    <t>B.Small AVSJ 5.33</t>
  </si>
  <si>
    <t>R.Simpkins AVSJ 5.33</t>
  </si>
  <si>
    <t>F.Mitschke BAVM 25</t>
  </si>
  <si>
    <t>I.Lenss AVSJ 5.33</t>
  </si>
  <si>
    <t>A.Brown JBAA 83.453</t>
  </si>
  <si>
    <t>J.Malek BRNO 17</t>
  </si>
  <si>
    <t>M.J.Currie JBAA 83.453</t>
  </si>
  <si>
    <t>W.Braune BAVM 26</t>
  </si>
  <si>
    <t>I.W.Saunders JBAA 83.453</t>
  </si>
  <si>
    <t>L.Graf Yorck BAVM 26</t>
  </si>
  <si>
    <t>P.R.Clayton JBAA 83.453</t>
  </si>
  <si>
    <t>H.Schubert BAVM 26</t>
  </si>
  <si>
    <t>P.Enskonatus MVS 6.126</t>
  </si>
  <si>
    <t>K.Vokurka BRNO 17</t>
  </si>
  <si>
    <t>P.W.Hornby JBAA 85.445</t>
  </si>
  <si>
    <t>U.Hopp BAVM 28</t>
  </si>
  <si>
    <t>Tremko &amp; Bakos BAC 28.41</t>
  </si>
  <si>
    <t>B.Small AVSJ 5.86</t>
  </si>
  <si>
    <t>B.Small AVSJ 6.27</t>
  </si>
  <si>
    <t>D.A.Pickup JBAA 85.445</t>
  </si>
  <si>
    <t>K.Simmons AVSJ 6.27</t>
  </si>
  <si>
    <t>G.Wedemayer AVSJ 7.32</t>
  </si>
  <si>
    <t>M.Dietrich MVS 7.32</t>
  </si>
  <si>
    <t>U.Surawski BAVM 28</t>
  </si>
  <si>
    <t>P.Atwood AVSJ 7.32</t>
  </si>
  <si>
    <t>S.Thompson AVSJ 7.32</t>
  </si>
  <si>
    <t>G.Samolyk AVSJ 7.32</t>
  </si>
  <si>
    <t>F.Vaclik BRNO 21</t>
  </si>
  <si>
    <t>T.Brelstaff VSSC 58.14</t>
  </si>
  <si>
    <t>O.Rehacek BRNO 21</t>
  </si>
  <si>
    <t>S.Keszthelyi ALGL 34</t>
  </si>
  <si>
    <t>A.Grauer et al. AJ 82.740</t>
  </si>
  <si>
    <t>A.J.Hollis VSSC 58.14</t>
  </si>
  <si>
    <t>B.Kunzmann BAVM 31</t>
  </si>
  <si>
    <t>L.Novotny BRNO 21</t>
  </si>
  <si>
    <t>H.Peter BBS 36</t>
  </si>
  <si>
    <t>A.Fenyvesi ALGL 34</t>
  </si>
  <si>
    <t>A.Kosa-Kiss ALGL 34</t>
  </si>
  <si>
    <t>G.Schuchard MVS 8.136</t>
  </si>
  <si>
    <t>W.Ihle MVS 8.136</t>
  </si>
  <si>
    <t>T.Margrave IBVS 1631</t>
  </si>
  <si>
    <t>A.de Landtsheer IBVS 2119</t>
  </si>
  <si>
    <t>M.Varady BRNO 27</t>
  </si>
  <si>
    <t>J.Ells VSSC 73</t>
  </si>
  <si>
    <t>A.Szauer MTEO 20.35</t>
  </si>
  <si>
    <t>Y.Sekino VSOL 1995.5</t>
  </si>
  <si>
    <t>F.Sura BRNO 32</t>
  </si>
  <si>
    <t>M.Bilansky BRNO 32</t>
  </si>
  <si>
    <t>L.Surova BRNO 32</t>
  </si>
  <si>
    <t>M.Netolicky BRNO 32</t>
  </si>
  <si>
    <t>R.Polloczek BRNO 32</t>
  </si>
  <si>
    <t>R.Mikusinec BRNO 32</t>
  </si>
  <si>
    <t>K.Tikkanen BBS 122</t>
  </si>
  <si>
    <t>R.Meyer BAVM 122</t>
  </si>
  <si>
    <t>B.Brauner BAVM 131</t>
  </si>
  <si>
    <t>A.Abe BAVM 131</t>
  </si>
  <si>
    <t>R.Meyer BAVM 131</t>
  </si>
  <si>
    <t>A.Mey BAVM 143</t>
  </si>
  <si>
    <t>H.Zaunick BAVM 143</t>
  </si>
  <si>
    <t>T.Lange BAVM 143</t>
  </si>
  <si>
    <t>A.Abe BAVM 154</t>
  </si>
  <si>
    <t>R.Meyer BAVM 154</t>
  </si>
  <si>
    <t xml:space="preserve">W.Braune BAVM    </t>
  </si>
  <si>
    <t>Many data points were dug up by Tom Krajci.</t>
  </si>
  <si>
    <t>TV Cas / GSC 3665-0546</t>
  </si>
  <si>
    <t>IBVS 5662</t>
  </si>
  <si>
    <t>IBVS 5746</t>
  </si>
  <si>
    <t># of data points:</t>
  </si>
  <si>
    <t>OEJV 0094</t>
  </si>
  <si>
    <t>vis</t>
  </si>
  <si>
    <t>OEJV 0097</t>
  </si>
  <si>
    <t>OEJV 0060</t>
  </si>
  <si>
    <t>IBVS 5924</t>
  </si>
  <si>
    <t>PE</t>
  </si>
  <si>
    <t>??</t>
  </si>
  <si>
    <t>IBVS 1985</t>
  </si>
  <si>
    <t>OEJV 0120</t>
  </si>
  <si>
    <t>IBVS 6010</t>
  </si>
  <si>
    <t>II</t>
  </si>
  <si>
    <t>JAVSO..39..177</t>
  </si>
  <si>
    <t>JAVSO..37...44</t>
  </si>
  <si>
    <t>JAVSO..36..186</t>
  </si>
  <si>
    <t>JAVSO..40....1</t>
  </si>
  <si>
    <t>JAVSO..38...85</t>
  </si>
  <si>
    <t>JAVSO..36..171</t>
  </si>
  <si>
    <t>IBVS 6048</t>
  </si>
  <si>
    <t>My time zone &gt;&gt;&gt;&gt;&gt;</t>
  </si>
  <si>
    <t>(PST=8, PDT=MDT=7, MDT=CST=6, etc.)</t>
  </si>
  <si>
    <t>Start of linear fit (row #)</t>
  </si>
  <si>
    <t>Linear Ephemeris =</t>
  </si>
  <si>
    <t>Quad. Ephemeris =</t>
  </si>
  <si>
    <t>Add cycle</t>
  </si>
  <si>
    <t>JD today</t>
  </si>
  <si>
    <t>Old Cycle</t>
  </si>
  <si>
    <t>New Cycle</t>
  </si>
  <si>
    <t>Next ToM</t>
  </si>
  <si>
    <t>JAVSO..40..975</t>
  </si>
  <si>
    <t>JAVSO..41..328</t>
  </si>
  <si>
    <t>JAVSO..42..426</t>
  </si>
  <si>
    <t>IBVS 6118</t>
  </si>
  <si>
    <t>IBVS 6149</t>
  </si>
  <si>
    <t>IBVS 6152</t>
  </si>
  <si>
    <t>OEJV 0168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</si>
  <si>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</si>
  <si>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</si>
  <si>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</si>
  <si>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</si>
  <si>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</si>
  <si>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</si>
  <si>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</si>
  <si>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</si>
  <si>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</si>
  <si>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</si>
  <si>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 Koch &amp; Koch </t>
  </si>
  <si>
    <t> AJ 67.462 </t>
  </si>
  <si>
    <t>2415698.66 </t>
  </si>
  <si>
    <t> 10.11.1901 03:50 </t>
  </si>
  <si>
    <t> -0.14 </t>
  </si>
  <si>
    <t>P </t>
  </si>
  <si>
    <t> T.H.Astbury </t>
  </si>
  <si>
    <t> JBAA 22.279 </t>
  </si>
  <si>
    <t>2415928.81 </t>
  </si>
  <si>
    <t> 28.06.1902 07:26 </t>
  </si>
  <si>
    <t> -0.19 </t>
  </si>
  <si>
    <t>2416771.69 </t>
  </si>
  <si>
    <t> 18.10.1904 04:33 </t>
  </si>
  <si>
    <t> -0.17 </t>
  </si>
  <si>
    <t>2417099.70 </t>
  </si>
  <si>
    <t> 11.09.1905 04:48 </t>
  </si>
  <si>
    <t> -0.24 </t>
  </si>
  <si>
    <t>2418232.72 </t>
  </si>
  <si>
    <t> 18.10.1908 05:16 </t>
  </si>
  <si>
    <t> -0.09 </t>
  </si>
  <si>
    <t>2418609.66 </t>
  </si>
  <si>
    <t> 30.10.1909 03:50 </t>
  </si>
  <si>
    <t>2418649.58 </t>
  </si>
  <si>
    <t> 09.12.1909 01:55 </t>
  </si>
  <si>
    <t> -0.13 </t>
  </si>
  <si>
    <t>2418687.61 </t>
  </si>
  <si>
    <t> 16.01.1910 02:38 </t>
  </si>
  <si>
    <t> -0.16 </t>
  </si>
  <si>
    <t>2419298.37 </t>
  </si>
  <si>
    <t> 18.09.1911 20:52 </t>
  </si>
  <si>
    <t> -0.25 </t>
  </si>
  <si>
    <t>V </t>
  </si>
  <si>
    <t>2419314.80 </t>
  </si>
  <si>
    <t> 05.10.1911 07:12 </t>
  </si>
  <si>
    <t>2419318.38 </t>
  </si>
  <si>
    <t> 08.10.1911 21:07 </t>
  </si>
  <si>
    <t> -0.18 </t>
  </si>
  <si>
    <t>2419338.33 </t>
  </si>
  <si>
    <t> 28.10.1911 19:55 </t>
  </si>
  <si>
    <t>2419347.40 </t>
  </si>
  <si>
    <t> 06.11.1911 21:36 </t>
  </si>
  <si>
    <t>2419358.29 </t>
  </si>
  <si>
    <t> 17.11.1911 18:57 </t>
  </si>
  <si>
    <t>2419367.322 </t>
  </si>
  <si>
    <t> 26.11.1911 19:43 </t>
  </si>
  <si>
    <t> -0.175 </t>
  </si>
  <si>
    <t> L.Balanowsky </t>
  </si>
  <si>
    <t> IPUL 4.149 </t>
  </si>
  <si>
    <t>2419376.40 </t>
  </si>
  <si>
    <t> 05.12.1911 21:36 </t>
  </si>
  <si>
    <t>2419441.647 </t>
  </si>
  <si>
    <t> 09.02.1912 03:31 </t>
  </si>
  <si>
    <t> -0.167 </t>
  </si>
  <si>
    <t> P.S.Yendell </t>
  </si>
  <si>
    <t> AN 190.430 </t>
  </si>
  <si>
    <t>2419454.335 </t>
  </si>
  <si>
    <t> 21.02.1912 20:02 </t>
  </si>
  <si>
    <t>2419461.585 </t>
  </si>
  <si>
    <t> 29.02.1912 02:02 </t>
  </si>
  <si>
    <t> AN 191.428 </t>
  </si>
  <si>
    <t>2419472.456 </t>
  </si>
  <si>
    <t> 10.03.1912 22:56 </t>
  </si>
  <si>
    <t> -0.172 </t>
  </si>
  <si>
    <t> R.Lehnert </t>
  </si>
  <si>
    <t> AN 194.165 </t>
  </si>
  <si>
    <t>2419472.477 </t>
  </si>
  <si>
    <t> 10.03.1912 23:26 </t>
  </si>
  <si>
    <t> -0.151 </t>
  </si>
  <si>
    <t>2419519.578 </t>
  </si>
  <si>
    <t> 27.04.1912 01:52 </t>
  </si>
  <si>
    <t> -0.177 </t>
  </si>
  <si>
    <t> A.A.Nijland </t>
  </si>
  <si>
    <t> BAN 2.126 </t>
  </si>
  <si>
    <t>2419539.528 </t>
  </si>
  <si>
    <t> 17.05.1912 00:40 </t>
  </si>
  <si>
    <t> -0.166 </t>
  </si>
  <si>
    <t>2419548.579 </t>
  </si>
  <si>
    <t> 26.05.1912 01:53 </t>
  </si>
  <si>
    <t> -0.178 </t>
  </si>
  <si>
    <t>2419550.408 </t>
  </si>
  <si>
    <t> 27.05.1912 21:47 </t>
  </si>
  <si>
    <t> -0.162 </t>
  </si>
  <si>
    <t>2419579.397 </t>
  </si>
  <si>
    <t> 25.06.1912 21:31 </t>
  </si>
  <si>
    <t> -0.174 </t>
  </si>
  <si>
    <t>2419597.526 </t>
  </si>
  <si>
    <t> 14.07.1912 00:37 </t>
  </si>
  <si>
    <t> -0.171 </t>
  </si>
  <si>
    <t>2419628.335 </t>
  </si>
  <si>
    <t> 13.08.1912 20:02 </t>
  </si>
  <si>
    <t> -0.176 </t>
  </si>
  <si>
    <t>2419655.536 </t>
  </si>
  <si>
    <t> 10.09.1912 00:51 </t>
  </si>
  <si>
    <t> -0.164 </t>
  </si>
  <si>
    <t> AJ 28.126 </t>
  </si>
  <si>
    <t>2419657.336 </t>
  </si>
  <si>
    <t> 11.09.1912 20:03 </t>
  </si>
  <si>
    <t>2419666.403 </t>
  </si>
  <si>
    <t> 20.09.1912 21:40 </t>
  </si>
  <si>
    <t> -0.173 </t>
  </si>
  <si>
    <t>2419684.530 </t>
  </si>
  <si>
    <t> 09.10.1912 00:43 </t>
  </si>
  <si>
    <t>2419684.548 </t>
  </si>
  <si>
    <t> 09.10.1912 01:09 </t>
  </si>
  <si>
    <t> -0.154 </t>
  </si>
  <si>
    <t>2419686.340 </t>
  </si>
  <si>
    <t> 10.10.1912 20:09 </t>
  </si>
  <si>
    <t>2419686.360 </t>
  </si>
  <si>
    <t> 10.10.1912 20:38 </t>
  </si>
  <si>
    <t>2419693.594 </t>
  </si>
  <si>
    <t> 18.10.1912 02:15 </t>
  </si>
  <si>
    <t>2419742.535 </t>
  </si>
  <si>
    <t> 06.12.1912 00:50 </t>
  </si>
  <si>
    <t> -0.170 </t>
  </si>
  <si>
    <t>2419822.292 </t>
  </si>
  <si>
    <t> 23.02.1913 19:00 </t>
  </si>
  <si>
    <t>2419822.299 </t>
  </si>
  <si>
    <t> 23.02.1913 19:10 </t>
  </si>
  <si>
    <t> -0.160 </t>
  </si>
  <si>
    <t> AN 200.163 </t>
  </si>
  <si>
    <t>2419860.353 </t>
  </si>
  <si>
    <t> 02.04.1913 20:28 </t>
  </si>
  <si>
    <t>2419860.354 </t>
  </si>
  <si>
    <t> 02.04.1913 20:29 </t>
  </si>
  <si>
    <t> -0.169 </t>
  </si>
  <si>
    <t>2419878.482 </t>
  </si>
  <si>
    <t> 20.04.1913 23:34 </t>
  </si>
  <si>
    <t>2419916.551 </t>
  </si>
  <si>
    <t> 29.05.1913 01:13 </t>
  </si>
  <si>
    <t> -0.163 </t>
  </si>
  <si>
    <t>2419974.537 </t>
  </si>
  <si>
    <t> 26.07.1913 00:53 </t>
  </si>
  <si>
    <t> -0.180 </t>
  </si>
  <si>
    <t>2420005.361 </t>
  </si>
  <si>
    <t> 25.08.1913 20:39 </t>
  </si>
  <si>
    <t>2420005.371 </t>
  </si>
  <si>
    <t> 25.08.1913 20:54 </t>
  </si>
  <si>
    <t>2420014.414 </t>
  </si>
  <si>
    <t> 03.09.1913 21:56 </t>
  </si>
  <si>
    <t> C.Hoffmeister </t>
  </si>
  <si>
    <t> AN 197.317 </t>
  </si>
  <si>
    <t>2420021.690 </t>
  </si>
  <si>
    <t> 11.09.1913 04:33 </t>
  </si>
  <si>
    <t>2420023.478 </t>
  </si>
  <si>
    <t> 12.09.1913 23:28 </t>
  </si>
  <si>
    <t> -0.179 </t>
  </si>
  <si>
    <t>2420023.479 </t>
  </si>
  <si>
    <t> 12.09.1913 23:29 </t>
  </si>
  <si>
    <t>2420023.492 </t>
  </si>
  <si>
    <t> 12.09.1913 23:48 </t>
  </si>
  <si>
    <t> -0.165 </t>
  </si>
  <si>
    <t>2420034.362 </t>
  </si>
  <si>
    <t> 23.09.1913 20:41 </t>
  </si>
  <si>
    <t>2420034.368 </t>
  </si>
  <si>
    <t> 23.09.1913 20:49 </t>
  </si>
  <si>
    <t>2420043.417 </t>
  </si>
  <si>
    <t> 02.10.1913 22:00 </t>
  </si>
  <si>
    <t>2420054.310 </t>
  </si>
  <si>
    <t> 13.10.1913 19:26 </t>
  </si>
  <si>
    <t> -0.161 </t>
  </si>
  <si>
    <t>2420054.312 </t>
  </si>
  <si>
    <t> 13.10.1913 19:29 </t>
  </si>
  <si>
    <t> -0.159 </t>
  </si>
  <si>
    <t>2420072.431 </t>
  </si>
  <si>
    <t> 31.10.1913 22:20 </t>
  </si>
  <si>
    <t>2420074.233 </t>
  </si>
  <si>
    <t> 02.11.1913 17:35 </t>
  </si>
  <si>
    <t>2420090.541 </t>
  </si>
  <si>
    <t> 19.11.1913 00:59 </t>
  </si>
  <si>
    <t> -0.182 </t>
  </si>
  <si>
    <t>2420101.425 </t>
  </si>
  <si>
    <t> 29.11.1913 22:12 </t>
  </si>
  <si>
    <t>2420103.248 </t>
  </si>
  <si>
    <t> 01.12.1913 17:57 </t>
  </si>
  <si>
    <t> O.Lazzarino </t>
  </si>
  <si>
    <t> AN 197.374 </t>
  </si>
  <si>
    <t>2420117.741 </t>
  </si>
  <si>
    <t> 16.12.1913 05:47 </t>
  </si>
  <si>
    <t> R.J.McDiarmid </t>
  </si>
  <si>
    <t> CPRI 7.5 </t>
  </si>
  <si>
    <t>2420121.374 </t>
  </si>
  <si>
    <t> 19.12.1913 20:58 </t>
  </si>
  <si>
    <t>2420188.436 </t>
  </si>
  <si>
    <t> 24.02.1914 22:27 </t>
  </si>
  <si>
    <t>2420217.436 </t>
  </si>
  <si>
    <t> 25.03.1914 22:27 </t>
  </si>
  <si>
    <t>2420228.318 </t>
  </si>
  <si>
    <t> 05.04.1914 19:37 </t>
  </si>
  <si>
    <t>2420235.562 </t>
  </si>
  <si>
    <t> 13.04.1914 01:29 </t>
  </si>
  <si>
    <t>2420246.440 </t>
  </si>
  <si>
    <t> 23.04.1914 22:33 </t>
  </si>
  <si>
    <t>2420313.521 </t>
  </si>
  <si>
    <t> 30.06.1914 00:30 </t>
  </si>
  <si>
    <t>2420331.619 </t>
  </si>
  <si>
    <t> 18.07.1914 02:51 </t>
  </si>
  <si>
    <t>2420333.447 </t>
  </si>
  <si>
    <t> 19.07.1914 22:43 </t>
  </si>
  <si>
    <t>2420362.449 </t>
  </si>
  <si>
    <t> 17.08.1914 22:46 </t>
  </si>
  <si>
    <t>2420380.571 </t>
  </si>
  <si>
    <t> 05.09.1914 01:42 </t>
  </si>
  <si>
    <t>2420382.397 </t>
  </si>
  <si>
    <t> 06.09.1914 21:31 </t>
  </si>
  <si>
    <t>2420398.7020 </t>
  </si>
  <si>
    <t> 23.09.1914 04:50 </t>
  </si>
  <si>
    <t> -0.1624 </t>
  </si>
  <si>
    <t> E.E.Cummings </t>
  </si>
  <si>
    <t> LAWS 2.191 </t>
  </si>
  <si>
    <t>2420400.507 </t>
  </si>
  <si>
    <t> 25.09.1914 00:10 </t>
  </si>
  <si>
    <t>2420458.516 </t>
  </si>
  <si>
    <t> 22.11.1914 00:23 </t>
  </si>
  <si>
    <t>2420496.582 </t>
  </si>
  <si>
    <t> 30.12.1914 01:58 </t>
  </si>
  <si>
    <t>2420527.396 </t>
  </si>
  <si>
    <t> 29.01.1915 21:30 </t>
  </si>
  <si>
    <t>2420545.519 </t>
  </si>
  <si>
    <t> 17.02.1915 00:27 </t>
  </si>
  <si>
    <t>2420554.560 </t>
  </si>
  <si>
    <t> 26.02.1915 01:26 </t>
  </si>
  <si>
    <t> -0.188 </t>
  </si>
  <si>
    <t>2420583.581 </t>
  </si>
  <si>
    <t> 27.03.1915 01:56 </t>
  </si>
  <si>
    <t> -0.168 </t>
  </si>
  <si>
    <t>2420585.401 </t>
  </si>
  <si>
    <t> 28.03.1915 21:37 </t>
  </si>
  <si>
    <t>2420652.464 </t>
  </si>
  <si>
    <t> 03.06.1915 23:08 </t>
  </si>
  <si>
    <t>2420699.572 </t>
  </si>
  <si>
    <t> 21.07.1915 01:43 </t>
  </si>
  <si>
    <t> -0.183 </t>
  </si>
  <si>
    <t> AN 221.243 </t>
  </si>
  <si>
    <t>2422818.522 </t>
  </si>
  <si>
    <t> 09.05.1921 00:31 </t>
  </si>
  <si>
    <t> -0.157 </t>
  </si>
  <si>
    <t> J.Gadomski </t>
  </si>
  <si>
    <t> CRAC 11 </t>
  </si>
  <si>
    <t>2422820.340 </t>
  </si>
  <si>
    <t> 10.05.1921 20:09 </t>
  </si>
  <si>
    <t> -0.152 </t>
  </si>
  <si>
    <t>2422829.406 </t>
  </si>
  <si>
    <t> 19.05.1921 21:44 </t>
  </si>
  <si>
    <t> -0.149 </t>
  </si>
  <si>
    <t>2422838.460 </t>
  </si>
  <si>
    <t> 28.05.1921 23:02 </t>
  </si>
  <si>
    <t> -0.158 </t>
  </si>
  <si>
    <t>2422847.527 </t>
  </si>
  <si>
    <t> 07.06.1921 00:38 </t>
  </si>
  <si>
    <t>2422849.351 </t>
  </si>
  <si>
    <t> 08.06.1921 20:25 </t>
  </si>
  <si>
    <t> -0.143 </t>
  </si>
  <si>
    <t>2422867.469 </t>
  </si>
  <si>
    <t> 26.06.1921 23:15 </t>
  </si>
  <si>
    <t>2422887.415 </t>
  </si>
  <si>
    <t> 16.07.1921 21:57 </t>
  </si>
  <si>
    <t>2422925.487 </t>
  </si>
  <si>
    <t> 23.08.1921 23:41 </t>
  </si>
  <si>
    <t> -0.136 </t>
  </si>
  <si>
    <t>2422954.481 </t>
  </si>
  <si>
    <t> 21.09.1921 23:32 </t>
  </si>
  <si>
    <t>2423017.942 </t>
  </si>
  <si>
    <t> 24.11.1921 10:36 </t>
  </si>
  <si>
    <t> -0.123 </t>
  </si>
  <si>
    <t> J.Ellsworth </t>
  </si>
  <si>
    <t> GAZA 17.119 </t>
  </si>
  <si>
    <t>2423079.547 </t>
  </si>
  <si>
    <t> 25.01.1922 01:07 </t>
  </si>
  <si>
    <t> -0.146 </t>
  </si>
  <si>
    <t>2423313.379 </t>
  </si>
  <si>
    <t> 15.09.1922 21:05 </t>
  </si>
  <si>
    <t> -0.139 </t>
  </si>
  <si>
    <t>2423451.1358 </t>
  </si>
  <si>
    <t> 31.01.1923 15:15 </t>
  </si>
  <si>
    <t> -0.1395 </t>
  </si>
  <si>
    <t> J.Hellerich </t>
  </si>
  <si>
    <t> AN 221.242 </t>
  </si>
  <si>
    <t>2423487.378 </t>
  </si>
  <si>
    <t> 08.03.1923 21:04 </t>
  </si>
  <si>
    <t>2423612.454 </t>
  </si>
  <si>
    <t> 11.07.1923 22:53 </t>
  </si>
  <si>
    <t> -0.142 </t>
  </si>
  <si>
    <t> RWAR 38.9 </t>
  </si>
  <si>
    <t>2423641.463 </t>
  </si>
  <si>
    <t> 09.08.1923 23:06 </t>
  </si>
  <si>
    <t> -0.135 </t>
  </si>
  <si>
    <t>2423650.526 </t>
  </si>
  <si>
    <t> 19.08.1923 00:37 </t>
  </si>
  <si>
    <t>2423712.158 </t>
  </si>
  <si>
    <t> 19.10.1923 15:47 </t>
  </si>
  <si>
    <t> -0.131 </t>
  </si>
  <si>
    <t>2423719.4014 </t>
  </si>
  <si>
    <t> 26.10.1923 21:38 </t>
  </si>
  <si>
    <t> -0.1381 </t>
  </si>
  <si>
    <t> M.Beyer </t>
  </si>
  <si>
    <t> AN 234.87 </t>
  </si>
  <si>
    <t>2423726.658 </t>
  </si>
  <si>
    <t> 03.11.1923 03:47 </t>
  </si>
  <si>
    <t> -0.132 </t>
  </si>
  <si>
    <t> F.C.Jordan </t>
  </si>
  <si>
    <t> PALL 7.184 </t>
  </si>
  <si>
    <t>2423730.269 </t>
  </si>
  <si>
    <t> 06.11.1923 18:27 </t>
  </si>
  <si>
    <t>2423759.280 </t>
  </si>
  <si>
    <t> 05.12.1923 18:43 </t>
  </si>
  <si>
    <t> -0.137 </t>
  </si>
  <si>
    <t>2423790.091 </t>
  </si>
  <si>
    <t> 05.01.1924 14:11 </t>
  </si>
  <si>
    <t> -0.140 </t>
  </si>
  <si>
    <t>2423795.516 </t>
  </si>
  <si>
    <t> 11.01.1924 00:23 </t>
  </si>
  <si>
    <t> -0.153 </t>
  </si>
  <si>
    <t>2423799.147 </t>
  </si>
  <si>
    <t> 14.01.1924 15:31 </t>
  </si>
  <si>
    <t> -0.147 </t>
  </si>
  <si>
    <t>2423826.322 </t>
  </si>
  <si>
    <t> 10.02.1924 19:43 </t>
  </si>
  <si>
    <t> W.Zessewitsch </t>
  </si>
  <si>
    <t> IODE 4.1.176 </t>
  </si>
  <si>
    <t>2423855.348 </t>
  </si>
  <si>
    <t> 10.03.1924 20:21 </t>
  </si>
  <si>
    <t>2423858.974 </t>
  </si>
  <si>
    <t> 14.03.1924 11:22 </t>
  </si>
  <si>
    <t> CRAC 22 </t>
  </si>
  <si>
    <t>2423860.802 </t>
  </si>
  <si>
    <t> 16.03.1924 07:14 </t>
  </si>
  <si>
    <t> -0.120 </t>
  </si>
  <si>
    <t>2423864.411 </t>
  </si>
  <si>
    <t> 19.03.1924 21:51 </t>
  </si>
  <si>
    <t>2423866.228 </t>
  </si>
  <si>
    <t> 21.03.1924 17:28 </t>
  </si>
  <si>
    <t>2423884.348 </t>
  </si>
  <si>
    <t> 08.04.1924 20:21 </t>
  </si>
  <si>
    <t> -0.138 </t>
  </si>
  <si>
    <t>2423920.586 </t>
  </si>
  <si>
    <t> 15.05.1924 02:03 </t>
  </si>
  <si>
    <t>2423971.345 </t>
  </si>
  <si>
    <t> 04.07.1924 20:16 </t>
  </si>
  <si>
    <t> -0.145 </t>
  </si>
  <si>
    <t>2423980.421 </t>
  </si>
  <si>
    <t> 13.07.1924 22:06 </t>
  </si>
  <si>
    <t>2424047.488 </t>
  </si>
  <si>
    <t> 18.09.1924 23:42 </t>
  </si>
  <si>
    <t>2424049.288 </t>
  </si>
  <si>
    <t> 20.09.1924 18:54 </t>
  </si>
  <si>
    <t> -0.144 </t>
  </si>
  <si>
    <t>2424067.419 </t>
  </si>
  <si>
    <t> 08.10.1924 22:03 </t>
  </si>
  <si>
    <t>2424069.230 </t>
  </si>
  <si>
    <t> 10.10.1924 17:31 </t>
  </si>
  <si>
    <t>2424098.239 </t>
  </si>
  <si>
    <t> 08.11.1924 17:44 </t>
  </si>
  <si>
    <t> -0.133 </t>
  </si>
  <si>
    <t>2424188.872 </t>
  </si>
  <si>
    <t> 07.02.1925 08:55 </t>
  </si>
  <si>
    <t> -0.130 </t>
  </si>
  <si>
    <t>2424196.108 </t>
  </si>
  <si>
    <t> 14.02.1925 14:35 </t>
  </si>
  <si>
    <t>2424205.175 </t>
  </si>
  <si>
    <t> 23.02.1925 16:12 </t>
  </si>
  <si>
    <t>2424223.321 </t>
  </si>
  <si>
    <t> 13.03.1925 19:42 </t>
  </si>
  <si>
    <t>2424377.363 </t>
  </si>
  <si>
    <t> 14.08.1925 20:42 </t>
  </si>
  <si>
    <t> P.Parenago </t>
  </si>
  <si>
    <t> AN 238.209 </t>
  </si>
  <si>
    <t>2424386.432 </t>
  </si>
  <si>
    <t> 23.08.1925 22:22 </t>
  </si>
  <si>
    <t>2424426.315 </t>
  </si>
  <si>
    <t> 02.10.1925 19:33 </t>
  </si>
  <si>
    <t>2424433.617 </t>
  </si>
  <si>
    <t> 10.10.1925 02:48 </t>
  </si>
  <si>
    <t> -0.085 </t>
  </si>
  <si>
    <t>2424444.444 </t>
  </si>
  <si>
    <t> 20.10.1925 22:39 </t>
  </si>
  <si>
    <t> -0.134 </t>
  </si>
  <si>
    <t>2424446.247 </t>
  </si>
  <si>
    <t> 22.10.1925 17:55 </t>
  </si>
  <si>
    <t>2424540.507 </t>
  </si>
  <si>
    <t> 25.01.1926 00:10 </t>
  </si>
  <si>
    <t>2424598.532 </t>
  </si>
  <si>
    <t> 24.03.1926 00:46 </t>
  </si>
  <si>
    <t> -0.116 </t>
  </si>
  <si>
    <t>2424600.330 </t>
  </si>
  <si>
    <t> 25.03.1926 19:55 </t>
  </si>
  <si>
    <t>2424618.445 </t>
  </si>
  <si>
    <t> 12.04.1926 22:40 </t>
  </si>
  <si>
    <t>2424658.357 </t>
  </si>
  <si>
    <t> 22.05.1926 20:34 </t>
  </si>
  <si>
    <t> -0.107 </t>
  </si>
  <si>
    <t>2424765.284 </t>
  </si>
  <si>
    <t> 06.09.1926 18:48 </t>
  </si>
  <si>
    <t>2424794.281 </t>
  </si>
  <si>
    <t> 05.10.1926 18:44 </t>
  </si>
  <si>
    <t> -0.128 </t>
  </si>
  <si>
    <t>2424814.225 </t>
  </si>
  <si>
    <t> 25.10.1926 17:24 </t>
  </si>
  <si>
    <t> -0.122 </t>
  </si>
  <si>
    <t>2424823.283 </t>
  </si>
  <si>
    <t> 03.11.1926 18:47 </t>
  </si>
  <si>
    <t> -0.127 </t>
  </si>
  <si>
    <t>2424832.324 </t>
  </si>
  <si>
    <t> 12.11.1926 19:46 </t>
  </si>
  <si>
    <t>2424843.220 </t>
  </si>
  <si>
    <t> 23.11.1926 17:16 </t>
  </si>
  <si>
    <t> -0.129 </t>
  </si>
  <si>
    <t>2424846.857 </t>
  </si>
  <si>
    <t> 27.11.1926 08:34 </t>
  </si>
  <si>
    <t> -0.117 </t>
  </si>
  <si>
    <t>2425033.513 </t>
  </si>
  <si>
    <t> 02.06.1927 00:18 </t>
  </si>
  <si>
    <t>2425035.352 </t>
  </si>
  <si>
    <t> 03.06.1927 20:26 </t>
  </si>
  <si>
    <t>2425135.049 </t>
  </si>
  <si>
    <t> 11.09.1927 13:10 </t>
  </si>
  <si>
    <t>2425276.428 </t>
  </si>
  <si>
    <t> 30.01.1928 22:16 </t>
  </si>
  <si>
    <t>2425290.920 </t>
  </si>
  <si>
    <t> 14.02.1928 10:04 </t>
  </si>
  <si>
    <t>2425430.504 </t>
  </si>
  <si>
    <t> 03.07.1928 00:05 </t>
  </si>
  <si>
    <t> -0.126 </t>
  </si>
  <si>
    <t>2425481.258 </t>
  </si>
  <si>
    <t> 22.08.1928 18:11 </t>
  </si>
  <si>
    <t> -0.124 </t>
  </si>
  <si>
    <t> AN 238.210 </t>
  </si>
  <si>
    <t>2425517.530 </t>
  </si>
  <si>
    <t> 28.09.1928 00:43 </t>
  </si>
  <si>
    <t> -0.104 </t>
  </si>
  <si>
    <t>2425827.468 </t>
  </si>
  <si>
    <t> 03.08.1929 23:13 </t>
  </si>
  <si>
    <t>2425954.3464 </t>
  </si>
  <si>
    <t> 08.12.1929 20:18 </t>
  </si>
  <si>
    <t> -0.1235 </t>
  </si>
  <si>
    <t> BZ 11.100 </t>
  </si>
  <si>
    <t>2426717.4573 </t>
  </si>
  <si>
    <t> 10.01.1932 22:58 </t>
  </si>
  <si>
    <t> -0.1153 </t>
  </si>
  <si>
    <t> J.Jacyna </t>
  </si>
  <si>
    <t> WILN 16.10 </t>
  </si>
  <si>
    <t>2426900.532 </t>
  </si>
  <si>
    <t> 12.07.1932 00:46 </t>
  </si>
  <si>
    <t> -0.113 </t>
  </si>
  <si>
    <t> P.Skoberla </t>
  </si>
  <si>
    <t> ZFA 11.17 </t>
  </si>
  <si>
    <t>2427161.547 </t>
  </si>
  <si>
    <t> 30.03.1933 01:07 </t>
  </si>
  <si>
    <t> -0.112 </t>
  </si>
  <si>
    <t>2427163.360 </t>
  </si>
  <si>
    <t> 31.03.1933 20:38 </t>
  </si>
  <si>
    <t> -0.111 </t>
  </si>
  <si>
    <t>2427328.3021 </t>
  </si>
  <si>
    <t> 12.09.1933 19:15 </t>
  </si>
  <si>
    <t> -0.1152 </t>
  </si>
  <si>
    <t> BZ 15.62 </t>
  </si>
  <si>
    <t>2428265.4208 </t>
  </si>
  <si>
    <t> 06.04.1936 22:05 </t>
  </si>
  <si>
    <t> -0.1085 </t>
  </si>
  <si>
    <t> BZ 18.28 </t>
  </si>
  <si>
    <t>2428990.467 </t>
  </si>
  <si>
    <t> 01.04.1938 23:12 </t>
  </si>
  <si>
    <t> -0.100 </t>
  </si>
  <si>
    <t> A.Zajac </t>
  </si>
  <si>
    <t> SAC 17.63 </t>
  </si>
  <si>
    <t>2429666.573 </t>
  </si>
  <si>
    <t> 07.02.1940 01:45 </t>
  </si>
  <si>
    <t> -0.093 </t>
  </si>
  <si>
    <t> S.Gaposchkin </t>
  </si>
  <si>
    <t> HA 113.72 </t>
  </si>
  <si>
    <t>2430384.3612 </t>
  </si>
  <si>
    <t> 24.01.1942 20:40 </t>
  </si>
  <si>
    <t> -0.0923 </t>
  </si>
  <si>
    <t> K.Walter </t>
  </si>
  <si>
    <t> AN 282.79 </t>
  </si>
  <si>
    <t>2432666.448 </t>
  </si>
  <si>
    <t> 24.04.1948 22:45 </t>
  </si>
  <si>
    <t> -0.063 </t>
  </si>
  <si>
    <t> A.Szczepanowska </t>
  </si>
  <si>
    <t> AAC 4.117 </t>
  </si>
  <si>
    <t>2432684.573 </t>
  </si>
  <si>
    <t> 13.05.1948 01:45 </t>
  </si>
  <si>
    <t> -0.064 </t>
  </si>
  <si>
    <t> R.Szafraniec </t>
  </si>
  <si>
    <t> AAC 4.114 </t>
  </si>
  <si>
    <t>2432827.7665 </t>
  </si>
  <si>
    <t> 03.10.1948 06:23 </t>
  </si>
  <si>
    <t> -0.0659 </t>
  </si>
  <si>
    <t>E </t>
  </si>
  <si>
    <t>?</t>
  </si>
  <si>
    <t> Huffer &amp; Kopal </t>
  </si>
  <si>
    <t> APJ 114.297 </t>
  </si>
  <si>
    <t>2432889.391 </t>
  </si>
  <si>
    <t> 03.12.1948 21:23 </t>
  </si>
  <si>
    <t> -0.070 </t>
  </si>
  <si>
    <t>2432889.403 </t>
  </si>
  <si>
    <t> 03.12.1948 21:40 </t>
  </si>
  <si>
    <t> -0.058 </t>
  </si>
  <si>
    <t>2433003.578 </t>
  </si>
  <si>
    <t> 28.03.1949 01:52 </t>
  </si>
  <si>
    <t> -0.076 </t>
  </si>
  <si>
    <t> AAC 5.5 </t>
  </si>
  <si>
    <t>2433005.402 </t>
  </si>
  <si>
    <t> 29.03.1949 21:38 </t>
  </si>
  <si>
    <t> -0.065 </t>
  </si>
  <si>
    <t>2433063.408 </t>
  </si>
  <si>
    <t> 26.05.1949 21:47 </t>
  </si>
  <si>
    <t> -0.062 </t>
  </si>
  <si>
    <t>2433181.2282 </t>
  </si>
  <si>
    <t> 21.09.1949 17:28 </t>
  </si>
  <si>
    <t> -0.0603 </t>
  </si>
  <si>
    <t> N.I.Chudovicheva </t>
  </si>
  <si>
    <t> AC 188.25 </t>
  </si>
  <si>
    <t>2433184.8515 </t>
  </si>
  <si>
    <t> 25.09.1949 08:26 </t>
  </si>
  <si>
    <t> -0.0622 </t>
  </si>
  <si>
    <t>2433190.289 </t>
  </si>
  <si>
    <t> 30.09.1949 18:56 </t>
  </si>
  <si>
    <t> AAC 5.7 </t>
  </si>
  <si>
    <t>2433213.8516 </t>
  </si>
  <si>
    <t> 24.10.1949 08:26 </t>
  </si>
  <si>
    <t> -0.0636 </t>
  </si>
  <si>
    <t>2433246.485 </t>
  </si>
  <si>
    <t> 25.11.1949 23:38 </t>
  </si>
  <si>
    <t> -0.057 </t>
  </si>
  <si>
    <t> P.Ahnert </t>
  </si>
  <si>
    <t> AN 278.270 </t>
  </si>
  <si>
    <t>2433362.489 </t>
  </si>
  <si>
    <t> 21.03.1950 23:44 </t>
  </si>
  <si>
    <t> -0.059 </t>
  </si>
  <si>
    <t>2433440.444 </t>
  </si>
  <si>
    <t> 07.06.1950 22:39 </t>
  </si>
  <si>
    <t> -0.046 </t>
  </si>
  <si>
    <t> AAC 5.75 </t>
  </si>
  <si>
    <t>2433536.501 </t>
  </si>
  <si>
    <t> 12.09.1950 00:01 </t>
  </si>
  <si>
    <t> -0.056 </t>
  </si>
  <si>
    <t> K.Domke </t>
  </si>
  <si>
    <t>BAVM 8 </t>
  </si>
  <si>
    <t>2433538.321 </t>
  </si>
  <si>
    <t> 13.09.1950 19:42 </t>
  </si>
  <si>
    <t> -0.049 </t>
  </si>
  <si>
    <t>2433589.070 </t>
  </si>
  <si>
    <t> 03.11.1950 13:40 </t>
  </si>
  <si>
    <t> -0.053 </t>
  </si>
  <si>
    <t> S.Kaho </t>
  </si>
  <si>
    <t> BTOK 49.384 </t>
  </si>
  <si>
    <t>2433594.505 </t>
  </si>
  <si>
    <t> 09.11.1950 00:07 </t>
  </si>
  <si>
    <t> -0.055 </t>
  </si>
  <si>
    <t> AAC 5.10 </t>
  </si>
  <si>
    <t>2433663.380 </t>
  </si>
  <si>
    <t> 16.01.1951 21:07 </t>
  </si>
  <si>
    <t>2433712.320 </t>
  </si>
  <si>
    <t> 06.03.1951 19:40 </t>
  </si>
  <si>
    <t> E.Pohl </t>
  </si>
  <si>
    <t>2433712.334 </t>
  </si>
  <si>
    <t> 06.03.1951 20:00 </t>
  </si>
  <si>
    <t> -0.045 </t>
  </si>
  <si>
    <t>2433741.325 </t>
  </si>
  <si>
    <t> 04.04.1951 19:48 </t>
  </si>
  <si>
    <t>2433741.343 </t>
  </si>
  <si>
    <t> 04.04.1951 20:13 </t>
  </si>
  <si>
    <t> -0.038 </t>
  </si>
  <si>
    <t> W.Wenzel </t>
  </si>
  <si>
    <t> MVS 140 </t>
  </si>
  <si>
    <t>2433759.442 </t>
  </si>
  <si>
    <t> 22.04.1951 22:36 </t>
  </si>
  <si>
    <t>2433759.452 </t>
  </si>
  <si>
    <t> 22.04.1951 22:50 </t>
  </si>
  <si>
    <t>2433759.454 </t>
  </si>
  <si>
    <t> 22.04.1951 22:53 </t>
  </si>
  <si>
    <t>2433855.513 </t>
  </si>
  <si>
    <t> 28.07.1951 00:18 </t>
  </si>
  <si>
    <t> -0.061 </t>
  </si>
  <si>
    <t>2433855.514 </t>
  </si>
  <si>
    <t> 28.07.1951 00:20 </t>
  </si>
  <si>
    <t> -0.060 </t>
  </si>
  <si>
    <t> H.Busch </t>
  </si>
  <si>
    <t> MVS 243 </t>
  </si>
  <si>
    <t>2433855.519 </t>
  </si>
  <si>
    <t> 28.07.1951 00:27 </t>
  </si>
  <si>
    <t>2433875.470 </t>
  </si>
  <si>
    <t> 16.08.1951 23:16 </t>
  </si>
  <si>
    <t> -0.043 </t>
  </si>
  <si>
    <t> A.Jahn </t>
  </si>
  <si>
    <t>2433895.396 </t>
  </si>
  <si>
    <t> 05.09.1951 21:30 </t>
  </si>
  <si>
    <t>2433895.397 </t>
  </si>
  <si>
    <t> 05.09.1951 21:31 </t>
  </si>
  <si>
    <t> -0.054 </t>
  </si>
  <si>
    <t>2433924.402 </t>
  </si>
  <si>
    <t> 04.10.1951 21:38 </t>
  </si>
  <si>
    <t> -0.051 </t>
  </si>
  <si>
    <t>2434116.537 </t>
  </si>
  <si>
    <t> 14.04.1952 00:53 </t>
  </si>
  <si>
    <t>BAVM 10 </t>
  </si>
  <si>
    <t>2434136.468 </t>
  </si>
  <si>
    <t> 03.05.1952 23:13 </t>
  </si>
  <si>
    <t> AAC 5.190 </t>
  </si>
  <si>
    <t>2434261.516 </t>
  </si>
  <si>
    <t> 06.09.1952 00:23 </t>
  </si>
  <si>
    <t> -0.080 </t>
  </si>
  <si>
    <t> J.Ashbrook </t>
  </si>
  <si>
    <t>IBVS 180 </t>
  </si>
  <si>
    <t>2434272.427 </t>
  </si>
  <si>
    <t> 16.09.1952 22:14 </t>
  </si>
  <si>
    <t> -0.044 </t>
  </si>
  <si>
    <t>2434272.428 </t>
  </si>
  <si>
    <t> 16.09.1952 22:16 </t>
  </si>
  <si>
    <t>2434290.560 </t>
  </si>
  <si>
    <t> 05.10.1952 01:26 </t>
  </si>
  <si>
    <t> -0.037 </t>
  </si>
  <si>
    <t> AJ 58.171 </t>
  </si>
  <si>
    <t>2434366.678 </t>
  </si>
  <si>
    <t> 20.12.1952 04:16 </t>
  </si>
  <si>
    <t> -0.048 </t>
  </si>
  <si>
    <t>2434437.361 </t>
  </si>
  <si>
    <t> 28.02.1953 20:39 </t>
  </si>
  <si>
    <t>2434455.491 </t>
  </si>
  <si>
    <t> 18.03.1953 23:47 </t>
  </si>
  <si>
    <t> -0.052 </t>
  </si>
  <si>
    <t>2434455.498 </t>
  </si>
  <si>
    <t> 18.03.1953 23:57 </t>
  </si>
  <si>
    <t>2434475.435 </t>
  </si>
  <si>
    <t> 07.04.1953 22:26 </t>
  </si>
  <si>
    <t> -0.047 </t>
  </si>
  <si>
    <t>2434542.487 </t>
  </si>
  <si>
    <t> 13.06.1953 23:41 </t>
  </si>
  <si>
    <t>2434625.877 </t>
  </si>
  <si>
    <t> 05.09.1953 09:02 </t>
  </si>
  <si>
    <t> -0.050 </t>
  </si>
  <si>
    <t>2434776.322 </t>
  </si>
  <si>
    <t> 02.02.1954 19:43 </t>
  </si>
  <si>
    <t>BAVM 12 </t>
  </si>
  <si>
    <t>2434843.405 </t>
  </si>
  <si>
    <t> 10.04.1954 21:43 </t>
  </si>
  <si>
    <t> -0.034 </t>
  </si>
  <si>
    <t>2434999.282 </t>
  </si>
  <si>
    <t> 13.09.1954 18:46 </t>
  </si>
  <si>
    <t> -0.040 </t>
  </si>
  <si>
    <t> A.Wroblewski </t>
  </si>
  <si>
    <t> AA 6.146 </t>
  </si>
  <si>
    <t>2435008.340 </t>
  </si>
  <si>
    <t> 22.09.1954 20:09 </t>
  </si>
  <si>
    <t>2435153.342 </t>
  </si>
  <si>
    <t> 14.02.1955 20:12 </t>
  </si>
  <si>
    <t> G.Romano </t>
  </si>
  <si>
    <t> PPAD 116.13 </t>
  </si>
  <si>
    <t>2435162.403 </t>
  </si>
  <si>
    <t> 23.02.1955 21:40 </t>
  </si>
  <si>
    <t> AA 6.141 </t>
  </si>
  <si>
    <t>2435240.360 </t>
  </si>
  <si>
    <t> 12.05.1955 20:38 </t>
  </si>
  <si>
    <t>2435287.452 </t>
  </si>
  <si>
    <t> 28.06.1955 22:50 </t>
  </si>
  <si>
    <t> -0.073 </t>
  </si>
  <si>
    <t> R.Rudolph </t>
  </si>
  <si>
    <t>2435287.454 </t>
  </si>
  <si>
    <t> 28.06.1955 22:53 </t>
  </si>
  <si>
    <t> -0.071 </t>
  </si>
  <si>
    <t> J.Müller </t>
  </si>
  <si>
    <t>2435336.429 </t>
  </si>
  <si>
    <t> 16.08.1955 22:17 </t>
  </si>
  <si>
    <t> -0.036 </t>
  </si>
  <si>
    <t>2435374.468 </t>
  </si>
  <si>
    <t> 23.09.1955 23:13 </t>
  </si>
  <si>
    <t> F.Dörr </t>
  </si>
  <si>
    <t>2435376.303 </t>
  </si>
  <si>
    <t> 25.09.1955 19:16 </t>
  </si>
  <si>
    <t> -0.039 </t>
  </si>
  <si>
    <t>2435474.210 </t>
  </si>
  <si>
    <t> 01.01.1956 17:02 </t>
  </si>
  <si>
    <t> -0.012 </t>
  </si>
  <si>
    <t>2435655.453 </t>
  </si>
  <si>
    <t> 30.06.1956 22:52 </t>
  </si>
  <si>
    <t> -0.029 </t>
  </si>
  <si>
    <t>2435662.683 </t>
  </si>
  <si>
    <t> 08.07.1956 04:23 </t>
  </si>
  <si>
    <t>2435695.349 </t>
  </si>
  <si>
    <t> 09.08.1956 20:22 </t>
  </si>
  <si>
    <t> -0.010 </t>
  </si>
  <si>
    <t>2435798.654 </t>
  </si>
  <si>
    <t> 21.11.1956 03:41 </t>
  </si>
  <si>
    <t> -0.023 </t>
  </si>
  <si>
    <t>2435798.657 </t>
  </si>
  <si>
    <t> 21.11.1956 03:46 </t>
  </si>
  <si>
    <t> -0.020 </t>
  </si>
  <si>
    <t>2435860.276 </t>
  </si>
  <si>
    <t> 21.01.1957 18:37 </t>
  </si>
  <si>
    <t> J.Kordelewski </t>
  </si>
  <si>
    <t> SAC 28.107 </t>
  </si>
  <si>
    <t>2435974.467 </t>
  </si>
  <si>
    <t> 15.05.1957 23:12 </t>
  </si>
  <si>
    <t> -0.031 </t>
  </si>
  <si>
    <t> AA 9.46 </t>
  </si>
  <si>
    <t>2436043.339 </t>
  </si>
  <si>
    <t> 23.07.1957 20:08 </t>
  </si>
  <si>
    <t> Y.Alexandrovich </t>
  </si>
  <si>
    <t> AC 194.26 </t>
  </si>
  <si>
    <t>2436052.404 </t>
  </si>
  <si>
    <t> 01.08.1957 21:41 </t>
  </si>
  <si>
    <t> A.Itskovich </t>
  </si>
  <si>
    <t> AC 187.17 </t>
  </si>
  <si>
    <t>2436072.351 </t>
  </si>
  <si>
    <t> 21.08.1957 20:25 </t>
  </si>
  <si>
    <t> -0.028 </t>
  </si>
  <si>
    <t>2436101.345 </t>
  </si>
  <si>
    <t> 19.09.1957 20:16 </t>
  </si>
  <si>
    <t> -0.035 </t>
  </si>
  <si>
    <t>2436108.584 </t>
  </si>
  <si>
    <t> 27.09.1957 02:00 </t>
  </si>
  <si>
    <t>2436110.401 </t>
  </si>
  <si>
    <t> 28.09.1957 21:37 </t>
  </si>
  <si>
    <t> -0.042 </t>
  </si>
  <si>
    <t>2436166.604 </t>
  </si>
  <si>
    <t> 24.11.1957 02:29 </t>
  </si>
  <si>
    <t> W.Braune </t>
  </si>
  <si>
    <t>2436166.606 </t>
  </si>
  <si>
    <t> 24.11.1957 02:32 </t>
  </si>
  <si>
    <t> -0.027 </t>
  </si>
  <si>
    <t>2436188.348 </t>
  </si>
  <si>
    <t> 15.12.1957 20:21 </t>
  </si>
  <si>
    <t>2436188.358 </t>
  </si>
  <si>
    <t> 15.12.1957 20:35 </t>
  </si>
  <si>
    <t>2436304.357 </t>
  </si>
  <si>
    <t> 10.04.1958 20:34 </t>
  </si>
  <si>
    <t> J.Masuch </t>
  </si>
  <si>
    <t>BAVM 13 </t>
  </si>
  <si>
    <t>2436418.547 </t>
  </si>
  <si>
    <t> 03.08.1958 01:07 </t>
  </si>
  <si>
    <t>2436420.368 </t>
  </si>
  <si>
    <t> 04.08.1958 20:49 </t>
  </si>
  <si>
    <t>2436449.371 </t>
  </si>
  <si>
    <t> 02.09.1958 20:54 </t>
  </si>
  <si>
    <t> AA 9.48 </t>
  </si>
  <si>
    <t>2436483.8091 </t>
  </si>
  <si>
    <t> 07.10.1958 07:25 </t>
  </si>
  <si>
    <t> -0.0286 </t>
  </si>
  <si>
    <t> K.Chou </t>
  </si>
  <si>
    <t> AJ 64.468 </t>
  </si>
  <si>
    <t>2436583.474 </t>
  </si>
  <si>
    <t> 14.01.1959 23:22 </t>
  </si>
  <si>
    <t> V.Karetnikov </t>
  </si>
  <si>
    <t> PZ 14.513 </t>
  </si>
  <si>
    <t>2436661.424 </t>
  </si>
  <si>
    <t> 02.04.1959 22:10 </t>
  </si>
  <si>
    <t>2436728.523 </t>
  </si>
  <si>
    <t> 09.06.1959 00:33 </t>
  </si>
  <si>
    <t> -0.015 </t>
  </si>
  <si>
    <t> AA 10.69 </t>
  </si>
  <si>
    <t>2436757.482 </t>
  </si>
  <si>
    <t> 07.07.1959 23:34 </t>
  </si>
  <si>
    <t>2436759.309 </t>
  </si>
  <si>
    <t> 09.07.1959 19:24 </t>
  </si>
  <si>
    <t> AC 205.19 </t>
  </si>
  <si>
    <t>2436759.317 </t>
  </si>
  <si>
    <t> 09.07.1959 19:36 </t>
  </si>
  <si>
    <t>2436777.424 </t>
  </si>
  <si>
    <t> 27.07.1959 22:10 </t>
  </si>
  <si>
    <t>2436795.559 </t>
  </si>
  <si>
    <t> 15.08.1959 01:24 </t>
  </si>
  <si>
    <t>2436797.368 </t>
  </si>
  <si>
    <t> 16.08.1959 20:49 </t>
  </si>
  <si>
    <t>2436806.426 </t>
  </si>
  <si>
    <t> 25.08.1959 22:13 </t>
  </si>
  <si>
    <t>2436806.447 </t>
  </si>
  <si>
    <t> 25.08.1959 22:43 </t>
  </si>
  <si>
    <t> -0.033 </t>
  </si>
  <si>
    <t>2436811.868 </t>
  </si>
  <si>
    <t> 31.08.1959 08:49 </t>
  </si>
  <si>
    <t> AC 205.24 </t>
  </si>
  <si>
    <t>2436815.479 </t>
  </si>
  <si>
    <t> 03.09.1959 23:29 </t>
  </si>
  <si>
    <t>2436817.305 </t>
  </si>
  <si>
    <t> 05.09.1959 19:19 </t>
  </si>
  <si>
    <t>2436817.320 </t>
  </si>
  <si>
    <t> 05.09.1959 19:40 </t>
  </si>
  <si>
    <t>2436973.1895 </t>
  </si>
  <si>
    <t> 08.02.1960 16:32 </t>
  </si>
  <si>
    <t> -0.0490 </t>
  </si>
  <si>
    <t>2436991.334 </t>
  </si>
  <si>
    <t> 26.02.1960 20:00 </t>
  </si>
  <si>
    <t> -0.030 </t>
  </si>
  <si>
    <t> P.Emmrich </t>
  </si>
  <si>
    <t> HABZ 53 </t>
  </si>
  <si>
    <t>2437018.523 </t>
  </si>
  <si>
    <t> 25.03.1960 00:33 </t>
  </si>
  <si>
    <t>BAVM 15 </t>
  </si>
  <si>
    <t>2437132.711 </t>
  </si>
  <si>
    <t> 17.07.1960 05:03 </t>
  </si>
  <si>
    <t>2437134.5169 </t>
  </si>
  <si>
    <t> 19.07.1960 00:24 </t>
  </si>
  <si>
    <t> -0.0426 </t>
  </si>
  <si>
    <t>2437136.3198 </t>
  </si>
  <si>
    <t> 20.07.1960 19:40 </t>
  </si>
  <si>
    <t> -0.0523 </t>
  </si>
  <si>
    <t>2437165.3268 </t>
  </si>
  <si>
    <t> 18.08.1960 19:50 </t>
  </si>
  <si>
    <t> -0.0469 </t>
  </si>
  <si>
    <t>2437165.3352 </t>
  </si>
  <si>
    <t> 18.08.1960 20:02 </t>
  </si>
  <si>
    <t> -0.0385 </t>
  </si>
  <si>
    <t> M.E.Kiperman </t>
  </si>
  <si>
    <t> PZ 15.218 </t>
  </si>
  <si>
    <t>2437165.336 </t>
  </si>
  <si>
    <t> 18.08.1960 20:03 </t>
  </si>
  <si>
    <t> V.A.Chupilko </t>
  </si>
  <si>
    <t> PZ 14.503 </t>
  </si>
  <si>
    <t>2437172.575 </t>
  </si>
  <si>
    <t> 26.08.1960 01:48 </t>
  </si>
  <si>
    <t>2437172.582 </t>
  </si>
  <si>
    <t> 26.08.1960 01:58 </t>
  </si>
  <si>
    <t>2437319.411 </t>
  </si>
  <si>
    <t> 19.01.1961 21:51 </t>
  </si>
  <si>
    <t> D.Lichtenknecker </t>
  </si>
  <si>
    <t>2437368.361 </t>
  </si>
  <si>
    <t> 09.03.1961 20:39 </t>
  </si>
  <si>
    <t> R.Gizinski </t>
  </si>
  <si>
    <t>2437368.363 </t>
  </si>
  <si>
    <t> 09.03.1961 20:42 </t>
  </si>
  <si>
    <t> -0.021 </t>
  </si>
  <si>
    <t>2437493.425 </t>
  </si>
  <si>
    <t> 12.07.1961 22:12 </t>
  </si>
  <si>
    <t> J.Vilimek </t>
  </si>
  <si>
    <t> BRNO 6 </t>
  </si>
  <si>
    <t>2437493.426 </t>
  </si>
  <si>
    <t> 12.07.1961 22:13 </t>
  </si>
  <si>
    <t> M.Valentova </t>
  </si>
  <si>
    <t>2437522.429 </t>
  </si>
  <si>
    <t> 10.08.1961 22:17 </t>
  </si>
  <si>
    <t> -0.026 </t>
  </si>
  <si>
    <t> J.Burda </t>
  </si>
  <si>
    <t> AA 18.332 </t>
  </si>
  <si>
    <t>2437542.359 </t>
  </si>
  <si>
    <t> 30.08.1961 20:36 </t>
  </si>
  <si>
    <t> M.Fernandes </t>
  </si>
  <si>
    <t>2437542.361 </t>
  </si>
  <si>
    <t> 30.08.1961 20:39 </t>
  </si>
  <si>
    <t> F.Navratil </t>
  </si>
  <si>
    <t>2437542.368 </t>
  </si>
  <si>
    <t> 30.08.1961 20:49 </t>
  </si>
  <si>
    <t> L.Barski </t>
  </si>
  <si>
    <t>2437551.422 </t>
  </si>
  <si>
    <t> 08.09.1961 22:07 </t>
  </si>
  <si>
    <t>2437560.491 </t>
  </si>
  <si>
    <t> 17.09.1961 23:47 </t>
  </si>
  <si>
    <t>2437569.549 </t>
  </si>
  <si>
    <t> 27.09.1961 01:10 </t>
  </si>
  <si>
    <t>2437571.359 </t>
  </si>
  <si>
    <t> 28.09.1961 20:36 </t>
  </si>
  <si>
    <t>2437578.611 </t>
  </si>
  <si>
    <t> 06.10.1961 02:39 </t>
  </si>
  <si>
    <t> J.Düball </t>
  </si>
  <si>
    <t>2437578.617 </t>
  </si>
  <si>
    <t> 06.10.1961 02:48 </t>
  </si>
  <si>
    <t>2437667.436 </t>
  </si>
  <si>
    <t> 02.01.1962 22:27 </t>
  </si>
  <si>
    <t> P.B.Lehmann </t>
  </si>
  <si>
    <t>2437667.445 </t>
  </si>
  <si>
    <t> 02.01.1962 22:40 </t>
  </si>
  <si>
    <t> -0.018 </t>
  </si>
  <si>
    <t>2437696.427 </t>
  </si>
  <si>
    <t> 31.01.1962 22:14 </t>
  </si>
  <si>
    <t>2437696.440 </t>
  </si>
  <si>
    <t> 31.01.1962 22:33 </t>
  </si>
  <si>
    <t> -0.024 </t>
  </si>
  <si>
    <t> P.Frank </t>
  </si>
  <si>
    <t>2437870.455 </t>
  </si>
  <si>
    <t> 24.07.1962 22:55 </t>
  </si>
  <si>
    <t> H.Jungbluth </t>
  </si>
  <si>
    <t>2437870.456 </t>
  </si>
  <si>
    <t> 24.07.1962 22:56 </t>
  </si>
  <si>
    <t> -0.017 </t>
  </si>
  <si>
    <t> J.Reichert </t>
  </si>
  <si>
    <t>2437888.572 </t>
  </si>
  <si>
    <t> 12.08.1962 01:43 </t>
  </si>
  <si>
    <t>2437899.448 </t>
  </si>
  <si>
    <t> 22.08.1962 22:45 </t>
  </si>
  <si>
    <t> P.Flin </t>
  </si>
  <si>
    <t> AA 17.61 </t>
  </si>
  <si>
    <t>2437899.456 </t>
  </si>
  <si>
    <t> 22.08.1962 22:56 </t>
  </si>
  <si>
    <t> -0.019 </t>
  </si>
  <si>
    <t> E.Szeligiewicz </t>
  </si>
  <si>
    <t>2437928.421 </t>
  </si>
  <si>
    <t> 20.09.1962 22:06 </t>
  </si>
  <si>
    <t> K.Carbol </t>
  </si>
  <si>
    <t>2437939.332 </t>
  </si>
  <si>
    <t> 01.10.1962 19:58 </t>
  </si>
  <si>
    <t> J.Reimann </t>
  </si>
  <si>
    <t>2437968.356 </t>
  </si>
  <si>
    <t> 30.10.1962 20:32 </t>
  </si>
  <si>
    <t> 0.002 </t>
  </si>
  <si>
    <t> AN 288.70 </t>
  </si>
  <si>
    <t>2438006.398 </t>
  </si>
  <si>
    <t> 07.12.1962 21:33 </t>
  </si>
  <si>
    <t> V.Orlovius </t>
  </si>
  <si>
    <t>2438084.328 </t>
  </si>
  <si>
    <t> 23.02.1963 19:52 </t>
  </si>
  <si>
    <t> -0.032 </t>
  </si>
  <si>
    <t> F.Zdarski </t>
  </si>
  <si>
    <t>2438084.337 </t>
  </si>
  <si>
    <t> 23.02.1963 20:05 </t>
  </si>
  <si>
    <t> K.Brat </t>
  </si>
  <si>
    <t>2438209.379 </t>
  </si>
  <si>
    <t> 28.06.1963 21:05 </t>
  </si>
  <si>
    <t> E.Betak </t>
  </si>
  <si>
    <t>2438218.469 </t>
  </si>
  <si>
    <t> 07.07.1963 23:15 </t>
  </si>
  <si>
    <t>BAVM 18 </t>
  </si>
  <si>
    <t>2438247.462 </t>
  </si>
  <si>
    <t> 05.08.1963 23:05 </t>
  </si>
  <si>
    <t>2438274.659 </t>
  </si>
  <si>
    <t> 02.09.1963 03:48 </t>
  </si>
  <si>
    <t>2438287.355 </t>
  </si>
  <si>
    <t> 14.09.1963 20:31 </t>
  </si>
  <si>
    <t> G.Redicker </t>
  </si>
  <si>
    <t>2438316.348 </t>
  </si>
  <si>
    <t> 13.10.1963 20:21 </t>
  </si>
  <si>
    <t>2438316.375 </t>
  </si>
  <si>
    <t> 13.10.1963 21:00 </t>
  </si>
  <si>
    <t> 0.003 </t>
  </si>
  <si>
    <t>2438334.472 </t>
  </si>
  <si>
    <t> 31.10.1963 23:19 </t>
  </si>
  <si>
    <t>2438345.354 </t>
  </si>
  <si>
    <t> 11.11.1963 20:29 </t>
  </si>
  <si>
    <t> I.Solc </t>
  </si>
  <si>
    <t>2438432.360 </t>
  </si>
  <si>
    <t> 06.02.1964 20:38 </t>
  </si>
  <si>
    <t> AN 289.192 </t>
  </si>
  <si>
    <t>2438470.417 </t>
  </si>
  <si>
    <t> 15.03.1964 22:00 </t>
  </si>
  <si>
    <t> -0.025 </t>
  </si>
  <si>
    <t> E.Mundry </t>
  </si>
  <si>
    <t>2438470.430 </t>
  </si>
  <si>
    <t> 15.03.1964 22:19 </t>
  </si>
  <si>
    <t>2438472.2386 </t>
  </si>
  <si>
    <t> 17.03.1964 17:43 </t>
  </si>
  <si>
    <t> -0.0165 </t>
  </si>
  <si>
    <t> M.Lavrov </t>
  </si>
  <si>
    <t> TKZ 34.93 </t>
  </si>
  <si>
    <t>2438557.435 </t>
  </si>
  <si>
    <t> 10.06.1964 22:26 </t>
  </si>
  <si>
    <t> K.Rausal </t>
  </si>
  <si>
    <t>2438557.443 </t>
  </si>
  <si>
    <t> 10.06.1964 22:37 </t>
  </si>
  <si>
    <t> -0.004 </t>
  </si>
  <si>
    <t> K.Kordylewski </t>
  </si>
  <si>
    <t>2438586.432 </t>
  </si>
  <si>
    <t> 09.07.1964 22:22 </t>
  </si>
  <si>
    <t>2438595.491 </t>
  </si>
  <si>
    <t> 18.07.1964 23:47 </t>
  </si>
  <si>
    <t> I.Vaclavik </t>
  </si>
  <si>
    <t>2438595.493 </t>
  </si>
  <si>
    <t> 18.07.1964 23:49 </t>
  </si>
  <si>
    <t> S.Klimova </t>
  </si>
  <si>
    <t>2438595.494 </t>
  </si>
  <si>
    <t> 18.07.1964 23:51 </t>
  </si>
  <si>
    <t> Z.Holeckova </t>
  </si>
  <si>
    <t>2438595.496 </t>
  </si>
  <si>
    <t> 18.07.1964 23:54 </t>
  </si>
  <si>
    <t> -0.016 </t>
  </si>
  <si>
    <t> T.Kremer </t>
  </si>
  <si>
    <t> E.Soucek </t>
  </si>
  <si>
    <t>2438595.498 </t>
  </si>
  <si>
    <t> 18.07.1964 23:57 </t>
  </si>
  <si>
    <t> -0.014 </t>
  </si>
  <si>
    <t> R.Kolesova </t>
  </si>
  <si>
    <t>2438615.418 </t>
  </si>
  <si>
    <t> 07.08.1964 22:01 </t>
  </si>
  <si>
    <t>2438615.419 </t>
  </si>
  <si>
    <t> 07.08.1964 22:03 </t>
  </si>
  <si>
    <t> P.Vrany </t>
  </si>
  <si>
    <t>2438615.422 </t>
  </si>
  <si>
    <t> 07.08.1964 22:07 </t>
  </si>
  <si>
    <t>2438615.423 </t>
  </si>
  <si>
    <t> 07.08.1964 22:09 </t>
  </si>
  <si>
    <t>2438615.428 </t>
  </si>
  <si>
    <t> 07.08.1964 22:16 </t>
  </si>
  <si>
    <t> -0.022 </t>
  </si>
  <si>
    <t>2438615.433 </t>
  </si>
  <si>
    <t> 07.08.1964 22:23 </t>
  </si>
  <si>
    <t>2438624.488 </t>
  </si>
  <si>
    <t> 16.08.1964 23:42 </t>
  </si>
  <si>
    <t>2438635.371 </t>
  </si>
  <si>
    <t> 27.08.1964 20:54 </t>
  </si>
  <si>
    <t> J.Kodytek </t>
  </si>
  <si>
    <t>2438644.423 </t>
  </si>
  <si>
    <t> 05.09.1964 22:09 </t>
  </si>
  <si>
    <t> BRNO 5 </t>
  </si>
  <si>
    <t>2438644.427 </t>
  </si>
  <si>
    <t> 05.09.1964 22:14 </t>
  </si>
  <si>
    <t> E.Pankova </t>
  </si>
  <si>
    <t>2438644.428 </t>
  </si>
  <si>
    <t> 05.09.1964 22:16 </t>
  </si>
  <si>
    <t> Jiri Vizda </t>
  </si>
  <si>
    <t> Jar.Vizda </t>
  </si>
  <si>
    <t>2438644.431 </t>
  </si>
  <si>
    <t> 05.09.1964 22:20 </t>
  </si>
  <si>
    <t> M.Sercl </t>
  </si>
  <si>
    <t>2438644.437 </t>
  </si>
  <si>
    <t> 05.09.1964 22:29 </t>
  </si>
  <si>
    <t>2438653.498 </t>
  </si>
  <si>
    <t> 14.09.1964 23:57 </t>
  </si>
  <si>
    <t> H.Fleischer </t>
  </si>
  <si>
    <t> AN 289.191 </t>
  </si>
  <si>
    <t>2438664.368 </t>
  </si>
  <si>
    <t> 25.09.1964 20:49 </t>
  </si>
  <si>
    <t>2438664.376 </t>
  </si>
  <si>
    <t> 25.09.1964 21:01 </t>
  </si>
  <si>
    <t>2438673.428 </t>
  </si>
  <si>
    <t> 04.10.1964 22:16 </t>
  </si>
  <si>
    <t>2438680.681 </t>
  </si>
  <si>
    <t> 12.10.1964 04:20 </t>
  </si>
  <si>
    <t> W.Hampton </t>
  </si>
  <si>
    <t> ST 29.255 </t>
  </si>
  <si>
    <t>2438700.621 </t>
  </si>
  <si>
    <t> 01.11.1964 02:54 </t>
  </si>
  <si>
    <t> D.Williams </t>
  </si>
  <si>
    <t>2438733.2560 </t>
  </si>
  <si>
    <t> 03.12.1964 18:08 </t>
  </si>
  <si>
    <t> -0.0128 </t>
  </si>
  <si>
    <t> H.Kristenson </t>
  </si>
  <si>
    <t> BAC 17.123 </t>
  </si>
  <si>
    <t>2438760.447 </t>
  </si>
  <si>
    <t> 30.12.1964 22:43 </t>
  </si>
  <si>
    <t> -0.011 </t>
  </si>
  <si>
    <t> J.Samojko </t>
  </si>
  <si>
    <t>2438791.2585 </t>
  </si>
  <si>
    <t> 30.01.1965 18:12 </t>
  </si>
  <si>
    <t> -0.0134 </t>
  </si>
  <si>
    <t>2438820.267 </t>
  </si>
  <si>
    <t> 28.02.1965 18:24 </t>
  </si>
  <si>
    <t> -0.006 </t>
  </si>
  <si>
    <t> F.Hromada </t>
  </si>
  <si>
    <t>2438829.322 </t>
  </si>
  <si>
    <t> 09.03.1965 19:43 </t>
  </si>
  <si>
    <t>2438829.3230 </t>
  </si>
  <si>
    <t> 09.03.1965 19:45 </t>
  </si>
  <si>
    <t>2438840.1970 </t>
  </si>
  <si>
    <t> 20.03.1965 16:43 </t>
  </si>
  <si>
    <t> -0.0150 </t>
  </si>
  <si>
    <t> N.V.Lavrova </t>
  </si>
  <si>
    <t> TKZ 42.82 </t>
  </si>
  <si>
    <t>2438840.1985 </t>
  </si>
  <si>
    <t> 20.03.1965 16:45 </t>
  </si>
  <si>
    <t> -0.0135 </t>
  </si>
  <si>
    <t>2438934.438 </t>
  </si>
  <si>
    <t> 22.06.1965 22:30 </t>
  </si>
  <si>
    <t> R.Kizilirmak </t>
  </si>
  <si>
    <t>2438934.441 </t>
  </si>
  <si>
    <t> 22.06.1965 22:35 </t>
  </si>
  <si>
    <t> U.Akyol </t>
  </si>
  <si>
    <t>2438934.443 </t>
  </si>
  <si>
    <t> 22.06.1965 22:37 </t>
  </si>
  <si>
    <t> S.Hazer </t>
  </si>
  <si>
    <t>2438972.515 </t>
  </si>
  <si>
    <t> 31.07.1965 00:21 </t>
  </si>
  <si>
    <t> I.Popa </t>
  </si>
  <si>
    <t>IBVS 187 </t>
  </si>
  <si>
    <t>2438972.518 </t>
  </si>
  <si>
    <t> 31.07.1965 00:25 </t>
  </si>
  <si>
    <t> -0.013 </t>
  </si>
  <si>
    <t>2438981.579 </t>
  </si>
  <si>
    <t> 09.08.1965 01:53 </t>
  </si>
  <si>
    <t>2438992.458 </t>
  </si>
  <si>
    <t> 19.08.1965 22:59 </t>
  </si>
  <si>
    <t>2438992.471 </t>
  </si>
  <si>
    <t> 19.08.1965 23:18 </t>
  </si>
  <si>
    <t> 0.001 </t>
  </si>
  <si>
    <t> J.März </t>
  </si>
  <si>
    <t>2439012.387 </t>
  </si>
  <si>
    <t> 08.09.1965 21:17 </t>
  </si>
  <si>
    <t>2439021.445 </t>
  </si>
  <si>
    <t> 17.09.1965 22:40 </t>
  </si>
  <si>
    <t>2439061.328 </t>
  </si>
  <si>
    <t> 27.10.1965 19:52 </t>
  </si>
  <si>
    <t>2439061.332 </t>
  </si>
  <si>
    <t> 27.10.1965 19:58 </t>
  </si>
  <si>
    <t>2439061.333 </t>
  </si>
  <si>
    <t> 27.10.1965 19:59 </t>
  </si>
  <si>
    <t>2439061.334 </t>
  </si>
  <si>
    <t> 27.10.1965 20:00 </t>
  </si>
  <si>
    <t>2439061.340 </t>
  </si>
  <si>
    <t> 27.10.1965 20:09 </t>
  </si>
  <si>
    <t> -0.009 </t>
  </si>
  <si>
    <t> O.Jiruska </t>
  </si>
  <si>
    <t>2439061.342 </t>
  </si>
  <si>
    <t> 27.10.1965 20:12 </t>
  </si>
  <si>
    <t> -0.007 </t>
  </si>
  <si>
    <t> J.Kabrt </t>
  </si>
  <si>
    <t>2439061.346 </t>
  </si>
  <si>
    <t> 27.10.1965 20:18 </t>
  </si>
  <si>
    <t> M.Konecny </t>
  </si>
  <si>
    <t>2439061.365 </t>
  </si>
  <si>
    <t> 27.10.1965 20:45 </t>
  </si>
  <si>
    <t> 0.016 </t>
  </si>
  <si>
    <t>2439070.402 </t>
  </si>
  <si>
    <t> 05.11.1965 21:38 </t>
  </si>
  <si>
    <t> T.de Menten </t>
  </si>
  <si>
    <t>IBVS 119 </t>
  </si>
  <si>
    <t>2439079.472 </t>
  </si>
  <si>
    <t> 14.11.1965 23:19 </t>
  </si>
  <si>
    <t> L.Robinson </t>
  </si>
  <si>
    <t>2439088.527 </t>
  </si>
  <si>
    <t> 24.11.1965 00:38 </t>
  </si>
  <si>
    <t>2439117.523 </t>
  </si>
  <si>
    <t> 23.12.1965 00:33 </t>
  </si>
  <si>
    <t> R.Monske </t>
  </si>
  <si>
    <t>2439311.463 </t>
  </si>
  <si>
    <t> 04.07.1966 23:06 </t>
  </si>
  <si>
    <t> AN 291.112 </t>
  </si>
  <si>
    <t>2439311.465 </t>
  </si>
  <si>
    <t> 04.07.1966 23:09 </t>
  </si>
  <si>
    <t> S.Bozkurt </t>
  </si>
  <si>
    <t>2439338.655 </t>
  </si>
  <si>
    <t> 01.08.1966 03:43 </t>
  </si>
  <si>
    <t>2439358.596 </t>
  </si>
  <si>
    <t> 21.08.1966 02:18 </t>
  </si>
  <si>
    <t>2439389.415 </t>
  </si>
  <si>
    <t> 20.09.1966 21:57 </t>
  </si>
  <si>
    <t> MVS 4.137 </t>
  </si>
  <si>
    <t>2439389.4182 </t>
  </si>
  <si>
    <t> 20.09.1966 22:02 </t>
  </si>
  <si>
    <t> -0.0103 </t>
  </si>
  <si>
    <t> Minti &amp; Maris </t>
  </si>
  <si>
    <t>IBVS 322 </t>
  </si>
  <si>
    <t>2439389.420 </t>
  </si>
  <si>
    <t> 20.09.1966 22:04 </t>
  </si>
  <si>
    <t> -0.008 </t>
  </si>
  <si>
    <t> MVS 8.28 </t>
  </si>
  <si>
    <t>2439389.429 </t>
  </si>
  <si>
    <t> 20.09.1966 22:17 </t>
  </si>
  <si>
    <t>BAVM 23 </t>
  </si>
  <si>
    <t>2439389.438 </t>
  </si>
  <si>
    <t> 20.09.1966 22:30 </t>
  </si>
  <si>
    <t> 0.010 </t>
  </si>
  <si>
    <t>2439445.592 </t>
  </si>
  <si>
    <t> 16.11.1966 02:12 </t>
  </si>
  <si>
    <t>IBVS 221 </t>
  </si>
  <si>
    <t>2439487.303 </t>
  </si>
  <si>
    <t> 27.12.1966 19:16 </t>
  </si>
  <si>
    <t>2439554.355 </t>
  </si>
  <si>
    <t> 04.03.1967 20:31 </t>
  </si>
  <si>
    <t>BAVM 25 </t>
  </si>
  <si>
    <t>2439679.427 </t>
  </si>
  <si>
    <t> 07.07.1967 22:14 </t>
  </si>
  <si>
    <t> R.Srzednicki </t>
  </si>
  <si>
    <t> AA 19.174 </t>
  </si>
  <si>
    <t>2439679.429 </t>
  </si>
  <si>
    <t> 07.07.1967 22:17 </t>
  </si>
  <si>
    <t> BRNO 9 </t>
  </si>
  <si>
    <t>2439679.431 </t>
  </si>
  <si>
    <t> 07.07.1967 22:20 </t>
  </si>
  <si>
    <t> J.Sanecki </t>
  </si>
  <si>
    <t>2439679.432 </t>
  </si>
  <si>
    <t> 07.07.1967 22:22 </t>
  </si>
  <si>
    <t> J.Zazula </t>
  </si>
  <si>
    <t>2439704.802 </t>
  </si>
  <si>
    <t> 02.08.1967 07:14 </t>
  </si>
  <si>
    <t> F.Sanner </t>
  </si>
  <si>
    <t>IBVS 247 </t>
  </si>
  <si>
    <t>2439737.432 </t>
  </si>
  <si>
    <t> 03.09.1967 22:22 </t>
  </si>
  <si>
    <t>2439748.316 </t>
  </si>
  <si>
    <t> 14.09.1967 19:35 </t>
  </si>
  <si>
    <t>2439777.306 </t>
  </si>
  <si>
    <t> 13.10.1967 19:20 </t>
  </si>
  <si>
    <t>2439831.682 </t>
  </si>
  <si>
    <t> 07.12.1967 04:22 </t>
  </si>
  <si>
    <t> S.Cook </t>
  </si>
  <si>
    <t>IBVS 795 </t>
  </si>
  <si>
    <t>2439851.626 </t>
  </si>
  <si>
    <t> 27.12.1967 03:01 </t>
  </si>
  <si>
    <t>2439860.675 </t>
  </si>
  <si>
    <t> 05.01.1968 04:12 </t>
  </si>
  <si>
    <t>2439869.747 </t>
  </si>
  <si>
    <t> 14.01.1968 05:55 </t>
  </si>
  <si>
    <t>2439876.996 </t>
  </si>
  <si>
    <t> 21.01.1968 11:54 </t>
  </si>
  <si>
    <t> M.Morita </t>
  </si>
  <si>
    <t>VSB 47 </t>
  </si>
  <si>
    <t>2439882.441 </t>
  </si>
  <si>
    <t> 26.01.1968 22:35 </t>
  </si>
  <si>
    <t>2439893.3219 </t>
  </si>
  <si>
    <t> 06.02.1968 19:43 </t>
  </si>
  <si>
    <t> -0.0081 </t>
  </si>
  <si>
    <t> M.Winiarski </t>
  </si>
  <si>
    <t> AA 33.293 </t>
  </si>
  <si>
    <t>2439911.436 </t>
  </si>
  <si>
    <t> 24.02.1968 22:27 </t>
  </si>
  <si>
    <t>2439925.945 </t>
  </si>
  <si>
    <t> 10.03.1968 10:40 </t>
  </si>
  <si>
    <t>2440056.4558 </t>
  </si>
  <si>
    <t> 18.07.1968 22:56 </t>
  </si>
  <si>
    <t> -0.0078 </t>
  </si>
  <si>
    <t> N.Güdür </t>
  </si>
  <si>
    <t>IBVS 456 </t>
  </si>
  <si>
    <t>2440065.514 </t>
  </si>
  <si>
    <t> 28.07.1968 00:20 </t>
  </si>
  <si>
    <t>2440105.396 </t>
  </si>
  <si>
    <t> 05.09.1968 21:30 </t>
  </si>
  <si>
    <t>2440105.3977 </t>
  </si>
  <si>
    <t> 05.09.1968 21:32 </t>
  </si>
  <si>
    <t> -0.0060 </t>
  </si>
  <si>
    <t> A.Bickel </t>
  </si>
  <si>
    <t>2440118.076 </t>
  </si>
  <si>
    <t> 18.09.1968 13:49 </t>
  </si>
  <si>
    <t>2440125.3360 </t>
  </si>
  <si>
    <t> 25.09.1968 20:03 </t>
  </si>
  <si>
    <t> -0.0063 </t>
  </si>
  <si>
    <t>2440128.956 </t>
  </si>
  <si>
    <t> 29.09.1968 10:56 </t>
  </si>
  <si>
    <t>2440134.393 </t>
  </si>
  <si>
    <t> 04.10.1968 21:25 </t>
  </si>
  <si>
    <t> H.Peter </t>
  </si>
  <si>
    <t>2440154.3360 </t>
  </si>
  <si>
    <t> 24.10.1968 20:03 </t>
  </si>
  <si>
    <t> Bakos &amp; Tremko </t>
  </si>
  <si>
    <t> BAC 24.306 </t>
  </si>
  <si>
    <t>2440156.115 </t>
  </si>
  <si>
    <t> 26.10.1968 14:45 </t>
  </si>
  <si>
    <t> -0.041 </t>
  </si>
  <si>
    <t>2440161.580 </t>
  </si>
  <si>
    <t> 01.11.1968 01:55 </t>
  </si>
  <si>
    <t> J.Bortle </t>
  </si>
  <si>
    <t>2440183.3372 </t>
  </si>
  <si>
    <t> 22.11.1968 20:05 </t>
  </si>
  <si>
    <t>2440186.95 </t>
  </si>
  <si>
    <t> 26.11.1968 10:48 </t>
  </si>
  <si>
    <t> -0.02 </t>
  </si>
  <si>
    <t>2440194.2127 </t>
  </si>
  <si>
    <t> 03.12.1968 17:06 </t>
  </si>
  <si>
    <t> -0.0082 </t>
  </si>
  <si>
    <t>2440201.4632 </t>
  </si>
  <si>
    <t> 10.12.1968 23:07 </t>
  </si>
  <si>
    <t>2440203.2765 </t>
  </si>
  <si>
    <t> 12.12.1968 18:38 </t>
  </si>
  <si>
    <t> -0.0074 </t>
  </si>
  <si>
    <t> A.Dumitrescu </t>
  </si>
  <si>
    <t>2440203.2770 </t>
  </si>
  <si>
    <t> -0.0069 </t>
  </si>
  <si>
    <t> K.Held </t>
  </si>
  <si>
    <t>2440203.279 </t>
  </si>
  <si>
    <t> 12.12.1968 18:41 </t>
  </si>
  <si>
    <t> -0.005 </t>
  </si>
  <si>
    <t>IBVS 328 </t>
  </si>
  <si>
    <t>2440219.591 </t>
  </si>
  <si>
    <t> 29.12.1968 02:11 </t>
  </si>
  <si>
    <t> K.Simmons </t>
  </si>
  <si>
    <t>2440219.599 </t>
  </si>
  <si>
    <t> 29.12.1968 02:22 </t>
  </si>
  <si>
    <t> R.Sweetsir </t>
  </si>
  <si>
    <t>2440228.657 </t>
  </si>
  <si>
    <t> 07.01.1969 03:46 </t>
  </si>
  <si>
    <t> T.Cragg </t>
  </si>
  <si>
    <t>2440248.586 </t>
  </si>
  <si>
    <t> 27.01.1969 02:03 </t>
  </si>
  <si>
    <t>2440261.2800 </t>
  </si>
  <si>
    <t> 08.02.1969 18:43 </t>
  </si>
  <si>
    <t>2440299.349 </t>
  </si>
  <si>
    <t> 18.03.1969 20:22 </t>
  </si>
  <si>
    <t> -0.002 </t>
  </si>
  <si>
    <t> ORI 112 </t>
  </si>
  <si>
    <t>2440404.463 </t>
  </si>
  <si>
    <t> 01.07.1969 23:06 </t>
  </si>
  <si>
    <t>2440442.5406 </t>
  </si>
  <si>
    <t> 09.08.1969 00:58 </t>
  </si>
  <si>
    <t> -0.0059 </t>
  </si>
  <si>
    <t> AAPS 35.288 </t>
  </si>
  <si>
    <t>2440473.351 </t>
  </si>
  <si>
    <t> 08.09.1969 20:25 </t>
  </si>
  <si>
    <t>2440493.293 </t>
  </si>
  <si>
    <t> 28.09.1969 19:01 </t>
  </si>
  <si>
    <t> O.Gülmen </t>
  </si>
  <si>
    <t>2440501.4520 </t>
  </si>
  <si>
    <t> 06.10.1969 22:50 </t>
  </si>
  <si>
    <t> -0.0039 </t>
  </si>
  <si>
    <t>2440502.3569 </t>
  </si>
  <si>
    <t> 07.10.1969 20:33 </t>
  </si>
  <si>
    <t> -0.0053 </t>
  </si>
  <si>
    <t> H.Minti </t>
  </si>
  <si>
    <t>IBVS 419 </t>
  </si>
  <si>
    <t>2440504.159 </t>
  </si>
  <si>
    <t> 09.10.1969 15:48 </t>
  </si>
  <si>
    <t>2440542.2330 </t>
  </si>
  <si>
    <t> 16.11.1969 17:35 </t>
  </si>
  <si>
    <t>2440585.732 </t>
  </si>
  <si>
    <t> 30.12.1969 05:34 </t>
  </si>
  <si>
    <t>2440676.368 </t>
  </si>
  <si>
    <t> 30.03.1970 20:49 </t>
  </si>
  <si>
    <t> K.Locher </t>
  </si>
  <si>
    <t> ORI 118 </t>
  </si>
  <si>
    <t>2440714.416 </t>
  </si>
  <si>
    <t> 07.05.1970 21:59 </t>
  </si>
  <si>
    <t> ORI 119 </t>
  </si>
  <si>
    <t>2440781.490 </t>
  </si>
  <si>
    <t> 13.07.1970 23:45 </t>
  </si>
  <si>
    <t> BRNO 12 </t>
  </si>
  <si>
    <t>2440801.424 </t>
  </si>
  <si>
    <t> 02.08.1970 22:10 </t>
  </si>
  <si>
    <t> R.Germann </t>
  </si>
  <si>
    <t> ORI 120 </t>
  </si>
  <si>
    <t>2440801.429 </t>
  </si>
  <si>
    <t> 02.08.1970 22:17 </t>
  </si>
  <si>
    <t> M.Stiegler </t>
  </si>
  <si>
    <t>2440801.438 </t>
  </si>
  <si>
    <t> 02.08.1970 22:30 </t>
  </si>
  <si>
    <t> J.Schmidt </t>
  </si>
  <si>
    <t>2440801.440 </t>
  </si>
  <si>
    <t> 02.08.1970 22:33 </t>
  </si>
  <si>
    <t> -0.000 </t>
  </si>
  <si>
    <t> R.Diethelm </t>
  </si>
  <si>
    <t>2440830.426 </t>
  </si>
  <si>
    <t> 31.08.1970 22:13 </t>
  </si>
  <si>
    <t> ORI 121 </t>
  </si>
  <si>
    <t>2440830.431 </t>
  </si>
  <si>
    <t> 31.08.1970 22:20 </t>
  </si>
  <si>
    <t>2440839.500 </t>
  </si>
  <si>
    <t> 10.09.1970 00:00 </t>
  </si>
  <si>
    <t>2440850.380 </t>
  </si>
  <si>
    <t> 20.09.1970 21:07 </t>
  </si>
  <si>
    <t> -0.001 </t>
  </si>
  <si>
    <t>2440850.402 </t>
  </si>
  <si>
    <t> 20.09.1970 21:38 </t>
  </si>
  <si>
    <t> 0.021 </t>
  </si>
  <si>
    <t>2440859.435 </t>
  </si>
  <si>
    <t> 29.09.1970 22:26 </t>
  </si>
  <si>
    <t>2440859.4399 </t>
  </si>
  <si>
    <t> 29.09.1970 22:33 </t>
  </si>
  <si>
    <t> -0.0036 </t>
  </si>
  <si>
    <t>2440870.318 </t>
  </si>
  <si>
    <t> 10.10.1970 19:37 </t>
  </si>
  <si>
    <t> ORI 122 </t>
  </si>
  <si>
    <t>2440870.334 </t>
  </si>
  <si>
    <t> 10.10.1970 20:00 </t>
  </si>
  <si>
    <t> 0.015 </t>
  </si>
  <si>
    <t>2440877.563 </t>
  </si>
  <si>
    <t> 18.10.1970 01:30 </t>
  </si>
  <si>
    <t> E.Mayer </t>
  </si>
  <si>
    <t> AVSJ 4.88 </t>
  </si>
  <si>
    <t>2440888.433 </t>
  </si>
  <si>
    <t> 28.10.1970 22:23 </t>
  </si>
  <si>
    <t>2440890.263 </t>
  </si>
  <si>
    <t> 30.10.1970 18:18 </t>
  </si>
  <si>
    <t> 0.005 </t>
  </si>
  <si>
    <t>2440899.3175 </t>
  </si>
  <si>
    <t> 08.11.1970 19:37 </t>
  </si>
  <si>
    <t> -0.0031 </t>
  </si>
  <si>
    <t> H.Karacan </t>
  </si>
  <si>
    <t>IBVS 647 </t>
  </si>
  <si>
    <t>2440924.713 </t>
  </si>
  <si>
    <t> 04.12.1970 05:06 </t>
  </si>
  <si>
    <t>2440948.2560 </t>
  </si>
  <si>
    <t> 27.12.1970 18:08 </t>
  </si>
  <si>
    <t> -0.0047 </t>
  </si>
  <si>
    <t>2440955.504 </t>
  </si>
  <si>
    <t> 04.01.1971 00:05 </t>
  </si>
  <si>
    <t> G.Pfeiffer </t>
  </si>
  <si>
    <t>2440966.398 </t>
  </si>
  <si>
    <t> 14.01.1971 21:33 </t>
  </si>
  <si>
    <t> 0.011 </t>
  </si>
  <si>
    <t> W.Bischof </t>
  </si>
  <si>
    <t>2440973.607 </t>
  </si>
  <si>
    <t> 22.01.1971 02:34 </t>
  </si>
  <si>
    <t> AVSJ 5.33 </t>
  </si>
  <si>
    <t>IBVS 6244</t>
  </si>
  <si>
    <t>2440986.3210 </t>
  </si>
  <si>
    <t> 03.02.1971 19:42 </t>
  </si>
  <si>
    <t> -0.0042 </t>
  </si>
  <si>
    <t>2440989.937 </t>
  </si>
  <si>
    <t> 07.02.1971 10:29 </t>
  </si>
  <si>
    <t>2440993.583 </t>
  </si>
  <si>
    <t> 11.02.1971 01:59 </t>
  </si>
  <si>
    <t> 0.007 </t>
  </si>
  <si>
    <t> B.Small </t>
  </si>
  <si>
    <t>2440995.382 </t>
  </si>
  <si>
    <t> 12.02.1971 21:10 </t>
  </si>
  <si>
    <t> ORI 124 </t>
  </si>
  <si>
    <t>2441071.505 </t>
  </si>
  <si>
    <t> 30.04.1971 00:07 </t>
  </si>
  <si>
    <t> J.Isles </t>
  </si>
  <si>
    <t> ORI 126 </t>
  </si>
  <si>
    <t>2441127.694 </t>
  </si>
  <si>
    <t> 25.06.1971 04:39 </t>
  </si>
  <si>
    <t> R.Simpkins </t>
  </si>
  <si>
    <t>2441140.402 </t>
  </si>
  <si>
    <t> 07.07.1971 21:38 </t>
  </si>
  <si>
    <t> 0.006 </t>
  </si>
  <si>
    <t>2441145.811 </t>
  </si>
  <si>
    <t> 13.07.1971 07:27 </t>
  </si>
  <si>
    <t>2441158.515 </t>
  </si>
  <si>
    <t> 26.07.1971 00:21 </t>
  </si>
  <si>
    <t>2441169.396 </t>
  </si>
  <si>
    <t> 05.08.1971 21:30 </t>
  </si>
  <si>
    <t>2441194.763 </t>
  </si>
  <si>
    <t> 31.08.1971 06:18 </t>
  </si>
  <si>
    <t>2441207.4605 </t>
  </si>
  <si>
    <t> 12.09.1971 23:03 </t>
  </si>
  <si>
    <t> -0.0013 </t>
  </si>
  <si>
    <t>2441217.4305 </t>
  </si>
  <si>
    <t> 22.09.1971 22:19 </t>
  </si>
  <si>
    <t> -0.0006 </t>
  </si>
  <si>
    <t>2441218.3353 </t>
  </si>
  <si>
    <t> 23.09.1971 20:02 </t>
  </si>
  <si>
    <t> -0.0021 </t>
  </si>
  <si>
    <t>2441227.398 </t>
  </si>
  <si>
    <t> 02.10.1971 21:33 </t>
  </si>
  <si>
    <t> F.Mitschke </t>
  </si>
  <si>
    <t>2441247.335 </t>
  </si>
  <si>
    <t> 22.10.1971 20:02 </t>
  </si>
  <si>
    <t> P.R.Clayton </t>
  </si>
  <si>
    <t> ORI 129 </t>
  </si>
  <si>
    <t>2441247.351 </t>
  </si>
  <si>
    <t> 22.10.1971 20:25 </t>
  </si>
  <si>
    <t> 0.012 </t>
  </si>
  <si>
    <t> T.Gough </t>
  </si>
  <si>
    <t> BBS 2 </t>
  </si>
  <si>
    <t>2441252.769 </t>
  </si>
  <si>
    <t> 28.10.1971 06:27 </t>
  </si>
  <si>
    <t> I.Lenss </t>
  </si>
  <si>
    <t>2441256.372 </t>
  </si>
  <si>
    <t> 31.10.1971 20:55 </t>
  </si>
  <si>
    <t>2441256.425 </t>
  </si>
  <si>
    <t> 31.10.1971 22:12 </t>
  </si>
  <si>
    <t> 0.023 </t>
  </si>
  <si>
    <t>2441267.290 </t>
  </si>
  <si>
    <t> 11.11.1971 18:57 </t>
  </si>
  <si>
    <t> 0.013 </t>
  </si>
  <si>
    <t>2441312.594 </t>
  </si>
  <si>
    <t> 27.12.1971 02:15 </t>
  </si>
  <si>
    <t>2441314.392 </t>
  </si>
  <si>
    <t> 28.12.1971 21:24 </t>
  </si>
  <si>
    <t>2441352.470 </t>
  </si>
  <si>
    <t> 04.02.1972 23:16 </t>
  </si>
  <si>
    <t> A.Brown </t>
  </si>
  <si>
    <t> JBAA 83.453 </t>
  </si>
  <si>
    <t>2441383.296 </t>
  </si>
  <si>
    <t> 06.03.1972 19:06 </t>
  </si>
  <si>
    <t> J.Malek </t>
  </si>
  <si>
    <t> BRNO 17 </t>
  </si>
  <si>
    <t>2441392.345 </t>
  </si>
  <si>
    <t> 15.03.1972 20:16 </t>
  </si>
  <si>
    <t> M.J.Currie </t>
  </si>
  <si>
    <t>2441392.364 </t>
  </si>
  <si>
    <t> 15.03.1972 20:44 </t>
  </si>
  <si>
    <t> 0.017 </t>
  </si>
  <si>
    <t> Z.Klimek </t>
  </si>
  <si>
    <t>IBVS 779 </t>
  </si>
  <si>
    <t>2441401.417 </t>
  </si>
  <si>
    <t> 24.03.1972 22:00 </t>
  </si>
  <si>
    <t> BBS 3 </t>
  </si>
  <si>
    <t>2441401.421 </t>
  </si>
  <si>
    <t> 24.03.1972 22:06 </t>
  </si>
  <si>
    <t>2441477.531 </t>
  </si>
  <si>
    <t> 09.06.1972 00:44 </t>
  </si>
  <si>
    <t>2441535.554 </t>
  </si>
  <si>
    <t> 06.08.1972 01:17 </t>
  </si>
  <si>
    <t> BBS 5 </t>
  </si>
  <si>
    <t>2441566.362 </t>
  </si>
  <si>
    <t> 05.09.1972 20:41 </t>
  </si>
  <si>
    <t>BAVM 26 </t>
  </si>
  <si>
    <t>2441575.419 </t>
  </si>
  <si>
    <t> 14.09.1972 22:03 </t>
  </si>
  <si>
    <t> 0.000 </t>
  </si>
  <si>
    <t> J.Popousek </t>
  </si>
  <si>
    <t> BAC 25.183 </t>
  </si>
  <si>
    <t>2441575.423 </t>
  </si>
  <si>
    <t> 14.09.1972 22:09 </t>
  </si>
  <si>
    <t> 0.004 </t>
  </si>
  <si>
    <t> I.W.Saunders </t>
  </si>
  <si>
    <t>2441593.5455 </t>
  </si>
  <si>
    <t> 03.10.1972 01:05 </t>
  </si>
  <si>
    <t> 0.0008 </t>
  </si>
  <si>
    <t>2441595.3584 </t>
  </si>
  <si>
    <t>JAVSO, 49, 108</t>
  </si>
  <si>
    <t>JBAV, 60</t>
  </si>
  <si>
    <t>BAAVSSC195</t>
  </si>
  <si>
    <t>BAAVSSC187</t>
  </si>
  <si>
    <t>JAAVSO 51, 134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</si>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</sst>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/>
    <xf numFmtId="0" fontId="10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11" fillId="0" borderId="0" xfId="0" applyFont="1" applyAlignme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>
      <alignment vertical="top"/>
    </xf>
    <xf numFmtId="0" fontId="0" fillId="0" borderId="0" xfId="0">
      <alignment vertical="top"/>
    </xf>
    <xf numFmtId="0" fontId="7" fillId="0" borderId="14" xfId="0" applyFont="1" applyBorder="1" applyAlignment="1"/>
    <xf numFmtId="0" fontId="7" fillId="0" borderId="15" xfId="0" applyFont="1" applyBorder="1" applyAlignment="1"/>
    <xf numFmtId="0" fontId="14" fillId="0" borderId="0" xfId="0" applyFont="1" applyAlignment="1"/>
    <xf numFmtId="0" fontId="12" fillId="0" borderId="0" xfId="0" applyFont="1" applyAlignme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3" fillId="0" borderId="0" xfId="0" applyFont="1" applyAlignment="1"/>
    <xf numFmtId="0" fontId="8" fillId="0" borderId="0" xfId="0" applyFont="1">
      <alignment vertical="top"/>
    </xf>
    <xf numFmtId="22" fontId="10" fillId="0" borderId="0" xfId="0" applyNumberFormat="1" applyFont="1">
      <alignment vertical="top"/>
    </xf>
    <xf numFmtId="0" fontId="16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17" fillId="0" borderId="0" xfId="38" applyAlignment="1" applyProtection="1">
      <alignment horizontal="left"/>
    </xf>
    <xf numFmtId="0" fontId="0" fillId="0" borderId="20" xfId="0" applyBorder="1" applyAlignment="1">
      <alignment horizontal="center"/>
    </xf>
    <xf numFmtId="0" fontId="0" fillId="0" borderId="21" xfId="0" applyBorder="1">
      <alignment vertical="top"/>
    </xf>
    <xf numFmtId="0" fontId="0" fillId="0" borderId="0" xfId="0" quotePrefix="1">
      <alignment vertical="top"/>
    </xf>
    <xf numFmtId="0" fontId="5" fillId="24" borderId="22" xfId="0" applyFont="1" applyFill="1" applyBorder="1" applyAlignment="1">
      <alignment horizontal="left" vertical="top" wrapText="1" indent="1"/>
    </xf>
    <xf numFmtId="0" fontId="5" fillId="24" borderId="22" xfId="0" applyFont="1" applyFill="1" applyBorder="1" applyAlignment="1">
      <alignment horizontal="center" vertical="top" wrapText="1"/>
    </xf>
    <xf numFmtId="0" fontId="5" fillId="24" borderId="22" xfId="0" applyFont="1" applyFill="1" applyBorder="1" applyAlignment="1">
      <alignment horizontal="right" vertical="top" wrapText="1"/>
    </xf>
    <xf numFmtId="0" fontId="17" fillId="24" borderId="22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/>
    <xf numFmtId="0" fontId="22" fillId="0" borderId="23" xfId="0" applyFont="1" applyBorder="1" applyAlignment="1"/>
    <xf numFmtId="0" fontId="22" fillId="0" borderId="24" xfId="0" applyFont="1" applyBorder="1" applyAlignment="1"/>
    <xf numFmtId="0" fontId="38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9" fillId="0" borderId="0" xfId="42" applyFont="1" applyAlignment="1">
      <alignment horizontal="left"/>
    </xf>
    <xf numFmtId="0" fontId="39" fillId="0" borderId="0" xfId="42" applyFont="1" applyAlignment="1">
      <alignment horizont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42" applyFont="1" applyAlignment="1">
      <alignment horizontal="left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165" fontId="40" fillId="0" borderId="0" xfId="0" applyNumberFormat="1" applyFont="1" applyAlignment="1">
      <alignment horizontal="righ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3970195392242635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639622818776"/>
          <c:y val="0.14848528789443624"/>
          <c:w val="0.84010951276347701"/>
          <c:h val="0.6303048955518926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8-45E1-8EE4-F122E5206A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C8-45E1-8EE4-F122E5206A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5C8-45E1-8EE4-F122E5206A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-3.2985199868562631E-2</c:v>
                </c:pt>
                <c:pt idx="1057">
                  <c:v>-3.7315599998692051E-2</c:v>
                </c:pt>
                <c:pt idx="1058">
                  <c:v>-3.438280000409577E-2</c:v>
                </c:pt>
                <c:pt idx="1059">
                  <c:v>-1.7585999994480517E-2</c:v>
                </c:pt>
                <c:pt idx="1060">
                  <c:v>-3.6974399823520798E-2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5C8-45E1-8EE4-F122E5206A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5C8-45E1-8EE4-F122E5206A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5C8-45E1-8EE4-F122E5206A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5C8-45E1-8EE4-F122E5206A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-3.4458752435748662E-2</c:v>
                </c:pt>
                <c:pt idx="1057">
                  <c:v>-3.5151092317581234E-2</c:v>
                </c:pt>
                <c:pt idx="1058">
                  <c:v>-3.6074212160024655E-2</c:v>
                </c:pt>
                <c:pt idx="1059">
                  <c:v>-3.6170007615372556E-2</c:v>
                </c:pt>
                <c:pt idx="1060">
                  <c:v>-3.6339826831671113E-2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5C8-45E1-8EE4-F122E5206A83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-0.14235172722154932</c:v>
                </c:pt>
                <c:pt idx="1057">
                  <c:v>-0.14828236615947354</c:v>
                </c:pt>
                <c:pt idx="1058">
                  <c:v>-0.15637105248551433</c:v>
                </c:pt>
                <c:pt idx="1059">
                  <c:v>-0.15722230241342069</c:v>
                </c:pt>
                <c:pt idx="1060">
                  <c:v>-0.15873681618706695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5C8-45E1-8EE4-F122E5206A83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5C8-45E1-8EE4-F122E5206A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2824"/>
        <c:axId val="1"/>
      </c:scatterChart>
      <c:valAx>
        <c:axId val="913122824"/>
        <c:scaling>
          <c:orientation val="minMax"/>
          <c:max val="8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10098229591218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425474254742549E-2"/>
              <c:y val="0.372728227153424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2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28212733570903"/>
          <c:y val="0.92121498449057504"/>
          <c:w val="0.71680316383216325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TV Cas - O-C Diagr.</a:t>
            </a:r>
          </a:p>
        </c:rich>
      </c:tx>
      <c:layout>
        <c:manualLayout>
          <c:xMode val="edge"/>
          <c:yMode val="edge"/>
          <c:x val="0.40594085392791246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0990794563396"/>
          <c:y val="0.14803647215538873"/>
          <c:w val="0.844059916013157"/>
          <c:h val="0.63142087103012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Active!$H$21:$H$1714</c:f>
              <c:numCache>
                <c:formatCode>General</c:formatCode>
                <c:ptCount val="1694"/>
                <c:pt idx="0">
                  <c:v>-0.14396239999769023</c:v>
                </c:pt>
                <c:pt idx="1">
                  <c:v>-0.19360359999882348</c:v>
                </c:pt>
                <c:pt idx="2">
                  <c:v>-0.17055759999857401</c:v>
                </c:pt>
                <c:pt idx="3">
                  <c:v>-0.24036119999800576</c:v>
                </c:pt>
                <c:pt idx="4">
                  <c:v>-9.2611199997918447E-2</c:v>
                </c:pt>
                <c:pt idx="5">
                  <c:v>-0.17249599999922793</c:v>
                </c:pt>
                <c:pt idx="6">
                  <c:v>-0.12959919999411795</c:v>
                </c:pt>
                <c:pt idx="7">
                  <c:v>-0.16410679999535205</c:v>
                </c:pt>
                <c:pt idx="8">
                  <c:v>-0.24882399999842164</c:v>
                </c:pt>
                <c:pt idx="9">
                  <c:v>-0.13218439999764087</c:v>
                </c:pt>
                <c:pt idx="10">
                  <c:v>-0.17737559999659425</c:v>
                </c:pt>
                <c:pt idx="11">
                  <c:v>-0.16592719999607652</c:v>
                </c:pt>
                <c:pt idx="12">
                  <c:v>-0.15890519999447861</c:v>
                </c:pt>
                <c:pt idx="13">
                  <c:v>-0.14447879999715951</c:v>
                </c:pt>
                <c:pt idx="14">
                  <c:v>-0.17545679999602726</c:v>
                </c:pt>
                <c:pt idx="15">
                  <c:v>-0.1604347999964375</c:v>
                </c:pt>
                <c:pt idx="16">
                  <c:v>-0.16687639999508974</c:v>
                </c:pt>
                <c:pt idx="17">
                  <c:v>-0.1670455999992555</c:v>
                </c:pt>
                <c:pt idx="18">
                  <c:v>-0.16742799999701674</c:v>
                </c:pt>
                <c:pt idx="19">
                  <c:v>-0.17200159999993048</c:v>
                </c:pt>
                <c:pt idx="20">
                  <c:v>-0.15100159999929019</c:v>
                </c:pt>
                <c:pt idx="21">
                  <c:v>-0.17748719999508467</c:v>
                </c:pt>
                <c:pt idx="22">
                  <c:v>-0.16603879999820492</c:v>
                </c:pt>
                <c:pt idx="23">
                  <c:v>-0.17801679999683984</c:v>
                </c:pt>
                <c:pt idx="24">
                  <c:v>-0.16161239999928512</c:v>
                </c:pt>
                <c:pt idx="25">
                  <c:v>-0.17414199999620905</c:v>
                </c:pt>
                <c:pt idx="26">
                  <c:v>-0.17109799999525421</c:v>
                </c:pt>
                <c:pt idx="27">
                  <c:v>-0.17622319999645697</c:v>
                </c:pt>
                <c:pt idx="28">
                  <c:v>-0.16415719999713474</c:v>
                </c:pt>
                <c:pt idx="29">
                  <c:v>-0.17675279999821214</c:v>
                </c:pt>
                <c:pt idx="30">
                  <c:v>-0.1727307999972254</c:v>
                </c:pt>
                <c:pt idx="31">
                  <c:v>-0.171686800000316</c:v>
                </c:pt>
                <c:pt idx="32">
                  <c:v>-0.15368680000028689</c:v>
                </c:pt>
                <c:pt idx="33">
                  <c:v>-0.17428239999571815</c:v>
                </c:pt>
                <c:pt idx="34">
                  <c:v>-0.15428239999528159</c:v>
                </c:pt>
                <c:pt idx="35">
                  <c:v>-0.17066479999630246</c:v>
                </c:pt>
                <c:pt idx="36">
                  <c:v>-0.1697459999959392</c:v>
                </c:pt>
                <c:pt idx="37">
                  <c:v>-0.16695239999535261</c:v>
                </c:pt>
                <c:pt idx="38">
                  <c:v>-0.1599523999975645</c:v>
                </c:pt>
                <c:pt idx="39">
                  <c:v>-0.17045999999754713</c:v>
                </c:pt>
                <c:pt idx="40">
                  <c:v>-0.1694599999973434</c:v>
                </c:pt>
                <c:pt idx="41">
                  <c:v>-0.16741599999659229</c:v>
                </c:pt>
                <c:pt idx="42">
                  <c:v>-0.162923599997157</c:v>
                </c:pt>
                <c:pt idx="43">
                  <c:v>-0.17998279999665101</c:v>
                </c:pt>
                <c:pt idx="44">
                  <c:v>-0.17010799999479786</c:v>
                </c:pt>
                <c:pt idx="45">
                  <c:v>-0.16010799999639858</c:v>
                </c:pt>
                <c:pt idx="46">
                  <c:v>-0.1800859999966633</c:v>
                </c:pt>
                <c:pt idx="47">
                  <c:v>-0.15446840000004158</c:v>
                </c:pt>
                <c:pt idx="48">
                  <c:v>-0.17906399999992573</c:v>
                </c:pt>
                <c:pt idx="49">
                  <c:v>-0.178063999999722</c:v>
                </c:pt>
                <c:pt idx="50">
                  <c:v>-0.16506400000071153</c:v>
                </c:pt>
                <c:pt idx="51">
                  <c:v>-0.17063759999655304</c:v>
                </c:pt>
                <c:pt idx="52">
                  <c:v>-0.16463759999896865</c:v>
                </c:pt>
                <c:pt idx="53">
                  <c:v>-0.17861559999437304</c:v>
                </c:pt>
                <c:pt idx="54">
                  <c:v>-0.16118919999644277</c:v>
                </c:pt>
                <c:pt idx="55">
                  <c:v>-0.15918919999603531</c:v>
                </c:pt>
                <c:pt idx="56">
                  <c:v>-0.16614519999711774</c:v>
                </c:pt>
                <c:pt idx="57">
                  <c:v>-0.17674079999778769</c:v>
                </c:pt>
                <c:pt idx="58">
                  <c:v>-0.18210119999639574</c:v>
                </c:pt>
                <c:pt idx="59">
                  <c:v>-0.17367479999666102</c:v>
                </c:pt>
                <c:pt idx="60">
                  <c:v>-0.16327039999669068</c:v>
                </c:pt>
                <c:pt idx="61">
                  <c:v>-0.17103519999727723</c:v>
                </c:pt>
                <c:pt idx="62">
                  <c:v>-0.16322639999634703</c:v>
                </c:pt>
                <c:pt idx="63">
                  <c:v>-0.16726359999665874</c:v>
                </c:pt>
                <c:pt idx="64">
                  <c:v>-0.16879319999497966</c:v>
                </c:pt>
                <c:pt idx="65">
                  <c:v>-0.16236679999929038</c:v>
                </c:pt>
                <c:pt idx="66">
                  <c:v>-0.168749199994636</c:v>
                </c:pt>
                <c:pt idx="67">
                  <c:v>-0.16632279999976163</c:v>
                </c:pt>
                <c:pt idx="68">
                  <c:v>-0.15135999999620253</c:v>
                </c:pt>
                <c:pt idx="69">
                  <c:v>-0.17931599999792525</c:v>
                </c:pt>
                <c:pt idx="70">
                  <c:v>-0.16391159999693627</c:v>
                </c:pt>
                <c:pt idx="71">
                  <c:v>-0.16344119999848772</c:v>
                </c:pt>
                <c:pt idx="72">
                  <c:v>-0.16739719999895897</c:v>
                </c:pt>
                <c:pt idx="73">
                  <c:v>-0.15399279999473947</c:v>
                </c:pt>
                <c:pt idx="74">
                  <c:v>-0.16235319999759668</c:v>
                </c:pt>
                <c:pt idx="75">
                  <c:v>-0.16994879999765544</c:v>
                </c:pt>
                <c:pt idx="76">
                  <c:v>-0.16400799999610172</c:v>
                </c:pt>
                <c:pt idx="77">
                  <c:v>-0.1625155999972776</c:v>
                </c:pt>
                <c:pt idx="78">
                  <c:v>-0.16264079999746173</c:v>
                </c:pt>
                <c:pt idx="79">
                  <c:v>-0.16559679999772925</c:v>
                </c:pt>
                <c:pt idx="80">
                  <c:v>-0.18757479999476345</c:v>
                </c:pt>
                <c:pt idx="81">
                  <c:v>-0.16810439999972004</c:v>
                </c:pt>
                <c:pt idx="82">
                  <c:v>-0.16069999999672291</c:v>
                </c:pt>
                <c:pt idx="83">
                  <c:v>-0.1637371999968309</c:v>
                </c:pt>
                <c:pt idx="84">
                  <c:v>-0.18322279999847524</c:v>
                </c:pt>
                <c:pt idx="85">
                  <c:v>-0.1574791999955778</c:v>
                </c:pt>
                <c:pt idx="86">
                  <c:v>-0.1520747999966261</c:v>
                </c:pt>
                <c:pt idx="87">
                  <c:v>-0.14905279999948107</c:v>
                </c:pt>
                <c:pt idx="88">
                  <c:v>-0.1580307999975048</c:v>
                </c:pt>
                <c:pt idx="89">
                  <c:v>-0.15400880000015604</c:v>
                </c:pt>
                <c:pt idx="90">
                  <c:v>-0.14260439999998198</c:v>
                </c:pt>
                <c:pt idx="91">
                  <c:v>-0.15056039999763016</c:v>
                </c:pt>
                <c:pt idx="92">
                  <c:v>-0.14311199999792734</c:v>
                </c:pt>
                <c:pt idx="93">
                  <c:v>-0.13561959999788087</c:v>
                </c:pt>
                <c:pt idx="94">
                  <c:v>-0.14314919999742415</c:v>
                </c:pt>
                <c:pt idx="95">
                  <c:v>-0.12299519999942277</c:v>
                </c:pt>
                <c:pt idx="96">
                  <c:v>-0.14624559999720077</c:v>
                </c:pt>
                <c:pt idx="97">
                  <c:v>-0.13907799999651616</c:v>
                </c:pt>
                <c:pt idx="98">
                  <c:v>-0.13954359999843291</c:v>
                </c:pt>
                <c:pt idx="99">
                  <c:v>-0.14925559999755933</c:v>
                </c:pt>
                <c:pt idx="100">
                  <c:v>-0.14235199999529868</c:v>
                </c:pt>
                <c:pt idx="101">
                  <c:v>-0.13488159999906202</c:v>
                </c:pt>
                <c:pt idx="102">
                  <c:v>-0.13485959999525221</c:v>
                </c:pt>
                <c:pt idx="103">
                  <c:v>-0.13110999999844353</c:v>
                </c:pt>
                <c:pt idx="104">
                  <c:v>-0.13809240000045975</c:v>
                </c:pt>
                <c:pt idx="105">
                  <c:v>-0.13187479999760399</c:v>
                </c:pt>
                <c:pt idx="106">
                  <c:v>-0.14606599999751779</c:v>
                </c:pt>
                <c:pt idx="107">
                  <c:v>-0.13659559999723569</c:v>
                </c:pt>
                <c:pt idx="108">
                  <c:v>-0.139720799998031</c:v>
                </c:pt>
                <c:pt idx="109">
                  <c:v>-0.15250759999617003</c:v>
                </c:pt>
                <c:pt idx="110">
                  <c:v>-0.14669879999564728</c:v>
                </c:pt>
                <c:pt idx="111">
                  <c:v>-0.16063279999798397</c:v>
                </c:pt>
                <c:pt idx="112">
                  <c:v>-0.13616239999464597</c:v>
                </c:pt>
                <c:pt idx="113">
                  <c:v>-0.13535359999877983</c:v>
                </c:pt>
                <c:pt idx="114">
                  <c:v>-0.11994919999779086</c:v>
                </c:pt>
                <c:pt idx="115">
                  <c:v>-0.13614039999811212</c:v>
                </c:pt>
                <c:pt idx="116">
                  <c:v>-0.13173599999936414</c:v>
                </c:pt>
                <c:pt idx="117">
                  <c:v>-0.13769199999660486</c:v>
                </c:pt>
                <c:pt idx="118">
                  <c:v>-0.15160399999876972</c:v>
                </c:pt>
                <c:pt idx="119">
                  <c:v>-0.14528079999581678</c:v>
                </c:pt>
                <c:pt idx="120">
                  <c:v>-0.13225880000027246</c:v>
                </c:pt>
                <c:pt idx="121">
                  <c:v>-0.13129599999592756</c:v>
                </c:pt>
                <c:pt idx="122">
                  <c:v>-0.14389159999700496</c:v>
                </c:pt>
                <c:pt idx="123">
                  <c:v>-0.13884759999564267</c:v>
                </c:pt>
                <c:pt idx="124">
                  <c:v>-0.14044319999811705</c:v>
                </c:pt>
                <c:pt idx="125">
                  <c:v>-0.13297279999460443</c:v>
                </c:pt>
                <c:pt idx="126">
                  <c:v>-0.12975279999955092</c:v>
                </c:pt>
                <c:pt idx="127">
                  <c:v>-0.14413519999652635</c:v>
                </c:pt>
                <c:pt idx="128">
                  <c:v>-0.1401131999991776</c:v>
                </c:pt>
                <c:pt idx="129">
                  <c:v>-0.12006919999839738</c:v>
                </c:pt>
                <c:pt idx="130">
                  <c:v>-0.14869519999774639</c:v>
                </c:pt>
                <c:pt idx="131">
                  <c:v>-0.1426731999963522</c:v>
                </c:pt>
                <c:pt idx="132">
                  <c:v>-0.13677639999878011</c:v>
                </c:pt>
                <c:pt idx="133">
                  <c:v>-8.5158800000499468E-2</c:v>
                </c:pt>
                <c:pt idx="134">
                  <c:v>-0.13373239999782527</c:v>
                </c:pt>
                <c:pt idx="135">
                  <c:v>-0.14332799999829149</c:v>
                </c:pt>
                <c:pt idx="136">
                  <c:v>-0.13829919999625417</c:v>
                </c:pt>
                <c:pt idx="137">
                  <c:v>-0.11635839999871678</c:v>
                </c:pt>
                <c:pt idx="138">
                  <c:v>-0.13095399999656365</c:v>
                </c:pt>
                <c:pt idx="139">
                  <c:v>-0.14190999999846099</c:v>
                </c:pt>
                <c:pt idx="140">
                  <c:v>-0.1070131999986188</c:v>
                </c:pt>
                <c:pt idx="141">
                  <c:v>-0.12315359999774955</c:v>
                </c:pt>
                <c:pt idx="142">
                  <c:v>-0.12768320000031963</c:v>
                </c:pt>
                <c:pt idx="143">
                  <c:v>-0.12223479999738629</c:v>
                </c:pt>
                <c:pt idx="144">
                  <c:v>-0.12721279999823309</c:v>
                </c:pt>
                <c:pt idx="145">
                  <c:v>-0.1491907999952673</c:v>
                </c:pt>
                <c:pt idx="146">
                  <c:v>-0.12876439999672584</c:v>
                </c:pt>
                <c:pt idx="147">
                  <c:v>-0.11695559999861871</c:v>
                </c:pt>
                <c:pt idx="148">
                  <c:v>-0.15830239999922924</c:v>
                </c:pt>
                <c:pt idx="149">
                  <c:v>-0.13189799999963725</c:v>
                </c:pt>
                <c:pt idx="150">
                  <c:v>-0.12765599999693222</c:v>
                </c:pt>
                <c:pt idx="151">
                  <c:v>-0.13111279999793624</c:v>
                </c:pt>
                <c:pt idx="152">
                  <c:v>-0.13987759999872651</c:v>
                </c:pt>
                <c:pt idx="153">
                  <c:v>-0.12573879999763449</c:v>
                </c:pt>
                <c:pt idx="154">
                  <c:v>-0.12441559999570018</c:v>
                </c:pt>
                <c:pt idx="155">
                  <c:v>-0.10432759999821428</c:v>
                </c:pt>
                <c:pt idx="156">
                  <c:v>-0.12017519999790238</c:v>
                </c:pt>
                <c:pt idx="157">
                  <c:v>-0.12346719999914058</c:v>
                </c:pt>
                <c:pt idx="158">
                  <c:v>-0.11531480000121519</c:v>
                </c:pt>
                <c:pt idx="159">
                  <c:v>-0.11277039999913541</c:v>
                </c:pt>
                <c:pt idx="160">
                  <c:v>-0.11153679999915767</c:v>
                </c:pt>
                <c:pt idx="161">
                  <c:v>-0.11113239999758662</c:v>
                </c:pt>
                <c:pt idx="162">
                  <c:v>-0.11523199999646749</c:v>
                </c:pt>
                <c:pt idx="163">
                  <c:v>-0.10845719999633729</c:v>
                </c:pt>
                <c:pt idx="164">
                  <c:v>-0.10049719999733497</c:v>
                </c:pt>
                <c:pt idx="165">
                  <c:v>-9.2655999997077743E-2</c:v>
                </c:pt>
                <c:pt idx="166">
                  <c:v>-9.2313599998306017E-2</c:v>
                </c:pt>
                <c:pt idx="167">
                  <c:v>-6.3373999997565988E-2</c:v>
                </c:pt>
                <c:pt idx="168">
                  <c:v>-6.4329999997426057E-2</c:v>
                </c:pt>
                <c:pt idx="169">
                  <c:v>-6.5882399998372421E-2</c:v>
                </c:pt>
                <c:pt idx="170">
                  <c:v>-6.9632799990358762E-2</c:v>
                </c:pt>
                <c:pt idx="171">
                  <c:v>-5.7632799995189998E-2</c:v>
                </c:pt>
                <c:pt idx="172">
                  <c:v>-7.61555999997654E-2</c:v>
                </c:pt>
                <c:pt idx="173">
                  <c:v>-6.4751199999591336E-2</c:v>
                </c:pt>
                <c:pt idx="174">
                  <c:v>-6.1810399995010812E-2</c:v>
                </c:pt>
                <c:pt idx="175">
                  <c:v>-6.0324400001263712E-2</c:v>
                </c:pt>
                <c:pt idx="176">
                  <c:v>-6.2215600002673455E-2</c:v>
                </c:pt>
                <c:pt idx="177">
                  <c:v>-6.2502399996446911E-2</c:v>
                </c:pt>
                <c:pt idx="178">
                  <c:v>-6.3645199996244628E-2</c:v>
                </c:pt>
                <c:pt idx="179">
                  <c:v>-5.6965999996464234E-2</c:v>
                </c:pt>
                <c:pt idx="242">
                  <c:v>-3.6624799999117386E-2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15-4954-A1D5-032B5E617F2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plus>
            <c:minus>
              <c:numRef>
                <c:f>Active!$D$21:$D$718</c:f>
                <c:numCache>
                  <c:formatCode>General</c:formatCode>
                  <c:ptCount val="698"/>
                  <c:pt idx="380">
                    <c:v>0</c:v>
                  </c:pt>
                  <c:pt idx="381">
                    <c:v>0</c:v>
                  </c:pt>
                  <c:pt idx="401">
                    <c:v>0</c:v>
                  </c:pt>
                  <c:pt idx="405">
                    <c:v>0</c:v>
                  </c:pt>
                  <c:pt idx="410">
                    <c:v>0</c:v>
                  </c:pt>
                  <c:pt idx="412">
                    <c:v>0</c:v>
                  </c:pt>
                  <c:pt idx="415">
                    <c:v>0</c:v>
                  </c:pt>
                  <c:pt idx="418">
                    <c:v>0</c:v>
                  </c:pt>
                  <c:pt idx="424">
                    <c:v>4.0000000000000001E-3</c:v>
                  </c:pt>
                  <c:pt idx="437">
                    <c:v>0</c:v>
                  </c:pt>
                  <c:pt idx="466">
                    <c:v>0</c:v>
                  </c:pt>
                  <c:pt idx="491">
                    <c:v>2E-3</c:v>
                  </c:pt>
                  <c:pt idx="507">
                    <c:v>0</c:v>
                  </c:pt>
                  <c:pt idx="524">
                    <c:v>4.0000000000000002E-4</c:v>
                  </c:pt>
                  <c:pt idx="607">
                    <c:v>0</c:v>
                  </c:pt>
                  <c:pt idx="610">
                    <c:v>0</c:v>
                  </c:pt>
                  <c:pt idx="611">
                    <c:v>0</c:v>
                  </c:pt>
                  <c:pt idx="667">
                    <c:v>2.0000000000000001E-4</c:v>
                  </c:pt>
                  <c:pt idx="671">
                    <c:v>2.9999999999999997E-4</c:v>
                  </c:pt>
                  <c:pt idx="682">
                    <c:v>0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Active!$I$21:$I$1714</c:f>
              <c:numCache>
                <c:formatCode>General</c:formatCode>
                <c:ptCount val="1694"/>
                <c:pt idx="180">
                  <c:v>-5.9084399996208958E-2</c:v>
                </c:pt>
                <c:pt idx="181">
                  <c:v>-4.5695199994952418E-2</c:v>
                </c:pt>
                <c:pt idx="182">
                  <c:v>-5.6262000005517621E-2</c:v>
                </c:pt>
                <c:pt idx="183">
                  <c:v>-4.8857599998882506E-2</c:v>
                </c:pt>
                <c:pt idx="184">
                  <c:v>-5.253439999796683E-2</c:v>
                </c:pt>
                <c:pt idx="185">
                  <c:v>-5.532120000134455E-2</c:v>
                </c:pt>
                <c:pt idx="186">
                  <c:v>-5.8954000000085216E-2</c:v>
                </c:pt>
                <c:pt idx="187">
                  <c:v>-5.903519999992568E-2</c:v>
                </c:pt>
                <c:pt idx="188">
                  <c:v>-4.5035199997073505E-2</c:v>
                </c:pt>
                <c:pt idx="189">
                  <c:v>-5.5564800000865944E-2</c:v>
                </c:pt>
                <c:pt idx="190">
                  <c:v>-3.7564799997198861E-2</c:v>
                </c:pt>
                <c:pt idx="191">
                  <c:v>-6.4520799998717848E-2</c:v>
                </c:pt>
                <c:pt idx="192">
                  <c:v>-5.4520800003956538E-2</c:v>
                </c:pt>
                <c:pt idx="193">
                  <c:v>-5.2520800003549084E-2</c:v>
                </c:pt>
                <c:pt idx="194">
                  <c:v>-6.1087599999154918E-2</c:v>
                </c:pt>
                <c:pt idx="195">
                  <c:v>-6.0087599995313212E-2</c:v>
                </c:pt>
                <c:pt idx="196">
                  <c:v>-5.5087599997932557E-2</c:v>
                </c:pt>
                <c:pt idx="197">
                  <c:v>-4.2639199993573129E-2</c:v>
                </c:pt>
                <c:pt idx="198">
                  <c:v>-5.519079999794485E-2</c:v>
                </c:pt>
                <c:pt idx="199">
                  <c:v>-5.4190800001379102E-2</c:v>
                </c:pt>
                <c:pt idx="200">
                  <c:v>-5.0720399995043408E-2</c:v>
                </c:pt>
                <c:pt idx="201">
                  <c:v>-5.0854000000981614E-2</c:v>
                </c:pt>
                <c:pt idx="202">
                  <c:v>-5.8405600000696722E-2</c:v>
                </c:pt>
                <c:pt idx="203">
                  <c:v>-7.9501999993226491E-2</c:v>
                </c:pt>
                <c:pt idx="204">
                  <c:v>-4.4075599995267112E-2</c:v>
                </c:pt>
                <c:pt idx="205">
                  <c:v>-4.3075599998701364E-2</c:v>
                </c:pt>
                <c:pt idx="206">
                  <c:v>-3.7031600004411303E-2</c:v>
                </c:pt>
                <c:pt idx="207">
                  <c:v>-4.8046800002339296E-2</c:v>
                </c:pt>
                <c:pt idx="208">
                  <c:v>-5.6275200004165526E-2</c:v>
                </c:pt>
                <c:pt idx="209">
                  <c:v>-5.2231199995731004E-2</c:v>
                </c:pt>
                <c:pt idx="210">
                  <c:v>-4.5231199997942895E-2</c:v>
                </c:pt>
                <c:pt idx="211">
                  <c:v>-4.6782799996435642E-2</c:v>
                </c:pt>
                <c:pt idx="212">
                  <c:v>-6.0819999998784624E-2</c:v>
                </c:pt>
                <c:pt idx="213">
                  <c:v>-5.0217599993629847E-2</c:v>
                </c:pt>
                <c:pt idx="214">
                  <c:v>-5.065239999385085E-2</c:v>
                </c:pt>
                <c:pt idx="215">
                  <c:v>-3.3689600000798237E-2</c:v>
                </c:pt>
                <c:pt idx="216">
                  <c:v>-3.9911200001370162E-2</c:v>
                </c:pt>
                <c:pt idx="217">
                  <c:v>-4.4889199998578988E-2</c:v>
                </c:pt>
                <c:pt idx="218">
                  <c:v>-5.0537199997052085E-2</c:v>
                </c:pt>
                <c:pt idx="219">
                  <c:v>-5.2515199997287709E-2</c:v>
                </c:pt>
                <c:pt idx="220">
                  <c:v>-3.7125999995623715E-2</c:v>
                </c:pt>
                <c:pt idx="221">
                  <c:v>-7.2611600000527687E-2</c:v>
                </c:pt>
                <c:pt idx="222">
                  <c:v>-7.0611600000120234E-2</c:v>
                </c:pt>
                <c:pt idx="223">
                  <c:v>-3.5692800003744196E-2</c:v>
                </c:pt>
                <c:pt idx="224">
                  <c:v>-6.1200399999506772E-2</c:v>
                </c:pt>
                <c:pt idx="225">
                  <c:v>-3.8796000000729691E-2</c:v>
                </c:pt>
                <c:pt idx="226">
                  <c:v>-1.1958399998547975E-2</c:v>
                </c:pt>
                <c:pt idx="227">
                  <c:v>-2.8518399994936772E-2</c:v>
                </c:pt>
                <c:pt idx="228">
                  <c:v>-4.8900800000410527E-2</c:v>
                </c:pt>
                <c:pt idx="229">
                  <c:v>-9.6215999947162345E-3</c:v>
                </c:pt>
                <c:pt idx="230">
                  <c:v>-2.2570799999812152E-2</c:v>
                </c:pt>
                <c:pt idx="231">
                  <c:v>-1.9570800002838951E-2</c:v>
                </c:pt>
                <c:pt idx="232">
                  <c:v>-2.8821200001402758E-2</c:v>
                </c:pt>
                <c:pt idx="233">
                  <c:v>-3.1344000002718531E-2</c:v>
                </c:pt>
                <c:pt idx="234">
                  <c:v>-3.7976799998432398E-2</c:v>
                </c:pt>
                <c:pt idx="235">
                  <c:v>-3.5954799997853115E-2</c:v>
                </c:pt>
                <c:pt idx="236">
                  <c:v>-2.7506399994308595E-2</c:v>
                </c:pt>
                <c:pt idx="237">
                  <c:v>-3.5036000001127832E-2</c:v>
                </c:pt>
                <c:pt idx="238">
                  <c:v>-4.6418399993854109E-2</c:v>
                </c:pt>
                <c:pt idx="239">
                  <c:v>-4.2013999998744112E-2</c:v>
                </c:pt>
                <c:pt idx="240">
                  <c:v>-2.9477600000973325E-2</c:v>
                </c:pt>
                <c:pt idx="241">
                  <c:v>-2.7477600000565872E-2</c:v>
                </c:pt>
                <c:pt idx="243">
                  <c:v>-2.6624799997080117E-2</c:v>
                </c:pt>
                <c:pt idx="244">
                  <c:v>-3.3743199994205497E-2</c:v>
                </c:pt>
                <c:pt idx="245">
                  <c:v>-3.7265999999362975E-2</c:v>
                </c:pt>
                <c:pt idx="246">
                  <c:v>-2.8861599996162113E-2</c:v>
                </c:pt>
                <c:pt idx="247">
                  <c:v>-2.739119999750983E-2</c:v>
                </c:pt>
                <c:pt idx="249">
                  <c:v>-5.6465599998773541E-2</c:v>
                </c:pt>
                <c:pt idx="250">
                  <c:v>-4.8076400002173614E-2</c:v>
                </c:pt>
                <c:pt idx="251">
                  <c:v>-1.5113599998585414E-2</c:v>
                </c:pt>
                <c:pt idx="252">
                  <c:v>-5.7643199994345196E-2</c:v>
                </c:pt>
                <c:pt idx="253">
                  <c:v>-4.323879999719793E-2</c:v>
                </c:pt>
                <c:pt idx="254">
                  <c:v>-3.5238799995568115E-2</c:v>
                </c:pt>
                <c:pt idx="255">
                  <c:v>-5.4194800002733245E-2</c:v>
                </c:pt>
                <c:pt idx="256">
                  <c:v>-4.5150799996918067E-2</c:v>
                </c:pt>
                <c:pt idx="257">
                  <c:v>-4.8746399996161927E-2</c:v>
                </c:pt>
                <c:pt idx="258">
                  <c:v>-5.372440000064671E-2</c:v>
                </c:pt>
                <c:pt idx="259">
                  <c:v>-3.2724400000006426E-2</c:v>
                </c:pt>
                <c:pt idx="260">
                  <c:v>-4.9511199998960365E-2</c:v>
                </c:pt>
                <c:pt idx="261">
                  <c:v>-6.3702399995236192E-2</c:v>
                </c:pt>
                <c:pt idx="262">
                  <c:v>-5.0297999994654674E-2</c:v>
                </c:pt>
                <c:pt idx="263">
                  <c:v>-3.5297999995236751E-2</c:v>
                </c:pt>
                <c:pt idx="265">
                  <c:v>-3.0475599996862002E-2</c:v>
                </c:pt>
                <c:pt idx="266">
                  <c:v>-3.0409599996346515E-2</c:v>
                </c:pt>
                <c:pt idx="267">
                  <c:v>-3.5932399994635489E-2</c:v>
                </c:pt>
                <c:pt idx="272">
                  <c:v>-3.7653199993656017E-2</c:v>
                </c:pt>
                <c:pt idx="273">
                  <c:v>-4.903560000093421E-2</c:v>
                </c:pt>
                <c:pt idx="274">
                  <c:v>-4.2035599995870143E-2</c:v>
                </c:pt>
                <c:pt idx="275">
                  <c:v>-3.3279199997195974E-2</c:v>
                </c:pt>
                <c:pt idx="276">
                  <c:v>-2.3360400002275128E-2</c:v>
                </c:pt>
                <c:pt idx="277">
                  <c:v>-2.1360400001867674E-2</c:v>
                </c:pt>
                <c:pt idx="278">
                  <c:v>-2.8456799991545267E-2</c:v>
                </c:pt>
                <c:pt idx="279">
                  <c:v>-2.7456799994979519E-2</c:v>
                </c:pt>
                <c:pt idx="280">
                  <c:v>-2.5986400003603194E-2</c:v>
                </c:pt>
                <c:pt idx="281">
                  <c:v>-3.453799999988405E-2</c:v>
                </c:pt>
                <c:pt idx="282">
                  <c:v>-3.2537999999476597E-2</c:v>
                </c:pt>
                <c:pt idx="283">
                  <c:v>-2.553799999441253E-2</c:v>
                </c:pt>
                <c:pt idx="284">
                  <c:v>-3.4515999999712221E-2</c:v>
                </c:pt>
                <c:pt idx="285">
                  <c:v>-2.8493999998318031E-2</c:v>
                </c:pt>
                <c:pt idx="286">
                  <c:v>-3.3471999995526858E-2</c:v>
                </c:pt>
                <c:pt idx="287">
                  <c:v>-3.6067599998204969E-2</c:v>
                </c:pt>
                <c:pt idx="288">
                  <c:v>-3.4449999999196734E-2</c:v>
                </c:pt>
                <c:pt idx="289">
                  <c:v>-2.8449999997974373E-2</c:v>
                </c:pt>
                <c:pt idx="290">
                  <c:v>-2.6634399997419678E-2</c:v>
                </c:pt>
                <c:pt idx="291">
                  <c:v>-1.7634399999224115E-2</c:v>
                </c:pt>
                <c:pt idx="292">
                  <c:v>-3.7163999993936159E-2</c:v>
                </c:pt>
                <c:pt idx="293">
                  <c:v>-2.4163999994925689E-2</c:v>
                </c:pt>
                <c:pt idx="294">
                  <c:v>-1.8341599992709234E-2</c:v>
                </c:pt>
                <c:pt idx="295">
                  <c:v>-1.7341599996143486E-2</c:v>
                </c:pt>
                <c:pt idx="296">
                  <c:v>-2.7297599997837096E-2</c:v>
                </c:pt>
                <c:pt idx="297">
                  <c:v>-2.6871200003370177E-2</c:v>
                </c:pt>
                <c:pt idx="298">
                  <c:v>-1.8871200001740362E-2</c:v>
                </c:pt>
                <c:pt idx="299">
                  <c:v>-5.5400799996277783E-2</c:v>
                </c:pt>
                <c:pt idx="300">
                  <c:v>-1.9974399998318404E-2</c:v>
                </c:pt>
                <c:pt idx="301">
                  <c:v>2.4960000009741634E-3</c:v>
                </c:pt>
                <c:pt idx="302">
                  <c:v>-2.001159999781521E-2</c:v>
                </c:pt>
                <c:pt idx="303">
                  <c:v>-3.1622399998013861E-2</c:v>
                </c:pt>
                <c:pt idx="304">
                  <c:v>-2.2622399999818299E-2</c:v>
                </c:pt>
                <c:pt idx="305">
                  <c:v>-4.9718800000846386E-2</c:v>
                </c:pt>
                <c:pt idx="306">
                  <c:v>-2.2696799998811912E-2</c:v>
                </c:pt>
                <c:pt idx="307">
                  <c:v>-3.1226399994920939E-2</c:v>
                </c:pt>
                <c:pt idx="308">
                  <c:v>-2.3160400000051595E-2</c:v>
                </c:pt>
                <c:pt idx="309">
                  <c:v>-1.5329599998949561E-2</c:v>
                </c:pt>
                <c:pt idx="311">
                  <c:v>3.1407999995280989E-3</c:v>
                </c:pt>
                <c:pt idx="312">
                  <c:v>-2.5815199995122384E-2</c:v>
                </c:pt>
                <c:pt idx="313">
                  <c:v>-1.9388799999433104E-2</c:v>
                </c:pt>
                <c:pt idx="314">
                  <c:v>-1.7977600000449456E-2</c:v>
                </c:pt>
                <c:pt idx="315">
                  <c:v>-2.5485199999820907E-2</c:v>
                </c:pt>
                <c:pt idx="316">
                  <c:v>-1.2485200000810437E-2</c:v>
                </c:pt>
                <c:pt idx="318">
                  <c:v>-1.2073999998392537E-2</c:v>
                </c:pt>
                <c:pt idx="319">
                  <c:v>-4.0739999967627227E-3</c:v>
                </c:pt>
                <c:pt idx="320">
                  <c:v>-1.6603600000962615E-2</c:v>
                </c:pt>
                <c:pt idx="321">
                  <c:v>-2.0581599994329736E-2</c:v>
                </c:pt>
                <c:pt idx="322">
                  <c:v>-1.8581599993922282E-2</c:v>
                </c:pt>
                <c:pt idx="323">
                  <c:v>-1.7581599997356534E-2</c:v>
                </c:pt>
                <c:pt idx="324">
                  <c:v>-1.558159999694908E-2</c:v>
                </c:pt>
                <c:pt idx="325">
                  <c:v>-1.3581599996541627E-2</c:v>
                </c:pt>
                <c:pt idx="326">
                  <c:v>-3.2133200002135709E-2</c:v>
                </c:pt>
                <c:pt idx="327">
                  <c:v>-3.1133199998294003E-2</c:v>
                </c:pt>
                <c:pt idx="328">
                  <c:v>-2.8133200001320802E-2</c:v>
                </c:pt>
                <c:pt idx="329">
                  <c:v>-2.7133199997479096E-2</c:v>
                </c:pt>
                <c:pt idx="330">
                  <c:v>-2.2133200000098441E-2</c:v>
                </c:pt>
                <c:pt idx="331">
                  <c:v>-1.7133200002717786E-2</c:v>
                </c:pt>
                <c:pt idx="332">
                  <c:v>-2.5111199996899813E-2</c:v>
                </c:pt>
                <c:pt idx="333">
                  <c:v>-1.7684799997368827E-2</c:v>
                </c:pt>
                <c:pt idx="334">
                  <c:v>-2.8662799995800015E-2</c:v>
                </c:pt>
                <c:pt idx="335">
                  <c:v>-2.4662799994985107E-2</c:v>
                </c:pt>
                <c:pt idx="336">
                  <c:v>-2.3662799998419359E-2</c:v>
                </c:pt>
                <c:pt idx="337">
                  <c:v>-2.0662800001446158E-2</c:v>
                </c:pt>
                <c:pt idx="338">
                  <c:v>-1.4662800000223797E-2</c:v>
                </c:pt>
                <c:pt idx="339">
                  <c:v>-1.6640800000459421E-2</c:v>
                </c:pt>
                <c:pt idx="340">
                  <c:v>-2.2214399999938905E-2</c:v>
                </c:pt>
                <c:pt idx="341">
                  <c:v>-1.4214400005585048E-2</c:v>
                </c:pt>
                <c:pt idx="342">
                  <c:v>-2.5192399996740278E-2</c:v>
                </c:pt>
                <c:pt idx="343">
                  <c:v>-2.2574800001166295E-2</c:v>
                </c:pt>
                <c:pt idx="344">
                  <c:v>-2.1126399995409884E-2</c:v>
                </c:pt>
                <c:pt idx="346">
                  <c:v>-1.078119999874616E-2</c:v>
                </c:pt>
                <c:pt idx="348">
                  <c:v>-6.4359999960288405E-3</c:v>
                </c:pt>
                <c:pt idx="349">
                  <c:v>-1.4413999997486826E-2</c:v>
                </c:pt>
                <c:pt idx="351">
                  <c:v>-1.4987599999585655E-2</c:v>
                </c:pt>
                <c:pt idx="353">
                  <c:v>-2.8958799994143192E-2</c:v>
                </c:pt>
                <c:pt idx="354">
                  <c:v>-2.595879999716999E-2</c:v>
                </c:pt>
                <c:pt idx="355">
                  <c:v>-2.3958799996762536E-2</c:v>
                </c:pt>
                <c:pt idx="356">
                  <c:v>-1.6466399996716063E-2</c:v>
                </c:pt>
                <c:pt idx="357">
                  <c:v>-1.3466399999742862E-2</c:v>
                </c:pt>
                <c:pt idx="358">
                  <c:v>-1.5444399999978486E-2</c:v>
                </c:pt>
                <c:pt idx="359">
                  <c:v>-1.2018000001262408E-2</c:v>
                </c:pt>
                <c:pt idx="360">
                  <c:v>9.8199999774806201E-4</c:v>
                </c:pt>
                <c:pt idx="361">
                  <c:v>-2.1569599994109012E-2</c:v>
                </c:pt>
                <c:pt idx="362">
                  <c:v>-2.6547599998593796E-2</c:v>
                </c:pt>
                <c:pt idx="363">
                  <c:v>-2.0650799997383729E-2</c:v>
                </c:pt>
                <c:pt idx="364">
                  <c:v>-1.6650799996568821E-2</c:v>
                </c:pt>
                <c:pt idx="365">
                  <c:v>-1.5650800000003073E-2</c:v>
                </c:pt>
                <c:pt idx="366">
                  <c:v>-1.4650799996161368E-2</c:v>
                </c:pt>
                <c:pt idx="367">
                  <c:v>-8.6508000022149645E-3</c:v>
                </c:pt>
                <c:pt idx="368">
                  <c:v>-6.6508000018075109E-3</c:v>
                </c:pt>
                <c:pt idx="369">
                  <c:v>-2.6508000009926036E-3</c:v>
                </c:pt>
                <c:pt idx="370">
                  <c:v>1.6349199999240227E-2</c:v>
                </c:pt>
                <c:pt idx="371">
                  <c:v>-9.6287999986088835E-3</c:v>
                </c:pt>
                <c:pt idx="372">
                  <c:v>-2.606799993372988E-3</c:v>
                </c:pt>
                <c:pt idx="373">
                  <c:v>-1.0584799994830973E-2</c:v>
                </c:pt>
                <c:pt idx="374">
                  <c:v>-1.6114400001242757E-2</c:v>
                </c:pt>
                <c:pt idx="375">
                  <c:v>-2.3843599992687814E-2</c:v>
                </c:pt>
                <c:pt idx="376">
                  <c:v>-2.1843599999556318E-2</c:v>
                </c:pt>
                <c:pt idx="377">
                  <c:v>-2.0777600002475083E-2</c:v>
                </c:pt>
                <c:pt idx="378">
                  <c:v>-1.8329200000152923E-2</c:v>
                </c:pt>
                <c:pt idx="379">
                  <c:v>-1.3454399995680433E-2</c:v>
                </c:pt>
                <c:pt idx="383">
                  <c:v>-8.4543999982997775E-3</c:v>
                </c:pt>
                <c:pt idx="384">
                  <c:v>5.45599999895785E-4</c:v>
                </c:pt>
                <c:pt idx="385">
                  <c:v>9.5456000053673051E-3</c:v>
                </c:pt>
                <c:pt idx="386">
                  <c:v>-2.6918000003206544E-2</c:v>
                </c:pt>
                <c:pt idx="387">
                  <c:v>-5.6168000010075048E-3</c:v>
                </c:pt>
                <c:pt idx="388">
                  <c:v>-1.9653999996080529E-2</c:v>
                </c:pt>
                <c:pt idx="389">
                  <c:v>-1.6750399990996812E-2</c:v>
                </c:pt>
                <c:pt idx="390">
                  <c:v>-1.4750399997865316E-2</c:v>
                </c:pt>
                <c:pt idx="391">
                  <c:v>-1.2750399997457862E-2</c:v>
                </c:pt>
                <c:pt idx="392">
                  <c:v>-1.1750399993616156E-2</c:v>
                </c:pt>
                <c:pt idx="393">
                  <c:v>-1.8088799995894078E-2</c:v>
                </c:pt>
                <c:pt idx="394">
                  <c:v>-1.4809599997533951E-2</c:v>
                </c:pt>
                <c:pt idx="395">
                  <c:v>-6.383200001437217E-3</c:v>
                </c:pt>
                <c:pt idx="396">
                  <c:v>-1.7912800001795404E-2</c:v>
                </c:pt>
                <c:pt idx="397">
                  <c:v>-1.9780799993895926E-2</c:v>
                </c:pt>
                <c:pt idx="398">
                  <c:v>-1.4332400001876522E-2</c:v>
                </c:pt>
                <c:pt idx="399">
                  <c:v>-2.8310399997280911E-2</c:v>
                </c:pt>
                <c:pt idx="400">
                  <c:v>-1.9288399998913519E-2</c:v>
                </c:pt>
                <c:pt idx="401">
                  <c:v>-2.0670799996878486E-2</c:v>
                </c:pt>
                <c:pt idx="402">
                  <c:v>-1.3457599998218939E-2</c:v>
                </c:pt>
                <c:pt idx="404">
                  <c:v>-1.9987199993920512E-2</c:v>
                </c:pt>
                <c:pt idx="405">
                  <c:v>-1.1751999998523388E-2</c:v>
                </c:pt>
                <c:pt idx="407">
                  <c:v>-1.261319999321131E-2</c:v>
                </c:pt>
                <c:pt idx="410">
                  <c:v>-1.5885599998000544E-2</c:v>
                </c:pt>
                <c:pt idx="411">
                  <c:v>-6.2679999973624945E-3</c:v>
                </c:pt>
                <c:pt idx="412">
                  <c:v>-1.1459200002718717E-2</c:v>
                </c:pt>
                <c:pt idx="413">
                  <c:v>-1.2245999998413026E-2</c:v>
                </c:pt>
                <c:pt idx="415">
                  <c:v>-4.1393200001039077E-2</c:v>
                </c:pt>
                <c:pt idx="416">
                  <c:v>-1.4179999998304993E-2</c:v>
                </c:pt>
                <c:pt idx="418">
                  <c:v>-2.0518400000582915E-2</c:v>
                </c:pt>
                <c:pt idx="424">
                  <c:v>-4.8787999985506758E-3</c:v>
                </c:pt>
                <c:pt idx="425">
                  <c:v>-6.2391999963438138E-3</c:v>
                </c:pt>
                <c:pt idx="426">
                  <c:v>1.7608000052860007E-3</c:v>
                </c:pt>
                <c:pt idx="427">
                  <c:v>-3.2171999991987832E-3</c:v>
                </c:pt>
                <c:pt idx="428">
                  <c:v>-1.2768799999321345E-2</c:v>
                </c:pt>
                <c:pt idx="429">
                  <c:v>-6.9379999986267649E-3</c:v>
                </c:pt>
                <c:pt idx="430">
                  <c:v>-2.4455999955534935E-3</c:v>
                </c:pt>
                <c:pt idx="431">
                  <c:v>-1.8990399992617313E-2</c:v>
                </c:pt>
                <c:pt idx="433">
                  <c:v>-9.6231999996234663E-3</c:v>
                </c:pt>
                <c:pt idx="435">
                  <c:v>-3.855000002658926E-3</c:v>
                </c:pt>
                <c:pt idx="437">
                  <c:v>-1.574840000102995E-2</c:v>
                </c:pt>
                <c:pt idx="438">
                  <c:v>-6.256000000576023E-3</c:v>
                </c:pt>
                <c:pt idx="439">
                  <c:v>-9.55039999098517E-3</c:v>
                </c:pt>
                <c:pt idx="440">
                  <c:v>-3.3303999953204766E-3</c:v>
                </c:pt>
                <c:pt idx="441">
                  <c:v>-1.9838000000163447E-2</c:v>
                </c:pt>
                <c:pt idx="442">
                  <c:v>-1.1875199998030439E-2</c:v>
                </c:pt>
                <c:pt idx="443">
                  <c:v>-1.6426800000772346E-2</c:v>
                </c:pt>
                <c:pt idx="444">
                  <c:v>-1.1426800003391691E-2</c:v>
                </c:pt>
                <c:pt idx="445">
                  <c:v>-2.4267999979201704E-3</c:v>
                </c:pt>
                <c:pt idx="446">
                  <c:v>-4.267999975127168E-4</c:v>
                </c:pt>
                <c:pt idx="447">
                  <c:v>-1.5956399998685811E-2</c:v>
                </c:pt>
                <c:pt idx="448">
                  <c:v>-1.0956400001305155E-2</c:v>
                </c:pt>
                <c:pt idx="449">
                  <c:v>-4.9343999999109656E-3</c:v>
                </c:pt>
                <c:pt idx="450">
                  <c:v>-5.0800000462913886E-4</c:v>
                </c:pt>
                <c:pt idx="451">
                  <c:v>2.1491999999852851E-2</c:v>
                </c:pt>
                <c:pt idx="452">
                  <c:v>-8.4859999988111667E-3</c:v>
                </c:pt>
                <c:pt idx="454">
                  <c:v>-1.0595999992801808E-3</c:v>
                </c:pt>
                <c:pt idx="455">
                  <c:v>1.4940400003979448E-2</c:v>
                </c:pt>
                <c:pt idx="456">
                  <c:v>-6.4419999980600551E-3</c:v>
                </c:pt>
                <c:pt idx="457">
                  <c:v>-1.2015599997539539E-2</c:v>
                </c:pt>
                <c:pt idx="458">
                  <c:v>5.3888000038568862E-3</c:v>
                </c:pt>
                <c:pt idx="460">
                  <c:v>1.607240000157617E-2</c:v>
                </c:pt>
                <c:pt idx="461">
                  <c:v>-4.6703999978490174E-3</c:v>
                </c:pt>
                <c:pt idx="462">
                  <c:v>-7.05279999965569E-3</c:v>
                </c:pt>
                <c:pt idx="463">
                  <c:v>1.137360000575427E-2</c:v>
                </c:pt>
                <c:pt idx="464">
                  <c:v>-3.0008799993083812E-2</c:v>
                </c:pt>
                <c:pt idx="465">
                  <c:v>-4.1779999955906533E-3</c:v>
                </c:pt>
                <c:pt idx="466">
                  <c:v>-1.3369200001761783E-2</c:v>
                </c:pt>
                <c:pt idx="467">
                  <c:v>7.4395999981788918E-3</c:v>
                </c:pt>
                <c:pt idx="468">
                  <c:v>-6.1560000031022355E-3</c:v>
                </c:pt>
                <c:pt idx="469">
                  <c:v>-1.2171200003649574E-2</c:v>
                </c:pt>
                <c:pt idx="470">
                  <c:v>-1.3634799994179048E-2</c:v>
                </c:pt>
                <c:pt idx="471">
                  <c:v>6.1960000020917505E-3</c:v>
                </c:pt>
                <c:pt idx="472">
                  <c:v>-2.259079999930691E-2</c:v>
                </c:pt>
                <c:pt idx="473">
                  <c:v>-6.7599999965750612E-3</c:v>
                </c:pt>
                <c:pt idx="474">
                  <c:v>-1.3335999974515289E-3</c:v>
                </c:pt>
                <c:pt idx="475">
                  <c:v>-1.0671999996702652E-2</c:v>
                </c:pt>
                <c:pt idx="479">
                  <c:v>-2.39280000096187E-3</c:v>
                </c:pt>
                <c:pt idx="480">
                  <c:v>-3.9443999994546175E-3</c:v>
                </c:pt>
                <c:pt idx="481">
                  <c:v>1.2055600003805012E-2</c:v>
                </c:pt>
                <c:pt idx="482">
                  <c:v>-7.7311999993980862E-3</c:v>
                </c:pt>
                <c:pt idx="483">
                  <c:v>-2.9922399997303728E-2</c:v>
                </c:pt>
                <c:pt idx="484">
                  <c:v>2.3077600002579857E-2</c:v>
                </c:pt>
                <c:pt idx="485">
                  <c:v>1.2504000005719718E-2</c:v>
                </c:pt>
                <c:pt idx="486">
                  <c:v>1.6140000006998889E-3</c:v>
                </c:pt>
                <c:pt idx="487">
                  <c:v>-1.2981599997146986E-2</c:v>
                </c:pt>
                <c:pt idx="488">
                  <c:v>5.1080000412184745E-4</c:v>
                </c:pt>
                <c:pt idx="489">
                  <c:v>1.2385600006382447E-2</c:v>
                </c:pt>
                <c:pt idx="490">
                  <c:v>-1.5923999962978996E-3</c:v>
                </c:pt>
                <c:pt idx="491">
                  <c:v>1.7407600003934931E-2</c:v>
                </c:pt>
                <c:pt idx="492">
                  <c:v>7.4296000020694919E-3</c:v>
                </c:pt>
                <c:pt idx="493">
                  <c:v>1.1429600002884399E-2</c:v>
                </c:pt>
                <c:pt idx="494">
                  <c:v>-7.5855999966734089E-3</c:v>
                </c:pt>
                <c:pt idx="495">
                  <c:v>1.2355200000456534E-2</c:v>
                </c:pt>
                <c:pt idx="496">
                  <c:v>6.2300000063260086E-3</c:v>
                </c:pt>
                <c:pt idx="498">
                  <c:v>4.252000006090384E-3</c:v>
                </c:pt>
                <c:pt idx="504">
                  <c:v>2.7004000003216788E-3</c:v>
                </c:pt>
                <c:pt idx="505">
                  <c:v>-2.7760000375565141E-4</c:v>
                </c:pt>
                <c:pt idx="509">
                  <c:v>-6.8511999998008832E-3</c:v>
                </c:pt>
                <c:pt idx="510">
                  <c:v>1.8619200003740843E-2</c:v>
                </c:pt>
                <c:pt idx="511">
                  <c:v>2.0675999985542148E-3</c:v>
                </c:pt>
                <c:pt idx="512">
                  <c:v>8.0675999997765757E-3</c:v>
                </c:pt>
                <c:pt idx="513">
                  <c:v>-8.8839999807532877E-4</c:v>
                </c:pt>
                <c:pt idx="514">
                  <c:v>3.1116000027395785E-3</c:v>
                </c:pt>
                <c:pt idx="515">
                  <c:v>4.1116000065812841E-3</c:v>
                </c:pt>
                <c:pt idx="516">
                  <c:v>5.2399998821783811E-5</c:v>
                </c:pt>
                <c:pt idx="518">
                  <c:v>-1.2021999995340593E-2</c:v>
                </c:pt>
                <c:pt idx="519">
                  <c:v>2.4264000021503307E-3</c:v>
                </c:pt>
                <c:pt idx="521">
                  <c:v>1.1043999998946674E-2</c:v>
                </c:pt>
                <c:pt idx="522">
                  <c:v>4.4840000191470608E-4</c:v>
                </c:pt>
                <c:pt idx="523">
                  <c:v>-3.5295999987283722E-3</c:v>
                </c:pt>
                <c:pt idx="525">
                  <c:v>3.0880000049364753E-3</c:v>
                </c:pt>
                <c:pt idx="526">
                  <c:v>4.3232000025454909E-3</c:v>
                </c:pt>
                <c:pt idx="527">
                  <c:v>1.6323199997714255E-2</c:v>
                </c:pt>
                <c:pt idx="528">
                  <c:v>-1.8059200003335718E-2</c:v>
                </c:pt>
                <c:pt idx="529">
                  <c:v>2.3452000023098662E-3</c:v>
                </c:pt>
                <c:pt idx="530">
                  <c:v>-8.1624000013107434E-3</c:v>
                </c:pt>
                <c:pt idx="532">
                  <c:v>6.24200000311248E-3</c:v>
                </c:pt>
                <c:pt idx="533">
                  <c:v>-1.4039999950909987E-4</c:v>
                </c:pt>
                <c:pt idx="534">
                  <c:v>-7.3599999450379983E-4</c:v>
                </c:pt>
                <c:pt idx="535">
                  <c:v>-4.0963999999803491E-3</c:v>
                </c:pt>
                <c:pt idx="536">
                  <c:v>-6.6999999398831278E-4</c:v>
                </c:pt>
                <c:pt idx="537">
                  <c:v>-1.1795200000051409E-2</c:v>
                </c:pt>
                <c:pt idx="538">
                  <c:v>-1.5177600005699787E-2</c:v>
                </c:pt>
                <c:pt idx="539">
                  <c:v>-5.7071999981417321E-3</c:v>
                </c:pt>
                <c:pt idx="540">
                  <c:v>-3.3399999956600368E-3</c:v>
                </c:pt>
                <c:pt idx="541">
                  <c:v>3.5635999956866726E-3</c:v>
                </c:pt>
                <c:pt idx="542">
                  <c:v>5.5635999960941263E-3</c:v>
                </c:pt>
                <c:pt idx="543">
                  <c:v>1.9563599998946302E-2</c:v>
                </c:pt>
                <c:pt idx="544">
                  <c:v>-7.4143999954685569E-3</c:v>
                </c:pt>
                <c:pt idx="545">
                  <c:v>-1.414399994246196E-3</c:v>
                </c:pt>
                <c:pt idx="547">
                  <c:v>-6.9660000008298084E-3</c:v>
                </c:pt>
                <c:pt idx="549">
                  <c:v>-2.2429599994211458E-2</c:v>
                </c:pt>
                <c:pt idx="550">
                  <c:v>2.3792000065441243E-3</c:v>
                </c:pt>
                <c:pt idx="551">
                  <c:v>-6.5547999984119087E-3</c:v>
                </c:pt>
                <c:pt idx="552">
                  <c:v>-1.8532799993408844E-2</c:v>
                </c:pt>
                <c:pt idx="553">
                  <c:v>6.8716000023414381E-3</c:v>
                </c:pt>
                <c:pt idx="554">
                  <c:v>3.4892000039690174E-3</c:v>
                </c:pt>
                <c:pt idx="555">
                  <c:v>-1.2106399997719564E-2</c:v>
                </c:pt>
                <c:pt idx="556">
                  <c:v>-8.1063999969046563E-3</c:v>
                </c:pt>
                <c:pt idx="557">
                  <c:v>3.8935999982641079E-3</c:v>
                </c:pt>
                <c:pt idx="558">
                  <c:v>-7.7020000026095659E-3</c:v>
                </c:pt>
                <c:pt idx="559">
                  <c:v>1.1511199998494703E-2</c:v>
                </c:pt>
                <c:pt idx="560">
                  <c:v>-7.6800000024377368E-3</c:v>
                </c:pt>
                <c:pt idx="561">
                  <c:v>5.3199999965727329E-3</c:v>
                </c:pt>
                <c:pt idx="562">
                  <c:v>1.6320000002451707E-2</c:v>
                </c:pt>
                <c:pt idx="563">
                  <c:v>8.8123999958042987E-3</c:v>
                </c:pt>
                <c:pt idx="564">
                  <c:v>1.8851999993785284E-3</c:v>
                </c:pt>
                <c:pt idx="566">
                  <c:v>4.1864000013447367E-3</c:v>
                </c:pt>
                <c:pt idx="567">
                  <c:v>-5.6003999925451353E-3</c:v>
                </c:pt>
                <c:pt idx="570">
                  <c:v>2.5316000028396957E-3</c:v>
                </c:pt>
                <c:pt idx="571">
                  <c:v>-1.2446400003682356E-2</c:v>
                </c:pt>
                <c:pt idx="572">
                  <c:v>1.7766799996024929E-2</c:v>
                </c:pt>
                <c:pt idx="573">
                  <c:v>3.0020000049262308E-3</c:v>
                </c:pt>
                <c:pt idx="574">
                  <c:v>7.2151999993366189E-3</c:v>
                </c:pt>
                <c:pt idx="575">
                  <c:v>-6.3364000016008504E-3</c:v>
                </c:pt>
                <c:pt idx="576">
                  <c:v>2.1112000002176501E-2</c:v>
                </c:pt>
                <c:pt idx="577">
                  <c:v>1.8133999998099171E-2</c:v>
                </c:pt>
                <c:pt idx="578">
                  <c:v>3.9648000019951724E-3</c:v>
                </c:pt>
                <c:pt idx="579">
                  <c:v>5.8240000362275168E-4</c:v>
                </c:pt>
                <c:pt idx="580">
                  <c:v>8.8092000005417503E-3</c:v>
                </c:pt>
                <c:pt idx="581">
                  <c:v>-5.5731999964336865E-3</c:v>
                </c:pt>
                <c:pt idx="582">
                  <c:v>1.2426800007233396E-2</c:v>
                </c:pt>
                <c:pt idx="583">
                  <c:v>-8.1687999991117977E-3</c:v>
                </c:pt>
                <c:pt idx="584">
                  <c:v>6.1257599998498335E-2</c:v>
                </c:pt>
                <c:pt idx="585">
                  <c:v>-1.3529199997719843E-2</c:v>
                </c:pt>
                <c:pt idx="586">
                  <c:v>2.4707999982638285E-3</c:v>
                </c:pt>
                <c:pt idx="587">
                  <c:v>1.6470800001116004E-2</c:v>
                </c:pt>
                <c:pt idx="588">
                  <c:v>8.2795999987865798E-3</c:v>
                </c:pt>
                <c:pt idx="589">
                  <c:v>7.8971999973873608E-3</c:v>
                </c:pt>
                <c:pt idx="590">
                  <c:v>1.3016000011702999E-3</c:v>
                </c:pt>
                <c:pt idx="591">
                  <c:v>2.632360000279732E-2</c:v>
                </c:pt>
                <c:pt idx="592">
                  <c:v>5.7280000037280843E-3</c:v>
                </c:pt>
                <c:pt idx="594">
                  <c:v>7.4999999924330041E-4</c:v>
                </c:pt>
                <c:pt idx="595">
                  <c:v>1.0750000001280569E-2</c:v>
                </c:pt>
                <c:pt idx="596">
                  <c:v>5.4750000002968591E-2</c:v>
                </c:pt>
                <c:pt idx="597">
                  <c:v>-8.6104000001796521E-3</c:v>
                </c:pt>
                <c:pt idx="598">
                  <c:v>-2.6103999989572912E-3</c:v>
                </c:pt>
                <c:pt idx="599">
                  <c:v>7.816000004822854E-3</c:v>
                </c:pt>
                <c:pt idx="604">
                  <c:v>1.2668800001847558E-2</c:v>
                </c:pt>
                <c:pt idx="605">
                  <c:v>5.6907999969553202E-3</c:v>
                </c:pt>
                <c:pt idx="608">
                  <c:v>1.6119999781949446E-4</c:v>
                </c:pt>
                <c:pt idx="612">
                  <c:v>5.2272000029915944E-3</c:v>
                </c:pt>
                <c:pt idx="613">
                  <c:v>-6.9640000001527369E-3</c:v>
                </c:pt>
                <c:pt idx="614">
                  <c:v>2.0579999982146546E-3</c:v>
                </c:pt>
                <c:pt idx="615">
                  <c:v>1.4998800004832447E-2</c:v>
                </c:pt>
                <c:pt idx="616">
                  <c:v>4.4912000012118369E-3</c:v>
                </c:pt>
                <c:pt idx="617">
                  <c:v>-2.0535999938147143E-3</c:v>
                </c:pt>
                <c:pt idx="618">
                  <c:v>9.4640000315848738E-4</c:v>
                </c:pt>
                <c:pt idx="619">
                  <c:v>-7.4359999998705462E-3</c:v>
                </c:pt>
                <c:pt idx="620">
                  <c:v>1.3947999977972358E-3</c:v>
                </c:pt>
                <c:pt idx="621">
                  <c:v>3.8432000001193956E-3</c:v>
                </c:pt>
                <c:pt idx="622">
                  <c:v>6.2916000024415553E-3</c:v>
                </c:pt>
                <c:pt idx="623">
                  <c:v>1.374000000214437E-2</c:v>
                </c:pt>
                <c:pt idx="624">
                  <c:v>-1.504679999925429E-2</c:v>
                </c:pt>
                <c:pt idx="625">
                  <c:v>7.6200000330572948E-4</c:v>
                </c:pt>
                <c:pt idx="626">
                  <c:v>6.7620000045280904E-3</c:v>
                </c:pt>
                <c:pt idx="627">
                  <c:v>1.1762000001908746E-2</c:v>
                </c:pt>
                <c:pt idx="629">
                  <c:v>5.2104000060353428E-3</c:v>
                </c:pt>
                <c:pt idx="630">
                  <c:v>2.1210400002019014E-2</c:v>
                </c:pt>
                <c:pt idx="631">
                  <c:v>1.3232400000561029E-2</c:v>
                </c:pt>
                <c:pt idx="632">
                  <c:v>1.8232400005217642E-2</c:v>
                </c:pt>
                <c:pt idx="633">
                  <c:v>2.2232400006032549E-2</c:v>
                </c:pt>
                <c:pt idx="634">
                  <c:v>1.9254400001955219E-2</c:v>
                </c:pt>
                <c:pt idx="635">
                  <c:v>-7.2360000194748864E-4</c:v>
                </c:pt>
                <c:pt idx="636">
                  <c:v>1.4680799999041483E-2</c:v>
                </c:pt>
                <c:pt idx="637">
                  <c:v>2.0680800000263844E-2</c:v>
                </c:pt>
                <c:pt idx="638">
                  <c:v>0</c:v>
                </c:pt>
                <c:pt idx="639">
                  <c:v>5.7028000082937069E-3</c:v>
                </c:pt>
                <c:pt idx="640">
                  <c:v>-2.2532000002684072E-3</c:v>
                </c:pt>
                <c:pt idx="641">
                  <c:v>2.1151200002350379E-2</c:v>
                </c:pt>
                <c:pt idx="642">
                  <c:v>1.4599600006476976E-2</c:v>
                </c:pt>
                <c:pt idx="643">
                  <c:v>1.2621600006241351E-2</c:v>
                </c:pt>
                <c:pt idx="644">
                  <c:v>5.0621599999431055E-2</c:v>
                </c:pt>
                <c:pt idx="645">
                  <c:v>2.1140000026207417E-3</c:v>
                </c:pt>
                <c:pt idx="646">
                  <c:v>3.0987999998615123E-3</c:v>
                </c:pt>
                <c:pt idx="647">
                  <c:v>6.0175999969942495E-3</c:v>
                </c:pt>
                <c:pt idx="648">
                  <c:v>1.3017600002058316E-2</c:v>
                </c:pt>
                <c:pt idx="649">
                  <c:v>1.0039599997980986E-2</c:v>
                </c:pt>
                <c:pt idx="650">
                  <c:v>2.0616000037989579E-3</c:v>
                </c:pt>
                <c:pt idx="651">
                  <c:v>1.1466000003565568E-2</c:v>
                </c:pt>
                <c:pt idx="652">
                  <c:v>5.4880000025150366E-3</c:v>
                </c:pt>
                <c:pt idx="653">
                  <c:v>1.0487999999895692E-2</c:v>
                </c:pt>
                <c:pt idx="654">
                  <c:v>1.3488000004144851E-2</c:v>
                </c:pt>
                <c:pt idx="655">
                  <c:v>1.6488000001118053E-2</c:v>
                </c:pt>
                <c:pt idx="656">
                  <c:v>1.5936399999191053E-2</c:v>
                </c:pt>
                <c:pt idx="657">
                  <c:v>1.8936399996164255E-2</c:v>
                </c:pt>
                <c:pt idx="658">
                  <c:v>2.1936400000413414E-2</c:v>
                </c:pt>
                <c:pt idx="659">
                  <c:v>-2.7445999992778525E-2</c:v>
                </c:pt>
                <c:pt idx="660">
                  <c:v>-3.4459999951650389E-3</c:v>
                </c:pt>
                <c:pt idx="661">
                  <c:v>-1.1019599995051976E-2</c:v>
                </c:pt>
                <c:pt idx="662">
                  <c:v>3.3848000020952895E-3</c:v>
                </c:pt>
                <c:pt idx="663">
                  <c:v>1.7384800004947465E-2</c:v>
                </c:pt>
                <c:pt idx="664">
                  <c:v>-1.940199999808101E-2</c:v>
                </c:pt>
                <c:pt idx="665">
                  <c:v>1.4068000018596649E-3</c:v>
                </c:pt>
                <c:pt idx="666">
                  <c:v>1.6406800001277588E-2</c:v>
                </c:pt>
                <c:pt idx="669">
                  <c:v>9.4287999963853508E-3</c:v>
                </c:pt>
                <c:pt idx="670">
                  <c:v>2.2428799995395821E-2</c:v>
                </c:pt>
                <c:pt idx="673">
                  <c:v>-5.1228000011178665E-3</c:v>
                </c:pt>
                <c:pt idx="674">
                  <c:v>2.1325600006093737E-2</c:v>
                </c:pt>
                <c:pt idx="675">
                  <c:v>9.7739999982877634E-3</c:v>
                </c:pt>
                <c:pt idx="676">
                  <c:v>6.2663999997312203E-3</c:v>
                </c:pt>
                <c:pt idx="677">
                  <c:v>1.5266399997926783E-2</c:v>
                </c:pt>
                <c:pt idx="678">
                  <c:v>1.4229200001864228E-2</c:v>
                </c:pt>
                <c:pt idx="679">
                  <c:v>9.8316000003251247E-3</c:v>
                </c:pt>
                <c:pt idx="683">
                  <c:v>8.5812000033911318E-3</c:v>
                </c:pt>
                <c:pt idx="684">
                  <c:v>2.8603200000361539E-2</c:v>
                </c:pt>
                <c:pt idx="685">
                  <c:v>3.0603200000768993E-2</c:v>
                </c:pt>
                <c:pt idx="686">
                  <c:v>3.46032000015839E-2</c:v>
                </c:pt>
                <c:pt idx="689">
                  <c:v>3.0515999969793484E-3</c:v>
                </c:pt>
                <c:pt idx="690">
                  <c:v>1.7051599999831524E-2</c:v>
                </c:pt>
                <c:pt idx="691">
                  <c:v>1.6669200005708262E-2</c:v>
                </c:pt>
                <c:pt idx="692">
                  <c:v>2.107360000081826E-2</c:v>
                </c:pt>
                <c:pt idx="693">
                  <c:v>-8.4999999962747097E-3</c:v>
                </c:pt>
                <c:pt idx="694">
                  <c:v>1.4999999984866008E-3</c:v>
                </c:pt>
                <c:pt idx="695">
                  <c:v>9.5220000002882443E-3</c:v>
                </c:pt>
                <c:pt idx="696">
                  <c:v>1.1544000000867527E-2</c:v>
                </c:pt>
                <c:pt idx="697">
                  <c:v>8.9704000056372024E-3</c:v>
                </c:pt>
                <c:pt idx="698">
                  <c:v>-5.5591999916941859E-3</c:v>
                </c:pt>
                <c:pt idx="699">
                  <c:v>2.440800002659671E-3</c:v>
                </c:pt>
                <c:pt idx="700">
                  <c:v>-1.2383200002659578E-2</c:v>
                </c:pt>
                <c:pt idx="701">
                  <c:v>-6.1631999997189268E-3</c:v>
                </c:pt>
                <c:pt idx="702">
                  <c:v>1.1799600004451349E-2</c:v>
                </c:pt>
                <c:pt idx="703">
                  <c:v>-2.582799999800045E-3</c:v>
                </c:pt>
                <c:pt idx="705">
                  <c:v>-5.7300000044051558E-3</c:v>
                </c:pt>
                <c:pt idx="706">
                  <c:v>-1.7300000035902485E-3</c:v>
                </c:pt>
                <c:pt idx="707">
                  <c:v>2.6270000002114102E-2</c:v>
                </c:pt>
                <c:pt idx="708">
                  <c:v>6.674399999610614E-3</c:v>
                </c:pt>
                <c:pt idx="709">
                  <c:v>-2.8159999783383682E-4</c:v>
                </c:pt>
                <c:pt idx="710">
                  <c:v>1.7184000025736168E-3</c:v>
                </c:pt>
                <c:pt idx="711">
                  <c:v>3.4718400005658623E-2</c:v>
                </c:pt>
                <c:pt idx="712">
                  <c:v>3.1448000008822419E-3</c:v>
                </c:pt>
                <c:pt idx="713">
                  <c:v>-2.5833200001216028E-2</c:v>
                </c:pt>
                <c:pt idx="714">
                  <c:v>-9.8111999977845699E-3</c:v>
                </c:pt>
                <c:pt idx="715">
                  <c:v>-1.1936000009882264E-3</c:v>
                </c:pt>
                <c:pt idx="716">
                  <c:v>7.2108000022126362E-3</c:v>
                </c:pt>
                <c:pt idx="717">
                  <c:v>2.7063600005931221E-2</c:v>
                </c:pt>
                <c:pt idx="718">
                  <c:v>-7.2967999949469231E-3</c:v>
                </c:pt>
                <c:pt idx="720">
                  <c:v>7.1076000022003427E-3</c:v>
                </c:pt>
                <c:pt idx="729">
                  <c:v>-4.3339999974705279E-3</c:v>
                </c:pt>
                <c:pt idx="730">
                  <c:v>6.6660000011324883E-3</c:v>
                </c:pt>
                <c:pt idx="732">
                  <c:v>-4.0851999947335571E-3</c:v>
                </c:pt>
                <c:pt idx="733">
                  <c:v>-1.636799999687355E-3</c:v>
                </c:pt>
                <c:pt idx="734">
                  <c:v>9.3631999989156611E-3</c:v>
                </c:pt>
                <c:pt idx="736">
                  <c:v>3.4072000053129159E-3</c:v>
                </c:pt>
                <c:pt idx="738">
                  <c:v>2.6000000070780516E-4</c:v>
                </c:pt>
                <c:pt idx="739">
                  <c:v>1.6259999996691477E-2</c:v>
                </c:pt>
                <c:pt idx="740">
                  <c:v>-1.1526800000865478E-2</c:v>
                </c:pt>
                <c:pt idx="742">
                  <c:v>7.8996000011102296E-3</c:v>
                </c:pt>
                <c:pt idx="746">
                  <c:v>1.1840400002256501E-2</c:v>
                </c:pt>
                <c:pt idx="748">
                  <c:v>-9.7703999999794178E-3</c:v>
                </c:pt>
                <c:pt idx="749">
                  <c:v>5.6628000020282343E-3</c:v>
                </c:pt>
                <c:pt idx="750">
                  <c:v>3.4564000015961938E-3</c:v>
                </c:pt>
                <c:pt idx="751">
                  <c:v>1.6456400000606664E-2</c:v>
                </c:pt>
                <c:pt idx="753">
                  <c:v>1.182360000530025E-2</c:v>
                </c:pt>
                <c:pt idx="754">
                  <c:v>3.8456000038422644E-3</c:v>
                </c:pt>
                <c:pt idx="755">
                  <c:v>1.0845600001630373E-2</c:v>
                </c:pt>
                <c:pt idx="756">
                  <c:v>9.9335999984759837E-3</c:v>
                </c:pt>
                <c:pt idx="757">
                  <c:v>1.5705199999501929E-2</c:v>
                </c:pt>
                <c:pt idx="758">
                  <c:v>-1.3272799995320383E-2</c:v>
                </c:pt>
                <c:pt idx="759">
                  <c:v>6.7272000014781952E-3</c:v>
                </c:pt>
                <c:pt idx="760">
                  <c:v>1.9727200000488665E-2</c:v>
                </c:pt>
                <c:pt idx="761">
                  <c:v>1.065280000329949E-2</c:v>
                </c:pt>
                <c:pt idx="762">
                  <c:v>2.2549600005731918E-2</c:v>
                </c:pt>
                <c:pt idx="763">
                  <c:v>6.6155999957118183E-3</c:v>
                </c:pt>
                <c:pt idx="764">
                  <c:v>1.9108000000414904E-2</c:v>
                </c:pt>
                <c:pt idx="766">
                  <c:v>9.1300000058254227E-3</c:v>
                </c:pt>
                <c:pt idx="767">
                  <c:v>-1.0421599996334407E-2</c:v>
                </c:pt>
                <c:pt idx="768">
                  <c:v>1.3827200004016049E-2</c:v>
                </c:pt>
                <c:pt idx="769">
                  <c:v>-8.1067999999504536E-3</c:v>
                </c:pt>
                <c:pt idx="770">
                  <c:v>1.4746000000741333E-2</c:v>
                </c:pt>
                <c:pt idx="771">
                  <c:v>7.6800000533694401E-4</c:v>
                </c:pt>
                <c:pt idx="772">
                  <c:v>-1.1761599998862948E-2</c:v>
                </c:pt>
                <c:pt idx="773">
                  <c:v>5.6427999952575192E-3</c:v>
                </c:pt>
                <c:pt idx="774">
                  <c:v>9.5616000035079196E-3</c:v>
                </c:pt>
                <c:pt idx="775">
                  <c:v>2.3671599999943282E-2</c:v>
                </c:pt>
                <c:pt idx="776">
                  <c:v>-8.9240000015706755E-3</c:v>
                </c:pt>
                <c:pt idx="777">
                  <c:v>1.1999999696854502E-4</c:v>
                </c:pt>
                <c:pt idx="778">
                  <c:v>-5.4756000026827678E-3</c:v>
                </c:pt>
                <c:pt idx="779">
                  <c:v>1.6800004232209176E-5</c:v>
                </c:pt>
                <c:pt idx="782">
                  <c:v>1.4465200001723133E-2</c:v>
                </c:pt>
                <c:pt idx="783">
                  <c:v>1.0487200001080055E-2</c:v>
                </c:pt>
                <c:pt idx="784">
                  <c:v>2.0487199995841365E-2</c:v>
                </c:pt>
                <c:pt idx="785">
                  <c:v>-1.2571999999636319E-2</c:v>
                </c:pt>
                <c:pt idx="786">
                  <c:v>2.2692000005918089E-2</c:v>
                </c:pt>
                <c:pt idx="787">
                  <c:v>2.331600000616163E-3</c:v>
                </c:pt>
                <c:pt idx="788">
                  <c:v>-4.6243999968282878E-3</c:v>
                </c:pt>
                <c:pt idx="789">
                  <c:v>4.6768000029260293E-3</c:v>
                </c:pt>
                <c:pt idx="790">
                  <c:v>-5.1911999980802648E-3</c:v>
                </c:pt>
                <c:pt idx="791">
                  <c:v>1.1235199999646284E-2</c:v>
                </c:pt>
                <c:pt idx="792">
                  <c:v>-8.7427999969804659E-3</c:v>
                </c:pt>
                <c:pt idx="793">
                  <c:v>1.5132000007724855E-2</c:v>
                </c:pt>
                <c:pt idx="794">
                  <c:v>4.1980000023613684E-3</c:v>
                </c:pt>
                <c:pt idx="795">
                  <c:v>-2.7800000025308691E-3</c:v>
                </c:pt>
                <c:pt idx="796">
                  <c:v>1.4543200006301049E-2</c:v>
                </c:pt>
                <c:pt idx="797">
                  <c:v>-1.1515999998664483E-2</c:v>
                </c:pt>
                <c:pt idx="798">
                  <c:v>-5.5160000047180802E-3</c:v>
                </c:pt>
                <c:pt idx="799">
                  <c:v>-4.5160000008763745E-3</c:v>
                </c:pt>
                <c:pt idx="800">
                  <c:v>-1.5160000039031729E-3</c:v>
                </c:pt>
                <c:pt idx="801">
                  <c:v>2.4839999969117343E-3</c:v>
                </c:pt>
                <c:pt idx="802">
                  <c:v>1.1484000002383254E-2</c:v>
                </c:pt>
                <c:pt idx="803">
                  <c:v>1.2483999998949002E-2</c:v>
                </c:pt>
                <c:pt idx="804">
                  <c:v>-1.2493999995058402E-2</c:v>
                </c:pt>
                <c:pt idx="805">
                  <c:v>-4.4939999934285879E-3</c:v>
                </c:pt>
                <c:pt idx="806">
                  <c:v>9.3808000019635074E-3</c:v>
                </c:pt>
                <c:pt idx="807">
                  <c:v>1.8594000001030508E-2</c:v>
                </c:pt>
                <c:pt idx="808">
                  <c:v>-1.2575199994898867E-2</c:v>
                </c:pt>
                <c:pt idx="809">
                  <c:v>-1.0575199994491413E-2</c:v>
                </c:pt>
                <c:pt idx="810">
                  <c:v>-9.5751999979256652E-3</c:v>
                </c:pt>
                <c:pt idx="811">
                  <c:v>-5.575199997110758E-3</c:v>
                </c:pt>
                <c:pt idx="812">
                  <c:v>4.248000041116029E-4</c:v>
                </c:pt>
                <c:pt idx="813">
                  <c:v>4.4248000049265102E-3</c:v>
                </c:pt>
                <c:pt idx="814">
                  <c:v>1.2424799999280367E-2</c:v>
                </c:pt>
                <c:pt idx="815">
                  <c:v>-5.1047999950242229E-3</c:v>
                </c:pt>
                <c:pt idx="816">
                  <c:v>8.8952000005519949E-3</c:v>
                </c:pt>
                <c:pt idx="817">
                  <c:v>7.5128000025870278E-3</c:v>
                </c:pt>
                <c:pt idx="818">
                  <c:v>8.9172000007238239E-3</c:v>
                </c:pt>
                <c:pt idx="819">
                  <c:v>-2.9678399994736537E-2</c:v>
                </c:pt>
                <c:pt idx="820">
                  <c:v>3.0792000005021691E-2</c:v>
                </c:pt>
                <c:pt idx="822">
                  <c:v>-6.2671999985468574E-3</c:v>
                </c:pt>
                <c:pt idx="823">
                  <c:v>6.2031999987084419E-3</c:v>
                </c:pt>
                <c:pt idx="824">
                  <c:v>-1.2812000000849366E-2</c:v>
                </c:pt>
                <c:pt idx="825">
                  <c:v>-2.400800003670156E-3</c:v>
                </c:pt>
                <c:pt idx="826">
                  <c:v>8.6212000023806468E-3</c:v>
                </c:pt>
                <c:pt idx="827">
                  <c:v>-1.8908400001237169E-2</c:v>
                </c:pt>
                <c:pt idx="828">
                  <c:v>-5.0400000327499583E-4</c:v>
                </c:pt>
                <c:pt idx="829">
                  <c:v>2.5496000002021901E-2</c:v>
                </c:pt>
                <c:pt idx="830">
                  <c:v>2.551800000219373E-2</c:v>
                </c:pt>
                <c:pt idx="831">
                  <c:v>2.851800000644289E-2</c:v>
                </c:pt>
                <c:pt idx="832">
                  <c:v>2.9664000030606985E-3</c:v>
                </c:pt>
                <c:pt idx="833">
                  <c:v>-1.6011600004276261E-2</c:v>
                </c:pt>
                <c:pt idx="834">
                  <c:v>-1.1600001016631722E-5</c:v>
                </c:pt>
                <c:pt idx="835">
                  <c:v>6.2800000159768388E-4</c:v>
                </c:pt>
                <c:pt idx="836">
                  <c:v>-2.6444000031915493E-3</c:v>
                </c:pt>
                <c:pt idx="837">
                  <c:v>-9.6816000004764646E-3</c:v>
                </c:pt>
                <c:pt idx="838">
                  <c:v>2.393599999777507E-2</c:v>
                </c:pt>
                <c:pt idx="839">
                  <c:v>1.0162800004763994E-2</c:v>
                </c:pt>
                <c:pt idx="840">
                  <c:v>1.9162800002959557E-2</c:v>
                </c:pt>
                <c:pt idx="841">
                  <c:v>4.5162800000980496E-2</c:v>
                </c:pt>
                <c:pt idx="842">
                  <c:v>-4.3888000000151806E-3</c:v>
                </c:pt>
                <c:pt idx="843">
                  <c:v>-2.5366799993207678E-2</c:v>
                </c:pt>
                <c:pt idx="845">
                  <c:v>1.447080000070855E-2</c:v>
                </c:pt>
                <c:pt idx="846">
                  <c:v>-1.3036800002737436E-2</c:v>
                </c:pt>
                <c:pt idx="847">
                  <c:v>-2.7014800005417783E-2</c:v>
                </c:pt>
                <c:pt idx="848">
                  <c:v>1.6058000008342788E-2</c:v>
                </c:pt>
                <c:pt idx="849">
                  <c:v>-1.1111999992863275E-3</c:v>
                </c:pt>
                <c:pt idx="851">
                  <c:v>-1.483999949414283E-4</c:v>
                </c:pt>
                <c:pt idx="852">
                  <c:v>-8.2295999964117073E-3</c:v>
                </c:pt>
                <c:pt idx="853">
                  <c:v>1.5174799998931121E-2</c:v>
                </c:pt>
                <c:pt idx="854">
                  <c:v>-7.8032000019447878E-3</c:v>
                </c:pt>
                <c:pt idx="855">
                  <c:v>-3.906400001142174E-3</c:v>
                </c:pt>
                <c:pt idx="856">
                  <c:v>-5.8844000013777986E-3</c:v>
                </c:pt>
                <c:pt idx="857">
                  <c:v>9.7332000004826114E-3</c:v>
                </c:pt>
                <c:pt idx="858">
                  <c:v>1.8160000036004931E-4</c:v>
                </c:pt>
                <c:pt idx="859">
                  <c:v>-1.3510399992810562E-2</c:v>
                </c:pt>
                <c:pt idx="860">
                  <c:v>-1.607720000174595E-2</c:v>
                </c:pt>
                <c:pt idx="861">
                  <c:v>-5.6287999977939762E-3</c:v>
                </c:pt>
                <c:pt idx="862">
                  <c:v>-4.1803999993135221E-3</c:v>
                </c:pt>
                <c:pt idx="863">
                  <c:v>-2.1803999989060685E-3</c:v>
                </c:pt>
                <c:pt idx="864">
                  <c:v>2.9289999998582061E-2</c:v>
                </c:pt>
                <c:pt idx="865">
                  <c:v>-7.4719999975059181E-4</c:v>
                </c:pt>
                <c:pt idx="866">
                  <c:v>-1.3983999997435603E-2</c:v>
                </c:pt>
                <c:pt idx="871">
                  <c:v>7.03800000337651E-3</c:v>
                </c:pt>
                <c:pt idx="872">
                  <c:v>-2.5356000041938387E-3</c:v>
                </c:pt>
                <c:pt idx="873">
                  <c:v>4.0820000067469664E-3</c:v>
                </c:pt>
                <c:pt idx="874">
                  <c:v>1.7486400007328484E-2</c:v>
                </c:pt>
                <c:pt idx="875">
                  <c:v>-7.0431999993161298E-3</c:v>
                </c:pt>
                <c:pt idx="876">
                  <c:v>2.9882399998314213E-2</c:v>
                </c:pt>
                <c:pt idx="877">
                  <c:v>1.1498400002892595E-2</c:v>
                </c:pt>
                <c:pt idx="878">
                  <c:v>1.1564399996132124E-2</c:v>
                </c:pt>
                <c:pt idx="879">
                  <c:v>-2.0311999978730455E-3</c:v>
                </c:pt>
                <c:pt idx="880">
                  <c:v>8.4391999989748001E-3</c:v>
                </c:pt>
                <c:pt idx="881">
                  <c:v>6.7760000019916333E-3</c:v>
                </c:pt>
                <c:pt idx="882">
                  <c:v>0</c:v>
                </c:pt>
                <c:pt idx="883">
                  <c:v>1.7979999975068495E-3</c:v>
                </c:pt>
                <c:pt idx="884">
                  <c:v>0</c:v>
                </c:pt>
                <c:pt idx="885">
                  <c:v>2.6863999999477528E-2</c:v>
                </c:pt>
                <c:pt idx="886">
                  <c:v>7.2903999971458688E-3</c:v>
                </c:pt>
                <c:pt idx="887">
                  <c:v>2.1694800001569092E-2</c:v>
                </c:pt>
                <c:pt idx="888">
                  <c:v>2.3760800002492033E-2</c:v>
                </c:pt>
                <c:pt idx="889">
                  <c:v>3.2231199998932425E-2</c:v>
                </c:pt>
                <c:pt idx="892">
                  <c:v>-4.828000019188039E-4</c:v>
                </c:pt>
                <c:pt idx="893">
                  <c:v>-1.3130799998180009E-2</c:v>
                </c:pt>
                <c:pt idx="894">
                  <c:v>2.4721999994653743E-2</c:v>
                </c:pt>
                <c:pt idx="895">
                  <c:v>2.3396000033244491E-3</c:v>
                </c:pt>
                <c:pt idx="896">
                  <c:v>-1.583799999934854E-2</c:v>
                </c:pt>
                <c:pt idx="897">
                  <c:v>4.6104000066407025E-3</c:v>
                </c:pt>
                <c:pt idx="901">
                  <c:v>2.7050400000007357E-2</c:v>
                </c:pt>
                <c:pt idx="902">
                  <c:v>3.1050399993546307E-2</c:v>
                </c:pt>
                <c:pt idx="903">
                  <c:v>2.4498799997672904E-2</c:v>
                </c:pt>
                <c:pt idx="904">
                  <c:v>1.3520799999241717E-2</c:v>
                </c:pt>
                <c:pt idx="905">
                  <c:v>2.8520799998659641E-2</c:v>
                </c:pt>
                <c:pt idx="906">
                  <c:v>4.4969200003833976E-2</c:v>
                </c:pt>
                <c:pt idx="907">
                  <c:v>-7.008799999312032E-3</c:v>
                </c:pt>
                <c:pt idx="908">
                  <c:v>1.2991199997486547E-2</c:v>
                </c:pt>
                <c:pt idx="910">
                  <c:v>2.9417599995213095E-2</c:v>
                </c:pt>
                <c:pt idx="912">
                  <c:v>-6.0900000025867485E-3</c:v>
                </c:pt>
                <c:pt idx="917">
                  <c:v>1.2340000001131557E-2</c:v>
                </c:pt>
                <c:pt idx="919">
                  <c:v>-3.2707999998820014E-3</c:v>
                </c:pt>
                <c:pt idx="920">
                  <c:v>-8.3759999688481912E-4</c:v>
                </c:pt>
                <c:pt idx="922">
                  <c:v>-8.5159999944153242E-3</c:v>
                </c:pt>
                <c:pt idx="923">
                  <c:v>-4.7071999943000264E-3</c:v>
                </c:pt>
                <c:pt idx="924">
                  <c:v>-3.898399998433888E-3</c:v>
                </c:pt>
                <c:pt idx="925">
                  <c:v>-2.0685199997387826E-2</c:v>
                </c:pt>
                <c:pt idx="926">
                  <c:v>-1.285440000356175E-2</c:v>
                </c:pt>
                <c:pt idx="927">
                  <c:v>-1.9744400000490714E-2</c:v>
                </c:pt>
                <c:pt idx="928">
                  <c:v>-1.2339999993855599E-2</c:v>
                </c:pt>
                <c:pt idx="929">
                  <c:v>-7.8695999982301146E-3</c:v>
                </c:pt>
                <c:pt idx="930">
                  <c:v>1.54159999510739E-3</c:v>
                </c:pt>
                <c:pt idx="934">
                  <c:v>1.8379200002527796E-2</c:v>
                </c:pt>
                <c:pt idx="935">
                  <c:v>3.3200000034412369E-3</c:v>
                </c:pt>
                <c:pt idx="936">
                  <c:v>-1.8062399998598266E-2</c:v>
                </c:pt>
                <c:pt idx="937">
                  <c:v>-7.2096000003512017E-3</c:v>
                </c:pt>
                <c:pt idx="938">
                  <c:v>-1.4547999999194872E-2</c:v>
                </c:pt>
                <c:pt idx="939">
                  <c:v>-3.739200001291465E-3</c:v>
                </c:pt>
                <c:pt idx="940">
                  <c:v>-2.2246799999265932E-2</c:v>
                </c:pt>
                <c:pt idx="942">
                  <c:v>-1.9776399996771943E-2</c:v>
                </c:pt>
                <c:pt idx="943">
                  <c:v>-7.3279999996884726E-3</c:v>
                </c:pt>
                <c:pt idx="944">
                  <c:v>-7.8507999933208339E-3</c:v>
                </c:pt>
                <c:pt idx="945">
                  <c:v>-1.850799992098473E-3</c:v>
                </c:pt>
                <c:pt idx="946">
                  <c:v>-2.1505600001546554E-2</c:v>
                </c:pt>
                <c:pt idx="947">
                  <c:v>-1.2483600003179163E-2</c:v>
                </c:pt>
                <c:pt idx="948">
                  <c:v>-1.141759999882197E-2</c:v>
                </c:pt>
                <c:pt idx="949">
                  <c:v>3.4352000002400018E-3</c:v>
                </c:pt>
                <c:pt idx="951">
                  <c:v>-2.6757600004202686E-2</c:v>
                </c:pt>
                <c:pt idx="952">
                  <c:v>-1.7117999996116851E-2</c:v>
                </c:pt>
                <c:pt idx="953">
                  <c:v>-1.1464799994428176E-2</c:v>
                </c:pt>
                <c:pt idx="954">
                  <c:v>-9.0755999990506098E-3</c:v>
                </c:pt>
                <c:pt idx="955">
                  <c:v>-1.0664399997040164E-2</c:v>
                </c:pt>
                <c:pt idx="956">
                  <c:v>-1.0363200002757367E-2</c:v>
                </c:pt>
                <c:pt idx="959">
                  <c:v>-1.4549200001056306E-2</c:v>
                </c:pt>
                <c:pt idx="960">
                  <c:v>-2.7652400000079069E-2</c:v>
                </c:pt>
                <c:pt idx="964">
                  <c:v>-1.1241200001677498E-2</c:v>
                </c:pt>
                <c:pt idx="965">
                  <c:v>-2.1601599997666199E-2</c:v>
                </c:pt>
                <c:pt idx="967">
                  <c:v>-2.4684399999387097E-2</c:v>
                </c:pt>
                <c:pt idx="970">
                  <c:v>-2.2787599998991936E-2</c:v>
                </c:pt>
                <c:pt idx="972">
                  <c:v>-2.2870399996463675E-2</c:v>
                </c:pt>
                <c:pt idx="973">
                  <c:v>-3.3782400001655333E-2</c:v>
                </c:pt>
                <c:pt idx="974">
                  <c:v>4.8352000012528151E-3</c:v>
                </c:pt>
                <c:pt idx="975">
                  <c:v>-2.5547199998982251E-2</c:v>
                </c:pt>
                <c:pt idx="976">
                  <c:v>-9.0987999938079156E-3</c:v>
                </c:pt>
                <c:pt idx="977">
                  <c:v>-2.7223999997659121E-2</c:v>
                </c:pt>
                <c:pt idx="979">
                  <c:v>-2.8540400002384558E-2</c:v>
                </c:pt>
                <c:pt idx="980">
                  <c:v>-3.3069999997678678E-2</c:v>
                </c:pt>
                <c:pt idx="981">
                  <c:v>-1.1372799999662675E-2</c:v>
                </c:pt>
                <c:pt idx="983">
                  <c:v>-2.4924400000600144E-2</c:v>
                </c:pt>
                <c:pt idx="985">
                  <c:v>0</c:v>
                </c:pt>
                <c:pt idx="987">
                  <c:v>-3.39936000018497E-2</c:v>
                </c:pt>
                <c:pt idx="988">
                  <c:v>-2.4758399995334912E-2</c:v>
                </c:pt>
                <c:pt idx="994">
                  <c:v>-3.575999999884516E-2</c:v>
                </c:pt>
                <c:pt idx="997">
                  <c:v>-2.2863199999846984E-2</c:v>
                </c:pt>
                <c:pt idx="1000">
                  <c:v>-2.1622799991746433E-2</c:v>
                </c:pt>
                <c:pt idx="1001">
                  <c:v>-3.838240000186488E-2</c:v>
                </c:pt>
                <c:pt idx="1002">
                  <c:v>-2.3720800003502518E-2</c:v>
                </c:pt>
                <c:pt idx="1004">
                  <c:v>-2.4250399997981731E-2</c:v>
                </c:pt>
                <c:pt idx="1009">
                  <c:v>-3.8781600000220351E-2</c:v>
                </c:pt>
                <c:pt idx="1010">
                  <c:v>-3.0781599998590536E-2</c:v>
                </c:pt>
                <c:pt idx="1011">
                  <c:v>-2.8781599998183083E-2</c:v>
                </c:pt>
                <c:pt idx="1012">
                  <c:v>-2.8781599998183083E-2</c:v>
                </c:pt>
                <c:pt idx="1013">
                  <c:v>-2.4781600004644133E-2</c:v>
                </c:pt>
                <c:pt idx="1014">
                  <c:v>-2.3781600000802428E-2</c:v>
                </c:pt>
                <c:pt idx="1023">
                  <c:v>-2.3970800000824966E-2</c:v>
                </c:pt>
                <c:pt idx="1028">
                  <c:v>-2.7074000005086418E-2</c:v>
                </c:pt>
                <c:pt idx="1039">
                  <c:v>-2.7363200002582744E-2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15-4954-A1D5-032B5E617F2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Active!$J$21:$J$1714</c:f>
              <c:numCache>
                <c:formatCode>General</c:formatCode>
                <c:ptCount val="1694"/>
                <c:pt idx="248">
                  <c:v>-2.8607599997485522E-2</c:v>
                </c:pt>
                <c:pt idx="264">
                  <c:v>-4.9019599995517638E-2</c:v>
                </c:pt>
                <c:pt idx="268">
                  <c:v>-4.2627999995602295E-2</c:v>
                </c:pt>
                <c:pt idx="269">
                  <c:v>-5.232360000081826E-2</c:v>
                </c:pt>
                <c:pt idx="270">
                  <c:v>-4.6853199994075112E-2</c:v>
                </c:pt>
                <c:pt idx="271">
                  <c:v>-3.845319999527419E-2</c:v>
                </c:pt>
                <c:pt idx="310">
                  <c:v>-2.3859200002334546E-2</c:v>
                </c:pt>
                <c:pt idx="317">
                  <c:v>-1.6480799997225404E-2</c:v>
                </c:pt>
                <c:pt idx="345">
                  <c:v>-1.2847199999669101E-2</c:v>
                </c:pt>
                <c:pt idx="347">
                  <c:v>-1.3406399993982632E-2</c:v>
                </c:pt>
                <c:pt idx="350">
                  <c:v>-1.3414000000921078E-2</c:v>
                </c:pt>
                <c:pt idx="352">
                  <c:v>-1.3487600001099054E-2</c:v>
                </c:pt>
                <c:pt idx="380">
                  <c:v>-1.0254399996483698E-2</c:v>
                </c:pt>
                <c:pt idx="381">
                  <c:v>-1.0254399996483698E-2</c:v>
                </c:pt>
                <c:pt idx="382">
                  <c:v>-1.0254399807308801E-2</c:v>
                </c:pt>
                <c:pt idx="403">
                  <c:v>-8.1311999965691939E-3</c:v>
                </c:pt>
                <c:pt idx="406">
                  <c:v>-7.8351999909500591E-3</c:v>
                </c:pt>
                <c:pt idx="408">
                  <c:v>-7.7163999958429486E-3</c:v>
                </c:pt>
                <c:pt idx="409">
                  <c:v>-6.0163999951328151E-3</c:v>
                </c:pt>
                <c:pt idx="414">
                  <c:v>-7.797599995683413E-3</c:v>
                </c:pt>
                <c:pt idx="417">
                  <c:v>-8.1271999952150509E-3</c:v>
                </c:pt>
                <c:pt idx="419">
                  <c:v>-8.2008000026689842E-3</c:v>
                </c:pt>
                <c:pt idx="420">
                  <c:v>-8.0832000021473505E-3</c:v>
                </c:pt>
                <c:pt idx="421">
                  <c:v>-7.3788000008789822E-3</c:v>
                </c:pt>
                <c:pt idx="422">
                  <c:v>-7.3787998480838723E-3</c:v>
                </c:pt>
                <c:pt idx="423">
                  <c:v>-6.8787999989581294E-3</c:v>
                </c:pt>
                <c:pt idx="432">
                  <c:v>-5.8979999957955442E-3</c:v>
                </c:pt>
                <c:pt idx="434">
                  <c:v>-6.1748000007355586E-3</c:v>
                </c:pt>
                <c:pt idx="436">
                  <c:v>-5.2528000014717691E-3</c:v>
                </c:pt>
                <c:pt idx="453">
                  <c:v>-3.585999998904299E-3</c:v>
                </c:pt>
                <c:pt idx="459">
                  <c:v>-3.0891999995219521E-3</c:v>
                </c:pt>
                <c:pt idx="476">
                  <c:v>-1.3411999971140176E-3</c:v>
                </c:pt>
                <c:pt idx="477">
                  <c:v>-6.1699999787379056E-4</c:v>
                </c:pt>
                <c:pt idx="478">
                  <c:v>-2.1148000014363788E-3</c:v>
                </c:pt>
                <c:pt idx="497">
                  <c:v>2.5200000527547672E-4</c:v>
                </c:pt>
                <c:pt idx="499">
                  <c:v>7.9600000026402995E-4</c:v>
                </c:pt>
                <c:pt idx="500">
                  <c:v>6.0040000244043767E-4</c:v>
                </c:pt>
                <c:pt idx="501">
                  <c:v>8.0039999738801271E-4</c:v>
                </c:pt>
                <c:pt idx="502">
                  <c:v>1.1003999970853329E-3</c:v>
                </c:pt>
                <c:pt idx="503">
                  <c:v>1.3003999993088655E-3</c:v>
                </c:pt>
                <c:pt idx="506">
                  <c:v>7.2240000008605421E-4</c:v>
                </c:pt>
                <c:pt idx="507">
                  <c:v>1.0223999997833744E-3</c:v>
                </c:pt>
                <c:pt idx="508">
                  <c:v>1.1223999972571619E-3</c:v>
                </c:pt>
                <c:pt idx="517">
                  <c:v>1.174400000309106E-3</c:v>
                </c:pt>
                <c:pt idx="520">
                  <c:v>0</c:v>
                </c:pt>
                <c:pt idx="524">
                  <c:v>5.8800000260816887E-4</c:v>
                </c:pt>
                <c:pt idx="531">
                  <c:v>3.3759999496396631E-4</c:v>
                </c:pt>
                <c:pt idx="546">
                  <c:v>5.8560000616125762E-4</c:v>
                </c:pt>
                <c:pt idx="548">
                  <c:v>1.3604000050690956E-3</c:v>
                </c:pt>
                <c:pt idx="565">
                  <c:v>6.1600000481121242E-4</c:v>
                </c:pt>
                <c:pt idx="568">
                  <c:v>-3.1680000392952934E-4</c:v>
                </c:pt>
                <c:pt idx="569">
                  <c:v>3.8320000021485612E-4</c:v>
                </c:pt>
                <c:pt idx="593">
                  <c:v>-8.2499999989522621E-3</c:v>
                </c:pt>
                <c:pt idx="601">
                  <c:v>-3.8356000004569069E-3</c:v>
                </c:pt>
                <c:pt idx="602">
                  <c:v>-2.0356000022729859E-3</c:v>
                </c:pt>
                <c:pt idx="603">
                  <c:v>-1.2356000006548129E-3</c:v>
                </c:pt>
                <c:pt idx="606">
                  <c:v>-1.9695999944815412E-3</c:v>
                </c:pt>
                <c:pt idx="607">
                  <c:v>-1.5695999973104335E-3</c:v>
                </c:pt>
                <c:pt idx="609">
                  <c:v>-2.3728000014671125E-3</c:v>
                </c:pt>
                <c:pt idx="610">
                  <c:v>-2.0728000017697923E-3</c:v>
                </c:pt>
                <c:pt idx="611">
                  <c:v>-1.8727999995462596E-3</c:v>
                </c:pt>
                <c:pt idx="628">
                  <c:v>-2.5160000004689209E-3</c:v>
                </c:pt>
                <c:pt idx="667">
                  <c:v>-7.980000002135057E-3</c:v>
                </c:pt>
                <c:pt idx="668">
                  <c:v>-1.2800000040442683E-3</c:v>
                </c:pt>
                <c:pt idx="671">
                  <c:v>-4.1579999960958958E-3</c:v>
                </c:pt>
                <c:pt idx="672">
                  <c:v>-2.5799999275477603E-4</c:v>
                </c:pt>
                <c:pt idx="680">
                  <c:v>-4.7319999939645641E-3</c:v>
                </c:pt>
                <c:pt idx="681">
                  <c:v>-2.3199999850476161E-4</c:v>
                </c:pt>
                <c:pt idx="682">
                  <c:v>-2.3199999850476161E-4</c:v>
                </c:pt>
                <c:pt idx="687">
                  <c:v>-5.0836000009439886E-3</c:v>
                </c:pt>
                <c:pt idx="688">
                  <c:v>5.1640000310726464E-4</c:v>
                </c:pt>
                <c:pt idx="704">
                  <c:v>3.3919999987119809E-4</c:v>
                </c:pt>
                <c:pt idx="719">
                  <c:v>8.0760000128066167E-4</c:v>
                </c:pt>
                <c:pt idx="721">
                  <c:v>-5.9999999939464033E-4</c:v>
                </c:pt>
                <c:pt idx="722">
                  <c:v>-3.9999999717110768E-4</c:v>
                </c:pt>
                <c:pt idx="723">
                  <c:v>0</c:v>
                </c:pt>
                <c:pt idx="724">
                  <c:v>0</c:v>
                </c:pt>
                <c:pt idx="725">
                  <c:v>2.9999999969732016E-4</c:v>
                </c:pt>
                <c:pt idx="726">
                  <c:v>2.9999999969732016E-4</c:v>
                </c:pt>
                <c:pt idx="727">
                  <c:v>4.0000000444706529E-4</c:v>
                </c:pt>
                <c:pt idx="728">
                  <c:v>5.0000000192085281E-4</c:v>
                </c:pt>
                <c:pt idx="731">
                  <c:v>2.8452000042307191E-3</c:v>
                </c:pt>
                <c:pt idx="735">
                  <c:v>9.8520000028656796E-4</c:v>
                </c:pt>
                <c:pt idx="737">
                  <c:v>6.2480000633513555E-4</c:v>
                </c:pt>
                <c:pt idx="741">
                  <c:v>1.073200000973884E-3</c:v>
                </c:pt>
                <c:pt idx="743">
                  <c:v>-4.1520000013406388E-3</c:v>
                </c:pt>
                <c:pt idx="744">
                  <c:v>1.847999999881722E-3</c:v>
                </c:pt>
                <c:pt idx="745">
                  <c:v>1.6524000020581298E-3</c:v>
                </c:pt>
                <c:pt idx="747">
                  <c:v>1.4415999976336025E-3</c:v>
                </c:pt>
                <c:pt idx="752">
                  <c:v>5.1883999985875562E-3</c:v>
                </c:pt>
                <c:pt idx="765">
                  <c:v>-5.9876000013900921E-3</c:v>
                </c:pt>
                <c:pt idx="780">
                  <c:v>1.2168000030214898E-3</c:v>
                </c:pt>
                <c:pt idx="781">
                  <c:v>1.7168000049423426E-3</c:v>
                </c:pt>
                <c:pt idx="821">
                  <c:v>-4.3155999956070445E-3</c:v>
                </c:pt>
                <c:pt idx="844">
                  <c:v>4.7720000293338671E-4</c:v>
                </c:pt>
                <c:pt idx="850">
                  <c:v>8.9129999978467822E-3</c:v>
                </c:pt>
                <c:pt idx="867">
                  <c:v>-1.083999995898921E-3</c:v>
                </c:pt>
                <c:pt idx="868">
                  <c:v>-1.66200000239769E-3</c:v>
                </c:pt>
                <c:pt idx="869">
                  <c:v>-1.66200000239769E-3</c:v>
                </c:pt>
                <c:pt idx="870">
                  <c:v>-1.66200000239769E-3</c:v>
                </c:pt>
                <c:pt idx="890">
                  <c:v>-1.2159999969298951E-3</c:v>
                </c:pt>
                <c:pt idx="891">
                  <c:v>5.1199996960349381E-5</c:v>
                </c:pt>
                <c:pt idx="898">
                  <c:v>8.8844000056269579E-3</c:v>
                </c:pt>
                <c:pt idx="899">
                  <c:v>1.1584400002902839E-2</c:v>
                </c:pt>
                <c:pt idx="900">
                  <c:v>2.0684400005848147E-2</c:v>
                </c:pt>
                <c:pt idx="909">
                  <c:v>-1.7000000007101335E-3</c:v>
                </c:pt>
                <c:pt idx="911">
                  <c:v>-2.0780000049853697E-3</c:v>
                </c:pt>
                <c:pt idx="913">
                  <c:v>-6.863599999633152E-3</c:v>
                </c:pt>
                <c:pt idx="914">
                  <c:v>-1.9635999997262843E-3</c:v>
                </c:pt>
                <c:pt idx="915">
                  <c:v>2.0266800005629193E-2</c:v>
                </c:pt>
                <c:pt idx="916">
                  <c:v>2.5779999996302649E-3</c:v>
                </c:pt>
                <c:pt idx="918">
                  <c:v>2.2707999960402958E-3</c:v>
                </c:pt>
                <c:pt idx="921">
                  <c:v>2.6429999998072162E-3</c:v>
                </c:pt>
                <c:pt idx="931">
                  <c:v>-1.1217599996598437E-2</c:v>
                </c:pt>
                <c:pt idx="932">
                  <c:v>-1.2125200002628844E-2</c:v>
                </c:pt>
                <c:pt idx="933">
                  <c:v>-1.2125200002628844E-2</c:v>
                </c:pt>
                <c:pt idx="941">
                  <c:v>-1.024679999682121E-2</c:v>
                </c:pt>
                <c:pt idx="958">
                  <c:v>-1.6267999999399763E-2</c:v>
                </c:pt>
                <c:pt idx="995">
                  <c:v>-2.2698399996443186E-2</c:v>
                </c:pt>
                <c:pt idx="996">
                  <c:v>-2.2498399994219653E-2</c:v>
                </c:pt>
                <c:pt idx="1008">
                  <c:v>-2.4156799998308998E-2</c:v>
                </c:pt>
                <c:pt idx="1022">
                  <c:v>-2.7585199997702148E-2</c:v>
                </c:pt>
                <c:pt idx="1025">
                  <c:v>-2.862240000104066E-2</c:v>
                </c:pt>
                <c:pt idx="1029">
                  <c:v>-2.7074000005086418E-2</c:v>
                </c:pt>
                <c:pt idx="1032">
                  <c:v>-2.7488799998536706E-2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15-4954-A1D5-032B5E617F2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Active!$K$21:$K$1714</c:f>
              <c:numCache>
                <c:formatCode>General</c:formatCode>
                <c:ptCount val="1694"/>
                <c:pt idx="950">
                  <c:v>-1.4124000001174863E-2</c:v>
                </c:pt>
                <c:pt idx="957">
                  <c:v>-1.6684000001987442E-2</c:v>
                </c:pt>
                <c:pt idx="961">
                  <c:v>-1.6364399998565204E-2</c:v>
                </c:pt>
                <c:pt idx="962">
                  <c:v>-1.7007199996442068E-2</c:v>
                </c:pt>
                <c:pt idx="963">
                  <c:v>-1.6969199998129625E-2</c:v>
                </c:pt>
                <c:pt idx="966">
                  <c:v>-1.5710799998487346E-2</c:v>
                </c:pt>
                <c:pt idx="968">
                  <c:v>-2.2566799998458009E-2</c:v>
                </c:pt>
                <c:pt idx="969">
                  <c:v>-2.2696399995766114E-2</c:v>
                </c:pt>
                <c:pt idx="971">
                  <c:v>-1.9892399999662302E-2</c:v>
                </c:pt>
                <c:pt idx="978">
                  <c:v>-2.1593200006464031E-2</c:v>
                </c:pt>
                <c:pt idx="982">
                  <c:v>-2.2755199992388953E-2</c:v>
                </c:pt>
                <c:pt idx="984">
                  <c:v>-8.5891999988234602E-3</c:v>
                </c:pt>
                <c:pt idx="986">
                  <c:v>-2.2100399997725617E-2</c:v>
                </c:pt>
                <c:pt idx="989">
                  <c:v>-2.1253999999316875E-2</c:v>
                </c:pt>
                <c:pt idx="990">
                  <c:v>-2.1173999994061887E-2</c:v>
                </c:pt>
                <c:pt idx="991">
                  <c:v>-2.2774400000344031E-2</c:v>
                </c:pt>
                <c:pt idx="992">
                  <c:v>-2.2799599995778408E-2</c:v>
                </c:pt>
                <c:pt idx="993">
                  <c:v>-2.2799599995778408E-2</c:v>
                </c:pt>
                <c:pt idx="998">
                  <c:v>-2.3625200003152713E-2</c:v>
                </c:pt>
                <c:pt idx="999">
                  <c:v>-2.2036000002117362E-2</c:v>
                </c:pt>
                <c:pt idx="1003">
                  <c:v>-2.3420800003805198E-2</c:v>
                </c:pt>
                <c:pt idx="1005">
                  <c:v>-2.335039999888977E-2</c:v>
                </c:pt>
                <c:pt idx="1006">
                  <c:v>-2.2350400002324022E-2</c:v>
                </c:pt>
                <c:pt idx="1007">
                  <c:v>-2.4256800003058743E-2</c:v>
                </c:pt>
                <c:pt idx="1015">
                  <c:v>-2.6124399999389425E-2</c:v>
                </c:pt>
                <c:pt idx="1016">
                  <c:v>-2.6124399999389425E-2</c:v>
                </c:pt>
                <c:pt idx="1017">
                  <c:v>-2.7372399999876507E-2</c:v>
                </c:pt>
                <c:pt idx="1018">
                  <c:v>-2.7005199997802265E-2</c:v>
                </c:pt>
                <c:pt idx="1019">
                  <c:v>-2.64348000055179E-2</c:v>
                </c:pt>
                <c:pt idx="1020">
                  <c:v>-2.64348000055179E-2</c:v>
                </c:pt>
                <c:pt idx="1021">
                  <c:v>-2.7585199997702148E-2</c:v>
                </c:pt>
                <c:pt idx="1024">
                  <c:v>-2.862240000104066E-2</c:v>
                </c:pt>
                <c:pt idx="1026">
                  <c:v>-2.7678400001605041E-2</c:v>
                </c:pt>
                <c:pt idx="1027">
                  <c:v>-2.7678400001605041E-2</c:v>
                </c:pt>
                <c:pt idx="1030">
                  <c:v>-2.5310000004537869E-2</c:v>
                </c:pt>
                <c:pt idx="1031">
                  <c:v>-2.7488799998536706E-2</c:v>
                </c:pt>
                <c:pt idx="1033">
                  <c:v>-2.8780000000551809E-2</c:v>
                </c:pt>
                <c:pt idx="1034">
                  <c:v>-2.8779999767721165E-2</c:v>
                </c:pt>
                <c:pt idx="1035">
                  <c:v>-2.7763199999753851E-2</c:v>
                </c:pt>
                <c:pt idx="1036">
                  <c:v>-2.7663200002280064E-2</c:v>
                </c:pt>
                <c:pt idx="1037">
                  <c:v>-2.7663200002280064E-2</c:v>
                </c:pt>
                <c:pt idx="1038">
                  <c:v>-2.7663200002280064E-2</c:v>
                </c:pt>
                <c:pt idx="1040">
                  <c:v>-2.7363200002582744E-2</c:v>
                </c:pt>
                <c:pt idx="1041">
                  <c:v>-2.7363200002582744E-2</c:v>
                </c:pt>
                <c:pt idx="1042">
                  <c:v>-2.8859199999715202E-2</c:v>
                </c:pt>
                <c:pt idx="1044">
                  <c:v>-2.9462799997418188E-2</c:v>
                </c:pt>
                <c:pt idx="1045">
                  <c:v>-2.8654400004597846E-2</c:v>
                </c:pt>
                <c:pt idx="1046">
                  <c:v>-2.9450800000631716E-2</c:v>
                </c:pt>
                <c:pt idx="1047">
                  <c:v>-3.0843600005027838E-2</c:v>
                </c:pt>
                <c:pt idx="1048">
                  <c:v>-3.0420399998547509E-2</c:v>
                </c:pt>
                <c:pt idx="1049">
                  <c:v>-2.8453199993236922E-2</c:v>
                </c:pt>
                <c:pt idx="1050">
                  <c:v>-3.0627199994341936E-2</c:v>
                </c:pt>
                <c:pt idx="1051">
                  <c:v>-1.7161199997644871E-2</c:v>
                </c:pt>
                <c:pt idx="1052">
                  <c:v>-3.2100000003993046E-2</c:v>
                </c:pt>
                <c:pt idx="1053">
                  <c:v>-3.301639999699546E-2</c:v>
                </c:pt>
                <c:pt idx="1054">
                  <c:v>-3.2816399994771928E-2</c:v>
                </c:pt>
                <c:pt idx="1055">
                  <c:v>-3.326799999922514E-2</c:v>
                </c:pt>
                <c:pt idx="1056">
                  <c:v>-3.2985199868562631E-2</c:v>
                </c:pt>
                <c:pt idx="1057">
                  <c:v>-3.7315599998692051E-2</c:v>
                </c:pt>
                <c:pt idx="1058">
                  <c:v>-3.438280000409577E-2</c:v>
                </c:pt>
                <c:pt idx="1059">
                  <c:v>-1.7585999994480517E-2</c:v>
                </c:pt>
                <c:pt idx="1060">
                  <c:v>-3.6974399823520798E-2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15-4954-A1D5-032B5E617F2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Active!$L$21:$L$1714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15-4954-A1D5-032B5E617F2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Active!$M$21:$M$1714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15-4954-A1D5-032B5E617F2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Active!$D$21:$D$21</c:f>
                <c:numCache>
                  <c:formatCode>General</c:formatCode>
                  <c:ptCount val="1"/>
                </c:numCache>
              </c:numRef>
            </c:plus>
            <c:minus>
              <c:numRef>
                <c:f>Active!$D$21:$D$21</c:f>
                <c:numCache>
                  <c:formatCode>General</c:formatCode>
                  <c:ptCount val="1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Active!$N$21:$N$1714</c:f>
              <c:numCache>
                <c:formatCode>General</c:formatCode>
                <c:ptCount val="169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15-4954-A1D5-032B5E617F2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Active!$O$21:$O$1714</c:f>
              <c:numCache>
                <c:formatCode>General</c:formatCode>
                <c:ptCount val="1694"/>
                <c:pt idx="380">
                  <c:v>1.3081919450087656E-2</c:v>
                </c:pt>
                <c:pt idx="381">
                  <c:v>1.3081919450087656E-2</c:v>
                </c:pt>
                <c:pt idx="401">
                  <c:v>1.1910602291515575E-2</c:v>
                </c:pt>
                <c:pt idx="405">
                  <c:v>1.1793035141770422E-2</c:v>
                </c:pt>
                <c:pt idx="410">
                  <c:v>1.133147522054871E-2</c:v>
                </c:pt>
                <c:pt idx="412">
                  <c:v>1.130534918727201E-2</c:v>
                </c:pt>
                <c:pt idx="415">
                  <c:v>1.1240034104080258E-2</c:v>
                </c:pt>
                <c:pt idx="418">
                  <c:v>1.1166010343129607E-2</c:v>
                </c:pt>
                <c:pt idx="437">
                  <c:v>1.0404001039225837E-2</c:v>
                </c:pt>
                <c:pt idx="466">
                  <c:v>9.2370382195332071E-3</c:v>
                </c:pt>
                <c:pt idx="507">
                  <c:v>7.7609173393996186E-3</c:v>
                </c:pt>
                <c:pt idx="607">
                  <c:v>4.1903594582505272E-3</c:v>
                </c:pt>
                <c:pt idx="610">
                  <c:v>4.0945640029026245E-3</c:v>
                </c:pt>
                <c:pt idx="611">
                  <c:v>4.0945640029026245E-3</c:v>
                </c:pt>
                <c:pt idx="682">
                  <c:v>1.7780557190351656E-3</c:v>
                </c:pt>
                <c:pt idx="721">
                  <c:v>5.5884083278913421E-4</c:v>
                </c:pt>
                <c:pt idx="722">
                  <c:v>5.5884083278913421E-4</c:v>
                </c:pt>
                <c:pt idx="724">
                  <c:v>5.5884083278913421E-4</c:v>
                </c:pt>
                <c:pt idx="725">
                  <c:v>5.5884083278913421E-4</c:v>
                </c:pt>
                <c:pt idx="726">
                  <c:v>5.5884083278913421E-4</c:v>
                </c:pt>
                <c:pt idx="727">
                  <c:v>5.5884083278913421E-4</c:v>
                </c:pt>
                <c:pt idx="728">
                  <c:v>5.5884083278913421E-4</c:v>
                </c:pt>
                <c:pt idx="731">
                  <c:v>4.151476497672805E-4</c:v>
                </c:pt>
                <c:pt idx="786">
                  <c:v>-3.4906943250994698E-3</c:v>
                </c:pt>
                <c:pt idx="818">
                  <c:v>-4.5052552840113454E-3</c:v>
                </c:pt>
                <c:pt idx="828">
                  <c:v>-5.2759732656740155E-3</c:v>
                </c:pt>
                <c:pt idx="842">
                  <c:v>-6.181675752599639E-3</c:v>
                </c:pt>
                <c:pt idx="851">
                  <c:v>-7.0133544785746099E-3</c:v>
                </c:pt>
                <c:pt idx="869">
                  <c:v>-8.7812160636313551E-3</c:v>
                </c:pt>
                <c:pt idx="870">
                  <c:v>-8.7812160636313551E-3</c:v>
                </c:pt>
                <c:pt idx="872">
                  <c:v>-8.8073420969080555E-3</c:v>
                </c:pt>
                <c:pt idx="882">
                  <c:v>-1.050117992101415E-2</c:v>
                </c:pt>
                <c:pt idx="884">
                  <c:v>-1.05229516154114E-2</c:v>
                </c:pt>
                <c:pt idx="912">
                  <c:v>-1.2613034277547454E-2</c:v>
                </c:pt>
                <c:pt idx="917">
                  <c:v>-1.4028194413368739E-2</c:v>
                </c:pt>
                <c:pt idx="922">
                  <c:v>-1.516032252202577E-2</c:v>
                </c:pt>
                <c:pt idx="923">
                  <c:v>-1.5169031199784671E-2</c:v>
                </c:pt>
                <c:pt idx="924">
                  <c:v>-1.5177739877543568E-2</c:v>
                </c:pt>
                <c:pt idx="925">
                  <c:v>-1.5190802894181919E-2</c:v>
                </c:pt>
                <c:pt idx="926">
                  <c:v>-1.5221283266338072E-2</c:v>
                </c:pt>
                <c:pt idx="927">
                  <c:v>-1.5330141738324324E-2</c:v>
                </c:pt>
                <c:pt idx="928">
                  <c:v>-1.5334496077203774E-2</c:v>
                </c:pt>
                <c:pt idx="929">
                  <c:v>-1.5404165499274976E-2</c:v>
                </c:pt>
                <c:pt idx="930">
                  <c:v>-1.561317376548858E-2</c:v>
                </c:pt>
                <c:pt idx="931">
                  <c:v>-1.5752512609630984E-2</c:v>
                </c:pt>
                <c:pt idx="932">
                  <c:v>-1.5843953726099435E-2</c:v>
                </c:pt>
                <c:pt idx="933">
                  <c:v>-1.5843953726099435E-2</c:v>
                </c:pt>
                <c:pt idx="934">
                  <c:v>-1.5848308064978885E-2</c:v>
                </c:pt>
                <c:pt idx="935">
                  <c:v>-1.598764690912129E-2</c:v>
                </c:pt>
                <c:pt idx="936">
                  <c:v>-1.6005064264639091E-2</c:v>
                </c:pt>
                <c:pt idx="937">
                  <c:v>-1.6057316331192492E-2</c:v>
                </c:pt>
                <c:pt idx="938">
                  <c:v>-1.6118277075504794E-2</c:v>
                </c:pt>
                <c:pt idx="939">
                  <c:v>-1.6126985753263694E-2</c:v>
                </c:pt>
                <c:pt idx="940">
                  <c:v>-1.6218426869732145E-2</c:v>
                </c:pt>
                <c:pt idx="941">
                  <c:v>-1.6218426869732145E-2</c:v>
                </c:pt>
                <c:pt idx="942">
                  <c:v>-1.6288096291803347E-2</c:v>
                </c:pt>
                <c:pt idx="943">
                  <c:v>-1.6335994019477298E-2</c:v>
                </c:pt>
                <c:pt idx="944">
                  <c:v>-1.6610317368882657E-2</c:v>
                </c:pt>
                <c:pt idx="945">
                  <c:v>-1.6610317368882657E-2</c:v>
                </c:pt>
                <c:pt idx="946">
                  <c:v>-1.6754010551904511E-2</c:v>
                </c:pt>
                <c:pt idx="947">
                  <c:v>-1.677578224630176E-2</c:v>
                </c:pt>
                <c:pt idx="948">
                  <c:v>-1.6841097329493512E-2</c:v>
                </c:pt>
                <c:pt idx="949">
                  <c:v>-1.6893349396046912E-2</c:v>
                </c:pt>
                <c:pt idx="950">
                  <c:v>-1.7032688240189317E-2</c:v>
                </c:pt>
                <c:pt idx="951">
                  <c:v>-1.7494248161411027E-2</c:v>
                </c:pt>
                <c:pt idx="952">
                  <c:v>-1.7533437211326081E-2</c:v>
                </c:pt>
                <c:pt idx="953">
                  <c:v>-1.798193411590944E-2</c:v>
                </c:pt>
                <c:pt idx="954">
                  <c:v>-1.8169170687725795E-2</c:v>
                </c:pt>
                <c:pt idx="955">
                  <c:v>-1.8378178953939402E-2</c:v>
                </c:pt>
                <c:pt idx="956">
                  <c:v>-1.8478328748166753E-2</c:v>
                </c:pt>
                <c:pt idx="957">
                  <c:v>-1.8556706847996856E-2</c:v>
                </c:pt>
                <c:pt idx="958">
                  <c:v>-1.9166314291119872E-2</c:v>
                </c:pt>
                <c:pt idx="959">
                  <c:v>-1.9283881440865024E-2</c:v>
                </c:pt>
                <c:pt idx="960">
                  <c:v>-1.9379676896212929E-2</c:v>
                </c:pt>
                <c:pt idx="961">
                  <c:v>-1.9466763673801929E-2</c:v>
                </c:pt>
                <c:pt idx="962">
                  <c:v>-1.952337007923478E-2</c:v>
                </c:pt>
                <c:pt idx="963">
                  <c:v>-1.952337007923478E-2</c:v>
                </c:pt>
                <c:pt idx="964">
                  <c:v>-1.9588685162426532E-2</c:v>
                </c:pt>
                <c:pt idx="965">
                  <c:v>-1.9627874212341585E-2</c:v>
                </c:pt>
                <c:pt idx="966">
                  <c:v>-2.031150541641525E-2</c:v>
                </c:pt>
                <c:pt idx="967">
                  <c:v>-2.0337631449691952E-2</c:v>
                </c:pt>
                <c:pt idx="968">
                  <c:v>-2.0355048805209754E-2</c:v>
                </c:pt>
                <c:pt idx="969">
                  <c:v>-2.0424718227280952E-2</c:v>
                </c:pt>
                <c:pt idx="970">
                  <c:v>-2.0433426905039853E-2</c:v>
                </c:pt>
                <c:pt idx="971">
                  <c:v>-2.1121412447992972E-2</c:v>
                </c:pt>
                <c:pt idx="972">
                  <c:v>-2.1143184142390224E-2</c:v>
                </c:pt>
                <c:pt idx="973">
                  <c:v>-2.1230270919979224E-2</c:v>
                </c:pt>
                <c:pt idx="974">
                  <c:v>-2.1247688275497025E-2</c:v>
                </c:pt>
                <c:pt idx="975">
                  <c:v>-2.1265105631014827E-2</c:v>
                </c:pt>
                <c:pt idx="976">
                  <c:v>-2.1313003358688777E-2</c:v>
                </c:pt>
                <c:pt idx="977">
                  <c:v>-2.138702711963943E-2</c:v>
                </c:pt>
                <c:pt idx="978">
                  <c:v>-2.1417507491795579E-2</c:v>
                </c:pt>
                <c:pt idx="979">
                  <c:v>-2.146975955834898E-2</c:v>
                </c:pt>
                <c:pt idx="980">
                  <c:v>-2.1539428980420182E-2</c:v>
                </c:pt>
                <c:pt idx="981">
                  <c:v>-2.2031469273798045E-2</c:v>
                </c:pt>
                <c:pt idx="982">
                  <c:v>-2.2048886629315846E-2</c:v>
                </c:pt>
                <c:pt idx="983">
                  <c:v>-2.2079367001471995E-2</c:v>
                </c:pt>
                <c:pt idx="984">
                  <c:v>-2.2114201712507598E-2</c:v>
                </c:pt>
                <c:pt idx="985">
                  <c:v>-2.2932817421844217E-2</c:v>
                </c:pt>
                <c:pt idx="986">
                  <c:v>-2.2993778166156519E-2</c:v>
                </c:pt>
                <c:pt idx="987">
                  <c:v>-2.3198432093490675E-2</c:v>
                </c:pt>
                <c:pt idx="988">
                  <c:v>-2.3233266804526274E-2</c:v>
                </c:pt>
                <c:pt idx="989">
                  <c:v>-2.3237621143405725E-2</c:v>
                </c:pt>
                <c:pt idx="990">
                  <c:v>-2.3237621143405725E-2</c:v>
                </c:pt>
                <c:pt idx="991">
                  <c:v>-2.371224408126579E-2</c:v>
                </c:pt>
                <c:pt idx="992">
                  <c:v>-2.3786267842216439E-2</c:v>
                </c:pt>
                <c:pt idx="993">
                  <c:v>-2.3786267842216439E-2</c:v>
                </c:pt>
                <c:pt idx="994">
                  <c:v>-2.3825456892131492E-2</c:v>
                </c:pt>
                <c:pt idx="995">
                  <c:v>-2.3886417636443794E-2</c:v>
                </c:pt>
                <c:pt idx="996">
                  <c:v>-2.3886417636443794E-2</c:v>
                </c:pt>
                <c:pt idx="997">
                  <c:v>-2.3921252347479393E-2</c:v>
                </c:pt>
                <c:pt idx="998">
                  <c:v>-2.455263148499966E-2</c:v>
                </c:pt>
                <c:pt idx="999">
                  <c:v>-2.4739868056816015E-2</c:v>
                </c:pt>
                <c:pt idx="1000">
                  <c:v>-2.4752931073454366E-2</c:v>
                </c:pt>
                <c:pt idx="1001">
                  <c:v>-2.5584609799429336E-2</c:v>
                </c:pt>
                <c:pt idx="1002">
                  <c:v>-2.5645570543741638E-2</c:v>
                </c:pt>
                <c:pt idx="1003">
                  <c:v>-2.5645570543741638E-2</c:v>
                </c:pt>
                <c:pt idx="1004">
                  <c:v>-2.571523996581284E-2</c:v>
                </c:pt>
                <c:pt idx="1005">
                  <c:v>-2.571523996581284E-2</c:v>
                </c:pt>
                <c:pt idx="1006">
                  <c:v>-2.571523996581284E-2</c:v>
                </c:pt>
                <c:pt idx="1007">
                  <c:v>-2.5906830876508646E-2</c:v>
                </c:pt>
                <c:pt idx="1008">
                  <c:v>-2.5906830876508646E-2</c:v>
                </c:pt>
                <c:pt idx="1009">
                  <c:v>-2.6377099475489257E-2</c:v>
                </c:pt>
                <c:pt idx="1010">
                  <c:v>-2.6377099475489257E-2</c:v>
                </c:pt>
                <c:pt idx="1011">
                  <c:v>-2.6377099475489257E-2</c:v>
                </c:pt>
                <c:pt idx="1012">
                  <c:v>-2.6377099475489257E-2</c:v>
                </c:pt>
                <c:pt idx="1013">
                  <c:v>-2.6377099475489257E-2</c:v>
                </c:pt>
                <c:pt idx="1014">
                  <c:v>-2.6377099475489257E-2</c:v>
                </c:pt>
                <c:pt idx="1015">
                  <c:v>-2.6433705880922108E-2</c:v>
                </c:pt>
                <c:pt idx="1016">
                  <c:v>-2.6433705880922108E-2</c:v>
                </c:pt>
                <c:pt idx="1017">
                  <c:v>-2.7870637711140647E-2</c:v>
                </c:pt>
                <c:pt idx="1018">
                  <c:v>-2.803610258855975E-2</c:v>
                </c:pt>
                <c:pt idx="1019">
                  <c:v>-2.8105772010630952E-2</c:v>
                </c:pt>
                <c:pt idx="1020">
                  <c:v>-2.8105772010630952E-2</c:v>
                </c:pt>
                <c:pt idx="1021">
                  <c:v>-2.8253819532532254E-2</c:v>
                </c:pt>
                <c:pt idx="1022">
                  <c:v>-2.8253819532532254E-2</c:v>
                </c:pt>
                <c:pt idx="1023">
                  <c:v>-2.8367032343397956E-2</c:v>
                </c:pt>
                <c:pt idx="1024">
                  <c:v>-2.841493007107191E-2</c:v>
                </c:pt>
                <c:pt idx="1025">
                  <c:v>-2.841493007107191E-2</c:v>
                </c:pt>
                <c:pt idx="1026">
                  <c:v>-2.845847345986641E-2</c:v>
                </c:pt>
                <c:pt idx="1027">
                  <c:v>-2.845847345986641E-2</c:v>
                </c:pt>
                <c:pt idx="1028">
                  <c:v>-2.8462827798745861E-2</c:v>
                </c:pt>
                <c:pt idx="1029">
                  <c:v>-2.8462827798745861E-2</c:v>
                </c:pt>
                <c:pt idx="1030">
                  <c:v>-2.883294660349912E-2</c:v>
                </c:pt>
                <c:pt idx="1031">
                  <c:v>-2.9041954869712724E-2</c:v>
                </c:pt>
                <c:pt idx="1032">
                  <c:v>-2.9041954869712724E-2</c:v>
                </c:pt>
                <c:pt idx="1033">
                  <c:v>-2.9050663547471624E-2</c:v>
                </c:pt>
                <c:pt idx="1034">
                  <c:v>-2.9050663547471624E-2</c:v>
                </c:pt>
                <c:pt idx="1035">
                  <c:v>-2.9364175946792033E-2</c:v>
                </c:pt>
                <c:pt idx="1036">
                  <c:v>-2.9364175946792033E-2</c:v>
                </c:pt>
                <c:pt idx="1037">
                  <c:v>-2.9364175946792033E-2</c:v>
                </c:pt>
                <c:pt idx="1038">
                  <c:v>-2.9364175946792033E-2</c:v>
                </c:pt>
                <c:pt idx="1039">
                  <c:v>-2.9364175946792033E-2</c:v>
                </c:pt>
                <c:pt idx="1040">
                  <c:v>-2.9364175946792033E-2</c:v>
                </c:pt>
                <c:pt idx="1041">
                  <c:v>-2.9364175946792033E-2</c:v>
                </c:pt>
                <c:pt idx="1042">
                  <c:v>-3.0060870167504052E-2</c:v>
                </c:pt>
                <c:pt idx="1043">
                  <c:v>-3.0761918727095522E-2</c:v>
                </c:pt>
                <c:pt idx="1044">
                  <c:v>-3.0849005504684522E-2</c:v>
                </c:pt>
                <c:pt idx="1045">
                  <c:v>-3.1550054064275988E-2</c:v>
                </c:pt>
                <c:pt idx="1046">
                  <c:v>-3.1850503446958049E-2</c:v>
                </c:pt>
                <c:pt idx="1047">
                  <c:v>-3.2451402212322164E-2</c:v>
                </c:pt>
                <c:pt idx="1048">
                  <c:v>-3.2573323700946767E-2</c:v>
                </c:pt>
                <c:pt idx="1049">
                  <c:v>-3.2738788578365867E-2</c:v>
                </c:pt>
                <c:pt idx="1050">
                  <c:v>-3.3457254493475141E-2</c:v>
                </c:pt>
                <c:pt idx="1051">
                  <c:v>-3.352256957666689E-2</c:v>
                </c:pt>
                <c:pt idx="1052">
                  <c:v>-3.427587020281176E-2</c:v>
                </c:pt>
                <c:pt idx="1053">
                  <c:v>-3.435860264152131E-2</c:v>
                </c:pt>
                <c:pt idx="1054">
                  <c:v>-3.435860264152131E-2</c:v>
                </c:pt>
                <c:pt idx="1055">
                  <c:v>-3.4406500369195264E-2</c:v>
                </c:pt>
                <c:pt idx="1056">
                  <c:v>-3.4458752435748662E-2</c:v>
                </c:pt>
                <c:pt idx="1057">
                  <c:v>-3.5151092317581234E-2</c:v>
                </c:pt>
                <c:pt idx="1058">
                  <c:v>-3.6074212160024655E-2</c:v>
                </c:pt>
                <c:pt idx="1059">
                  <c:v>-3.6170007615372556E-2</c:v>
                </c:pt>
                <c:pt idx="1060">
                  <c:v>-3.6339826831671113E-2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15-4954-A1D5-032B5E617F2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Active!$P$21:$P$1714</c:f>
              <c:numCache>
                <c:formatCode>General</c:formatCode>
                <c:ptCount val="1694"/>
                <c:pt idx="167">
                  <c:v>-9.4939664065689655E-2</c:v>
                </c:pt>
                <c:pt idx="168">
                  <c:v>-9.4635388811713933E-2</c:v>
                </c:pt>
                <c:pt idx="169">
                  <c:v>-9.2247809575546763E-2</c:v>
                </c:pt>
                <c:pt idx="170">
                  <c:v>-9.1229093526567134E-2</c:v>
                </c:pt>
                <c:pt idx="171">
                  <c:v>-9.1229093526567134E-2</c:v>
                </c:pt>
                <c:pt idx="172">
                  <c:v>-8.9355548746038002E-2</c:v>
                </c:pt>
                <c:pt idx="173">
                  <c:v>-8.9325957358188088E-2</c:v>
                </c:pt>
                <c:pt idx="174">
                  <c:v>-8.8381465347129054E-2</c:v>
                </c:pt>
                <c:pt idx="175">
                  <c:v>-8.6477488944811165E-2</c:v>
                </c:pt>
                <c:pt idx="176">
                  <c:v>-8.6419213712344858E-2</c:v>
                </c:pt>
                <c:pt idx="177">
                  <c:v>-8.6331835414783703E-2</c:v>
                </c:pt>
                <c:pt idx="178">
                  <c:v>-8.5953675234470284E-2</c:v>
                </c:pt>
                <c:pt idx="179">
                  <c:v>-8.5431354133305368E-2</c:v>
                </c:pt>
                <c:pt idx="180">
                  <c:v>-8.3586300731872468E-2</c:v>
                </c:pt>
                <c:pt idx="181">
                  <c:v>-8.2357253463615929E-2</c:v>
                </c:pt>
                <c:pt idx="182">
                  <c:v>-8.0854100995375613E-2</c:v>
                </c:pt>
                <c:pt idx="183">
                  <c:v>-8.0825864012148307E-2</c:v>
                </c:pt>
                <c:pt idx="184">
                  <c:v>-8.0037098850072527E-2</c:v>
                </c:pt>
                <c:pt idx="185">
                  <c:v>-7.9952802514050653E-2</c:v>
                </c:pt>
                <c:pt idx="186">
                  <c:v>-7.8888637636008216E-2</c:v>
                </c:pt>
                <c:pt idx="187">
                  <c:v>-7.8136562969005063E-2</c:v>
                </c:pt>
                <c:pt idx="188">
                  <c:v>-7.8136562969005063E-2</c:v>
                </c:pt>
                <c:pt idx="189">
                  <c:v>-7.7692473837807322E-2</c:v>
                </c:pt>
                <c:pt idx="190">
                  <c:v>-7.7692473837807322E-2</c:v>
                </c:pt>
                <c:pt idx="191">
                  <c:v>-7.7415517017206503E-2</c:v>
                </c:pt>
                <c:pt idx="192">
                  <c:v>-7.7415517017206503E-2</c:v>
                </c:pt>
                <c:pt idx="193">
                  <c:v>-7.7415517017206503E-2</c:v>
                </c:pt>
                <c:pt idx="194">
                  <c:v>-7.5955336951414903E-2</c:v>
                </c:pt>
                <c:pt idx="195">
                  <c:v>-7.5955336951414903E-2</c:v>
                </c:pt>
                <c:pt idx="196">
                  <c:v>-7.5955336951414903E-2</c:v>
                </c:pt>
                <c:pt idx="197">
                  <c:v>-7.5653902311437357E-2</c:v>
                </c:pt>
                <c:pt idx="198">
                  <c:v>-7.5353025096491569E-2</c:v>
                </c:pt>
                <c:pt idx="199">
                  <c:v>-7.5353025096491569E-2</c:v>
                </c:pt>
                <c:pt idx="200">
                  <c:v>-7.4916380583899864E-2</c:v>
                </c:pt>
                <c:pt idx="201">
                  <c:v>-7.2053398376040856E-2</c:v>
                </c:pt>
                <c:pt idx="202">
                  <c:v>-7.1759260936479122E-2</c:v>
                </c:pt>
                <c:pt idx="203">
                  <c:v>-6.9926931816316484E-2</c:v>
                </c:pt>
                <c:pt idx="204">
                  <c:v>-6.97686353834958E-2</c:v>
                </c:pt>
                <c:pt idx="205">
                  <c:v>-6.97686353834958E-2</c:v>
                </c:pt>
                <c:pt idx="206">
                  <c:v>-6.9505176540936853E-2</c:v>
                </c:pt>
                <c:pt idx="207">
                  <c:v>-6.8403680047930543E-2</c:v>
                </c:pt>
                <c:pt idx="208">
                  <c:v>-6.7388138345586074E-2</c:v>
                </c:pt>
                <c:pt idx="209">
                  <c:v>-6.7128871707811469E-2</c:v>
                </c:pt>
                <c:pt idx="210">
                  <c:v>-6.7128871707811469E-2</c:v>
                </c:pt>
                <c:pt idx="211">
                  <c:v>-6.6844210493789746E-2</c:v>
                </c:pt>
                <c:pt idx="212">
                  <c:v>-6.5890804537767952E-2</c:v>
                </c:pt>
                <c:pt idx="213">
                  <c:v>-6.4714283441286199E-2</c:v>
                </c:pt>
                <c:pt idx="214">
                  <c:v>-6.2616092761045669E-2</c:v>
                </c:pt>
                <c:pt idx="215">
                  <c:v>-6.1690981883908973E-2</c:v>
                </c:pt>
                <c:pt idx="216">
                  <c:v>-5.9565089632235176E-2</c:v>
                </c:pt>
                <c:pt idx="217">
                  <c:v>-5.9442539296706044E-2</c:v>
                </c:pt>
                <c:pt idx="218">
                  <c:v>-5.7497397110950629E-2</c:v>
                </c:pt>
                <c:pt idx="219">
                  <c:v>-5.7376804673260326E-2</c:v>
                </c:pt>
                <c:pt idx="220">
                  <c:v>-5.6344463945758358E-2</c:v>
                </c:pt>
                <c:pt idx="221">
                  <c:v>-5.5724390240622666E-2</c:v>
                </c:pt>
                <c:pt idx="222">
                  <c:v>-5.5724390240622666E-2</c:v>
                </c:pt>
                <c:pt idx="223">
                  <c:v>-5.5083763725424825E-2</c:v>
                </c:pt>
                <c:pt idx="224">
                  <c:v>-5.4587820494544678E-2</c:v>
                </c:pt>
                <c:pt idx="225">
                  <c:v>-5.4564254825219941E-2</c:v>
                </c:pt>
                <c:pt idx="226">
                  <c:v>-5.3298549807073888E-2</c:v>
                </c:pt>
                <c:pt idx="227">
                  <c:v>-5.09901241273433E-2</c:v>
                </c:pt>
                <c:pt idx="228">
                  <c:v>-5.0898745318390497E-2</c:v>
                </c:pt>
                <c:pt idx="229">
                  <c:v>-5.0488452828154867E-2</c:v>
                </c:pt>
                <c:pt idx="230">
                  <c:v>-4.9199040350166791E-2</c:v>
                </c:pt>
                <c:pt idx="231">
                  <c:v>-4.9199040350166791E-2</c:v>
                </c:pt>
                <c:pt idx="232">
                  <c:v>-4.8437043865816057E-2</c:v>
                </c:pt>
                <c:pt idx="233">
                  <c:v>-4.7039185337393423E-2</c:v>
                </c:pt>
                <c:pt idx="234">
                  <c:v>-4.6204873058812539E-2</c:v>
                </c:pt>
                <c:pt idx="235">
                  <c:v>-4.6095590360403088E-2</c:v>
                </c:pt>
                <c:pt idx="236">
                  <c:v>-4.5855573823925383E-2</c:v>
                </c:pt>
                <c:pt idx="237">
                  <c:v>-4.5507453934559974E-2</c:v>
                </c:pt>
                <c:pt idx="238">
                  <c:v>-4.5420608234956403E-2</c:v>
                </c:pt>
                <c:pt idx="239">
                  <c:v>-4.5398908327101611E-2</c:v>
                </c:pt>
                <c:pt idx="240">
                  <c:v>-4.4728496165551704E-2</c:v>
                </c:pt>
                <c:pt idx="241">
                  <c:v>-4.4728496165551704E-2</c:v>
                </c:pt>
                <c:pt idx="242">
                  <c:v>-4.4470170339594252E-2</c:v>
                </c:pt>
                <c:pt idx="243">
                  <c:v>-4.4470170339594252E-2</c:v>
                </c:pt>
                <c:pt idx="244">
                  <c:v>-4.3103636383611102E-2</c:v>
                </c:pt>
                <c:pt idx="245">
                  <c:v>-4.1776884097876742E-2</c:v>
                </c:pt>
                <c:pt idx="246">
                  <c:v>-4.175597195597594E-2</c:v>
                </c:pt>
                <c:pt idx="247">
                  <c:v>-4.1422004212871524E-2</c:v>
                </c:pt>
                <c:pt idx="248">
                  <c:v>-4.1026949285067761E-2</c:v>
                </c:pt>
                <c:pt idx="249">
                  <c:v>-3.9892744106433217E-2</c:v>
                </c:pt>
                <c:pt idx="250">
                  <c:v>-3.9015708442326602E-2</c:v>
                </c:pt>
                <c:pt idx="251">
                  <c:v>-3.8267867938927821E-2</c:v>
                </c:pt>
                <c:pt idx="252">
                  <c:v>-3.7946430741991985E-2</c:v>
                </c:pt>
                <c:pt idx="253">
                  <c:v>-3.7926380075140279E-2</c:v>
                </c:pt>
                <c:pt idx="254">
                  <c:v>-3.7926380075140279E-2</c:v>
                </c:pt>
                <c:pt idx="255">
                  <c:v>-3.7726126781637587E-2</c:v>
                </c:pt>
                <c:pt idx="256">
                  <c:v>-3.7526334169979331E-2</c:v>
                </c:pt>
                <c:pt idx="257">
                  <c:v>-3.7506380246314946E-2</c:v>
                </c:pt>
                <c:pt idx="258">
                  <c:v>-3.7406679730269704E-2</c:v>
                </c:pt>
                <c:pt idx="259">
                  <c:v>-3.7406679730269704E-2</c:v>
                </c:pt>
                <c:pt idx="260">
                  <c:v>-3.7346914702463894E-2</c:v>
                </c:pt>
                <c:pt idx="261">
                  <c:v>-3.7307094384685574E-2</c:v>
                </c:pt>
                <c:pt idx="262">
                  <c:v>-3.7287191136024078E-2</c:v>
                </c:pt>
                <c:pt idx="263">
                  <c:v>-3.7287191136024078E-2</c:v>
                </c:pt>
                <c:pt idx="264">
                  <c:v>-3.5592745858935848E-2</c:v>
                </c:pt>
                <c:pt idx="265">
                  <c:v>-3.5397928611197477E-2</c:v>
                </c:pt>
                <c:pt idx="266">
                  <c:v>-3.5106566518048221E-2</c:v>
                </c:pt>
                <c:pt idx="267">
                  <c:v>-3.3894164679739096E-2</c:v>
                </c:pt>
                <c:pt idx="268">
                  <c:v>-3.3875067624305359E-2</c:v>
                </c:pt>
                <c:pt idx="269">
                  <c:v>-3.3855975175690063E-2</c:v>
                </c:pt>
                <c:pt idx="270">
                  <c:v>-3.3551122525153833E-2</c:v>
                </c:pt>
                <c:pt idx="271">
                  <c:v>-3.3551122525153833E-2</c:v>
                </c:pt>
                <c:pt idx="272">
                  <c:v>-3.3551122525153833E-2</c:v>
                </c:pt>
                <c:pt idx="273">
                  <c:v>-3.3475093635257545E-2</c:v>
                </c:pt>
                <c:pt idx="274">
                  <c:v>-3.3475093635257545E-2</c:v>
                </c:pt>
                <c:pt idx="275">
                  <c:v>-3.195136758735239E-2</c:v>
                </c:pt>
                <c:pt idx="276">
                  <c:v>-3.1450175646009174E-2</c:v>
                </c:pt>
                <c:pt idx="277">
                  <c:v>-3.1450175646009174E-2</c:v>
                </c:pt>
                <c:pt idx="278">
                  <c:v>-3.0184609578597484E-2</c:v>
                </c:pt>
                <c:pt idx="279">
                  <c:v>-3.0184609578597484E-2</c:v>
                </c:pt>
                <c:pt idx="280">
                  <c:v>-2.9894277619797786E-2</c:v>
                </c:pt>
                <c:pt idx="281">
                  <c:v>-2.9695358510661976E-2</c:v>
                </c:pt>
                <c:pt idx="282">
                  <c:v>-2.9695358510661976E-2</c:v>
                </c:pt>
                <c:pt idx="283">
                  <c:v>-2.9695358510661976E-2</c:v>
                </c:pt>
                <c:pt idx="284">
                  <c:v>-2.9605125006519836E-2</c:v>
                </c:pt>
                <c:pt idx="285">
                  <c:v>-2.9515006672838809E-2</c:v>
                </c:pt>
                <c:pt idx="286">
                  <c:v>-2.9425003509618887E-2</c:v>
                </c:pt>
                <c:pt idx="287">
                  <c:v>-2.9407016697430233E-2</c:v>
                </c:pt>
                <c:pt idx="288">
                  <c:v>-2.9335115516860071E-2</c:v>
                </c:pt>
                <c:pt idx="289">
                  <c:v>-2.9335115516860071E-2</c:v>
                </c:pt>
                <c:pt idx="290">
                  <c:v>-2.8460308008625541E-2</c:v>
                </c:pt>
                <c:pt idx="291">
                  <c:v>-2.8460308008625541E-2</c:v>
                </c:pt>
                <c:pt idx="292">
                  <c:v>-2.8177052122956341E-2</c:v>
                </c:pt>
                <c:pt idx="293">
                  <c:v>-2.8177052122956341E-2</c:v>
                </c:pt>
                <c:pt idx="294">
                  <c:v>-2.6502283064897873E-2</c:v>
                </c:pt>
                <c:pt idx="295">
                  <c:v>-2.6502283064897873E-2</c:v>
                </c:pt>
                <c:pt idx="296">
                  <c:v>-2.6330269568458946E-2</c:v>
                </c:pt>
                <c:pt idx="297">
                  <c:v>-2.6227282597880916E-2</c:v>
                </c:pt>
                <c:pt idx="298">
                  <c:v>-2.6227282597880916E-2</c:v>
                </c:pt>
                <c:pt idx="299">
                  <c:v>-2.5953461476385706E-2</c:v>
                </c:pt>
                <c:pt idx="300">
                  <c:v>-2.5851082605842332E-2</c:v>
                </c:pt>
                <c:pt idx="301">
                  <c:v>-2.5578883084439528E-2</c:v>
                </c:pt>
                <c:pt idx="302">
                  <c:v>-2.5223410961563976E-2</c:v>
                </c:pt>
                <c:pt idx="303">
                  <c:v>-2.4501878454045813E-2</c:v>
                </c:pt>
                <c:pt idx="304">
                  <c:v>-2.4501878454045813E-2</c:v>
                </c:pt>
                <c:pt idx="305">
                  <c:v>-2.3361871223334413E-2</c:v>
                </c:pt>
                <c:pt idx="306">
                  <c:v>-2.3280114265129846E-2</c:v>
                </c:pt>
                <c:pt idx="307">
                  <c:v>-2.3019265944373882E-2</c:v>
                </c:pt>
                <c:pt idx="308">
                  <c:v>-2.2775791728953471E-2</c:v>
                </c:pt>
                <c:pt idx="309">
                  <c:v>-2.2662525153444159E-2</c:v>
                </c:pt>
                <c:pt idx="310">
                  <c:v>-2.2404477778302349E-2</c:v>
                </c:pt>
                <c:pt idx="311">
                  <c:v>-2.2404477778302349E-2</c:v>
                </c:pt>
                <c:pt idx="312">
                  <c:v>-2.2243797055236481E-2</c:v>
                </c:pt>
                <c:pt idx="313">
                  <c:v>-2.2147609748682285E-2</c:v>
                </c:pt>
                <c:pt idx="314">
                  <c:v>-2.1384081732952597E-2</c:v>
                </c:pt>
                <c:pt idx="315">
                  <c:v>-2.1053375866033775E-2</c:v>
                </c:pt>
                <c:pt idx="316">
                  <c:v>-2.1053375866033775E-2</c:v>
                </c:pt>
                <c:pt idx="317">
                  <c:v>-2.1037678642611957E-2</c:v>
                </c:pt>
                <c:pt idx="318">
                  <c:v>-2.0305105632991715E-2</c:v>
                </c:pt>
                <c:pt idx="319">
                  <c:v>-2.0305105632991715E-2</c:v>
                </c:pt>
                <c:pt idx="320">
                  <c:v>-2.0058040913021196E-2</c:v>
                </c:pt>
                <c:pt idx="321">
                  <c:v>-1.9981075045998734E-2</c:v>
                </c:pt>
                <c:pt idx="322">
                  <c:v>-1.9981075045998734E-2</c:v>
                </c:pt>
                <c:pt idx="323">
                  <c:v>-1.9981075045998734E-2</c:v>
                </c:pt>
                <c:pt idx="324">
                  <c:v>-1.9981075045998734E-2</c:v>
                </c:pt>
                <c:pt idx="325">
                  <c:v>-1.9981075045998734E-2</c:v>
                </c:pt>
                <c:pt idx="326">
                  <c:v>-1.9812155538572421E-2</c:v>
                </c:pt>
                <c:pt idx="327">
                  <c:v>-1.9812155538572421E-2</c:v>
                </c:pt>
                <c:pt idx="328">
                  <c:v>-1.9812155538572421E-2</c:v>
                </c:pt>
                <c:pt idx="329">
                  <c:v>-1.9812155538572421E-2</c:v>
                </c:pt>
                <c:pt idx="330">
                  <c:v>-1.9812155538572421E-2</c:v>
                </c:pt>
                <c:pt idx="331">
                  <c:v>-1.9812155538572421E-2</c:v>
                </c:pt>
                <c:pt idx="332">
                  <c:v>-1.9735558217025509E-2</c:v>
                </c:pt>
                <c:pt idx="333">
                  <c:v>-1.9643793456177876E-2</c:v>
                </c:pt>
                <c:pt idx="334">
                  <c:v>-1.9567449509645396E-2</c:v>
                </c:pt>
                <c:pt idx="335">
                  <c:v>-1.9567449509645396E-2</c:v>
                </c:pt>
                <c:pt idx="336">
                  <c:v>-1.9567449509645396E-2</c:v>
                </c:pt>
                <c:pt idx="337">
                  <c:v>-1.9567449509645396E-2</c:v>
                </c:pt>
                <c:pt idx="338">
                  <c:v>-1.9567449509645396E-2</c:v>
                </c:pt>
                <c:pt idx="339">
                  <c:v>-1.9491220733574031E-2</c:v>
                </c:pt>
                <c:pt idx="340">
                  <c:v>-1.9399898227297055E-2</c:v>
                </c:pt>
                <c:pt idx="341">
                  <c:v>-1.9399898227297055E-2</c:v>
                </c:pt>
                <c:pt idx="342">
                  <c:v>-1.9323922826240125E-2</c:v>
                </c:pt>
                <c:pt idx="343">
                  <c:v>-1.9263225428126578E-2</c:v>
                </c:pt>
                <c:pt idx="344">
                  <c:v>-1.9096687645835986E-2</c:v>
                </c:pt>
                <c:pt idx="345">
                  <c:v>-1.882537365442899E-2</c:v>
                </c:pt>
                <c:pt idx="346">
                  <c:v>-1.8600418849154796E-2</c:v>
                </c:pt>
                <c:pt idx="347">
                  <c:v>-1.8346723124460906E-2</c:v>
                </c:pt>
                <c:pt idx="348">
                  <c:v>-1.810916687775949E-2</c:v>
                </c:pt>
                <c:pt idx="349">
                  <c:v>-1.8035172408633622E-2</c:v>
                </c:pt>
                <c:pt idx="350">
                  <c:v>-1.8035172408633622E-2</c:v>
                </c:pt>
                <c:pt idx="351">
                  <c:v>-1.7946531070691246E-2</c:v>
                </c:pt>
                <c:pt idx="352">
                  <c:v>-1.7946531070691246E-2</c:v>
                </c:pt>
                <c:pt idx="353">
                  <c:v>-1.7185253224071374E-2</c:v>
                </c:pt>
                <c:pt idx="354">
                  <c:v>-1.7185253224071374E-2</c:v>
                </c:pt>
                <c:pt idx="355">
                  <c:v>-1.7185253224071374E-2</c:v>
                </c:pt>
                <c:pt idx="356">
                  <c:v>-1.688134522004324E-2</c:v>
                </c:pt>
                <c:pt idx="357">
                  <c:v>-1.688134522004324E-2</c:v>
                </c:pt>
                <c:pt idx="358">
                  <c:v>-1.6809285614663994E-2</c:v>
                </c:pt>
                <c:pt idx="359">
                  <c:v>-1.6722966113217559E-2</c:v>
                </c:pt>
                <c:pt idx="360">
                  <c:v>-1.6722966113217559E-2</c:v>
                </c:pt>
                <c:pt idx="361">
                  <c:v>-1.6565144431423647E-2</c:v>
                </c:pt>
                <c:pt idx="362">
                  <c:v>-1.6493591576073278E-2</c:v>
                </c:pt>
                <c:pt idx="363">
                  <c:v>-1.6180127237609618E-2</c:v>
                </c:pt>
                <c:pt idx="364">
                  <c:v>-1.6180127237609618E-2</c:v>
                </c:pt>
                <c:pt idx="365">
                  <c:v>-1.6180127237609618E-2</c:v>
                </c:pt>
                <c:pt idx="366">
                  <c:v>-1.6180127237609618E-2</c:v>
                </c:pt>
                <c:pt idx="367">
                  <c:v>-1.6180127237609618E-2</c:v>
                </c:pt>
                <c:pt idx="368">
                  <c:v>-1.6180127237609618E-2</c:v>
                </c:pt>
                <c:pt idx="369">
                  <c:v>-1.6180127237609618E-2</c:v>
                </c:pt>
                <c:pt idx="370">
                  <c:v>-1.6180127237609618E-2</c:v>
                </c:pt>
                <c:pt idx="371">
                  <c:v>-1.6109196302749235E-2</c:v>
                </c:pt>
                <c:pt idx="372">
                  <c:v>-1.603838053834996E-2</c:v>
                </c:pt>
                <c:pt idx="373">
                  <c:v>-1.596767994441179E-2</c:v>
                </c:pt>
                <c:pt idx="374">
                  <c:v>-1.5742211989308304E-2</c:v>
                </c:pt>
                <c:pt idx="375">
                  <c:v>-1.4264710208326653E-2</c:v>
                </c:pt>
                <c:pt idx="376">
                  <c:v>-1.4264710208326653E-2</c:v>
                </c:pt>
                <c:pt idx="377">
                  <c:v>-1.4061799029308594E-2</c:v>
                </c:pt>
                <c:pt idx="378">
                  <c:v>-1.3913656273066222E-2</c:v>
                </c:pt>
                <c:pt idx="379">
                  <c:v>-1.3685804799845038E-2</c:v>
                </c:pt>
                <c:pt idx="380">
                  <c:v>-1.3685804799845038E-2</c:v>
                </c:pt>
                <c:pt idx="381">
                  <c:v>-1.3685804799845038E-2</c:v>
                </c:pt>
                <c:pt idx="382">
                  <c:v>-1.3685804799845038E-2</c:v>
                </c:pt>
                <c:pt idx="383">
                  <c:v>-1.3685804799845038E-2</c:v>
                </c:pt>
                <c:pt idx="384">
                  <c:v>-1.3685804799845038E-2</c:v>
                </c:pt>
                <c:pt idx="385">
                  <c:v>-1.3685804799845038E-2</c:v>
                </c:pt>
                <c:pt idx="386">
                  <c:v>-1.3273738409834871E-2</c:v>
                </c:pt>
                <c:pt idx="387">
                  <c:v>-1.2970872567629649E-2</c:v>
                </c:pt>
                <c:pt idx="388">
                  <c:v>-1.2488767172555324E-2</c:v>
                </c:pt>
                <c:pt idx="389">
                  <c:v>-1.1606552895170347E-2</c:v>
                </c:pt>
                <c:pt idx="390">
                  <c:v>-1.1606552895170347E-2</c:v>
                </c:pt>
                <c:pt idx="391">
                  <c:v>-1.1606552895170347E-2</c:v>
                </c:pt>
                <c:pt idx="392">
                  <c:v>-1.1606552895170347E-2</c:v>
                </c:pt>
                <c:pt idx="393">
                  <c:v>-1.1430229458376509E-2</c:v>
                </c:pt>
                <c:pt idx="394">
                  <c:v>-1.1204854660496397E-2</c:v>
                </c:pt>
                <c:pt idx="395">
                  <c:v>-1.1130061418797684E-2</c:v>
                </c:pt>
                <c:pt idx="396">
                  <c:v>-1.0931423574313991E-2</c:v>
                </c:pt>
                <c:pt idx="397">
                  <c:v>-1.0562156320633656E-2</c:v>
                </c:pt>
                <c:pt idx="398">
                  <c:v>-1.0427797165176731E-2</c:v>
                </c:pt>
                <c:pt idx="399">
                  <c:v>-1.0366909094524991E-2</c:v>
                </c:pt>
                <c:pt idx="400">
                  <c:v>-1.0306136194334358E-2</c:v>
                </c:pt>
                <c:pt idx="401">
                  <c:v>-1.0257600796913853E-2</c:v>
                </c:pt>
                <c:pt idx="402">
                  <c:v>-1.022124762044214E-2</c:v>
                </c:pt>
                <c:pt idx="403">
                  <c:v>-1.0148665651596708E-2</c:v>
                </c:pt>
                <c:pt idx="404">
                  <c:v>-1.0028064248996537E-2</c:v>
                </c:pt>
                <c:pt idx="405">
                  <c:v>-9.9319148178443895E-3</c:v>
                </c:pt>
                <c:pt idx="406">
                  <c:v>-9.079837574594754E-3</c:v>
                </c:pt>
                <c:pt idx="407">
                  <c:v>-9.0215523563640636E-3</c:v>
                </c:pt>
                <c:pt idx="408">
                  <c:v>-8.7664656212269911E-3</c:v>
                </c:pt>
                <c:pt idx="409">
                  <c:v>-8.7664656212269911E-3</c:v>
                </c:pt>
                <c:pt idx="410">
                  <c:v>-8.6857692521191132E-3</c:v>
                </c:pt>
                <c:pt idx="411">
                  <c:v>-8.6397583912061031E-3</c:v>
                </c:pt>
                <c:pt idx="412">
                  <c:v>-8.6167806016602625E-3</c:v>
                </c:pt>
                <c:pt idx="413">
                  <c:v>-8.5823484684798348E-3</c:v>
                </c:pt>
                <c:pt idx="414">
                  <c:v>-8.4564520385051467E-3</c:v>
                </c:pt>
                <c:pt idx="415">
                  <c:v>-8.4450345494181157E-3</c:v>
                </c:pt>
                <c:pt idx="416">
                  <c:v>-8.4108097230676838E-3</c:v>
                </c:pt>
                <c:pt idx="417">
                  <c:v>-8.2743250313259444E-3</c:v>
                </c:pt>
                <c:pt idx="418">
                  <c:v>-8.2516420781605405E-3</c:v>
                </c:pt>
                <c:pt idx="419">
                  <c:v>-8.2063314536510671E-3</c:v>
                </c:pt>
                <c:pt idx="420">
                  <c:v>-8.1610945382367042E-3</c:v>
                </c:pt>
                <c:pt idx="421">
                  <c:v>-8.1497968264292245E-3</c:v>
                </c:pt>
                <c:pt idx="422">
                  <c:v>-8.1497968264292245E-3</c:v>
                </c:pt>
                <c:pt idx="423">
                  <c:v>-8.1497968264292245E-3</c:v>
                </c:pt>
                <c:pt idx="424">
                  <c:v>-8.1497968264292245E-3</c:v>
                </c:pt>
                <c:pt idx="425">
                  <c:v>-8.0483247269918963E-3</c:v>
                </c:pt>
                <c:pt idx="426">
                  <c:v>-8.0483247269918963E-3</c:v>
                </c:pt>
                <c:pt idx="427">
                  <c:v>-7.9921125770611549E-3</c:v>
                </c:pt>
                <c:pt idx="428">
                  <c:v>-7.8688512472366266E-3</c:v>
                </c:pt>
                <c:pt idx="429">
                  <c:v>-7.790702448728465E-3</c:v>
                </c:pt>
                <c:pt idx="430">
                  <c:v>-7.5576104578266145E-3</c:v>
                </c:pt>
                <c:pt idx="431">
                  <c:v>-6.9243867992489E-3</c:v>
                </c:pt>
                <c:pt idx="432">
                  <c:v>-6.6989375201461972E-3</c:v>
                </c:pt>
                <c:pt idx="433">
                  <c:v>-6.5179189632301E-3</c:v>
                </c:pt>
                <c:pt idx="434">
                  <c:v>-6.4014987587954052E-3</c:v>
                </c:pt>
                <c:pt idx="435">
                  <c:v>-6.3540329743199137E-3</c:v>
                </c:pt>
                <c:pt idx="436">
                  <c:v>-6.3487647567901364E-3</c:v>
                </c:pt>
                <c:pt idx="437">
                  <c:v>-6.3382317768444158E-3</c:v>
                </c:pt>
                <c:pt idx="438">
                  <c:v>-6.1181033730449176E-3</c:v>
                </c:pt>
                <c:pt idx="439">
                  <c:v>-5.8690157363768605E-3</c:v>
                </c:pt>
                <c:pt idx="440">
                  <c:v>-5.3586057741070881E-3</c:v>
                </c:pt>
                <c:pt idx="441">
                  <c:v>-5.1476679731040347E-3</c:v>
                </c:pt>
                <c:pt idx="442">
                  <c:v>-4.7809587732418049E-3</c:v>
                </c:pt>
                <c:pt idx="443">
                  <c:v>-4.6731533192980136E-3</c:v>
                </c:pt>
                <c:pt idx="444">
                  <c:v>-4.6731533192980136E-3</c:v>
                </c:pt>
                <c:pt idx="445">
                  <c:v>-4.6731533192980136E-3</c:v>
                </c:pt>
                <c:pt idx="446">
                  <c:v>-4.6731533192980136E-3</c:v>
                </c:pt>
                <c:pt idx="447">
                  <c:v>-4.5173404590728378E-3</c:v>
                </c:pt>
                <c:pt idx="448">
                  <c:v>-4.5173404590728378E-3</c:v>
                </c:pt>
                <c:pt idx="449">
                  <c:v>-4.4688907982207964E-3</c:v>
                </c:pt>
                <c:pt idx="450">
                  <c:v>-4.410903230207013E-3</c:v>
                </c:pt>
                <c:pt idx="451">
                  <c:v>-4.410903230207013E-3</c:v>
                </c:pt>
                <c:pt idx="452">
                  <c:v>-4.3627069443694108E-3</c:v>
                </c:pt>
                <c:pt idx="453">
                  <c:v>-4.3627069443694108E-3</c:v>
                </c:pt>
                <c:pt idx="454">
                  <c:v>-4.3050234263729524E-3</c:v>
                </c:pt>
                <c:pt idx="455">
                  <c:v>-4.3050234263729524E-3</c:v>
                </c:pt>
                <c:pt idx="456">
                  <c:v>-4.2666598840775324E-3</c:v>
                </c:pt>
                <c:pt idx="457">
                  <c:v>-4.2092527751877336E-3</c:v>
                </c:pt>
                <c:pt idx="458">
                  <c:v>-4.1997010475706559E-3</c:v>
                </c:pt>
                <c:pt idx="459">
                  <c:v>-4.1520115117619312E-3</c:v>
                </c:pt>
                <c:pt idx="460">
                  <c:v>-4.0190935183505964E-3</c:v>
                </c:pt>
                <c:pt idx="461">
                  <c:v>-3.8964781639627688E-3</c:v>
                </c:pt>
                <c:pt idx="462">
                  <c:v>-3.8589069944397741E-3</c:v>
                </c:pt>
                <c:pt idx="463">
                  <c:v>-3.8026884447086131E-3</c:v>
                </c:pt>
                <c:pt idx="464">
                  <c:v>-3.765301547923392E-3</c:v>
                </c:pt>
                <c:pt idx="465">
                  <c:v>-3.700051841059363E-3</c:v>
                </c:pt>
                <c:pt idx="466">
                  <c:v>-3.6814505290356393E-3</c:v>
                </c:pt>
                <c:pt idx="467">
                  <c:v>-3.6628676442856936E-3</c:v>
                </c:pt>
                <c:pt idx="468">
                  <c:v>-3.6535831121383856E-3</c:v>
                </c:pt>
                <c:pt idx="469">
                  <c:v>-3.267792719006739E-3</c:v>
                </c:pt>
                <c:pt idx="470">
                  <c:v>-2.9882552820031409E-3</c:v>
                </c:pt>
                <c:pt idx="471">
                  <c:v>-2.9257466321134899E-3</c:v>
                </c:pt>
                <c:pt idx="472">
                  <c:v>-2.8990263130088765E-3</c:v>
                </c:pt>
                <c:pt idx="473">
                  <c:v>-2.8368401404103277E-3</c:v>
                </c:pt>
                <c:pt idx="474">
                  <c:v>-2.7837173726737588E-3</c:v>
                </c:pt>
                <c:pt idx="475">
                  <c:v>-2.6604092025373036E-3</c:v>
                </c:pt>
                <c:pt idx="476">
                  <c:v>-2.5990937186247355E-3</c:v>
                </c:pt>
                <c:pt idx="477">
                  <c:v>-2.5510756263631687E-3</c:v>
                </c:pt>
                <c:pt idx="478">
                  <c:v>-2.5467172554761476E-3</c:v>
                </c:pt>
                <c:pt idx="479">
                  <c:v>-2.5031968903595431E-3</c:v>
                </c:pt>
                <c:pt idx="480">
                  <c:v>-2.4078574871261157E-3</c:v>
                </c:pt>
                <c:pt idx="481">
                  <c:v>-2.4078574871261157E-3</c:v>
                </c:pt>
                <c:pt idx="482">
                  <c:v>-2.3819525748861488E-3</c:v>
                </c:pt>
                <c:pt idx="483">
                  <c:v>-2.3647056674850593E-3</c:v>
                </c:pt>
                <c:pt idx="484">
                  <c:v>-2.3647056674850593E-3</c:v>
                </c:pt>
                <c:pt idx="485">
                  <c:v>-2.3130755089244542E-3</c:v>
                </c:pt>
                <c:pt idx="486">
                  <c:v>-2.0997349904024439E-3</c:v>
                </c:pt>
                <c:pt idx="487">
                  <c:v>-2.09126125830134E-3</c:v>
                </c:pt>
                <c:pt idx="488">
                  <c:v>-1.9143770592387945E-3</c:v>
                </c:pt>
                <c:pt idx="489">
                  <c:v>-1.7726730909266349E-3</c:v>
                </c:pt>
                <c:pt idx="490">
                  <c:v>-1.7312488282022025E-3</c:v>
                </c:pt>
                <c:pt idx="491">
                  <c:v>-1.7312488282022025E-3</c:v>
                </c:pt>
                <c:pt idx="492">
                  <c:v>-1.689939735938879E-3</c:v>
                </c:pt>
                <c:pt idx="493">
                  <c:v>-1.689939735938879E-3</c:v>
                </c:pt>
                <c:pt idx="494">
                  <c:v>-1.3474902907315151E-3</c:v>
                </c:pt>
                <c:pt idx="495">
                  <c:v>-1.0920309007544701E-3</c:v>
                </c:pt>
                <c:pt idx="496">
                  <c:v>-9.5823683971123057E-4</c:v>
                </c:pt>
                <c:pt idx="497">
                  <c:v>-9.1913902030118545E-4</c:v>
                </c:pt>
                <c:pt idx="498">
                  <c:v>-9.1913902030118545E-4</c:v>
                </c:pt>
                <c:pt idx="499">
                  <c:v>-8.4128889286442295E-4</c:v>
                </c:pt>
                <c:pt idx="500">
                  <c:v>-8.3352921762219062E-4</c:v>
                </c:pt>
                <c:pt idx="501">
                  <c:v>-8.3352921762219062E-4</c:v>
                </c:pt>
                <c:pt idx="502">
                  <c:v>-8.3352921762219062E-4</c:v>
                </c:pt>
                <c:pt idx="503">
                  <c:v>-8.3352921762219062E-4</c:v>
                </c:pt>
                <c:pt idx="504">
                  <c:v>-8.3352921762219062E-4</c:v>
                </c:pt>
                <c:pt idx="505">
                  <c:v>-7.9479994368769277E-4</c:v>
                </c:pt>
                <c:pt idx="506">
                  <c:v>-7.9479994368769277E-4</c:v>
                </c:pt>
                <c:pt idx="507">
                  <c:v>-7.9479994368769277E-4</c:v>
                </c:pt>
                <c:pt idx="508">
                  <c:v>-7.9479994368769277E-4</c:v>
                </c:pt>
                <c:pt idx="509">
                  <c:v>-7.4847683997495904E-4</c:v>
                </c:pt>
                <c:pt idx="510">
                  <c:v>-6.257593634538712E-4</c:v>
                </c:pt>
                <c:pt idx="511">
                  <c:v>-5.4207521088460615E-4</c:v>
                </c:pt>
                <c:pt idx="512">
                  <c:v>-5.4207521088460615E-4</c:v>
                </c:pt>
                <c:pt idx="513">
                  <c:v>-4.6648242448556632E-4</c:v>
                </c:pt>
                <c:pt idx="514">
                  <c:v>-4.6648242448556632E-4</c:v>
                </c:pt>
                <c:pt idx="515">
                  <c:v>-4.6648242448556632E-4</c:v>
                </c:pt>
                <c:pt idx="516">
                  <c:v>-2.2768129000322931E-4</c:v>
                </c:pt>
                <c:pt idx="517">
                  <c:v>-1.9079474344646519E-4</c:v>
                </c:pt>
                <c:pt idx="518">
                  <c:v>3.0647839154850087E-4</c:v>
                </c:pt>
                <c:pt idx="519">
                  <c:v>3.8372681875103228E-4</c:v>
                </c:pt>
                <c:pt idx="520">
                  <c:v>4.0120553941763205E-4</c:v>
                </c:pt>
                <c:pt idx="521">
                  <c:v>4.1167895136225933E-4</c:v>
                </c:pt>
                <c:pt idx="522">
                  <c:v>4.1865546746895459E-4</c:v>
                </c:pt>
                <c:pt idx="523">
                  <c:v>4.5346894572576967E-4</c:v>
                </c:pt>
                <c:pt idx="524">
                  <c:v>4.8123680559922308E-4</c:v>
                </c:pt>
                <c:pt idx="525">
                  <c:v>4.8123680559922308E-4</c:v>
                </c:pt>
                <c:pt idx="526">
                  <c:v>5.3655139806080276E-4</c:v>
                </c:pt>
                <c:pt idx="527">
                  <c:v>5.3655139806080276E-4</c:v>
                </c:pt>
                <c:pt idx="528">
                  <c:v>5.6409813064892816E-4</c:v>
                </c:pt>
                <c:pt idx="529">
                  <c:v>5.7097329674984845E-4</c:v>
                </c:pt>
                <c:pt idx="530">
                  <c:v>7.1428760980853968E-4</c:v>
                </c:pt>
                <c:pt idx="531">
                  <c:v>7.1428760980853968E-4</c:v>
                </c:pt>
                <c:pt idx="532">
                  <c:v>7.2106142590368499E-4</c:v>
                </c:pt>
                <c:pt idx="533">
                  <c:v>7.4811062209982279E-4</c:v>
                </c:pt>
                <c:pt idx="534">
                  <c:v>7.5486140410274596E-4</c:v>
                </c:pt>
                <c:pt idx="535">
                  <c:v>8.1541113529906388E-4</c:v>
                </c:pt>
                <c:pt idx="536">
                  <c:v>8.5557031593328035E-4</c:v>
                </c:pt>
                <c:pt idx="537">
                  <c:v>9.6845402805769386E-4</c:v>
                </c:pt>
                <c:pt idx="538">
                  <c:v>9.9482141512407044E-4</c:v>
                </c:pt>
                <c:pt idx="539">
                  <c:v>1.0995538724384822E-3</c:v>
                </c:pt>
                <c:pt idx="540">
                  <c:v>1.3435668628363259E-3</c:v>
                </c:pt>
                <c:pt idx="541">
                  <c:v>1.7696370119556822E-3</c:v>
                </c:pt>
                <c:pt idx="542">
                  <c:v>1.7696370119556822E-3</c:v>
                </c:pt>
                <c:pt idx="543">
                  <c:v>1.7696370119556822E-3</c:v>
                </c:pt>
                <c:pt idx="544">
                  <c:v>1.7996593990303907E-3</c:v>
                </c:pt>
                <c:pt idx="545">
                  <c:v>1.7996593990303907E-3</c:v>
                </c:pt>
                <c:pt idx="546">
                  <c:v>1.7996593990303907E-3</c:v>
                </c:pt>
                <c:pt idx="547">
                  <c:v>1.8653032505716481E-3</c:v>
                </c:pt>
                <c:pt idx="548">
                  <c:v>1.9008740400353091E-3</c:v>
                </c:pt>
                <c:pt idx="549">
                  <c:v>2.0473005206533834E-3</c:v>
                </c:pt>
                <c:pt idx="550">
                  <c:v>2.0588902550048326E-3</c:v>
                </c:pt>
                <c:pt idx="551">
                  <c:v>2.1452258932890479E-3</c:v>
                </c:pt>
                <c:pt idx="552">
                  <c:v>2.1737740984615703E-3</c:v>
                </c:pt>
                <c:pt idx="553">
                  <c:v>2.1794699190407409E-3</c:v>
                </c:pt>
                <c:pt idx="554">
                  <c:v>2.2022071331729834E-3</c:v>
                </c:pt>
                <c:pt idx="555">
                  <c:v>2.2078799196599331E-3</c:v>
                </c:pt>
                <c:pt idx="556">
                  <c:v>2.2078799196599331E-3</c:v>
                </c:pt>
                <c:pt idx="557">
                  <c:v>2.2078799196599331E-3</c:v>
                </c:pt>
                <c:pt idx="558">
                  <c:v>2.2135480993284383E-3</c:v>
                </c:pt>
                <c:pt idx="559">
                  <c:v>2.2305249974232887E-3</c:v>
                </c:pt>
                <c:pt idx="560">
                  <c:v>2.2418198953943003E-3</c:v>
                </c:pt>
                <c:pt idx="561">
                  <c:v>2.2418198953943003E-3</c:v>
                </c:pt>
                <c:pt idx="562">
                  <c:v>2.2418198953943003E-3</c:v>
                </c:pt>
                <c:pt idx="563">
                  <c:v>2.3593037774356164E-3</c:v>
                </c:pt>
                <c:pt idx="564">
                  <c:v>2.6943076091289022E-3</c:v>
                </c:pt>
                <c:pt idx="565">
                  <c:v>2.7310180757302896E-3</c:v>
                </c:pt>
                <c:pt idx="566">
                  <c:v>2.8140800590825601E-3</c:v>
                </c:pt>
                <c:pt idx="567">
                  <c:v>2.8295228866354466E-3</c:v>
                </c:pt>
                <c:pt idx="568">
                  <c:v>2.9263646360822007E-3</c:v>
                </c:pt>
                <c:pt idx="569">
                  <c:v>2.9263646360822007E-3</c:v>
                </c:pt>
                <c:pt idx="570">
                  <c:v>2.9816707870343748E-3</c:v>
                </c:pt>
                <c:pt idx="571">
                  <c:v>3.0066256738203166E-3</c:v>
                </c:pt>
                <c:pt idx="572">
                  <c:v>3.0215433240705501E-3</c:v>
                </c:pt>
                <c:pt idx="573">
                  <c:v>3.0611210247262883E-3</c:v>
                </c:pt>
                <c:pt idx="574">
                  <c:v>3.0758866499678581E-3</c:v>
                </c:pt>
                <c:pt idx="575">
                  <c:v>3.1296725508334023E-3</c:v>
                </c:pt>
                <c:pt idx="576">
                  <c:v>3.1829010266671825E-3</c:v>
                </c:pt>
                <c:pt idx="577">
                  <c:v>3.2069115156720357E-3</c:v>
                </c:pt>
                <c:pt idx="578">
                  <c:v>3.2403327139041696E-3</c:v>
                </c:pt>
                <c:pt idx="579">
                  <c:v>3.2593291914596134E-3</c:v>
                </c:pt>
                <c:pt idx="580">
                  <c:v>3.69742727202956E-3</c:v>
                </c:pt>
                <c:pt idx="581">
                  <c:v>3.7145625949334933E-3</c:v>
                </c:pt>
                <c:pt idx="582">
                  <c:v>3.7145625949334933E-3</c:v>
                </c:pt>
                <c:pt idx="583">
                  <c:v>3.7188349086133663E-3</c:v>
                </c:pt>
                <c:pt idx="584">
                  <c:v>3.7443720475052698E-3</c:v>
                </c:pt>
                <c:pt idx="585">
                  <c:v>3.7570784249022233E-3</c:v>
                </c:pt>
                <c:pt idx="586">
                  <c:v>3.7570784249022233E-3</c:v>
                </c:pt>
                <c:pt idx="587">
                  <c:v>3.7570784249022233E-3</c:v>
                </c:pt>
                <c:pt idx="588">
                  <c:v>3.7655263090746374E-3</c:v>
                </c:pt>
                <c:pt idx="589">
                  <c:v>3.7823667955981331E-3</c:v>
                </c:pt>
                <c:pt idx="590">
                  <c:v>3.7865654001828968E-3</c:v>
                </c:pt>
                <c:pt idx="591">
                  <c:v>3.8074893208300473E-3</c:v>
                </c:pt>
                <c:pt idx="592">
                  <c:v>3.8116602845041448E-3</c:v>
                </c:pt>
                <c:pt idx="593">
                  <c:v>3.8324460005979659E-3</c:v>
                </c:pt>
                <c:pt idx="594">
                  <c:v>3.8324460005979659E-3</c:v>
                </c:pt>
                <c:pt idx="595">
                  <c:v>3.8324460005979659E-3</c:v>
                </c:pt>
                <c:pt idx="596">
                  <c:v>3.8324460005979659E-3</c:v>
                </c:pt>
                <c:pt idx="597">
                  <c:v>3.8695700600048497E-3</c:v>
                </c:pt>
                <c:pt idx="598">
                  <c:v>3.8695700600048497E-3</c:v>
                </c:pt>
                <c:pt idx="599">
                  <c:v>3.8941121261127781E-3</c:v>
                </c:pt>
                <c:pt idx="600">
                  <c:v>3.9386751764527682E-3</c:v>
                </c:pt>
                <c:pt idx="601">
                  <c:v>3.9386751764527682E-3</c:v>
                </c:pt>
                <c:pt idx="602">
                  <c:v>3.9386751764527682E-3</c:v>
                </c:pt>
                <c:pt idx="603">
                  <c:v>3.9386751764527682E-3</c:v>
                </c:pt>
                <c:pt idx="604">
                  <c:v>3.9426987219366456E-3</c:v>
                </c:pt>
                <c:pt idx="605">
                  <c:v>3.9627473470793739E-3</c:v>
                </c:pt>
                <c:pt idx="606">
                  <c:v>3.9985446427742901E-3</c:v>
                </c:pt>
                <c:pt idx="607">
                  <c:v>3.9985446427742901E-3</c:v>
                </c:pt>
                <c:pt idx="608">
                  <c:v>4.0261290020374542E-3</c:v>
                </c:pt>
                <c:pt idx="609">
                  <c:v>4.0844782182723471E-3</c:v>
                </c:pt>
                <c:pt idx="610">
                  <c:v>4.0844782182723471E-3</c:v>
                </c:pt>
                <c:pt idx="611">
                  <c:v>4.0844782182723471E-3</c:v>
                </c:pt>
                <c:pt idx="612">
                  <c:v>4.0844782182723471E-3</c:v>
                </c:pt>
                <c:pt idx="613">
                  <c:v>4.0921797978567794E-3</c:v>
                </c:pt>
                <c:pt idx="614">
                  <c:v>4.1113531274950829E-3</c:v>
                </c:pt>
                <c:pt idx="615">
                  <c:v>4.2313352006611866E-3</c:v>
                </c:pt>
                <c:pt idx="616">
                  <c:v>4.3075097417121693E-3</c:v>
                </c:pt>
                <c:pt idx="617">
                  <c:v>4.5073423483208246E-3</c:v>
                </c:pt>
                <c:pt idx="618">
                  <c:v>4.5073423483208246E-3</c:v>
                </c:pt>
                <c:pt idx="619">
                  <c:v>4.5205526619101861E-3</c:v>
                </c:pt>
                <c:pt idx="620">
                  <c:v>4.543493348181462E-3</c:v>
                </c:pt>
                <c:pt idx="621">
                  <c:v>4.5790869230103353E-3</c:v>
                </c:pt>
                <c:pt idx="622">
                  <c:v>4.6141230728074453E-3</c:v>
                </c:pt>
                <c:pt idx="623">
                  <c:v>4.6486017975727895E-3</c:v>
                </c:pt>
                <c:pt idx="624">
                  <c:v>4.6579083429578259E-3</c:v>
                </c:pt>
                <c:pt idx="625">
                  <c:v>4.6640896724556274E-3</c:v>
                </c:pt>
                <c:pt idx="626">
                  <c:v>4.6640896724556274E-3</c:v>
                </c:pt>
                <c:pt idx="627">
                  <c:v>4.6640896724556274E-3</c:v>
                </c:pt>
                <c:pt idx="628">
                  <c:v>4.6794623768773571E-3</c:v>
                </c:pt>
                <c:pt idx="629">
                  <c:v>4.69775759717477E-3</c:v>
                </c:pt>
                <c:pt idx="630">
                  <c:v>4.69775759717477E-3</c:v>
                </c:pt>
                <c:pt idx="631">
                  <c:v>4.7128769265820615E-3</c:v>
                </c:pt>
                <c:pt idx="632">
                  <c:v>4.7128769265820615E-3</c:v>
                </c:pt>
                <c:pt idx="633">
                  <c:v>4.7128769265820615E-3</c:v>
                </c:pt>
                <c:pt idx="634">
                  <c:v>4.7278810855282448E-3</c:v>
                </c:pt>
                <c:pt idx="635">
                  <c:v>4.7427700740133192E-3</c:v>
                </c:pt>
                <c:pt idx="636">
                  <c:v>4.7457340512550017E-3</c:v>
                </c:pt>
                <c:pt idx="637">
                  <c:v>4.7457340512550017E-3</c:v>
                </c:pt>
                <c:pt idx="638">
                  <c:v>4.756071692905638E-3</c:v>
                </c:pt>
                <c:pt idx="639">
                  <c:v>4.7604848351867459E-3</c:v>
                </c:pt>
                <c:pt idx="640">
                  <c:v>4.78964089166691E-3</c:v>
                </c:pt>
                <c:pt idx="641">
                  <c:v>4.7925311598134828E-3</c:v>
                </c:pt>
                <c:pt idx="642">
                  <c:v>4.8240200594084556E-3</c:v>
                </c:pt>
                <c:pt idx="643">
                  <c:v>4.838148922850216E-3</c:v>
                </c:pt>
                <c:pt idx="644">
                  <c:v>4.838148922850216E-3</c:v>
                </c:pt>
                <c:pt idx="645">
                  <c:v>4.8962324878703044E-3</c:v>
                </c:pt>
                <c:pt idx="646">
                  <c:v>5.0063047971086279E-3</c:v>
                </c:pt>
                <c:pt idx="647">
                  <c:v>5.0727743159523688E-3</c:v>
                </c:pt>
                <c:pt idx="648">
                  <c:v>5.0727743159523688E-3</c:v>
                </c:pt>
                <c:pt idx="649">
                  <c:v>5.0847149406330703E-3</c:v>
                </c:pt>
                <c:pt idx="650">
                  <c:v>5.0965403948526646E-3</c:v>
                </c:pt>
                <c:pt idx="651">
                  <c:v>5.0988916652412505E-3</c:v>
                </c:pt>
                <c:pt idx="652">
                  <c:v>5.1105789149075136E-3</c:v>
                </c:pt>
                <c:pt idx="653">
                  <c:v>5.1105789149075136E-3</c:v>
                </c:pt>
                <c:pt idx="654">
                  <c:v>5.1105789149075136E-3</c:v>
                </c:pt>
                <c:pt idx="655">
                  <c:v>5.1105789149075136E-3</c:v>
                </c:pt>
                <c:pt idx="656">
                  <c:v>5.135885464150192E-3</c:v>
                </c:pt>
                <c:pt idx="657">
                  <c:v>5.135885464150192E-3</c:v>
                </c:pt>
                <c:pt idx="658">
                  <c:v>5.135885464150192E-3</c:v>
                </c:pt>
                <c:pt idx="659">
                  <c:v>5.1449496411396537E-3</c:v>
                </c:pt>
                <c:pt idx="660">
                  <c:v>5.1449496411396537E-3</c:v>
                </c:pt>
                <c:pt idx="661">
                  <c:v>5.1584077020705166E-3</c:v>
                </c:pt>
                <c:pt idx="662">
                  <c:v>5.1606345883611054E-3</c:v>
                </c:pt>
                <c:pt idx="663">
                  <c:v>5.1606345883611054E-3</c:v>
                </c:pt>
                <c:pt idx="664">
                  <c:v>5.1672876063222056E-3</c:v>
                </c:pt>
                <c:pt idx="665">
                  <c:v>5.1716999175373838E-3</c:v>
                </c:pt>
                <c:pt idx="666">
                  <c:v>5.1716999175373838E-3</c:v>
                </c:pt>
                <c:pt idx="667">
                  <c:v>5.1782838332218185E-3</c:v>
                </c:pt>
                <c:pt idx="668">
                  <c:v>5.1782838332218185E-3</c:v>
                </c:pt>
                <c:pt idx="669">
                  <c:v>5.1826500762525533E-3</c:v>
                </c:pt>
                <c:pt idx="670">
                  <c:v>5.1826500762525533E-3</c:v>
                </c:pt>
                <c:pt idx="671">
                  <c:v>5.1891648896603242E-3</c:v>
                </c:pt>
                <c:pt idx="672">
                  <c:v>5.1891648896603242E-3</c:v>
                </c:pt>
                <c:pt idx="673">
                  <c:v>5.2063350254028268E-3</c:v>
                </c:pt>
                <c:pt idx="674">
                  <c:v>5.2294625495213354E-3</c:v>
                </c:pt>
                <c:pt idx="675">
                  <c:v>5.2520326486080798E-3</c:v>
                </c:pt>
                <c:pt idx="676">
                  <c:v>5.2935731285945684E-3</c:v>
                </c:pt>
                <c:pt idx="677">
                  <c:v>5.2935731285945684E-3</c:v>
                </c:pt>
                <c:pt idx="678">
                  <c:v>5.3618203819038035E-3</c:v>
                </c:pt>
                <c:pt idx="679">
                  <c:v>5.4378739020401884E-3</c:v>
                </c:pt>
                <c:pt idx="680">
                  <c:v>5.4836291234492233E-3</c:v>
                </c:pt>
                <c:pt idx="681">
                  <c:v>5.4836291234492233E-3</c:v>
                </c:pt>
                <c:pt idx="682">
                  <c:v>5.4836291234492233E-3</c:v>
                </c:pt>
                <c:pt idx="683">
                  <c:v>5.48782210036105E-3</c:v>
                </c:pt>
                <c:pt idx="684">
                  <c:v>5.4947182588452074E-3</c:v>
                </c:pt>
                <c:pt idx="685">
                  <c:v>5.4947182588452074E-3</c:v>
                </c:pt>
                <c:pt idx="686">
                  <c:v>5.4947182588452074E-3</c:v>
                </c:pt>
                <c:pt idx="687">
                  <c:v>5.4988006721143701E-3</c:v>
                </c:pt>
                <c:pt idx="688">
                  <c:v>5.4988006721143701E-3</c:v>
                </c:pt>
                <c:pt idx="689">
                  <c:v>5.5094844074872517E-3</c:v>
                </c:pt>
                <c:pt idx="690">
                  <c:v>5.5094844074872517E-3</c:v>
                </c:pt>
                <c:pt idx="691">
                  <c:v>5.5147157115310293E-3</c:v>
                </c:pt>
                <c:pt idx="692">
                  <c:v>5.5160120204958618E-3</c:v>
                </c:pt>
                <c:pt idx="693">
                  <c:v>5.5236931310975318E-3</c:v>
                </c:pt>
                <c:pt idx="694">
                  <c:v>5.5236931310975318E-3</c:v>
                </c:pt>
                <c:pt idx="695">
                  <c:v>5.5299673690917045E-3</c:v>
                </c:pt>
                <c:pt idx="696">
                  <c:v>5.5361264366247682E-3</c:v>
                </c:pt>
                <c:pt idx="697">
                  <c:v>5.5433652926557822E-3</c:v>
                </c:pt>
                <c:pt idx="698">
                  <c:v>5.5618581086922829E-3</c:v>
                </c:pt>
                <c:pt idx="699">
                  <c:v>5.5618581086922829E-3</c:v>
                </c:pt>
                <c:pt idx="700">
                  <c:v>5.6029305121258807E-3</c:v>
                </c:pt>
                <c:pt idx="701">
                  <c:v>5.6439056749181303E-3</c:v>
                </c:pt>
                <c:pt idx="702">
                  <c:v>5.6668126210982417E-3</c:v>
                </c:pt>
                <c:pt idx="703">
                  <c:v>5.6689112885998719E-3</c:v>
                </c:pt>
                <c:pt idx="704">
                  <c:v>5.6714309695619124E-3</c:v>
                </c:pt>
                <c:pt idx="705">
                  <c:v>5.6747650365341082E-3</c:v>
                </c:pt>
                <c:pt idx="706">
                  <c:v>5.6747650365341082E-3</c:v>
                </c:pt>
                <c:pt idx="707">
                  <c:v>5.6747650365341082E-3</c:v>
                </c:pt>
                <c:pt idx="708">
                  <c:v>5.6752229045420729E-3</c:v>
                </c:pt>
                <c:pt idx="709">
                  <c:v>5.6795482096072825E-3</c:v>
                </c:pt>
                <c:pt idx="710">
                  <c:v>5.6795482096072825E-3</c:v>
                </c:pt>
                <c:pt idx="711">
                  <c:v>5.6795482096072825E-3</c:v>
                </c:pt>
                <c:pt idx="712">
                  <c:v>5.681922265361081E-3</c:v>
                </c:pt>
                <c:pt idx="713">
                  <c:v>5.6837739576486935E-3</c:v>
                </c:pt>
                <c:pt idx="714">
                  <c:v>5.6855104794751987E-3</c:v>
                </c:pt>
                <c:pt idx="715">
                  <c:v>5.6868167742044036E-3</c:v>
                </c:pt>
                <c:pt idx="716">
                  <c:v>5.687131830840594E-3</c:v>
                </c:pt>
                <c:pt idx="717">
                  <c:v>5.6905531786362222E-3</c:v>
                </c:pt>
                <c:pt idx="718">
                  <c:v>5.692683845139955E-3</c:v>
                </c:pt>
                <c:pt idx="719">
                  <c:v>5.6928975517703696E-3</c:v>
                </c:pt>
                <c:pt idx="720">
                  <c:v>5.6928975517703696E-3</c:v>
                </c:pt>
                <c:pt idx="721">
                  <c:v>5.6963212159484482E-3</c:v>
                </c:pt>
                <c:pt idx="722">
                  <c:v>5.6963212159484482E-3</c:v>
                </c:pt>
                <c:pt idx="723">
                  <c:v>5.6963212159484482E-3</c:v>
                </c:pt>
                <c:pt idx="724">
                  <c:v>5.6963212159484482E-3</c:v>
                </c:pt>
                <c:pt idx="725">
                  <c:v>5.6963212159484482E-3</c:v>
                </c:pt>
                <c:pt idx="726">
                  <c:v>5.6963212159484482E-3</c:v>
                </c:pt>
                <c:pt idx="727">
                  <c:v>5.6963212159484482E-3</c:v>
                </c:pt>
                <c:pt idx="728">
                  <c:v>5.6963212159484482E-3</c:v>
                </c:pt>
                <c:pt idx="729">
                  <c:v>5.6975228493813916E-3</c:v>
                </c:pt>
                <c:pt idx="730">
                  <c:v>5.6975228493813916E-3</c:v>
                </c:pt>
                <c:pt idx="731">
                  <c:v>5.6975965844229572E-3</c:v>
                </c:pt>
                <c:pt idx="732">
                  <c:v>5.678205071068072E-3</c:v>
                </c:pt>
                <c:pt idx="733">
                  <c:v>5.6732586435868154E-3</c:v>
                </c:pt>
                <c:pt idx="734">
                  <c:v>5.6732586435868154E-3</c:v>
                </c:pt>
                <c:pt idx="735">
                  <c:v>5.6708259947211995E-3</c:v>
                </c:pt>
                <c:pt idx="736">
                  <c:v>5.6682781753944729E-3</c:v>
                </c:pt>
                <c:pt idx="737">
                  <c:v>5.6661569972010955E-3</c:v>
                </c:pt>
                <c:pt idx="738">
                  <c:v>5.6616935135290116E-3</c:v>
                </c:pt>
                <c:pt idx="739">
                  <c:v>5.6616935135290116E-3</c:v>
                </c:pt>
                <c:pt idx="740">
                  <c:v>5.6599436946476482E-3</c:v>
                </c:pt>
                <c:pt idx="741">
                  <c:v>5.6599436946476482E-3</c:v>
                </c:pt>
                <c:pt idx="742">
                  <c:v>5.6563196727869242E-3</c:v>
                </c:pt>
                <c:pt idx="743">
                  <c:v>5.649244895184387E-3</c:v>
                </c:pt>
                <c:pt idx="744">
                  <c:v>5.649244895184387E-3</c:v>
                </c:pt>
                <c:pt idx="745">
                  <c:v>5.6485740926734904E-3</c:v>
                </c:pt>
                <c:pt idx="746">
                  <c:v>5.6341906105822461E-3</c:v>
                </c:pt>
                <c:pt idx="747">
                  <c:v>5.6153715344565928E-3</c:v>
                </c:pt>
                <c:pt idx="748">
                  <c:v>5.5970261885032223E-3</c:v>
                </c:pt>
                <c:pt idx="749">
                  <c:v>5.5394991314462287E-3</c:v>
                </c:pt>
                <c:pt idx="750">
                  <c:v>5.4819098693670099E-3</c:v>
                </c:pt>
                <c:pt idx="751">
                  <c:v>5.4819098693670099E-3</c:v>
                </c:pt>
                <c:pt idx="752">
                  <c:v>5.4375308949306958E-3</c:v>
                </c:pt>
                <c:pt idx="753">
                  <c:v>5.4249962653441395E-3</c:v>
                </c:pt>
                <c:pt idx="754">
                  <c:v>5.4170124002531021E-3</c:v>
                </c:pt>
                <c:pt idx="755">
                  <c:v>5.4170124002531021E-3</c:v>
                </c:pt>
                <c:pt idx="756">
                  <c:v>5.3839252352778661E-3</c:v>
                </c:pt>
                <c:pt idx="757">
                  <c:v>5.3141051189559523E-3</c:v>
                </c:pt>
                <c:pt idx="758">
                  <c:v>5.3046470719627275E-3</c:v>
                </c:pt>
                <c:pt idx="759">
                  <c:v>5.3046470719627275E-3</c:v>
                </c:pt>
                <c:pt idx="760">
                  <c:v>5.3046470719627275E-3</c:v>
                </c:pt>
                <c:pt idx="761">
                  <c:v>5.151202246150218E-3</c:v>
                </c:pt>
                <c:pt idx="762">
                  <c:v>5.1007187138746883E-3</c:v>
                </c:pt>
                <c:pt idx="763">
                  <c:v>5.0650197315685258E-3</c:v>
                </c:pt>
                <c:pt idx="764">
                  <c:v>5.0132997789679393E-3</c:v>
                </c:pt>
                <c:pt idx="765">
                  <c:v>5.0107862490793098E-3</c:v>
                </c:pt>
                <c:pt idx="766">
                  <c:v>5.0006860613403467E-3</c:v>
                </c:pt>
                <c:pt idx="767">
                  <c:v>4.9725304825365422E-3</c:v>
                </c:pt>
                <c:pt idx="768">
                  <c:v>4.684902384388386E-3</c:v>
                </c:pt>
                <c:pt idx="769">
                  <c:v>4.6385616514758136E-3</c:v>
                </c:pt>
                <c:pt idx="770">
                  <c:v>4.6007427605577744E-3</c:v>
                </c:pt>
                <c:pt idx="771">
                  <c:v>4.5847890995580395E-3</c:v>
                </c:pt>
                <c:pt idx="772">
                  <c:v>4.5329634388602442E-3</c:v>
                </c:pt>
                <c:pt idx="773">
                  <c:v>4.529685177109854E-3</c:v>
                </c:pt>
                <c:pt idx="774">
                  <c:v>4.4394307324773907E-3</c:v>
                </c:pt>
                <c:pt idx="775">
                  <c:v>4.3528673702733292E-3</c:v>
                </c:pt>
                <c:pt idx="776">
                  <c:v>4.3493449471453897E-3</c:v>
                </c:pt>
                <c:pt idx="777">
                  <c:v>4.3138673408515639E-3</c:v>
                </c:pt>
                <c:pt idx="778">
                  <c:v>4.3102942427207386E-3</c:v>
                </c:pt>
                <c:pt idx="779">
                  <c:v>4.2341950069127417E-3</c:v>
                </c:pt>
                <c:pt idx="780">
                  <c:v>4.2341950069127417E-3</c:v>
                </c:pt>
                <c:pt idx="781">
                  <c:v>4.2341950069127417E-3</c:v>
                </c:pt>
                <c:pt idx="782">
                  <c:v>4.193522702395684E-3</c:v>
                </c:pt>
                <c:pt idx="783">
                  <c:v>4.1748510185137941E-3</c:v>
                </c:pt>
                <c:pt idx="784">
                  <c:v>4.1748510185137941E-3</c:v>
                </c:pt>
                <c:pt idx="785">
                  <c:v>4.0526250051506505E-3</c:v>
                </c:pt>
                <c:pt idx="786">
                  <c:v>3.8107364111883975E-3</c:v>
                </c:pt>
                <c:pt idx="787">
                  <c:v>3.7730227049670938E-3</c:v>
                </c:pt>
                <c:pt idx="788">
                  <c:v>3.7306809391912115E-3</c:v>
                </c:pt>
                <c:pt idx="789">
                  <c:v>3.6315465903070587E-3</c:v>
                </c:pt>
                <c:pt idx="790">
                  <c:v>3.4985784971862232E-3</c:v>
                </c:pt>
                <c:pt idx="791">
                  <c:v>3.471487342170068E-3</c:v>
                </c:pt>
                <c:pt idx="792">
                  <c:v>3.4487846921493867E-3</c:v>
                </c:pt>
                <c:pt idx="793">
                  <c:v>3.3707342070299789E-3</c:v>
                </c:pt>
                <c:pt idx="794">
                  <c:v>3.3007604954979788E-3</c:v>
                </c:pt>
                <c:pt idx="795">
                  <c:v>3.2772055840650958E-3</c:v>
                </c:pt>
                <c:pt idx="796">
                  <c:v>3.1431697299196676E-3</c:v>
                </c:pt>
                <c:pt idx="797">
                  <c:v>2.9855633509040468E-3</c:v>
                </c:pt>
                <c:pt idx="798">
                  <c:v>2.9855633509040468E-3</c:v>
                </c:pt>
                <c:pt idx="799">
                  <c:v>2.9855633509040468E-3</c:v>
                </c:pt>
                <c:pt idx="800">
                  <c:v>2.9855633509040468E-3</c:v>
                </c:pt>
                <c:pt idx="801">
                  <c:v>2.9855633509040468E-3</c:v>
                </c:pt>
                <c:pt idx="802">
                  <c:v>2.9855633509040468E-3</c:v>
                </c:pt>
                <c:pt idx="803">
                  <c:v>2.9855633509040468E-3</c:v>
                </c:pt>
                <c:pt idx="804">
                  <c:v>2.9605112234767556E-3</c:v>
                </c:pt>
                <c:pt idx="805">
                  <c:v>2.9605112234767556E-3</c:v>
                </c:pt>
                <c:pt idx="806">
                  <c:v>2.8744725151748749E-3</c:v>
                </c:pt>
                <c:pt idx="807">
                  <c:v>2.8591510091565066E-3</c:v>
                </c:pt>
                <c:pt idx="808">
                  <c:v>2.8232395898014303E-3</c:v>
                </c:pt>
                <c:pt idx="809">
                  <c:v>2.8232395898014303E-3</c:v>
                </c:pt>
                <c:pt idx="810">
                  <c:v>2.8232395898014303E-3</c:v>
                </c:pt>
                <c:pt idx="811">
                  <c:v>2.8232395898014303E-3</c:v>
                </c:pt>
                <c:pt idx="812">
                  <c:v>2.8232395898014303E-3</c:v>
                </c:pt>
                <c:pt idx="813">
                  <c:v>2.8232395898014303E-3</c:v>
                </c:pt>
                <c:pt idx="814">
                  <c:v>2.8232395898014303E-3</c:v>
                </c:pt>
                <c:pt idx="815">
                  <c:v>2.7403086909674975E-3</c:v>
                </c:pt>
                <c:pt idx="816">
                  <c:v>2.7403086909674975E-3</c:v>
                </c:pt>
                <c:pt idx="817">
                  <c:v>2.7193916935212411E-3</c:v>
                </c:pt>
                <c:pt idx="818">
                  <c:v>2.7141509271135658E-3</c:v>
                </c:pt>
                <c:pt idx="819">
                  <c:v>2.7089055538874469E-3</c:v>
                </c:pt>
                <c:pt idx="820">
                  <c:v>2.6243530549611093E-3</c:v>
                </c:pt>
                <c:pt idx="821">
                  <c:v>2.5115881511546681E-3</c:v>
                </c:pt>
                <c:pt idx="822">
                  <c:v>2.4517100205431862E-3</c:v>
                </c:pt>
                <c:pt idx="823">
                  <c:v>2.3636194850516017E-3</c:v>
                </c:pt>
                <c:pt idx="824">
                  <c:v>2.1267707245209923E-3</c:v>
                </c:pt>
                <c:pt idx="825">
                  <c:v>1.8461356989319666E-3</c:v>
                </c:pt>
                <c:pt idx="826">
                  <c:v>1.8162924803225688E-3</c:v>
                </c:pt>
                <c:pt idx="827">
                  <c:v>1.7200202352738482E-3</c:v>
                </c:pt>
                <c:pt idx="828">
                  <c:v>1.7139640620015264E-3</c:v>
                </c:pt>
                <c:pt idx="829">
                  <c:v>1.7139640620015264E-3</c:v>
                </c:pt>
                <c:pt idx="830">
                  <c:v>1.683614093363252E-3</c:v>
                </c:pt>
                <c:pt idx="831">
                  <c:v>1.683614093363252E-3</c:v>
                </c:pt>
                <c:pt idx="832">
                  <c:v>1.6164387623359474E-3</c:v>
                </c:pt>
                <c:pt idx="833">
                  <c:v>1.5857202482221257E-3</c:v>
                </c:pt>
                <c:pt idx="834">
                  <c:v>1.5857202482221257E-3</c:v>
                </c:pt>
                <c:pt idx="835">
                  <c:v>1.5301366932552558E-3</c:v>
                </c:pt>
                <c:pt idx="836">
                  <c:v>1.3484957702880676E-3</c:v>
                </c:pt>
                <c:pt idx="837">
                  <c:v>1.1111220811818139E-3</c:v>
                </c:pt>
                <c:pt idx="838">
                  <c:v>1.0850823016254592E-3</c:v>
                </c:pt>
                <c:pt idx="839">
                  <c:v>4.3105114723429507E-4</c:v>
                </c:pt>
                <c:pt idx="840">
                  <c:v>4.3105114723429507E-4</c:v>
                </c:pt>
                <c:pt idx="841">
                  <c:v>4.3105114723429507E-4</c:v>
                </c:pt>
                <c:pt idx="842">
                  <c:v>3.5414621565255967E-4</c:v>
                </c:pt>
                <c:pt idx="843">
                  <c:v>3.1900515583217857E-4</c:v>
                </c:pt>
                <c:pt idx="844">
                  <c:v>2.4837752480809383E-4</c:v>
                </c:pt>
                <c:pt idx="845">
                  <c:v>-6.7856952009752967E-5</c:v>
                </c:pt>
                <c:pt idx="846">
                  <c:v>-2.2193119680652667E-4</c:v>
                </c:pt>
                <c:pt idx="847">
                  <c:v>-2.5891498400464064E-4</c:v>
                </c:pt>
                <c:pt idx="848">
                  <c:v>-7.2708230717012916E-4</c:v>
                </c:pt>
                <c:pt idx="849">
                  <c:v>-7.81052454826992E-4</c:v>
                </c:pt>
                <c:pt idx="850">
                  <c:v>-8.2361593022712079E-4</c:v>
                </c:pt>
                <c:pt idx="851">
                  <c:v>-1.0700731855126612E-3</c:v>
                </c:pt>
                <c:pt idx="852">
                  <c:v>-1.2849604963381077E-3</c:v>
                </c:pt>
                <c:pt idx="853">
                  <c:v>-1.2929837810861586E-3</c:v>
                </c:pt>
                <c:pt idx="854">
                  <c:v>-1.3331693071030846E-3</c:v>
                </c:pt>
                <c:pt idx="855">
                  <c:v>-1.5113538466555217E-3</c:v>
                </c:pt>
                <c:pt idx="856">
                  <c:v>-1.5521612931624308E-3</c:v>
                </c:pt>
                <c:pt idx="857">
                  <c:v>-1.5848901730999574E-3</c:v>
                </c:pt>
                <c:pt idx="858">
                  <c:v>-1.6752746554498108E-3</c:v>
                </c:pt>
                <c:pt idx="859">
                  <c:v>-2.2635089643294748E-3</c:v>
                </c:pt>
                <c:pt idx="860">
                  <c:v>-2.7239022943433789E-3</c:v>
                </c:pt>
                <c:pt idx="861">
                  <c:v>-2.8210772270801801E-3</c:v>
                </c:pt>
                <c:pt idx="862">
                  <c:v>-2.9188095848487446E-3</c:v>
                </c:pt>
                <c:pt idx="863">
                  <c:v>-2.9188095848487446E-3</c:v>
                </c:pt>
                <c:pt idx="864">
                  <c:v>-3.0619608143869952E-3</c:v>
                </c:pt>
                <c:pt idx="865">
                  <c:v>-3.3975150181788719E-3</c:v>
                </c:pt>
                <c:pt idx="866">
                  <c:v>-4.6069991854202205E-3</c:v>
                </c:pt>
                <c:pt idx="867">
                  <c:v>-4.6069991854202205E-3</c:v>
                </c:pt>
                <c:pt idx="868">
                  <c:v>-4.6557764278358262E-3</c:v>
                </c:pt>
                <c:pt idx="869">
                  <c:v>-4.6557764278358262E-3</c:v>
                </c:pt>
                <c:pt idx="870">
                  <c:v>-4.6557764278358262E-3</c:v>
                </c:pt>
                <c:pt idx="871">
                  <c:v>-4.6557764278358262E-3</c:v>
                </c:pt>
                <c:pt idx="872">
                  <c:v>-4.7144611437432175E-3</c:v>
                </c:pt>
                <c:pt idx="873">
                  <c:v>-4.7536764240503635E-3</c:v>
                </c:pt>
                <c:pt idx="874">
                  <c:v>-4.7634917611732606E-3</c:v>
                </c:pt>
                <c:pt idx="875">
                  <c:v>-4.9211636824480513E-3</c:v>
                </c:pt>
                <c:pt idx="876">
                  <c:v>-5.6657370237635793E-3</c:v>
                </c:pt>
                <c:pt idx="877">
                  <c:v>-7.1433994314133911E-3</c:v>
                </c:pt>
                <c:pt idx="878">
                  <c:v>-7.3070758301031213E-3</c:v>
                </c:pt>
                <c:pt idx="879">
                  <c:v>-7.3180244445633239E-3</c:v>
                </c:pt>
                <c:pt idx="880">
                  <c:v>-7.4938288032350081E-3</c:v>
                </c:pt>
                <c:pt idx="881">
                  <c:v>-8.8731172357709893E-3</c:v>
                </c:pt>
                <c:pt idx="882">
                  <c:v>-8.8731172357709893E-3</c:v>
                </c:pt>
                <c:pt idx="883">
                  <c:v>-8.9311081150752602E-3</c:v>
                </c:pt>
                <c:pt idx="884">
                  <c:v>-8.9311081150752602E-3</c:v>
                </c:pt>
                <c:pt idx="885">
                  <c:v>-9.1057717757547264E-3</c:v>
                </c:pt>
                <c:pt idx="886">
                  <c:v>-9.1759274695885056E-3</c:v>
                </c:pt>
                <c:pt idx="887">
                  <c:v>-9.187636209092024E-3</c:v>
                </c:pt>
                <c:pt idx="888">
                  <c:v>-9.3638201198581184E-3</c:v>
                </c:pt>
                <c:pt idx="889">
                  <c:v>-9.5528921156494799E-3</c:v>
                </c:pt>
                <c:pt idx="890">
                  <c:v>-9.6954700579916508E-3</c:v>
                </c:pt>
                <c:pt idx="891">
                  <c:v>-1.0151343352930636E-2</c:v>
                </c:pt>
                <c:pt idx="892">
                  <c:v>-1.0333124548106596E-2</c:v>
                </c:pt>
                <c:pt idx="893">
                  <c:v>-1.1320130165800177E-2</c:v>
                </c:pt>
                <c:pt idx="894">
                  <c:v>-1.1470723972235485E-2</c:v>
                </c:pt>
                <c:pt idx="895">
                  <c:v>-1.1521069325904139E-2</c:v>
                </c:pt>
                <c:pt idx="896">
                  <c:v>-1.2751470542484659E-2</c:v>
                </c:pt>
                <c:pt idx="897">
                  <c:v>-1.2895165127872331E-2</c:v>
                </c:pt>
                <c:pt idx="898">
                  <c:v>-1.4024328197848147E-2</c:v>
                </c:pt>
                <c:pt idx="899">
                  <c:v>-1.4024328197848147E-2</c:v>
                </c:pt>
                <c:pt idx="900">
                  <c:v>-1.4024328197848147E-2</c:v>
                </c:pt>
                <c:pt idx="901">
                  <c:v>-1.4227047382853601E-2</c:v>
                </c:pt>
                <c:pt idx="902">
                  <c:v>-1.4227047382853601E-2</c:v>
                </c:pt>
                <c:pt idx="903">
                  <c:v>-1.4376366893561804E-2</c:v>
                </c:pt>
                <c:pt idx="904">
                  <c:v>-1.4444423671166943E-2</c:v>
                </c:pt>
                <c:pt idx="905">
                  <c:v>-1.4444423671166943E-2</c:v>
                </c:pt>
                <c:pt idx="906">
                  <c:v>-1.4594553981921351E-2</c:v>
                </c:pt>
                <c:pt idx="907">
                  <c:v>-1.4662979305002034E-2</c:v>
                </c:pt>
                <c:pt idx="908">
                  <c:v>-1.4662979305002034E-2</c:v>
                </c:pt>
                <c:pt idx="909">
                  <c:v>-1.4690381681963419E-2</c:v>
                </c:pt>
                <c:pt idx="910">
                  <c:v>-1.4745241717707519E-2</c:v>
                </c:pt>
                <c:pt idx="911">
                  <c:v>-1.4758968243689656E-2</c:v>
                </c:pt>
                <c:pt idx="912">
                  <c:v>-1.503446619520569E-2</c:v>
                </c:pt>
                <c:pt idx="913">
                  <c:v>-1.5117474912499157E-2</c:v>
                </c:pt>
                <c:pt idx="914">
                  <c:v>-1.5117474912499157E-2</c:v>
                </c:pt>
                <c:pt idx="915">
                  <c:v>-1.7479816364396397E-2</c:v>
                </c:pt>
                <c:pt idx="916">
                  <c:v>-1.8186563668812435E-2</c:v>
                </c:pt>
                <c:pt idx="917">
                  <c:v>-1.9769577666376631E-2</c:v>
                </c:pt>
                <c:pt idx="918">
                  <c:v>-1.9876917805711089E-2</c:v>
                </c:pt>
                <c:pt idx="919">
                  <c:v>-2.0432518485478501E-2</c:v>
                </c:pt>
                <c:pt idx="920">
                  <c:v>-2.1261351334214817E-2</c:v>
                </c:pt>
                <c:pt idx="921">
                  <c:v>-2.2641863760006611E-2</c:v>
                </c:pt>
                <c:pt idx="922">
                  <c:v>-2.3908015386004899E-2</c:v>
                </c:pt>
                <c:pt idx="923">
                  <c:v>-2.3941056508742148E-2</c:v>
                </c:pt>
                <c:pt idx="924">
                  <c:v>-2.3974116058753176E-2</c:v>
                </c:pt>
                <c:pt idx="925">
                  <c:v>-2.4023739934908046E-2</c:v>
                </c:pt>
                <c:pt idx="926">
                  <c:v>-2.4139690217914962E-2</c:v>
                </c:pt>
                <c:pt idx="927">
                  <c:v>-2.4555641098888824E-2</c:v>
                </c:pt>
                <c:pt idx="928">
                  <c:v>-2.4572339022767554E-2</c:v>
                </c:pt>
                <c:pt idx="929">
                  <c:v>-2.4840132332135677E-2</c:v>
                </c:pt>
                <c:pt idx="930">
                  <c:v>-2.5650588333370541E-2</c:v>
                </c:pt>
                <c:pt idx="931">
                  <c:v>-2.6196789061802533E-2</c:v>
                </c:pt>
                <c:pt idx="932">
                  <c:v>-2.6557796984300296E-2</c:v>
                </c:pt>
                <c:pt idx="933">
                  <c:v>-2.6557796984300296E-2</c:v>
                </c:pt>
                <c:pt idx="934">
                  <c:v>-2.6575038512755458E-2</c:v>
                </c:pt>
                <c:pt idx="935">
                  <c:v>-2.7129199823459252E-2</c:v>
                </c:pt>
                <c:pt idx="936">
                  <c:v>-2.7198801678225221E-2</c:v>
                </c:pt>
                <c:pt idx="937">
                  <c:v>-2.7408049497093773E-2</c:v>
                </c:pt>
                <c:pt idx="938">
                  <c:v>-2.7653010393397289E-2</c:v>
                </c:pt>
                <c:pt idx="939">
                  <c:v>-2.7688078516250048E-2</c:v>
                </c:pt>
                <c:pt idx="940">
                  <c:v>-2.8057406352858277E-2</c:v>
                </c:pt>
                <c:pt idx="941">
                  <c:v>-2.8057406352858277E-2</c:v>
                </c:pt>
                <c:pt idx="942">
                  <c:v>-2.8340162608533594E-2</c:v>
                </c:pt>
                <c:pt idx="943">
                  <c:v>-2.8535241646849355E-2</c:v>
                </c:pt>
                <c:pt idx="944">
                  <c:v>-2.9663250996451552E-2</c:v>
                </c:pt>
                <c:pt idx="945">
                  <c:v>-2.9663250996451552E-2</c:v>
                </c:pt>
                <c:pt idx="946">
                  <c:v>-3.0261410237135203E-2</c:v>
                </c:pt>
                <c:pt idx="947">
                  <c:v>-3.0352478072869782E-2</c:v>
                </c:pt>
                <c:pt idx="948">
                  <c:v>-3.0626372602840176E-2</c:v>
                </c:pt>
                <c:pt idx="949">
                  <c:v>-3.0846234531404476E-2</c:v>
                </c:pt>
                <c:pt idx="950">
                  <c:v>-3.1435776207760752E-2</c:v>
                </c:pt>
                <c:pt idx="951">
                  <c:v>-3.3422327280792752E-2</c:v>
                </c:pt>
                <c:pt idx="952">
                  <c:v>-3.3593380740066826E-2</c:v>
                </c:pt>
                <c:pt idx="953">
                  <c:v>-3.5577564680545924E-2</c:v>
                </c:pt>
                <c:pt idx="954">
                  <c:v>-3.6420374118988325E-2</c:v>
                </c:pt>
                <c:pt idx="955">
                  <c:v>-3.7371245946406458E-2</c:v>
                </c:pt>
                <c:pt idx="956">
                  <c:v>-3.7830633497637448E-2</c:v>
                </c:pt>
                <c:pt idx="957">
                  <c:v>-3.8191854105911131E-2</c:v>
                </c:pt>
                <c:pt idx="958">
                  <c:v>-4.1052299137811901E-2</c:v>
                </c:pt>
                <c:pt idx="959">
                  <c:v>-4.1614342466146946E-2</c:v>
                </c:pt>
                <c:pt idx="960">
                  <c:v>-4.2074786771783654E-2</c:v>
                </c:pt>
                <c:pt idx="961">
                  <c:v>-4.2495307367927289E-2</c:v>
                </c:pt>
                <c:pt idx="962">
                  <c:v>-4.276963391797696E-2</c:v>
                </c:pt>
                <c:pt idx="963">
                  <c:v>-4.276963391797696E-2</c:v>
                </c:pt>
                <c:pt idx="964">
                  <c:v>-4.3087131984522964E-2</c:v>
                </c:pt>
                <c:pt idx="965">
                  <c:v>-4.3278128360842563E-2</c:v>
                </c:pt>
                <c:pt idx="966">
                  <c:v>-4.6669985487787981E-2</c:v>
                </c:pt>
                <c:pt idx="967">
                  <c:v>-4.6801863335138937E-2</c:v>
                </c:pt>
                <c:pt idx="968">
                  <c:v>-4.6889874036408458E-2</c:v>
                </c:pt>
                <c:pt idx="969">
                  <c:v>-4.724265393243763E-2</c:v>
                </c:pt>
                <c:pt idx="970">
                  <c:v>-4.7286834342173276E-2</c:v>
                </c:pt>
                <c:pt idx="971">
                  <c:v>-5.0835316896425592E-2</c:v>
                </c:pt>
                <c:pt idx="972">
                  <c:v>-5.0949487926658515E-2</c:v>
                </c:pt>
                <c:pt idx="973">
                  <c:v>-5.1407323752201237E-2</c:v>
                </c:pt>
                <c:pt idx="974">
                  <c:v>-5.1499112044595112E-2</c:v>
                </c:pt>
                <c:pt idx="975">
                  <c:v>-5.15909740460841E-2</c:v>
                </c:pt>
                <c:pt idx="976">
                  <c:v>-5.1843974612700454E-2</c:v>
                </c:pt>
                <c:pt idx="977">
                  <c:v>-5.2236071911170037E-2</c:v>
                </c:pt>
                <c:pt idx="978">
                  <c:v>-5.2397910712700953E-2</c:v>
                </c:pt>
                <c:pt idx="979">
                  <c:v>-5.2675873835485179E-2</c:v>
                </c:pt>
                <c:pt idx="980">
                  <c:v>-5.3047523259862339E-2</c:v>
                </c:pt>
                <c:pt idx="981">
                  <c:v>-5.5705874115757587E-2</c:v>
                </c:pt>
                <c:pt idx="982">
                  <c:v>-5.5801053026526479E-2</c:v>
                </c:pt>
                <c:pt idx="983">
                  <c:v>-5.5967793482882167E-2</c:v>
                </c:pt>
                <c:pt idx="984">
                  <c:v>-5.6158630413538184E-2</c:v>
                </c:pt>
                <c:pt idx="985">
                  <c:v>-6.072817430697295E-2</c:v>
                </c:pt>
                <c:pt idx="986">
                  <c:v>-6.1074973531806895E-2</c:v>
                </c:pt>
                <c:pt idx="987">
                  <c:v>-6.2245831946560783E-2</c:v>
                </c:pt>
                <c:pt idx="988">
                  <c:v>-6.244614049593835E-2</c:v>
                </c:pt>
                <c:pt idx="989">
                  <c:v>-6.2471199795293544E-2</c:v>
                </c:pt>
                <c:pt idx="990">
                  <c:v>-6.2471199795293544E-2</c:v>
                </c:pt>
                <c:pt idx="991">
                  <c:v>-6.5230281301583579E-2</c:v>
                </c:pt>
                <c:pt idx="992">
                  <c:v>-6.5665530668421221E-2</c:v>
                </c:pt>
                <c:pt idx="993">
                  <c:v>-6.5665530668421221E-2</c:v>
                </c:pt>
                <c:pt idx="994">
                  <c:v>-6.5896495801563842E-2</c:v>
                </c:pt>
                <c:pt idx="995">
                  <c:v>-6.625651659533302E-2</c:v>
                </c:pt>
                <c:pt idx="996">
                  <c:v>-6.625651659533302E-2</c:v>
                </c:pt>
                <c:pt idx="997">
                  <c:v>-6.6462648163224225E-2</c:v>
                </c:pt>
                <c:pt idx="998">
                  <c:v>-7.0249883964846008E-2</c:v>
                </c:pt>
                <c:pt idx="999">
                  <c:v>-7.1391616031685853E-2</c:v>
                </c:pt>
                <c:pt idx="1000">
                  <c:v>-7.1471589627751977E-2</c:v>
                </c:pt>
                <c:pt idx="1001">
                  <c:v>-7.6648592435947446E-2</c:v>
                </c:pt>
                <c:pt idx="1002">
                  <c:v>-7.703466939483776E-2</c:v>
                </c:pt>
                <c:pt idx="1003">
                  <c:v>-7.703466939483776E-2</c:v>
                </c:pt>
                <c:pt idx="1004">
                  <c:v>-7.7477005841424779E-2</c:v>
                </c:pt>
                <c:pt idx="1005">
                  <c:v>-7.7477005841424779E-2</c:v>
                </c:pt>
                <c:pt idx="1006">
                  <c:v>-7.7477005841424779E-2</c:v>
                </c:pt>
                <c:pt idx="1007">
                  <c:v>-7.8699512069885569E-2</c:v>
                </c:pt>
                <c:pt idx="1008">
                  <c:v>-7.8699512069885569E-2</c:v>
                </c:pt>
                <c:pt idx="1009">
                  <c:v>-8.1738021941898581E-2</c:v>
                </c:pt>
                <c:pt idx="1010">
                  <c:v>-8.1738021941898581E-2</c:v>
                </c:pt>
                <c:pt idx="1011">
                  <c:v>-8.1738021941898581E-2</c:v>
                </c:pt>
                <c:pt idx="1012">
                  <c:v>-8.1738021941898581E-2</c:v>
                </c:pt>
                <c:pt idx="1013">
                  <c:v>-8.1738021941898581E-2</c:v>
                </c:pt>
                <c:pt idx="1014">
                  <c:v>-8.1738021941898581E-2</c:v>
                </c:pt>
                <c:pt idx="1015">
                  <c:v>-8.210739176327328E-2</c:v>
                </c:pt>
                <c:pt idx="1016">
                  <c:v>-8.210739176327328E-2</c:v>
                </c:pt>
                <c:pt idx="1017">
                  <c:v>-9.1744425503411206E-2</c:v>
                </c:pt>
                <c:pt idx="1018">
                  <c:v>-9.2886355414717139E-2</c:v>
                </c:pt>
                <c:pt idx="1019">
                  <c:v>-9.3369158154519169E-2</c:v>
                </c:pt>
                <c:pt idx="1020">
                  <c:v>-9.3369158154519169E-2</c:v>
                </c:pt>
                <c:pt idx="1021">
                  <c:v>-9.4399029772276155E-2</c:v>
                </c:pt>
                <c:pt idx="1022">
                  <c:v>-9.4399029772276155E-2</c:v>
                </c:pt>
                <c:pt idx="1023">
                  <c:v>-9.5190171974829846E-2</c:v>
                </c:pt>
                <c:pt idx="1024">
                  <c:v>-9.5525823471155985E-2</c:v>
                </c:pt>
                <c:pt idx="1025">
                  <c:v>-9.5525823471155985E-2</c:v>
                </c:pt>
                <c:pt idx="1026">
                  <c:v>-9.5831444911025493E-2</c:v>
                </c:pt>
                <c:pt idx="1027">
                  <c:v>-9.5831444911025493E-2</c:v>
                </c:pt>
                <c:pt idx="1028">
                  <c:v>-9.5862032392513896E-2</c:v>
                </c:pt>
                <c:pt idx="1029">
                  <c:v>-9.5862032392513896E-2</c:v>
                </c:pt>
                <c:pt idx="1030">
                  <c:v>-9.847880624044146E-2</c:v>
                </c:pt>
                <c:pt idx="1031">
                  <c:v>-9.9971218789627808E-2</c:v>
                </c:pt>
                <c:pt idx="1032">
                  <c:v>-9.9971218789627808E-2</c:v>
                </c:pt>
                <c:pt idx="1033">
                  <c:v>-0.10003363298676612</c:v>
                </c:pt>
                <c:pt idx="1034">
                  <c:v>-0.10003363298676612</c:v>
                </c:pt>
                <c:pt idx="1035">
                  <c:v>-0.10229281664808115</c:v>
                </c:pt>
                <c:pt idx="1036">
                  <c:v>-0.10229281664808115</c:v>
                </c:pt>
                <c:pt idx="1037">
                  <c:v>-0.10229281664808115</c:v>
                </c:pt>
                <c:pt idx="1038">
                  <c:v>-0.10229281664808115</c:v>
                </c:pt>
                <c:pt idx="1039">
                  <c:v>-0.10229281664808115</c:v>
                </c:pt>
                <c:pt idx="1040">
                  <c:v>-0.10229281664808115</c:v>
                </c:pt>
                <c:pt idx="1041">
                  <c:v>-0.10229281664808115</c:v>
                </c:pt>
                <c:pt idx="1042">
                  <c:v>-0.10739872733466359</c:v>
                </c:pt>
                <c:pt idx="1043">
                  <c:v>-0.11265559245504796</c:v>
                </c:pt>
                <c:pt idx="1044">
                  <c:v>-0.1133169575194613</c:v>
                </c:pt>
                <c:pt idx="1045">
                  <c:v>-0.11870806993613198</c:v>
                </c:pt>
                <c:pt idx="1046">
                  <c:v>-0.12105510179048948</c:v>
                </c:pt>
                <c:pt idx="1047">
                  <c:v>-0.12581496468704487</c:v>
                </c:pt>
                <c:pt idx="1048">
                  <c:v>-0.12679144021646854</c:v>
                </c:pt>
                <c:pt idx="1049">
                  <c:v>-0.12812243395672993</c:v>
                </c:pt>
                <c:pt idx="1050">
                  <c:v>-0.13397890157344541</c:v>
                </c:pt>
                <c:pt idx="1051">
                  <c:v>-0.1345175269253194</c:v>
                </c:pt>
                <c:pt idx="1052">
                  <c:v>-0.14080458873180776</c:v>
                </c:pt>
                <c:pt idx="1053">
                  <c:v>-0.14150347812543218</c:v>
                </c:pt>
                <c:pt idx="1054">
                  <c:v>-0.14150347812543218</c:v>
                </c:pt>
                <c:pt idx="1055">
                  <c:v>-0.14190885842573175</c:v>
                </c:pt>
                <c:pt idx="1056">
                  <c:v>-0.14235172722154932</c:v>
                </c:pt>
                <c:pt idx="1057">
                  <c:v>-0.14828236615947354</c:v>
                </c:pt>
                <c:pt idx="1058">
                  <c:v>-0.15637105248551433</c:v>
                </c:pt>
                <c:pt idx="1059">
                  <c:v>-0.15722230241342069</c:v>
                </c:pt>
                <c:pt idx="1060">
                  <c:v>-0.15873681618706695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15-4954-A1D5-032B5E617F21}"/>
            </c:ext>
          </c:extLst>
        </c:ser>
        <c:ser>
          <c:idx val="9"/>
          <c:order val="9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Active!$F$21:$F$1714</c:f>
              <c:numCache>
                <c:formatCode>General</c:formatCode>
                <c:ptCount val="1694"/>
                <c:pt idx="0">
                  <c:v>-15946</c:v>
                </c:pt>
                <c:pt idx="1">
                  <c:v>-15819</c:v>
                </c:pt>
                <c:pt idx="2">
                  <c:v>-15354</c:v>
                </c:pt>
                <c:pt idx="3">
                  <c:v>-15173</c:v>
                </c:pt>
                <c:pt idx="4">
                  <c:v>-14548</c:v>
                </c:pt>
                <c:pt idx="5">
                  <c:v>-14340</c:v>
                </c:pt>
                <c:pt idx="6">
                  <c:v>-14318</c:v>
                </c:pt>
                <c:pt idx="7">
                  <c:v>-14297</c:v>
                </c:pt>
                <c:pt idx="8">
                  <c:v>-13960</c:v>
                </c:pt>
                <c:pt idx="9">
                  <c:v>-13951</c:v>
                </c:pt>
                <c:pt idx="10">
                  <c:v>-13949</c:v>
                </c:pt>
                <c:pt idx="11">
                  <c:v>-13938</c:v>
                </c:pt>
                <c:pt idx="12">
                  <c:v>-13933</c:v>
                </c:pt>
                <c:pt idx="13">
                  <c:v>-13927</c:v>
                </c:pt>
                <c:pt idx="14">
                  <c:v>-13922</c:v>
                </c:pt>
                <c:pt idx="15">
                  <c:v>-13917</c:v>
                </c:pt>
                <c:pt idx="16">
                  <c:v>-13881</c:v>
                </c:pt>
                <c:pt idx="17">
                  <c:v>-13874</c:v>
                </c:pt>
                <c:pt idx="18">
                  <c:v>-13870</c:v>
                </c:pt>
                <c:pt idx="19">
                  <c:v>-13864</c:v>
                </c:pt>
                <c:pt idx="20">
                  <c:v>-13864</c:v>
                </c:pt>
                <c:pt idx="21">
                  <c:v>-13838</c:v>
                </c:pt>
                <c:pt idx="22">
                  <c:v>-13827</c:v>
                </c:pt>
                <c:pt idx="23">
                  <c:v>-13822</c:v>
                </c:pt>
                <c:pt idx="24">
                  <c:v>-13821</c:v>
                </c:pt>
                <c:pt idx="25">
                  <c:v>-13805</c:v>
                </c:pt>
                <c:pt idx="26">
                  <c:v>-13795</c:v>
                </c:pt>
                <c:pt idx="27">
                  <c:v>-13778</c:v>
                </c:pt>
                <c:pt idx="28">
                  <c:v>-13763</c:v>
                </c:pt>
                <c:pt idx="29">
                  <c:v>-13762</c:v>
                </c:pt>
                <c:pt idx="30">
                  <c:v>-13757</c:v>
                </c:pt>
                <c:pt idx="31">
                  <c:v>-13747</c:v>
                </c:pt>
                <c:pt idx="32">
                  <c:v>-13747</c:v>
                </c:pt>
                <c:pt idx="33">
                  <c:v>-13746</c:v>
                </c:pt>
                <c:pt idx="34">
                  <c:v>-13746</c:v>
                </c:pt>
                <c:pt idx="35">
                  <c:v>-13742</c:v>
                </c:pt>
                <c:pt idx="36">
                  <c:v>-13715</c:v>
                </c:pt>
                <c:pt idx="37">
                  <c:v>-13671</c:v>
                </c:pt>
                <c:pt idx="38">
                  <c:v>-13671</c:v>
                </c:pt>
                <c:pt idx="39">
                  <c:v>-13650</c:v>
                </c:pt>
                <c:pt idx="40">
                  <c:v>-13650</c:v>
                </c:pt>
                <c:pt idx="41">
                  <c:v>-13640</c:v>
                </c:pt>
                <c:pt idx="42">
                  <c:v>-13619</c:v>
                </c:pt>
                <c:pt idx="43">
                  <c:v>-13587</c:v>
                </c:pt>
                <c:pt idx="44">
                  <c:v>-13570</c:v>
                </c:pt>
                <c:pt idx="45">
                  <c:v>-13570</c:v>
                </c:pt>
                <c:pt idx="46">
                  <c:v>-13565</c:v>
                </c:pt>
                <c:pt idx="47">
                  <c:v>-13561</c:v>
                </c:pt>
                <c:pt idx="48">
                  <c:v>-13560</c:v>
                </c:pt>
                <c:pt idx="49">
                  <c:v>-13560</c:v>
                </c:pt>
                <c:pt idx="50">
                  <c:v>-13560</c:v>
                </c:pt>
                <c:pt idx="51">
                  <c:v>-13554</c:v>
                </c:pt>
                <c:pt idx="52">
                  <c:v>-13554</c:v>
                </c:pt>
                <c:pt idx="53">
                  <c:v>-13549</c:v>
                </c:pt>
                <c:pt idx="54">
                  <c:v>-13543</c:v>
                </c:pt>
                <c:pt idx="55">
                  <c:v>-13543</c:v>
                </c:pt>
                <c:pt idx="56">
                  <c:v>-13533</c:v>
                </c:pt>
                <c:pt idx="57">
                  <c:v>-13532</c:v>
                </c:pt>
                <c:pt idx="58">
                  <c:v>-13523</c:v>
                </c:pt>
                <c:pt idx="59">
                  <c:v>-13517</c:v>
                </c:pt>
                <c:pt idx="60">
                  <c:v>-13516</c:v>
                </c:pt>
                <c:pt idx="61">
                  <c:v>-13508</c:v>
                </c:pt>
                <c:pt idx="62">
                  <c:v>-13506</c:v>
                </c:pt>
                <c:pt idx="63">
                  <c:v>-13469</c:v>
                </c:pt>
                <c:pt idx="64">
                  <c:v>-13453</c:v>
                </c:pt>
                <c:pt idx="65">
                  <c:v>-13447</c:v>
                </c:pt>
                <c:pt idx="66">
                  <c:v>-13443</c:v>
                </c:pt>
                <c:pt idx="67">
                  <c:v>-13437</c:v>
                </c:pt>
                <c:pt idx="68">
                  <c:v>-13400</c:v>
                </c:pt>
                <c:pt idx="69">
                  <c:v>-13390</c:v>
                </c:pt>
                <c:pt idx="70">
                  <c:v>-13389</c:v>
                </c:pt>
                <c:pt idx="71">
                  <c:v>-13373</c:v>
                </c:pt>
                <c:pt idx="72">
                  <c:v>-13363</c:v>
                </c:pt>
                <c:pt idx="73">
                  <c:v>-13362</c:v>
                </c:pt>
                <c:pt idx="74">
                  <c:v>-13353</c:v>
                </c:pt>
                <c:pt idx="75">
                  <c:v>-13352</c:v>
                </c:pt>
                <c:pt idx="76">
                  <c:v>-13320</c:v>
                </c:pt>
                <c:pt idx="77">
                  <c:v>-13299</c:v>
                </c:pt>
                <c:pt idx="78">
                  <c:v>-13282</c:v>
                </c:pt>
                <c:pt idx="79">
                  <c:v>-13272</c:v>
                </c:pt>
                <c:pt idx="80">
                  <c:v>-13267</c:v>
                </c:pt>
                <c:pt idx="81">
                  <c:v>-13251</c:v>
                </c:pt>
                <c:pt idx="82">
                  <c:v>-13250</c:v>
                </c:pt>
                <c:pt idx="83">
                  <c:v>-13213</c:v>
                </c:pt>
                <c:pt idx="84">
                  <c:v>-13187</c:v>
                </c:pt>
                <c:pt idx="85">
                  <c:v>-12018</c:v>
                </c:pt>
                <c:pt idx="86">
                  <c:v>-12017</c:v>
                </c:pt>
                <c:pt idx="87">
                  <c:v>-12012</c:v>
                </c:pt>
                <c:pt idx="88">
                  <c:v>-12007</c:v>
                </c:pt>
                <c:pt idx="89">
                  <c:v>-12002</c:v>
                </c:pt>
                <c:pt idx="90">
                  <c:v>-12001</c:v>
                </c:pt>
                <c:pt idx="91">
                  <c:v>-11991</c:v>
                </c:pt>
                <c:pt idx="92">
                  <c:v>-11980</c:v>
                </c:pt>
                <c:pt idx="93">
                  <c:v>-11959</c:v>
                </c:pt>
                <c:pt idx="94">
                  <c:v>-11943</c:v>
                </c:pt>
                <c:pt idx="95">
                  <c:v>-11908</c:v>
                </c:pt>
                <c:pt idx="96">
                  <c:v>-11874</c:v>
                </c:pt>
                <c:pt idx="97">
                  <c:v>-11745</c:v>
                </c:pt>
                <c:pt idx="98">
                  <c:v>-11669</c:v>
                </c:pt>
                <c:pt idx="99">
                  <c:v>-11649</c:v>
                </c:pt>
                <c:pt idx="100">
                  <c:v>-11580</c:v>
                </c:pt>
                <c:pt idx="101">
                  <c:v>-11564</c:v>
                </c:pt>
                <c:pt idx="102">
                  <c:v>-11559</c:v>
                </c:pt>
                <c:pt idx="103">
                  <c:v>-11525</c:v>
                </c:pt>
                <c:pt idx="104">
                  <c:v>-11521</c:v>
                </c:pt>
                <c:pt idx="105">
                  <c:v>-11517</c:v>
                </c:pt>
                <c:pt idx="106">
                  <c:v>-11515</c:v>
                </c:pt>
                <c:pt idx="107">
                  <c:v>-11499</c:v>
                </c:pt>
                <c:pt idx="108">
                  <c:v>-11482</c:v>
                </c:pt>
                <c:pt idx="109">
                  <c:v>-11479</c:v>
                </c:pt>
                <c:pt idx="110">
                  <c:v>-11477</c:v>
                </c:pt>
                <c:pt idx="111">
                  <c:v>-11462</c:v>
                </c:pt>
                <c:pt idx="112">
                  <c:v>-11446</c:v>
                </c:pt>
                <c:pt idx="113">
                  <c:v>-11444</c:v>
                </c:pt>
                <c:pt idx="114">
                  <c:v>-11443</c:v>
                </c:pt>
                <c:pt idx="115">
                  <c:v>-11441</c:v>
                </c:pt>
                <c:pt idx="116">
                  <c:v>-11440</c:v>
                </c:pt>
                <c:pt idx="117">
                  <c:v>-11430</c:v>
                </c:pt>
                <c:pt idx="118">
                  <c:v>-11410</c:v>
                </c:pt>
                <c:pt idx="119">
                  <c:v>-11382</c:v>
                </c:pt>
                <c:pt idx="120">
                  <c:v>-11377</c:v>
                </c:pt>
                <c:pt idx="121">
                  <c:v>-11340</c:v>
                </c:pt>
                <c:pt idx="122">
                  <c:v>-11339</c:v>
                </c:pt>
                <c:pt idx="123">
                  <c:v>-11329</c:v>
                </c:pt>
                <c:pt idx="124">
                  <c:v>-11328</c:v>
                </c:pt>
                <c:pt idx="125">
                  <c:v>-11312</c:v>
                </c:pt>
                <c:pt idx="126">
                  <c:v>-11262</c:v>
                </c:pt>
                <c:pt idx="127">
                  <c:v>-11258</c:v>
                </c:pt>
                <c:pt idx="128">
                  <c:v>-11253</c:v>
                </c:pt>
                <c:pt idx="129">
                  <c:v>-11243</c:v>
                </c:pt>
                <c:pt idx="130">
                  <c:v>-11158</c:v>
                </c:pt>
                <c:pt idx="131">
                  <c:v>-11153</c:v>
                </c:pt>
                <c:pt idx="132">
                  <c:v>-11131</c:v>
                </c:pt>
                <c:pt idx="133">
                  <c:v>-11127</c:v>
                </c:pt>
                <c:pt idx="134">
                  <c:v>-11121</c:v>
                </c:pt>
                <c:pt idx="135">
                  <c:v>-11120</c:v>
                </c:pt>
                <c:pt idx="136">
                  <c:v>-11068</c:v>
                </c:pt>
                <c:pt idx="137">
                  <c:v>-11036</c:v>
                </c:pt>
                <c:pt idx="138">
                  <c:v>-11035</c:v>
                </c:pt>
                <c:pt idx="139">
                  <c:v>-11025</c:v>
                </c:pt>
                <c:pt idx="140">
                  <c:v>-11003</c:v>
                </c:pt>
                <c:pt idx="141">
                  <c:v>-10944</c:v>
                </c:pt>
                <c:pt idx="142">
                  <c:v>-10928</c:v>
                </c:pt>
                <c:pt idx="143">
                  <c:v>-10917</c:v>
                </c:pt>
                <c:pt idx="144">
                  <c:v>-10912</c:v>
                </c:pt>
                <c:pt idx="145">
                  <c:v>-10907</c:v>
                </c:pt>
                <c:pt idx="146">
                  <c:v>-10901</c:v>
                </c:pt>
                <c:pt idx="147">
                  <c:v>-10899</c:v>
                </c:pt>
                <c:pt idx="148">
                  <c:v>-10796</c:v>
                </c:pt>
                <c:pt idx="149">
                  <c:v>-10795</c:v>
                </c:pt>
                <c:pt idx="150">
                  <c:v>-10740</c:v>
                </c:pt>
                <c:pt idx="151">
                  <c:v>-10662</c:v>
                </c:pt>
                <c:pt idx="152">
                  <c:v>-10654</c:v>
                </c:pt>
                <c:pt idx="153">
                  <c:v>-10577</c:v>
                </c:pt>
                <c:pt idx="154">
                  <c:v>-10549</c:v>
                </c:pt>
                <c:pt idx="155">
                  <c:v>-10529</c:v>
                </c:pt>
                <c:pt idx="156">
                  <c:v>-10358</c:v>
                </c:pt>
                <c:pt idx="157">
                  <c:v>-10288</c:v>
                </c:pt>
                <c:pt idx="158">
                  <c:v>-9867</c:v>
                </c:pt>
                <c:pt idx="159">
                  <c:v>-9766</c:v>
                </c:pt>
                <c:pt idx="160">
                  <c:v>-9622</c:v>
                </c:pt>
                <c:pt idx="161">
                  <c:v>-9621</c:v>
                </c:pt>
                <c:pt idx="162">
                  <c:v>-9530</c:v>
                </c:pt>
                <c:pt idx="163">
                  <c:v>-9013</c:v>
                </c:pt>
                <c:pt idx="164">
                  <c:v>-8613</c:v>
                </c:pt>
                <c:pt idx="165">
                  <c:v>-8240</c:v>
                </c:pt>
                <c:pt idx="166">
                  <c:v>-7844</c:v>
                </c:pt>
                <c:pt idx="167">
                  <c:v>-6585</c:v>
                </c:pt>
                <c:pt idx="168">
                  <c:v>-6575</c:v>
                </c:pt>
                <c:pt idx="169">
                  <c:v>-6496</c:v>
                </c:pt>
                <c:pt idx="170">
                  <c:v>-6462</c:v>
                </c:pt>
                <c:pt idx="171">
                  <c:v>-6462</c:v>
                </c:pt>
                <c:pt idx="172">
                  <c:v>-6399</c:v>
                </c:pt>
                <c:pt idx="173">
                  <c:v>-6398</c:v>
                </c:pt>
                <c:pt idx="174">
                  <c:v>-6366</c:v>
                </c:pt>
                <c:pt idx="175">
                  <c:v>-6301</c:v>
                </c:pt>
                <c:pt idx="176">
                  <c:v>-6299</c:v>
                </c:pt>
                <c:pt idx="177">
                  <c:v>-6296</c:v>
                </c:pt>
                <c:pt idx="178">
                  <c:v>-6283</c:v>
                </c:pt>
                <c:pt idx="179">
                  <c:v>-6265</c:v>
                </c:pt>
                <c:pt idx="180">
                  <c:v>-6201</c:v>
                </c:pt>
                <c:pt idx="181">
                  <c:v>-6158</c:v>
                </c:pt>
                <c:pt idx="182">
                  <c:v>-6105</c:v>
                </c:pt>
                <c:pt idx="183">
                  <c:v>-6104</c:v>
                </c:pt>
                <c:pt idx="184">
                  <c:v>-6076</c:v>
                </c:pt>
                <c:pt idx="185">
                  <c:v>-6073</c:v>
                </c:pt>
                <c:pt idx="186">
                  <c:v>-6035</c:v>
                </c:pt>
                <c:pt idx="187">
                  <c:v>-6008</c:v>
                </c:pt>
                <c:pt idx="188">
                  <c:v>-6008</c:v>
                </c:pt>
                <c:pt idx="189">
                  <c:v>-5992</c:v>
                </c:pt>
                <c:pt idx="190">
                  <c:v>-5992</c:v>
                </c:pt>
                <c:pt idx="191">
                  <c:v>-5982</c:v>
                </c:pt>
                <c:pt idx="192">
                  <c:v>-5982</c:v>
                </c:pt>
                <c:pt idx="193">
                  <c:v>-5982</c:v>
                </c:pt>
                <c:pt idx="194">
                  <c:v>-5929</c:v>
                </c:pt>
                <c:pt idx="195">
                  <c:v>-5929</c:v>
                </c:pt>
                <c:pt idx="196">
                  <c:v>-5929</c:v>
                </c:pt>
                <c:pt idx="197">
                  <c:v>-5918</c:v>
                </c:pt>
                <c:pt idx="198">
                  <c:v>-5907</c:v>
                </c:pt>
                <c:pt idx="199">
                  <c:v>-5907</c:v>
                </c:pt>
                <c:pt idx="200">
                  <c:v>-5891</c:v>
                </c:pt>
                <c:pt idx="201">
                  <c:v>-5785</c:v>
                </c:pt>
                <c:pt idx="202">
                  <c:v>-5774</c:v>
                </c:pt>
                <c:pt idx="203">
                  <c:v>-5705</c:v>
                </c:pt>
                <c:pt idx="204">
                  <c:v>-5699</c:v>
                </c:pt>
                <c:pt idx="205">
                  <c:v>-5699</c:v>
                </c:pt>
                <c:pt idx="206">
                  <c:v>-5689</c:v>
                </c:pt>
                <c:pt idx="207">
                  <c:v>-5647</c:v>
                </c:pt>
                <c:pt idx="208">
                  <c:v>-5608</c:v>
                </c:pt>
                <c:pt idx="209">
                  <c:v>-5598</c:v>
                </c:pt>
                <c:pt idx="210">
                  <c:v>-5598</c:v>
                </c:pt>
                <c:pt idx="211">
                  <c:v>-5587</c:v>
                </c:pt>
                <c:pt idx="212">
                  <c:v>-5550</c:v>
                </c:pt>
                <c:pt idx="213">
                  <c:v>-5504</c:v>
                </c:pt>
                <c:pt idx="214">
                  <c:v>-5421</c:v>
                </c:pt>
                <c:pt idx="215">
                  <c:v>-5384</c:v>
                </c:pt>
                <c:pt idx="216">
                  <c:v>-5298</c:v>
                </c:pt>
                <c:pt idx="217">
                  <c:v>-5293</c:v>
                </c:pt>
                <c:pt idx="218">
                  <c:v>-5213</c:v>
                </c:pt>
                <c:pt idx="219">
                  <c:v>-5208</c:v>
                </c:pt>
                <c:pt idx="220">
                  <c:v>-5165</c:v>
                </c:pt>
                <c:pt idx="221">
                  <c:v>-5139</c:v>
                </c:pt>
                <c:pt idx="222">
                  <c:v>-5139</c:v>
                </c:pt>
                <c:pt idx="223">
                  <c:v>-5112</c:v>
                </c:pt>
                <c:pt idx="224">
                  <c:v>-5091</c:v>
                </c:pt>
                <c:pt idx="225">
                  <c:v>-5090</c:v>
                </c:pt>
                <c:pt idx="226">
                  <c:v>-5036</c:v>
                </c:pt>
                <c:pt idx="227">
                  <c:v>-4936</c:v>
                </c:pt>
                <c:pt idx="228">
                  <c:v>-4932</c:v>
                </c:pt>
                <c:pt idx="229">
                  <c:v>-4914</c:v>
                </c:pt>
                <c:pt idx="230">
                  <c:v>-4857</c:v>
                </c:pt>
                <c:pt idx="231">
                  <c:v>-4857</c:v>
                </c:pt>
                <c:pt idx="232">
                  <c:v>-4823</c:v>
                </c:pt>
                <c:pt idx="233">
                  <c:v>-4760</c:v>
                </c:pt>
                <c:pt idx="234">
                  <c:v>-4722</c:v>
                </c:pt>
                <c:pt idx="235">
                  <c:v>-4717</c:v>
                </c:pt>
                <c:pt idx="236">
                  <c:v>-4706</c:v>
                </c:pt>
                <c:pt idx="237">
                  <c:v>-4690</c:v>
                </c:pt>
                <c:pt idx="238">
                  <c:v>-4686</c:v>
                </c:pt>
                <c:pt idx="239">
                  <c:v>-4685</c:v>
                </c:pt>
                <c:pt idx="240">
                  <c:v>-4654</c:v>
                </c:pt>
                <c:pt idx="241">
                  <c:v>-4654</c:v>
                </c:pt>
                <c:pt idx="242">
                  <c:v>-4642</c:v>
                </c:pt>
                <c:pt idx="243">
                  <c:v>-4642</c:v>
                </c:pt>
                <c:pt idx="244">
                  <c:v>-4578</c:v>
                </c:pt>
                <c:pt idx="245">
                  <c:v>-4515</c:v>
                </c:pt>
                <c:pt idx="246">
                  <c:v>-4514</c:v>
                </c:pt>
                <c:pt idx="247">
                  <c:v>-4498</c:v>
                </c:pt>
                <c:pt idx="248">
                  <c:v>-4479</c:v>
                </c:pt>
                <c:pt idx="249">
                  <c:v>-4424</c:v>
                </c:pt>
                <c:pt idx="250">
                  <c:v>-4381</c:v>
                </c:pt>
                <c:pt idx="251">
                  <c:v>-4344</c:v>
                </c:pt>
                <c:pt idx="252">
                  <c:v>-4328</c:v>
                </c:pt>
                <c:pt idx="253">
                  <c:v>-4327</c:v>
                </c:pt>
                <c:pt idx="254">
                  <c:v>-4327</c:v>
                </c:pt>
                <c:pt idx="255">
                  <c:v>-4317</c:v>
                </c:pt>
                <c:pt idx="256">
                  <c:v>-4307</c:v>
                </c:pt>
                <c:pt idx="257">
                  <c:v>-4306</c:v>
                </c:pt>
                <c:pt idx="258">
                  <c:v>-4301</c:v>
                </c:pt>
                <c:pt idx="259">
                  <c:v>-4301</c:v>
                </c:pt>
                <c:pt idx="260">
                  <c:v>-4298</c:v>
                </c:pt>
                <c:pt idx="261">
                  <c:v>-4296</c:v>
                </c:pt>
                <c:pt idx="262">
                  <c:v>-4295</c:v>
                </c:pt>
                <c:pt idx="263">
                  <c:v>-4295</c:v>
                </c:pt>
                <c:pt idx="264">
                  <c:v>-4209</c:v>
                </c:pt>
                <c:pt idx="265">
                  <c:v>-4199</c:v>
                </c:pt>
                <c:pt idx="266">
                  <c:v>-4184</c:v>
                </c:pt>
                <c:pt idx="267">
                  <c:v>-4121</c:v>
                </c:pt>
                <c:pt idx="268">
                  <c:v>-4120</c:v>
                </c:pt>
                <c:pt idx="269">
                  <c:v>-4119</c:v>
                </c:pt>
                <c:pt idx="270">
                  <c:v>-4103</c:v>
                </c:pt>
                <c:pt idx="271">
                  <c:v>-4103</c:v>
                </c:pt>
                <c:pt idx="272">
                  <c:v>-4103</c:v>
                </c:pt>
                <c:pt idx="273">
                  <c:v>-4099</c:v>
                </c:pt>
                <c:pt idx="274">
                  <c:v>-4099</c:v>
                </c:pt>
                <c:pt idx="275">
                  <c:v>-4018</c:v>
                </c:pt>
                <c:pt idx="276">
                  <c:v>-3991</c:v>
                </c:pt>
                <c:pt idx="277">
                  <c:v>-3991</c:v>
                </c:pt>
                <c:pt idx="278">
                  <c:v>-3922</c:v>
                </c:pt>
                <c:pt idx="279">
                  <c:v>-3922</c:v>
                </c:pt>
                <c:pt idx="280">
                  <c:v>-3906</c:v>
                </c:pt>
                <c:pt idx="281">
                  <c:v>-3895</c:v>
                </c:pt>
                <c:pt idx="282">
                  <c:v>-3895</c:v>
                </c:pt>
                <c:pt idx="283">
                  <c:v>-3895</c:v>
                </c:pt>
                <c:pt idx="284">
                  <c:v>-3890</c:v>
                </c:pt>
                <c:pt idx="285">
                  <c:v>-3885</c:v>
                </c:pt>
                <c:pt idx="286">
                  <c:v>-3880</c:v>
                </c:pt>
                <c:pt idx="287">
                  <c:v>-3879</c:v>
                </c:pt>
                <c:pt idx="288">
                  <c:v>-3875</c:v>
                </c:pt>
                <c:pt idx="289">
                  <c:v>-3875</c:v>
                </c:pt>
                <c:pt idx="290">
                  <c:v>-3826</c:v>
                </c:pt>
                <c:pt idx="291">
                  <c:v>-3826</c:v>
                </c:pt>
                <c:pt idx="292">
                  <c:v>-3810</c:v>
                </c:pt>
                <c:pt idx="293">
                  <c:v>-3810</c:v>
                </c:pt>
                <c:pt idx="294">
                  <c:v>-3714</c:v>
                </c:pt>
                <c:pt idx="295">
                  <c:v>-3714</c:v>
                </c:pt>
                <c:pt idx="296">
                  <c:v>-3704</c:v>
                </c:pt>
                <c:pt idx="297">
                  <c:v>-3698</c:v>
                </c:pt>
                <c:pt idx="298">
                  <c:v>-3698</c:v>
                </c:pt>
                <c:pt idx="299">
                  <c:v>-3682</c:v>
                </c:pt>
                <c:pt idx="300">
                  <c:v>-3676</c:v>
                </c:pt>
                <c:pt idx="301">
                  <c:v>-3660</c:v>
                </c:pt>
                <c:pt idx="302">
                  <c:v>-3639</c:v>
                </c:pt>
                <c:pt idx="303">
                  <c:v>-3596</c:v>
                </c:pt>
                <c:pt idx="304">
                  <c:v>-3596</c:v>
                </c:pt>
                <c:pt idx="305">
                  <c:v>-3527</c:v>
                </c:pt>
                <c:pt idx="306">
                  <c:v>-3522</c:v>
                </c:pt>
                <c:pt idx="307">
                  <c:v>-3506</c:v>
                </c:pt>
                <c:pt idx="308">
                  <c:v>-3491</c:v>
                </c:pt>
                <c:pt idx="309">
                  <c:v>-3484</c:v>
                </c:pt>
                <c:pt idx="310">
                  <c:v>-3468</c:v>
                </c:pt>
                <c:pt idx="311">
                  <c:v>-3468</c:v>
                </c:pt>
                <c:pt idx="312">
                  <c:v>-3458</c:v>
                </c:pt>
                <c:pt idx="313">
                  <c:v>-3452</c:v>
                </c:pt>
                <c:pt idx="314">
                  <c:v>-3404</c:v>
                </c:pt>
                <c:pt idx="315">
                  <c:v>-3383</c:v>
                </c:pt>
                <c:pt idx="316">
                  <c:v>-3383</c:v>
                </c:pt>
                <c:pt idx="317">
                  <c:v>-3382</c:v>
                </c:pt>
                <c:pt idx="318">
                  <c:v>-3335</c:v>
                </c:pt>
                <c:pt idx="319">
                  <c:v>-3335</c:v>
                </c:pt>
                <c:pt idx="320">
                  <c:v>-3319</c:v>
                </c:pt>
                <c:pt idx="321">
                  <c:v>-3314</c:v>
                </c:pt>
                <c:pt idx="322">
                  <c:v>-3314</c:v>
                </c:pt>
                <c:pt idx="323">
                  <c:v>-3314</c:v>
                </c:pt>
                <c:pt idx="324">
                  <c:v>-3314</c:v>
                </c:pt>
                <c:pt idx="325">
                  <c:v>-3314</c:v>
                </c:pt>
                <c:pt idx="326">
                  <c:v>-3303</c:v>
                </c:pt>
                <c:pt idx="327">
                  <c:v>-3303</c:v>
                </c:pt>
                <c:pt idx="328">
                  <c:v>-3303</c:v>
                </c:pt>
                <c:pt idx="329">
                  <c:v>-3303</c:v>
                </c:pt>
                <c:pt idx="330">
                  <c:v>-3303</c:v>
                </c:pt>
                <c:pt idx="331">
                  <c:v>-3303</c:v>
                </c:pt>
                <c:pt idx="332">
                  <c:v>-3298</c:v>
                </c:pt>
                <c:pt idx="333">
                  <c:v>-3292</c:v>
                </c:pt>
                <c:pt idx="334">
                  <c:v>-3287</c:v>
                </c:pt>
                <c:pt idx="335">
                  <c:v>-3287</c:v>
                </c:pt>
                <c:pt idx="336">
                  <c:v>-3287</c:v>
                </c:pt>
                <c:pt idx="337">
                  <c:v>-3287</c:v>
                </c:pt>
                <c:pt idx="338">
                  <c:v>-3287</c:v>
                </c:pt>
                <c:pt idx="339">
                  <c:v>-3282</c:v>
                </c:pt>
                <c:pt idx="340">
                  <c:v>-3276</c:v>
                </c:pt>
                <c:pt idx="341">
                  <c:v>-3276</c:v>
                </c:pt>
                <c:pt idx="342">
                  <c:v>-3271</c:v>
                </c:pt>
                <c:pt idx="343">
                  <c:v>-3267</c:v>
                </c:pt>
                <c:pt idx="344">
                  <c:v>-3256</c:v>
                </c:pt>
                <c:pt idx="345">
                  <c:v>-3238</c:v>
                </c:pt>
                <c:pt idx="346">
                  <c:v>-3223</c:v>
                </c:pt>
                <c:pt idx="347">
                  <c:v>-3206</c:v>
                </c:pt>
                <c:pt idx="348">
                  <c:v>-3190</c:v>
                </c:pt>
                <c:pt idx="349">
                  <c:v>-3185</c:v>
                </c:pt>
                <c:pt idx="350">
                  <c:v>-3185</c:v>
                </c:pt>
                <c:pt idx="351">
                  <c:v>-3179</c:v>
                </c:pt>
                <c:pt idx="352">
                  <c:v>-3179</c:v>
                </c:pt>
                <c:pt idx="353">
                  <c:v>-3127</c:v>
                </c:pt>
                <c:pt idx="354">
                  <c:v>-3127</c:v>
                </c:pt>
                <c:pt idx="355">
                  <c:v>-3127</c:v>
                </c:pt>
                <c:pt idx="356">
                  <c:v>-3106</c:v>
                </c:pt>
                <c:pt idx="357">
                  <c:v>-3106</c:v>
                </c:pt>
                <c:pt idx="358">
                  <c:v>-3101</c:v>
                </c:pt>
                <c:pt idx="359">
                  <c:v>-3095</c:v>
                </c:pt>
                <c:pt idx="360">
                  <c:v>-3095</c:v>
                </c:pt>
                <c:pt idx="361">
                  <c:v>-3084</c:v>
                </c:pt>
                <c:pt idx="362">
                  <c:v>-3079</c:v>
                </c:pt>
                <c:pt idx="363">
                  <c:v>-3057</c:v>
                </c:pt>
                <c:pt idx="364">
                  <c:v>-3057</c:v>
                </c:pt>
                <c:pt idx="365">
                  <c:v>-3057</c:v>
                </c:pt>
                <c:pt idx="366">
                  <c:v>-3057</c:v>
                </c:pt>
                <c:pt idx="367">
                  <c:v>-3057</c:v>
                </c:pt>
                <c:pt idx="368">
                  <c:v>-3057</c:v>
                </c:pt>
                <c:pt idx="369">
                  <c:v>-3057</c:v>
                </c:pt>
                <c:pt idx="370">
                  <c:v>-3057</c:v>
                </c:pt>
                <c:pt idx="371">
                  <c:v>-3052</c:v>
                </c:pt>
                <c:pt idx="372">
                  <c:v>-3047</c:v>
                </c:pt>
                <c:pt idx="373">
                  <c:v>-3042</c:v>
                </c:pt>
                <c:pt idx="374">
                  <c:v>-3026</c:v>
                </c:pt>
                <c:pt idx="375">
                  <c:v>-2919</c:v>
                </c:pt>
                <c:pt idx="376">
                  <c:v>-2919</c:v>
                </c:pt>
                <c:pt idx="377">
                  <c:v>-2904</c:v>
                </c:pt>
                <c:pt idx="378">
                  <c:v>-2893</c:v>
                </c:pt>
                <c:pt idx="379">
                  <c:v>-2876</c:v>
                </c:pt>
                <c:pt idx="380">
                  <c:v>-2876</c:v>
                </c:pt>
                <c:pt idx="381">
                  <c:v>-2876</c:v>
                </c:pt>
                <c:pt idx="382">
                  <c:v>-2876</c:v>
                </c:pt>
                <c:pt idx="383">
                  <c:v>-2876</c:v>
                </c:pt>
                <c:pt idx="384">
                  <c:v>-2876</c:v>
                </c:pt>
                <c:pt idx="385">
                  <c:v>-2876</c:v>
                </c:pt>
                <c:pt idx="386">
                  <c:v>-2845</c:v>
                </c:pt>
                <c:pt idx="387">
                  <c:v>-2822</c:v>
                </c:pt>
                <c:pt idx="388">
                  <c:v>-2785</c:v>
                </c:pt>
                <c:pt idx="389">
                  <c:v>-2716</c:v>
                </c:pt>
                <c:pt idx="390">
                  <c:v>-2716</c:v>
                </c:pt>
                <c:pt idx="391">
                  <c:v>-2716</c:v>
                </c:pt>
                <c:pt idx="392">
                  <c:v>-2716</c:v>
                </c:pt>
                <c:pt idx="393">
                  <c:v>-2702</c:v>
                </c:pt>
                <c:pt idx="394">
                  <c:v>-2684</c:v>
                </c:pt>
                <c:pt idx="395">
                  <c:v>-2678</c:v>
                </c:pt>
                <c:pt idx="396">
                  <c:v>-2662</c:v>
                </c:pt>
                <c:pt idx="397">
                  <c:v>-2632</c:v>
                </c:pt>
                <c:pt idx="398">
                  <c:v>-2621</c:v>
                </c:pt>
                <c:pt idx="399">
                  <c:v>-2616</c:v>
                </c:pt>
                <c:pt idx="400">
                  <c:v>-2611</c:v>
                </c:pt>
                <c:pt idx="401">
                  <c:v>-2607</c:v>
                </c:pt>
                <c:pt idx="402">
                  <c:v>-2604</c:v>
                </c:pt>
                <c:pt idx="403">
                  <c:v>-2598</c:v>
                </c:pt>
                <c:pt idx="404">
                  <c:v>-2588</c:v>
                </c:pt>
                <c:pt idx="405">
                  <c:v>-2580</c:v>
                </c:pt>
                <c:pt idx="406">
                  <c:v>-2508</c:v>
                </c:pt>
                <c:pt idx="407">
                  <c:v>-2503</c:v>
                </c:pt>
                <c:pt idx="408">
                  <c:v>-2481</c:v>
                </c:pt>
                <c:pt idx="409">
                  <c:v>-2481</c:v>
                </c:pt>
                <c:pt idx="410">
                  <c:v>-2474</c:v>
                </c:pt>
                <c:pt idx="411">
                  <c:v>-2470</c:v>
                </c:pt>
                <c:pt idx="412">
                  <c:v>-2468</c:v>
                </c:pt>
                <c:pt idx="413">
                  <c:v>-2465</c:v>
                </c:pt>
                <c:pt idx="414">
                  <c:v>-2454</c:v>
                </c:pt>
                <c:pt idx="415">
                  <c:v>-2453</c:v>
                </c:pt>
                <c:pt idx="416">
                  <c:v>-2450</c:v>
                </c:pt>
                <c:pt idx="417">
                  <c:v>-2438</c:v>
                </c:pt>
                <c:pt idx="418">
                  <c:v>-2436</c:v>
                </c:pt>
                <c:pt idx="419">
                  <c:v>-2432</c:v>
                </c:pt>
                <c:pt idx="420">
                  <c:v>-2428</c:v>
                </c:pt>
                <c:pt idx="421">
                  <c:v>-2427</c:v>
                </c:pt>
                <c:pt idx="422">
                  <c:v>-2427</c:v>
                </c:pt>
                <c:pt idx="423">
                  <c:v>-2427</c:v>
                </c:pt>
                <c:pt idx="424">
                  <c:v>-2427</c:v>
                </c:pt>
                <c:pt idx="425">
                  <c:v>-2418</c:v>
                </c:pt>
                <c:pt idx="426">
                  <c:v>-2418</c:v>
                </c:pt>
                <c:pt idx="427">
                  <c:v>-2413</c:v>
                </c:pt>
                <c:pt idx="428">
                  <c:v>-2402</c:v>
                </c:pt>
                <c:pt idx="429">
                  <c:v>-2395</c:v>
                </c:pt>
                <c:pt idx="430">
                  <c:v>-2374</c:v>
                </c:pt>
                <c:pt idx="431">
                  <c:v>-2316</c:v>
                </c:pt>
                <c:pt idx="432">
                  <c:v>-2295</c:v>
                </c:pt>
                <c:pt idx="433">
                  <c:v>-2278</c:v>
                </c:pt>
                <c:pt idx="434">
                  <c:v>-2267</c:v>
                </c:pt>
                <c:pt idx="435">
                  <c:v>-2262.5</c:v>
                </c:pt>
                <c:pt idx="436">
                  <c:v>-2262</c:v>
                </c:pt>
                <c:pt idx="437">
                  <c:v>-2261</c:v>
                </c:pt>
                <c:pt idx="438">
                  <c:v>-2240</c:v>
                </c:pt>
                <c:pt idx="439">
                  <c:v>-2216</c:v>
                </c:pt>
                <c:pt idx="440">
                  <c:v>-2166</c:v>
                </c:pt>
                <c:pt idx="441">
                  <c:v>-2145</c:v>
                </c:pt>
                <c:pt idx="442">
                  <c:v>-2108</c:v>
                </c:pt>
                <c:pt idx="443">
                  <c:v>-2097</c:v>
                </c:pt>
                <c:pt idx="444">
                  <c:v>-2097</c:v>
                </c:pt>
                <c:pt idx="445">
                  <c:v>-2097</c:v>
                </c:pt>
                <c:pt idx="446">
                  <c:v>-2097</c:v>
                </c:pt>
                <c:pt idx="447">
                  <c:v>-2081</c:v>
                </c:pt>
                <c:pt idx="448">
                  <c:v>-2081</c:v>
                </c:pt>
                <c:pt idx="449">
                  <c:v>-2076</c:v>
                </c:pt>
                <c:pt idx="450">
                  <c:v>-2070</c:v>
                </c:pt>
                <c:pt idx="451">
                  <c:v>-2070</c:v>
                </c:pt>
                <c:pt idx="452">
                  <c:v>-2065</c:v>
                </c:pt>
                <c:pt idx="453">
                  <c:v>-2065</c:v>
                </c:pt>
                <c:pt idx="454">
                  <c:v>-2059</c:v>
                </c:pt>
                <c:pt idx="455">
                  <c:v>-2059</c:v>
                </c:pt>
                <c:pt idx="456">
                  <c:v>-2055</c:v>
                </c:pt>
                <c:pt idx="457">
                  <c:v>-2049</c:v>
                </c:pt>
                <c:pt idx="458">
                  <c:v>-2048</c:v>
                </c:pt>
                <c:pt idx="459">
                  <c:v>-2043</c:v>
                </c:pt>
                <c:pt idx="460">
                  <c:v>-2029</c:v>
                </c:pt>
                <c:pt idx="461">
                  <c:v>-2016</c:v>
                </c:pt>
                <c:pt idx="462">
                  <c:v>-2012</c:v>
                </c:pt>
                <c:pt idx="463">
                  <c:v>-2006</c:v>
                </c:pt>
                <c:pt idx="464">
                  <c:v>-2002</c:v>
                </c:pt>
                <c:pt idx="465">
                  <c:v>-1995</c:v>
                </c:pt>
                <c:pt idx="466">
                  <c:v>-1993</c:v>
                </c:pt>
                <c:pt idx="467">
                  <c:v>-1991</c:v>
                </c:pt>
                <c:pt idx="468">
                  <c:v>-1990</c:v>
                </c:pt>
                <c:pt idx="469">
                  <c:v>-1948</c:v>
                </c:pt>
                <c:pt idx="470">
                  <c:v>-1917</c:v>
                </c:pt>
                <c:pt idx="471">
                  <c:v>-1910</c:v>
                </c:pt>
                <c:pt idx="472">
                  <c:v>-1907</c:v>
                </c:pt>
                <c:pt idx="473">
                  <c:v>-1900</c:v>
                </c:pt>
                <c:pt idx="474">
                  <c:v>-1894</c:v>
                </c:pt>
                <c:pt idx="475">
                  <c:v>-1880</c:v>
                </c:pt>
                <c:pt idx="476">
                  <c:v>-1873</c:v>
                </c:pt>
                <c:pt idx="477">
                  <c:v>-1867.5</c:v>
                </c:pt>
                <c:pt idx="478">
                  <c:v>-1867</c:v>
                </c:pt>
                <c:pt idx="479">
                  <c:v>-1862</c:v>
                </c:pt>
                <c:pt idx="480">
                  <c:v>-1851</c:v>
                </c:pt>
                <c:pt idx="481">
                  <c:v>-1851</c:v>
                </c:pt>
                <c:pt idx="482">
                  <c:v>-1848</c:v>
                </c:pt>
                <c:pt idx="483">
                  <c:v>-1846</c:v>
                </c:pt>
                <c:pt idx="484">
                  <c:v>-1846</c:v>
                </c:pt>
                <c:pt idx="485">
                  <c:v>-1840</c:v>
                </c:pt>
                <c:pt idx="486">
                  <c:v>-1815</c:v>
                </c:pt>
                <c:pt idx="487">
                  <c:v>-1814</c:v>
                </c:pt>
                <c:pt idx="488">
                  <c:v>-1793</c:v>
                </c:pt>
                <c:pt idx="489">
                  <c:v>-1776</c:v>
                </c:pt>
                <c:pt idx="490">
                  <c:v>-1771</c:v>
                </c:pt>
                <c:pt idx="491">
                  <c:v>-1771</c:v>
                </c:pt>
                <c:pt idx="492">
                  <c:v>-1766</c:v>
                </c:pt>
                <c:pt idx="493">
                  <c:v>-1766</c:v>
                </c:pt>
                <c:pt idx="494">
                  <c:v>-1724</c:v>
                </c:pt>
                <c:pt idx="495">
                  <c:v>-1692</c:v>
                </c:pt>
                <c:pt idx="496">
                  <c:v>-1675</c:v>
                </c:pt>
                <c:pt idx="497">
                  <c:v>-1670</c:v>
                </c:pt>
                <c:pt idx="498">
                  <c:v>-1670</c:v>
                </c:pt>
                <c:pt idx="499">
                  <c:v>-1660</c:v>
                </c:pt>
                <c:pt idx="500">
                  <c:v>-1659</c:v>
                </c:pt>
                <c:pt idx="501">
                  <c:v>-1659</c:v>
                </c:pt>
                <c:pt idx="502">
                  <c:v>-1659</c:v>
                </c:pt>
                <c:pt idx="503">
                  <c:v>-1659</c:v>
                </c:pt>
                <c:pt idx="504">
                  <c:v>-1659</c:v>
                </c:pt>
                <c:pt idx="505">
                  <c:v>-1654</c:v>
                </c:pt>
                <c:pt idx="506">
                  <c:v>-1654</c:v>
                </c:pt>
                <c:pt idx="507">
                  <c:v>-1654</c:v>
                </c:pt>
                <c:pt idx="508">
                  <c:v>-1654</c:v>
                </c:pt>
                <c:pt idx="509">
                  <c:v>-1648</c:v>
                </c:pt>
                <c:pt idx="510">
                  <c:v>-1632</c:v>
                </c:pt>
                <c:pt idx="511">
                  <c:v>-1621</c:v>
                </c:pt>
                <c:pt idx="512">
                  <c:v>-1621</c:v>
                </c:pt>
                <c:pt idx="513">
                  <c:v>-1611</c:v>
                </c:pt>
                <c:pt idx="514">
                  <c:v>-1611</c:v>
                </c:pt>
                <c:pt idx="515">
                  <c:v>-1611</c:v>
                </c:pt>
                <c:pt idx="516">
                  <c:v>-1579</c:v>
                </c:pt>
                <c:pt idx="517">
                  <c:v>-1574</c:v>
                </c:pt>
                <c:pt idx="518">
                  <c:v>-1505</c:v>
                </c:pt>
                <c:pt idx="519">
                  <c:v>-1494</c:v>
                </c:pt>
                <c:pt idx="520">
                  <c:v>-1491.5</c:v>
                </c:pt>
                <c:pt idx="521">
                  <c:v>-1490</c:v>
                </c:pt>
                <c:pt idx="522">
                  <c:v>-1489</c:v>
                </c:pt>
                <c:pt idx="523">
                  <c:v>-1484</c:v>
                </c:pt>
                <c:pt idx="524">
                  <c:v>-1480</c:v>
                </c:pt>
                <c:pt idx="525">
                  <c:v>-1480</c:v>
                </c:pt>
                <c:pt idx="526">
                  <c:v>-1472</c:v>
                </c:pt>
                <c:pt idx="527">
                  <c:v>-1472</c:v>
                </c:pt>
                <c:pt idx="528">
                  <c:v>-1468</c:v>
                </c:pt>
                <c:pt idx="529">
                  <c:v>-1467</c:v>
                </c:pt>
                <c:pt idx="530">
                  <c:v>-1446</c:v>
                </c:pt>
                <c:pt idx="531">
                  <c:v>-1446</c:v>
                </c:pt>
                <c:pt idx="532">
                  <c:v>-1445</c:v>
                </c:pt>
                <c:pt idx="533">
                  <c:v>-1441</c:v>
                </c:pt>
                <c:pt idx="534">
                  <c:v>-1440</c:v>
                </c:pt>
                <c:pt idx="535">
                  <c:v>-1431</c:v>
                </c:pt>
                <c:pt idx="536">
                  <c:v>-1425</c:v>
                </c:pt>
                <c:pt idx="537">
                  <c:v>-1408</c:v>
                </c:pt>
                <c:pt idx="538">
                  <c:v>-1404</c:v>
                </c:pt>
                <c:pt idx="539">
                  <c:v>-1388</c:v>
                </c:pt>
                <c:pt idx="540">
                  <c:v>-1350</c:v>
                </c:pt>
                <c:pt idx="541">
                  <c:v>-1281</c:v>
                </c:pt>
                <c:pt idx="542">
                  <c:v>-1281</c:v>
                </c:pt>
                <c:pt idx="543">
                  <c:v>-1281</c:v>
                </c:pt>
                <c:pt idx="544">
                  <c:v>-1276</c:v>
                </c:pt>
                <c:pt idx="545">
                  <c:v>-1276</c:v>
                </c:pt>
                <c:pt idx="546">
                  <c:v>-1276</c:v>
                </c:pt>
                <c:pt idx="547">
                  <c:v>-1265</c:v>
                </c:pt>
                <c:pt idx="548">
                  <c:v>-1259</c:v>
                </c:pt>
                <c:pt idx="549">
                  <c:v>-1234</c:v>
                </c:pt>
                <c:pt idx="550">
                  <c:v>-1232</c:v>
                </c:pt>
                <c:pt idx="551">
                  <c:v>-1217</c:v>
                </c:pt>
                <c:pt idx="552">
                  <c:v>-1212</c:v>
                </c:pt>
                <c:pt idx="553">
                  <c:v>-1211</c:v>
                </c:pt>
                <c:pt idx="554">
                  <c:v>-1207</c:v>
                </c:pt>
                <c:pt idx="555">
                  <c:v>-1206</c:v>
                </c:pt>
                <c:pt idx="556">
                  <c:v>-1206</c:v>
                </c:pt>
                <c:pt idx="557">
                  <c:v>-1206</c:v>
                </c:pt>
                <c:pt idx="558">
                  <c:v>-1205</c:v>
                </c:pt>
                <c:pt idx="559">
                  <c:v>-1202</c:v>
                </c:pt>
                <c:pt idx="560">
                  <c:v>-1200</c:v>
                </c:pt>
                <c:pt idx="561">
                  <c:v>-1200</c:v>
                </c:pt>
                <c:pt idx="562">
                  <c:v>-1200</c:v>
                </c:pt>
                <c:pt idx="563">
                  <c:v>-1179</c:v>
                </c:pt>
                <c:pt idx="564">
                  <c:v>-1117</c:v>
                </c:pt>
                <c:pt idx="565">
                  <c:v>-1110</c:v>
                </c:pt>
                <c:pt idx="566">
                  <c:v>-1094</c:v>
                </c:pt>
                <c:pt idx="567">
                  <c:v>-1091</c:v>
                </c:pt>
                <c:pt idx="568">
                  <c:v>-1072</c:v>
                </c:pt>
                <c:pt idx="569">
                  <c:v>-1072</c:v>
                </c:pt>
                <c:pt idx="570">
                  <c:v>-1061</c:v>
                </c:pt>
                <c:pt idx="571">
                  <c:v>-1056</c:v>
                </c:pt>
                <c:pt idx="572">
                  <c:v>-1053</c:v>
                </c:pt>
                <c:pt idx="573">
                  <c:v>-1045</c:v>
                </c:pt>
                <c:pt idx="574">
                  <c:v>-1042</c:v>
                </c:pt>
                <c:pt idx="575">
                  <c:v>-1031</c:v>
                </c:pt>
                <c:pt idx="576">
                  <c:v>-1020</c:v>
                </c:pt>
                <c:pt idx="577">
                  <c:v>-1015</c:v>
                </c:pt>
                <c:pt idx="578">
                  <c:v>-1008</c:v>
                </c:pt>
                <c:pt idx="579">
                  <c:v>-1004</c:v>
                </c:pt>
                <c:pt idx="580">
                  <c:v>-907</c:v>
                </c:pt>
                <c:pt idx="581">
                  <c:v>-903</c:v>
                </c:pt>
                <c:pt idx="582">
                  <c:v>-903</c:v>
                </c:pt>
                <c:pt idx="583">
                  <c:v>-902</c:v>
                </c:pt>
                <c:pt idx="584">
                  <c:v>-896</c:v>
                </c:pt>
                <c:pt idx="585">
                  <c:v>-893</c:v>
                </c:pt>
                <c:pt idx="586">
                  <c:v>-893</c:v>
                </c:pt>
                <c:pt idx="587">
                  <c:v>-893</c:v>
                </c:pt>
                <c:pt idx="588">
                  <c:v>-891</c:v>
                </c:pt>
                <c:pt idx="589">
                  <c:v>-887</c:v>
                </c:pt>
                <c:pt idx="590">
                  <c:v>-886</c:v>
                </c:pt>
                <c:pt idx="591">
                  <c:v>-881</c:v>
                </c:pt>
                <c:pt idx="592">
                  <c:v>-880</c:v>
                </c:pt>
                <c:pt idx="593">
                  <c:v>-875</c:v>
                </c:pt>
                <c:pt idx="594">
                  <c:v>-875</c:v>
                </c:pt>
                <c:pt idx="595">
                  <c:v>-875</c:v>
                </c:pt>
                <c:pt idx="596">
                  <c:v>-875</c:v>
                </c:pt>
                <c:pt idx="597">
                  <c:v>-866</c:v>
                </c:pt>
                <c:pt idx="598">
                  <c:v>-866</c:v>
                </c:pt>
                <c:pt idx="599">
                  <c:v>-860</c:v>
                </c:pt>
                <c:pt idx="600">
                  <c:v>-849</c:v>
                </c:pt>
                <c:pt idx="601">
                  <c:v>-849</c:v>
                </c:pt>
                <c:pt idx="602">
                  <c:v>-849</c:v>
                </c:pt>
                <c:pt idx="603">
                  <c:v>-849</c:v>
                </c:pt>
                <c:pt idx="604">
                  <c:v>-848</c:v>
                </c:pt>
                <c:pt idx="605">
                  <c:v>-843</c:v>
                </c:pt>
                <c:pt idx="606">
                  <c:v>-834</c:v>
                </c:pt>
                <c:pt idx="607">
                  <c:v>-834</c:v>
                </c:pt>
                <c:pt idx="608">
                  <c:v>-827</c:v>
                </c:pt>
                <c:pt idx="609">
                  <c:v>-812</c:v>
                </c:pt>
                <c:pt idx="610">
                  <c:v>-812</c:v>
                </c:pt>
                <c:pt idx="611">
                  <c:v>-812</c:v>
                </c:pt>
                <c:pt idx="612">
                  <c:v>-812</c:v>
                </c:pt>
                <c:pt idx="613">
                  <c:v>-810</c:v>
                </c:pt>
                <c:pt idx="614">
                  <c:v>-805</c:v>
                </c:pt>
                <c:pt idx="615">
                  <c:v>-773</c:v>
                </c:pt>
                <c:pt idx="616">
                  <c:v>-752</c:v>
                </c:pt>
                <c:pt idx="617">
                  <c:v>-694</c:v>
                </c:pt>
                <c:pt idx="618">
                  <c:v>-694</c:v>
                </c:pt>
                <c:pt idx="619">
                  <c:v>-690</c:v>
                </c:pt>
                <c:pt idx="620">
                  <c:v>-683</c:v>
                </c:pt>
                <c:pt idx="621">
                  <c:v>-672</c:v>
                </c:pt>
                <c:pt idx="622">
                  <c:v>-661</c:v>
                </c:pt>
                <c:pt idx="623">
                  <c:v>-650</c:v>
                </c:pt>
                <c:pt idx="624">
                  <c:v>-647</c:v>
                </c:pt>
                <c:pt idx="625">
                  <c:v>-645</c:v>
                </c:pt>
                <c:pt idx="626">
                  <c:v>-645</c:v>
                </c:pt>
                <c:pt idx="627">
                  <c:v>-645</c:v>
                </c:pt>
                <c:pt idx="628">
                  <c:v>-640</c:v>
                </c:pt>
                <c:pt idx="629">
                  <c:v>-634</c:v>
                </c:pt>
                <c:pt idx="630">
                  <c:v>-634</c:v>
                </c:pt>
                <c:pt idx="631">
                  <c:v>-629</c:v>
                </c:pt>
                <c:pt idx="632">
                  <c:v>-629</c:v>
                </c:pt>
                <c:pt idx="633">
                  <c:v>-629</c:v>
                </c:pt>
                <c:pt idx="634">
                  <c:v>-624</c:v>
                </c:pt>
                <c:pt idx="635">
                  <c:v>-619</c:v>
                </c:pt>
                <c:pt idx="636">
                  <c:v>-618</c:v>
                </c:pt>
                <c:pt idx="637">
                  <c:v>-618</c:v>
                </c:pt>
                <c:pt idx="638">
                  <c:v>-614.5</c:v>
                </c:pt>
                <c:pt idx="639">
                  <c:v>-613</c:v>
                </c:pt>
                <c:pt idx="640">
                  <c:v>-603</c:v>
                </c:pt>
                <c:pt idx="641">
                  <c:v>-602</c:v>
                </c:pt>
                <c:pt idx="642">
                  <c:v>-591</c:v>
                </c:pt>
                <c:pt idx="643">
                  <c:v>-586</c:v>
                </c:pt>
                <c:pt idx="644">
                  <c:v>-586</c:v>
                </c:pt>
                <c:pt idx="645">
                  <c:v>-565</c:v>
                </c:pt>
                <c:pt idx="646">
                  <c:v>-523</c:v>
                </c:pt>
                <c:pt idx="647">
                  <c:v>-496</c:v>
                </c:pt>
                <c:pt idx="648">
                  <c:v>-496</c:v>
                </c:pt>
                <c:pt idx="649">
                  <c:v>-491</c:v>
                </c:pt>
                <c:pt idx="650">
                  <c:v>-486</c:v>
                </c:pt>
                <c:pt idx="651">
                  <c:v>-485</c:v>
                </c:pt>
                <c:pt idx="652">
                  <c:v>-480</c:v>
                </c:pt>
                <c:pt idx="653">
                  <c:v>-480</c:v>
                </c:pt>
                <c:pt idx="654">
                  <c:v>-480</c:v>
                </c:pt>
                <c:pt idx="655">
                  <c:v>-480</c:v>
                </c:pt>
                <c:pt idx="656">
                  <c:v>-469</c:v>
                </c:pt>
                <c:pt idx="657">
                  <c:v>-469</c:v>
                </c:pt>
                <c:pt idx="658">
                  <c:v>-469</c:v>
                </c:pt>
                <c:pt idx="659">
                  <c:v>-465</c:v>
                </c:pt>
                <c:pt idx="660">
                  <c:v>-465</c:v>
                </c:pt>
                <c:pt idx="661">
                  <c:v>-459</c:v>
                </c:pt>
                <c:pt idx="662">
                  <c:v>-458</c:v>
                </c:pt>
                <c:pt idx="663">
                  <c:v>-458</c:v>
                </c:pt>
                <c:pt idx="664">
                  <c:v>-455</c:v>
                </c:pt>
                <c:pt idx="665">
                  <c:v>-453</c:v>
                </c:pt>
                <c:pt idx="666">
                  <c:v>-453</c:v>
                </c:pt>
                <c:pt idx="667">
                  <c:v>-450</c:v>
                </c:pt>
                <c:pt idx="668">
                  <c:v>-450</c:v>
                </c:pt>
                <c:pt idx="669">
                  <c:v>-448</c:v>
                </c:pt>
                <c:pt idx="670">
                  <c:v>-448</c:v>
                </c:pt>
                <c:pt idx="671">
                  <c:v>-445</c:v>
                </c:pt>
                <c:pt idx="672">
                  <c:v>-445</c:v>
                </c:pt>
                <c:pt idx="673">
                  <c:v>-437</c:v>
                </c:pt>
                <c:pt idx="674">
                  <c:v>-426</c:v>
                </c:pt>
                <c:pt idx="675">
                  <c:v>-415</c:v>
                </c:pt>
                <c:pt idx="676">
                  <c:v>-394</c:v>
                </c:pt>
                <c:pt idx="677">
                  <c:v>-394</c:v>
                </c:pt>
                <c:pt idx="678">
                  <c:v>-357</c:v>
                </c:pt>
                <c:pt idx="679">
                  <c:v>-311</c:v>
                </c:pt>
                <c:pt idx="680">
                  <c:v>-280</c:v>
                </c:pt>
                <c:pt idx="681">
                  <c:v>-280</c:v>
                </c:pt>
                <c:pt idx="682">
                  <c:v>-280</c:v>
                </c:pt>
                <c:pt idx="683">
                  <c:v>-277</c:v>
                </c:pt>
                <c:pt idx="684">
                  <c:v>-272</c:v>
                </c:pt>
                <c:pt idx="685">
                  <c:v>-272</c:v>
                </c:pt>
                <c:pt idx="686">
                  <c:v>-272</c:v>
                </c:pt>
                <c:pt idx="687">
                  <c:v>-269</c:v>
                </c:pt>
                <c:pt idx="688">
                  <c:v>-269</c:v>
                </c:pt>
                <c:pt idx="689">
                  <c:v>-261</c:v>
                </c:pt>
                <c:pt idx="690">
                  <c:v>-261</c:v>
                </c:pt>
                <c:pt idx="691">
                  <c:v>-257</c:v>
                </c:pt>
                <c:pt idx="692">
                  <c:v>-256</c:v>
                </c:pt>
                <c:pt idx="693">
                  <c:v>-250</c:v>
                </c:pt>
                <c:pt idx="694">
                  <c:v>-250</c:v>
                </c:pt>
                <c:pt idx="695">
                  <c:v>-245</c:v>
                </c:pt>
                <c:pt idx="696">
                  <c:v>-240</c:v>
                </c:pt>
                <c:pt idx="697">
                  <c:v>-234</c:v>
                </c:pt>
                <c:pt idx="698">
                  <c:v>-218</c:v>
                </c:pt>
                <c:pt idx="699">
                  <c:v>-218</c:v>
                </c:pt>
                <c:pt idx="700">
                  <c:v>-178</c:v>
                </c:pt>
                <c:pt idx="701">
                  <c:v>-128</c:v>
                </c:pt>
                <c:pt idx="702">
                  <c:v>-91</c:v>
                </c:pt>
                <c:pt idx="703">
                  <c:v>-87</c:v>
                </c:pt>
                <c:pt idx="704">
                  <c:v>-82</c:v>
                </c:pt>
                <c:pt idx="705">
                  <c:v>-75</c:v>
                </c:pt>
                <c:pt idx="706">
                  <c:v>-75</c:v>
                </c:pt>
                <c:pt idx="707">
                  <c:v>-75</c:v>
                </c:pt>
                <c:pt idx="708">
                  <c:v>-74</c:v>
                </c:pt>
                <c:pt idx="709">
                  <c:v>-64</c:v>
                </c:pt>
                <c:pt idx="710">
                  <c:v>-64</c:v>
                </c:pt>
                <c:pt idx="711">
                  <c:v>-64</c:v>
                </c:pt>
                <c:pt idx="712">
                  <c:v>-58</c:v>
                </c:pt>
                <c:pt idx="713">
                  <c:v>-53</c:v>
                </c:pt>
                <c:pt idx="714">
                  <c:v>-48</c:v>
                </c:pt>
                <c:pt idx="715">
                  <c:v>-44</c:v>
                </c:pt>
                <c:pt idx="716">
                  <c:v>-43</c:v>
                </c:pt>
                <c:pt idx="717">
                  <c:v>-31</c:v>
                </c:pt>
                <c:pt idx="718">
                  <c:v>-22</c:v>
                </c:pt>
                <c:pt idx="719">
                  <c:v>-21</c:v>
                </c:pt>
                <c:pt idx="720">
                  <c:v>-21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15</c:v>
                </c:pt>
                <c:pt idx="730">
                  <c:v>15</c:v>
                </c:pt>
                <c:pt idx="731">
                  <c:v>33</c:v>
                </c:pt>
                <c:pt idx="732">
                  <c:v>117</c:v>
                </c:pt>
                <c:pt idx="733">
                  <c:v>128</c:v>
                </c:pt>
                <c:pt idx="734">
                  <c:v>128</c:v>
                </c:pt>
                <c:pt idx="735">
                  <c:v>133</c:v>
                </c:pt>
                <c:pt idx="736">
                  <c:v>138</c:v>
                </c:pt>
                <c:pt idx="737">
                  <c:v>142</c:v>
                </c:pt>
                <c:pt idx="738">
                  <c:v>150</c:v>
                </c:pt>
                <c:pt idx="739">
                  <c:v>150</c:v>
                </c:pt>
                <c:pt idx="740">
                  <c:v>153</c:v>
                </c:pt>
                <c:pt idx="741">
                  <c:v>153</c:v>
                </c:pt>
                <c:pt idx="742">
                  <c:v>159</c:v>
                </c:pt>
                <c:pt idx="743">
                  <c:v>170</c:v>
                </c:pt>
                <c:pt idx="744">
                  <c:v>170</c:v>
                </c:pt>
                <c:pt idx="745">
                  <c:v>171</c:v>
                </c:pt>
                <c:pt idx="746">
                  <c:v>191</c:v>
                </c:pt>
                <c:pt idx="747">
                  <c:v>214</c:v>
                </c:pt>
                <c:pt idx="748">
                  <c:v>234</c:v>
                </c:pt>
                <c:pt idx="749">
                  <c:v>287</c:v>
                </c:pt>
                <c:pt idx="750">
                  <c:v>331</c:v>
                </c:pt>
                <c:pt idx="751">
                  <c:v>331</c:v>
                </c:pt>
                <c:pt idx="752">
                  <c:v>361</c:v>
                </c:pt>
                <c:pt idx="753">
                  <c:v>369</c:v>
                </c:pt>
                <c:pt idx="754">
                  <c:v>374</c:v>
                </c:pt>
                <c:pt idx="755">
                  <c:v>374</c:v>
                </c:pt>
                <c:pt idx="756">
                  <c:v>394</c:v>
                </c:pt>
                <c:pt idx="757">
                  <c:v>433</c:v>
                </c:pt>
                <c:pt idx="758">
                  <c:v>438</c:v>
                </c:pt>
                <c:pt idx="759">
                  <c:v>438</c:v>
                </c:pt>
                <c:pt idx="760">
                  <c:v>438</c:v>
                </c:pt>
                <c:pt idx="761">
                  <c:v>512</c:v>
                </c:pt>
                <c:pt idx="762">
                  <c:v>534</c:v>
                </c:pt>
                <c:pt idx="763">
                  <c:v>549</c:v>
                </c:pt>
                <c:pt idx="764">
                  <c:v>570</c:v>
                </c:pt>
                <c:pt idx="765">
                  <c:v>571</c:v>
                </c:pt>
                <c:pt idx="766">
                  <c:v>575</c:v>
                </c:pt>
                <c:pt idx="767">
                  <c:v>586</c:v>
                </c:pt>
                <c:pt idx="768">
                  <c:v>688</c:v>
                </c:pt>
                <c:pt idx="769">
                  <c:v>703</c:v>
                </c:pt>
                <c:pt idx="770">
                  <c:v>715</c:v>
                </c:pt>
                <c:pt idx="771">
                  <c:v>720</c:v>
                </c:pt>
                <c:pt idx="772">
                  <c:v>736</c:v>
                </c:pt>
                <c:pt idx="773">
                  <c:v>737</c:v>
                </c:pt>
                <c:pt idx="774">
                  <c:v>764</c:v>
                </c:pt>
                <c:pt idx="775">
                  <c:v>789</c:v>
                </c:pt>
                <c:pt idx="776">
                  <c:v>790</c:v>
                </c:pt>
                <c:pt idx="777">
                  <c:v>800</c:v>
                </c:pt>
                <c:pt idx="778">
                  <c:v>801</c:v>
                </c:pt>
                <c:pt idx="779">
                  <c:v>822</c:v>
                </c:pt>
                <c:pt idx="780">
                  <c:v>822</c:v>
                </c:pt>
                <c:pt idx="781">
                  <c:v>822</c:v>
                </c:pt>
                <c:pt idx="782">
                  <c:v>833</c:v>
                </c:pt>
                <c:pt idx="783">
                  <c:v>838</c:v>
                </c:pt>
                <c:pt idx="784">
                  <c:v>838</c:v>
                </c:pt>
                <c:pt idx="785">
                  <c:v>870</c:v>
                </c:pt>
                <c:pt idx="786">
                  <c:v>930</c:v>
                </c:pt>
                <c:pt idx="787">
                  <c:v>939</c:v>
                </c:pt>
                <c:pt idx="788">
                  <c:v>949</c:v>
                </c:pt>
                <c:pt idx="789">
                  <c:v>972</c:v>
                </c:pt>
                <c:pt idx="790">
                  <c:v>1002</c:v>
                </c:pt>
                <c:pt idx="791">
                  <c:v>1008</c:v>
                </c:pt>
                <c:pt idx="792">
                  <c:v>1013</c:v>
                </c:pt>
                <c:pt idx="793">
                  <c:v>1030</c:v>
                </c:pt>
                <c:pt idx="794">
                  <c:v>1045</c:v>
                </c:pt>
                <c:pt idx="795">
                  <c:v>1050</c:v>
                </c:pt>
                <c:pt idx="796">
                  <c:v>1078</c:v>
                </c:pt>
                <c:pt idx="797">
                  <c:v>1110</c:v>
                </c:pt>
                <c:pt idx="798">
                  <c:v>1110</c:v>
                </c:pt>
                <c:pt idx="799">
                  <c:v>1110</c:v>
                </c:pt>
                <c:pt idx="800">
                  <c:v>1110</c:v>
                </c:pt>
                <c:pt idx="801">
                  <c:v>1110</c:v>
                </c:pt>
                <c:pt idx="802">
                  <c:v>1110</c:v>
                </c:pt>
                <c:pt idx="803">
                  <c:v>1110</c:v>
                </c:pt>
                <c:pt idx="804">
                  <c:v>1115</c:v>
                </c:pt>
                <c:pt idx="805">
                  <c:v>1115</c:v>
                </c:pt>
                <c:pt idx="806">
                  <c:v>1132</c:v>
                </c:pt>
                <c:pt idx="807">
                  <c:v>1135</c:v>
                </c:pt>
                <c:pt idx="808">
                  <c:v>1142</c:v>
                </c:pt>
                <c:pt idx="809">
                  <c:v>1142</c:v>
                </c:pt>
                <c:pt idx="810">
                  <c:v>1142</c:v>
                </c:pt>
                <c:pt idx="811">
                  <c:v>1142</c:v>
                </c:pt>
                <c:pt idx="812">
                  <c:v>1142</c:v>
                </c:pt>
                <c:pt idx="813">
                  <c:v>1142</c:v>
                </c:pt>
                <c:pt idx="814">
                  <c:v>1142</c:v>
                </c:pt>
                <c:pt idx="815">
                  <c:v>1158</c:v>
                </c:pt>
                <c:pt idx="816">
                  <c:v>1158</c:v>
                </c:pt>
                <c:pt idx="817">
                  <c:v>1162</c:v>
                </c:pt>
                <c:pt idx="818">
                  <c:v>1163</c:v>
                </c:pt>
                <c:pt idx="819">
                  <c:v>1164</c:v>
                </c:pt>
                <c:pt idx="820">
                  <c:v>1180</c:v>
                </c:pt>
                <c:pt idx="821">
                  <c:v>1201</c:v>
                </c:pt>
                <c:pt idx="822">
                  <c:v>1212</c:v>
                </c:pt>
                <c:pt idx="823">
                  <c:v>1228</c:v>
                </c:pt>
                <c:pt idx="824">
                  <c:v>1270</c:v>
                </c:pt>
                <c:pt idx="825">
                  <c:v>1318</c:v>
                </c:pt>
                <c:pt idx="826">
                  <c:v>1323</c:v>
                </c:pt>
                <c:pt idx="827">
                  <c:v>1339</c:v>
                </c:pt>
                <c:pt idx="828">
                  <c:v>1340</c:v>
                </c:pt>
                <c:pt idx="829">
                  <c:v>1340</c:v>
                </c:pt>
                <c:pt idx="830">
                  <c:v>1345</c:v>
                </c:pt>
                <c:pt idx="831">
                  <c:v>1345</c:v>
                </c:pt>
                <c:pt idx="832">
                  <c:v>1356</c:v>
                </c:pt>
                <c:pt idx="833">
                  <c:v>1361</c:v>
                </c:pt>
                <c:pt idx="834">
                  <c:v>1361</c:v>
                </c:pt>
                <c:pt idx="835">
                  <c:v>1370</c:v>
                </c:pt>
                <c:pt idx="836">
                  <c:v>1399</c:v>
                </c:pt>
                <c:pt idx="837">
                  <c:v>1436</c:v>
                </c:pt>
                <c:pt idx="838">
                  <c:v>1440</c:v>
                </c:pt>
                <c:pt idx="839">
                  <c:v>1537</c:v>
                </c:pt>
                <c:pt idx="840">
                  <c:v>1537</c:v>
                </c:pt>
                <c:pt idx="841">
                  <c:v>1537</c:v>
                </c:pt>
                <c:pt idx="842">
                  <c:v>1548</c:v>
                </c:pt>
                <c:pt idx="843">
                  <c:v>1553</c:v>
                </c:pt>
                <c:pt idx="844">
                  <c:v>1563</c:v>
                </c:pt>
                <c:pt idx="845">
                  <c:v>1607</c:v>
                </c:pt>
                <c:pt idx="846">
                  <c:v>1628</c:v>
                </c:pt>
                <c:pt idx="847">
                  <c:v>1633</c:v>
                </c:pt>
                <c:pt idx="848">
                  <c:v>1695</c:v>
                </c:pt>
                <c:pt idx="849">
                  <c:v>1702</c:v>
                </c:pt>
                <c:pt idx="850">
                  <c:v>1707.5</c:v>
                </c:pt>
                <c:pt idx="851">
                  <c:v>1739</c:v>
                </c:pt>
                <c:pt idx="852">
                  <c:v>1766</c:v>
                </c:pt>
                <c:pt idx="853">
                  <c:v>1767</c:v>
                </c:pt>
                <c:pt idx="854">
                  <c:v>1772</c:v>
                </c:pt>
                <c:pt idx="855">
                  <c:v>1794</c:v>
                </c:pt>
                <c:pt idx="856">
                  <c:v>1799</c:v>
                </c:pt>
                <c:pt idx="857">
                  <c:v>1803</c:v>
                </c:pt>
                <c:pt idx="858">
                  <c:v>1814</c:v>
                </c:pt>
                <c:pt idx="859">
                  <c:v>1884</c:v>
                </c:pt>
                <c:pt idx="860">
                  <c:v>1937</c:v>
                </c:pt>
                <c:pt idx="861">
                  <c:v>1948</c:v>
                </c:pt>
                <c:pt idx="862">
                  <c:v>1959</c:v>
                </c:pt>
                <c:pt idx="863">
                  <c:v>1959</c:v>
                </c:pt>
                <c:pt idx="864">
                  <c:v>1975</c:v>
                </c:pt>
                <c:pt idx="865">
                  <c:v>2012</c:v>
                </c:pt>
                <c:pt idx="866">
                  <c:v>2140</c:v>
                </c:pt>
                <c:pt idx="867">
                  <c:v>2140</c:v>
                </c:pt>
                <c:pt idx="868">
                  <c:v>2145</c:v>
                </c:pt>
                <c:pt idx="869">
                  <c:v>2145</c:v>
                </c:pt>
                <c:pt idx="870">
                  <c:v>2145</c:v>
                </c:pt>
                <c:pt idx="871">
                  <c:v>2145</c:v>
                </c:pt>
                <c:pt idx="872">
                  <c:v>2151</c:v>
                </c:pt>
                <c:pt idx="873">
                  <c:v>2155</c:v>
                </c:pt>
                <c:pt idx="874">
                  <c:v>2156</c:v>
                </c:pt>
                <c:pt idx="875">
                  <c:v>2172</c:v>
                </c:pt>
                <c:pt idx="876">
                  <c:v>2246</c:v>
                </c:pt>
                <c:pt idx="877">
                  <c:v>2386</c:v>
                </c:pt>
                <c:pt idx="878">
                  <c:v>2401</c:v>
                </c:pt>
                <c:pt idx="879">
                  <c:v>2402</c:v>
                </c:pt>
                <c:pt idx="880">
                  <c:v>2418</c:v>
                </c:pt>
                <c:pt idx="881">
                  <c:v>2540</c:v>
                </c:pt>
                <c:pt idx="882">
                  <c:v>2540</c:v>
                </c:pt>
                <c:pt idx="883">
                  <c:v>2545</c:v>
                </c:pt>
                <c:pt idx="884">
                  <c:v>2545</c:v>
                </c:pt>
                <c:pt idx="885">
                  <c:v>2560</c:v>
                </c:pt>
                <c:pt idx="886">
                  <c:v>2566</c:v>
                </c:pt>
                <c:pt idx="887">
                  <c:v>2567</c:v>
                </c:pt>
                <c:pt idx="888">
                  <c:v>2582</c:v>
                </c:pt>
                <c:pt idx="889">
                  <c:v>2598</c:v>
                </c:pt>
                <c:pt idx="890">
                  <c:v>2610</c:v>
                </c:pt>
                <c:pt idx="891">
                  <c:v>2648</c:v>
                </c:pt>
                <c:pt idx="892">
                  <c:v>2663</c:v>
                </c:pt>
                <c:pt idx="893">
                  <c:v>2743</c:v>
                </c:pt>
                <c:pt idx="894">
                  <c:v>2755</c:v>
                </c:pt>
                <c:pt idx="895">
                  <c:v>2759</c:v>
                </c:pt>
                <c:pt idx="896">
                  <c:v>2855</c:v>
                </c:pt>
                <c:pt idx="897">
                  <c:v>2866</c:v>
                </c:pt>
                <c:pt idx="898">
                  <c:v>2951</c:v>
                </c:pt>
                <c:pt idx="899">
                  <c:v>2951</c:v>
                </c:pt>
                <c:pt idx="900">
                  <c:v>2951</c:v>
                </c:pt>
                <c:pt idx="901">
                  <c:v>2966</c:v>
                </c:pt>
                <c:pt idx="902">
                  <c:v>2966</c:v>
                </c:pt>
                <c:pt idx="903">
                  <c:v>2977</c:v>
                </c:pt>
                <c:pt idx="904">
                  <c:v>2982</c:v>
                </c:pt>
                <c:pt idx="905">
                  <c:v>2982</c:v>
                </c:pt>
                <c:pt idx="906">
                  <c:v>2993</c:v>
                </c:pt>
                <c:pt idx="907">
                  <c:v>2998</c:v>
                </c:pt>
                <c:pt idx="908">
                  <c:v>2998</c:v>
                </c:pt>
                <c:pt idx="909">
                  <c:v>3000</c:v>
                </c:pt>
                <c:pt idx="910">
                  <c:v>3004</c:v>
                </c:pt>
                <c:pt idx="911">
                  <c:v>3005</c:v>
                </c:pt>
                <c:pt idx="912">
                  <c:v>3025</c:v>
                </c:pt>
                <c:pt idx="913">
                  <c:v>3031</c:v>
                </c:pt>
                <c:pt idx="914">
                  <c:v>3031</c:v>
                </c:pt>
                <c:pt idx="915">
                  <c:v>3197</c:v>
                </c:pt>
                <c:pt idx="916">
                  <c:v>3245</c:v>
                </c:pt>
                <c:pt idx="917">
                  <c:v>3350</c:v>
                </c:pt>
                <c:pt idx="918">
                  <c:v>3357</c:v>
                </c:pt>
                <c:pt idx="919">
                  <c:v>3393</c:v>
                </c:pt>
                <c:pt idx="920">
                  <c:v>3446</c:v>
                </c:pt>
                <c:pt idx="921">
                  <c:v>3532.5</c:v>
                </c:pt>
                <c:pt idx="922">
                  <c:v>3610</c:v>
                </c:pt>
                <c:pt idx="923">
                  <c:v>3612</c:v>
                </c:pt>
                <c:pt idx="924">
                  <c:v>3614</c:v>
                </c:pt>
                <c:pt idx="925">
                  <c:v>3617</c:v>
                </c:pt>
                <c:pt idx="926">
                  <c:v>3624</c:v>
                </c:pt>
                <c:pt idx="927">
                  <c:v>3649</c:v>
                </c:pt>
                <c:pt idx="928">
                  <c:v>3650</c:v>
                </c:pt>
                <c:pt idx="929">
                  <c:v>3666</c:v>
                </c:pt>
                <c:pt idx="930">
                  <c:v>3714</c:v>
                </c:pt>
                <c:pt idx="931">
                  <c:v>3746</c:v>
                </c:pt>
                <c:pt idx="932">
                  <c:v>3767</c:v>
                </c:pt>
                <c:pt idx="933">
                  <c:v>3767</c:v>
                </c:pt>
                <c:pt idx="934">
                  <c:v>3768</c:v>
                </c:pt>
                <c:pt idx="935">
                  <c:v>3800</c:v>
                </c:pt>
                <c:pt idx="936">
                  <c:v>3804</c:v>
                </c:pt>
                <c:pt idx="937">
                  <c:v>3816</c:v>
                </c:pt>
                <c:pt idx="938">
                  <c:v>3830</c:v>
                </c:pt>
                <c:pt idx="939">
                  <c:v>3832</c:v>
                </c:pt>
                <c:pt idx="940">
                  <c:v>3853</c:v>
                </c:pt>
                <c:pt idx="941">
                  <c:v>3853</c:v>
                </c:pt>
                <c:pt idx="942">
                  <c:v>3869</c:v>
                </c:pt>
                <c:pt idx="943">
                  <c:v>3880</c:v>
                </c:pt>
                <c:pt idx="944">
                  <c:v>3943</c:v>
                </c:pt>
                <c:pt idx="945">
                  <c:v>3943</c:v>
                </c:pt>
                <c:pt idx="946">
                  <c:v>3976</c:v>
                </c:pt>
                <c:pt idx="947">
                  <c:v>3981</c:v>
                </c:pt>
                <c:pt idx="948">
                  <c:v>3996</c:v>
                </c:pt>
                <c:pt idx="949">
                  <c:v>4008</c:v>
                </c:pt>
                <c:pt idx="950">
                  <c:v>4040</c:v>
                </c:pt>
                <c:pt idx="951">
                  <c:v>4146</c:v>
                </c:pt>
                <c:pt idx="952">
                  <c:v>4155</c:v>
                </c:pt>
                <c:pt idx="953">
                  <c:v>4258</c:v>
                </c:pt>
                <c:pt idx="954">
                  <c:v>4301</c:v>
                </c:pt>
                <c:pt idx="955">
                  <c:v>4349</c:v>
                </c:pt>
                <c:pt idx="956">
                  <c:v>4372</c:v>
                </c:pt>
                <c:pt idx="957">
                  <c:v>4390</c:v>
                </c:pt>
                <c:pt idx="958">
                  <c:v>4530</c:v>
                </c:pt>
                <c:pt idx="959">
                  <c:v>4557</c:v>
                </c:pt>
                <c:pt idx="960">
                  <c:v>4579</c:v>
                </c:pt>
                <c:pt idx="961">
                  <c:v>4599</c:v>
                </c:pt>
                <c:pt idx="962">
                  <c:v>4612</c:v>
                </c:pt>
                <c:pt idx="963">
                  <c:v>4612</c:v>
                </c:pt>
                <c:pt idx="964">
                  <c:v>4627</c:v>
                </c:pt>
                <c:pt idx="965">
                  <c:v>4636</c:v>
                </c:pt>
                <c:pt idx="966">
                  <c:v>4793</c:v>
                </c:pt>
                <c:pt idx="967">
                  <c:v>4799</c:v>
                </c:pt>
                <c:pt idx="968">
                  <c:v>4803</c:v>
                </c:pt>
                <c:pt idx="969">
                  <c:v>4819</c:v>
                </c:pt>
                <c:pt idx="970">
                  <c:v>4821</c:v>
                </c:pt>
                <c:pt idx="971">
                  <c:v>4979</c:v>
                </c:pt>
                <c:pt idx="972">
                  <c:v>4984</c:v>
                </c:pt>
                <c:pt idx="973">
                  <c:v>5004</c:v>
                </c:pt>
                <c:pt idx="974">
                  <c:v>5008</c:v>
                </c:pt>
                <c:pt idx="975">
                  <c:v>5012</c:v>
                </c:pt>
                <c:pt idx="976">
                  <c:v>5023</c:v>
                </c:pt>
                <c:pt idx="977">
                  <c:v>5040</c:v>
                </c:pt>
                <c:pt idx="978">
                  <c:v>5047</c:v>
                </c:pt>
                <c:pt idx="979">
                  <c:v>5059</c:v>
                </c:pt>
                <c:pt idx="980">
                  <c:v>5075</c:v>
                </c:pt>
                <c:pt idx="981">
                  <c:v>5188</c:v>
                </c:pt>
                <c:pt idx="982">
                  <c:v>5192</c:v>
                </c:pt>
                <c:pt idx="983">
                  <c:v>5199</c:v>
                </c:pt>
                <c:pt idx="984">
                  <c:v>5207</c:v>
                </c:pt>
                <c:pt idx="985">
                  <c:v>5395</c:v>
                </c:pt>
                <c:pt idx="986">
                  <c:v>5409</c:v>
                </c:pt>
                <c:pt idx="987">
                  <c:v>5456</c:v>
                </c:pt>
                <c:pt idx="988">
                  <c:v>5464</c:v>
                </c:pt>
                <c:pt idx="989">
                  <c:v>5465</c:v>
                </c:pt>
                <c:pt idx="990">
                  <c:v>5465</c:v>
                </c:pt>
                <c:pt idx="991">
                  <c:v>5574</c:v>
                </c:pt>
                <c:pt idx="992">
                  <c:v>5591</c:v>
                </c:pt>
                <c:pt idx="993">
                  <c:v>5591</c:v>
                </c:pt>
                <c:pt idx="994">
                  <c:v>5600</c:v>
                </c:pt>
                <c:pt idx="995">
                  <c:v>5614</c:v>
                </c:pt>
                <c:pt idx="996">
                  <c:v>5614</c:v>
                </c:pt>
                <c:pt idx="997">
                  <c:v>5622</c:v>
                </c:pt>
                <c:pt idx="998">
                  <c:v>5767</c:v>
                </c:pt>
                <c:pt idx="999">
                  <c:v>5810</c:v>
                </c:pt>
                <c:pt idx="1000">
                  <c:v>5813</c:v>
                </c:pt>
                <c:pt idx="1001">
                  <c:v>6004</c:v>
                </c:pt>
                <c:pt idx="1002">
                  <c:v>6018</c:v>
                </c:pt>
                <c:pt idx="1003">
                  <c:v>6018</c:v>
                </c:pt>
                <c:pt idx="1004">
                  <c:v>6034</c:v>
                </c:pt>
                <c:pt idx="1005">
                  <c:v>6034</c:v>
                </c:pt>
                <c:pt idx="1006">
                  <c:v>6034</c:v>
                </c:pt>
                <c:pt idx="1007">
                  <c:v>6078</c:v>
                </c:pt>
                <c:pt idx="1008">
                  <c:v>6078</c:v>
                </c:pt>
                <c:pt idx="1009">
                  <c:v>6186</c:v>
                </c:pt>
                <c:pt idx="1010">
                  <c:v>6186</c:v>
                </c:pt>
                <c:pt idx="1011">
                  <c:v>6186</c:v>
                </c:pt>
                <c:pt idx="1012">
                  <c:v>6186</c:v>
                </c:pt>
                <c:pt idx="1013">
                  <c:v>6186</c:v>
                </c:pt>
                <c:pt idx="1014">
                  <c:v>6186</c:v>
                </c:pt>
                <c:pt idx="1015">
                  <c:v>6199</c:v>
                </c:pt>
                <c:pt idx="1016">
                  <c:v>6199</c:v>
                </c:pt>
                <c:pt idx="1017">
                  <c:v>6529</c:v>
                </c:pt>
                <c:pt idx="1018">
                  <c:v>6567</c:v>
                </c:pt>
                <c:pt idx="1019">
                  <c:v>6583</c:v>
                </c:pt>
                <c:pt idx="1020">
                  <c:v>6583</c:v>
                </c:pt>
                <c:pt idx="1021">
                  <c:v>6617</c:v>
                </c:pt>
                <c:pt idx="1022">
                  <c:v>6617</c:v>
                </c:pt>
                <c:pt idx="1023">
                  <c:v>6643</c:v>
                </c:pt>
                <c:pt idx="1024">
                  <c:v>6654</c:v>
                </c:pt>
                <c:pt idx="1025">
                  <c:v>6654</c:v>
                </c:pt>
                <c:pt idx="1026">
                  <c:v>6664</c:v>
                </c:pt>
                <c:pt idx="1027">
                  <c:v>6664</c:v>
                </c:pt>
                <c:pt idx="1028">
                  <c:v>6665</c:v>
                </c:pt>
                <c:pt idx="1029">
                  <c:v>6665</c:v>
                </c:pt>
                <c:pt idx="1030">
                  <c:v>6750</c:v>
                </c:pt>
                <c:pt idx="1031">
                  <c:v>6798</c:v>
                </c:pt>
                <c:pt idx="1032">
                  <c:v>6798</c:v>
                </c:pt>
                <c:pt idx="1033">
                  <c:v>6800</c:v>
                </c:pt>
                <c:pt idx="1034">
                  <c:v>6800</c:v>
                </c:pt>
                <c:pt idx="1035">
                  <c:v>6872</c:v>
                </c:pt>
                <c:pt idx="1036">
                  <c:v>6872</c:v>
                </c:pt>
                <c:pt idx="1037">
                  <c:v>6872</c:v>
                </c:pt>
                <c:pt idx="1038">
                  <c:v>6872</c:v>
                </c:pt>
                <c:pt idx="1039">
                  <c:v>6872</c:v>
                </c:pt>
                <c:pt idx="1040">
                  <c:v>6872</c:v>
                </c:pt>
                <c:pt idx="1041">
                  <c:v>6872</c:v>
                </c:pt>
                <c:pt idx="1042">
                  <c:v>7032</c:v>
                </c:pt>
                <c:pt idx="1043">
                  <c:v>7193</c:v>
                </c:pt>
                <c:pt idx="1044">
                  <c:v>7213</c:v>
                </c:pt>
                <c:pt idx="1045">
                  <c:v>7374</c:v>
                </c:pt>
                <c:pt idx="1046">
                  <c:v>7443</c:v>
                </c:pt>
                <c:pt idx="1047">
                  <c:v>7581</c:v>
                </c:pt>
                <c:pt idx="1048">
                  <c:v>7609</c:v>
                </c:pt>
                <c:pt idx="1049">
                  <c:v>7647</c:v>
                </c:pt>
                <c:pt idx="1050">
                  <c:v>7812</c:v>
                </c:pt>
                <c:pt idx="1051">
                  <c:v>7827</c:v>
                </c:pt>
                <c:pt idx="1052">
                  <c:v>8000</c:v>
                </c:pt>
                <c:pt idx="1053">
                  <c:v>8019</c:v>
                </c:pt>
                <c:pt idx="1054">
                  <c:v>8019</c:v>
                </c:pt>
                <c:pt idx="1055">
                  <c:v>8030</c:v>
                </c:pt>
                <c:pt idx="1056">
                  <c:v>8042</c:v>
                </c:pt>
                <c:pt idx="1057">
                  <c:v>8201</c:v>
                </c:pt>
                <c:pt idx="1058">
                  <c:v>8413</c:v>
                </c:pt>
                <c:pt idx="1059">
                  <c:v>8435</c:v>
                </c:pt>
                <c:pt idx="1060">
                  <c:v>8474</c:v>
                </c:pt>
              </c:numCache>
            </c:numRef>
          </c:xVal>
          <c:yVal>
            <c:numRef>
              <c:f>Active!$V$21:$V$1714</c:f>
              <c:numCache>
                <c:formatCode>General</c:formatCode>
                <c:ptCount val="1694"/>
                <c:pt idx="600">
                  <c:v>-0.20123559999774443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F15-4954-A1D5-032B5E617F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123808"/>
        <c:axId val="1"/>
      </c:scatterChart>
      <c:valAx>
        <c:axId val="913123808"/>
        <c:scaling>
          <c:orientation val="minMax"/>
          <c:max val="10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1511135365503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5792079207920791E-2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3123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15854577583742"/>
          <c:y val="0.92145141978098655"/>
          <c:w val="0.65470336009978958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18</xdr:col>
      <xdr:colOff>142875</xdr:colOff>
      <xdr:row>18</xdr:row>
      <xdr:rowOff>47625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0ACD2D86-1740-1E20-D604-AD0FC58D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342900</xdr:colOff>
      <xdr:row>0</xdr:row>
      <xdr:rowOff>0</xdr:rowOff>
    </xdr:from>
    <xdr:to>
      <xdr:col>29</xdr:col>
      <xdr:colOff>495300</xdr:colOff>
      <xdr:row>18</xdr:row>
      <xdr:rowOff>57150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79648764-C7A2-C0EE-4E24-FA14EE2C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bav-astro.de/sfs/BAVM_link.php?BAVMnr=25" TargetMode="External"/><Relationship Id="rId21" Type="http://schemas.openxmlformats.org/officeDocument/2006/relationships/hyperlink" Target="http://www.bav-astro.de/sfs/BAVM_link.php?BAVMnr=12" TargetMode="External"/><Relationship Id="rId42" Type="http://schemas.openxmlformats.org/officeDocument/2006/relationships/hyperlink" Target="http://www.bav-astro.de/sfs/BAVM_link.php?BAVMnr=15" TargetMode="External"/><Relationship Id="rId63" Type="http://schemas.openxmlformats.org/officeDocument/2006/relationships/hyperlink" Target="http://www.bav-astro.de/sfs/BAVM_link.php?BAVMnr=18" TargetMode="External"/><Relationship Id="rId84" Type="http://schemas.openxmlformats.org/officeDocument/2006/relationships/hyperlink" Target="http://www.konkoly.hu/cgi-bin/IBVS?795" TargetMode="External"/><Relationship Id="rId138" Type="http://schemas.openxmlformats.org/officeDocument/2006/relationships/hyperlink" Target="http://www.konkoly.hu/cgi-bin/IBVS?1694" TargetMode="External"/><Relationship Id="rId159" Type="http://schemas.openxmlformats.org/officeDocument/2006/relationships/hyperlink" Target="http://www.bav-astro.de/sfs/BAVM_link.php?BAVMnr=46" TargetMode="External"/><Relationship Id="rId170" Type="http://schemas.openxmlformats.org/officeDocument/2006/relationships/hyperlink" Target="http://www.bav-astro.de/sfs/BAVM_link.php?BAVMnr=60" TargetMode="External"/><Relationship Id="rId191" Type="http://schemas.openxmlformats.org/officeDocument/2006/relationships/hyperlink" Target="http://www.bav-astro.de/sfs/BAVM_link.php?BAVMnr=131" TargetMode="External"/><Relationship Id="rId205" Type="http://schemas.openxmlformats.org/officeDocument/2006/relationships/hyperlink" Target="http://vsolj.cetus-net.org/no43.pdf" TargetMode="External"/><Relationship Id="rId226" Type="http://schemas.openxmlformats.org/officeDocument/2006/relationships/hyperlink" Target="http://www.bav-astro.de/sfs/BAVM_link.php?BAVMnr=228" TargetMode="External"/><Relationship Id="rId107" Type="http://schemas.openxmlformats.org/officeDocument/2006/relationships/hyperlink" Target="http://www.konkoly.hu/cgi-bin/IBVS?419" TargetMode="External"/><Relationship Id="rId11" Type="http://schemas.openxmlformats.org/officeDocument/2006/relationships/hyperlink" Target="http://www.bav-astro.de/sfs/BAVM_link.php?BAVMnr=8" TargetMode="External"/><Relationship Id="rId32" Type="http://schemas.openxmlformats.org/officeDocument/2006/relationships/hyperlink" Target="http://www.bav-astro.de/sfs/BAVM_link.php?BAVMnr=12" TargetMode="External"/><Relationship Id="rId53" Type="http://schemas.openxmlformats.org/officeDocument/2006/relationships/hyperlink" Target="http://www.bav-astro.de/sfs/BAVM_link.php?BAVMnr=15" TargetMode="External"/><Relationship Id="rId74" Type="http://schemas.openxmlformats.org/officeDocument/2006/relationships/hyperlink" Target="http://www.konkoly.hu/cgi-bin/IBVS?180" TargetMode="External"/><Relationship Id="rId128" Type="http://schemas.openxmlformats.org/officeDocument/2006/relationships/hyperlink" Target="http://www.bav-astro.de/sfs/BAVM_link.php?BAVMnr=28" TargetMode="External"/><Relationship Id="rId149" Type="http://schemas.openxmlformats.org/officeDocument/2006/relationships/hyperlink" Target="http://www.konkoly.hu/cgi-bin/IBVS?2119" TargetMode="External"/><Relationship Id="rId5" Type="http://schemas.openxmlformats.org/officeDocument/2006/relationships/hyperlink" Target="http://www.bav-astro.de/sfs/BAVM_link.php?BAVMnr=8" TargetMode="External"/><Relationship Id="rId95" Type="http://schemas.openxmlformats.org/officeDocument/2006/relationships/hyperlink" Target="http://www.bav-astro.de/sfs/BAVM_link.php?BAVMnr=23" TargetMode="External"/><Relationship Id="rId160" Type="http://schemas.openxmlformats.org/officeDocument/2006/relationships/hyperlink" Target="http://www.bav-astro.de/sfs/BAVM_link.php?BAVMnr=50" TargetMode="External"/><Relationship Id="rId181" Type="http://schemas.openxmlformats.org/officeDocument/2006/relationships/hyperlink" Target="http://www.konkoly.hu/cgi-bin/IBVS?4340" TargetMode="External"/><Relationship Id="rId216" Type="http://schemas.openxmlformats.org/officeDocument/2006/relationships/hyperlink" Target="http://vsolj.cetus-net.org/no45.pdf" TargetMode="External"/><Relationship Id="rId237" Type="http://schemas.openxmlformats.org/officeDocument/2006/relationships/hyperlink" Target="http://vsolj.cetus-net.org/vsoljno53.pdf" TargetMode="External"/><Relationship Id="rId22" Type="http://schemas.openxmlformats.org/officeDocument/2006/relationships/hyperlink" Target="http://www.bav-astro.de/sfs/BAVM_link.php?BAVMnr=12" TargetMode="External"/><Relationship Id="rId43" Type="http://schemas.openxmlformats.org/officeDocument/2006/relationships/hyperlink" Target="http://www.bav-astro.de/sfs/BAVM_link.php?BAVMnr=15" TargetMode="External"/><Relationship Id="rId64" Type="http://schemas.openxmlformats.org/officeDocument/2006/relationships/hyperlink" Target="http://www.konkoly.hu/cgi-bin/IBVS?187" TargetMode="External"/><Relationship Id="rId118" Type="http://schemas.openxmlformats.org/officeDocument/2006/relationships/hyperlink" Target="http://www.konkoly.hu/cgi-bin/IBVS?779" TargetMode="External"/><Relationship Id="rId139" Type="http://schemas.openxmlformats.org/officeDocument/2006/relationships/hyperlink" Target="http://www.konkoly.hu/cgi-bin/IBVS?1694" TargetMode="External"/><Relationship Id="rId85" Type="http://schemas.openxmlformats.org/officeDocument/2006/relationships/hyperlink" Target="http://vsolj.cetus-net.org/no47.pdf" TargetMode="External"/><Relationship Id="rId150" Type="http://schemas.openxmlformats.org/officeDocument/2006/relationships/hyperlink" Target="http://www.konkoly.hu/cgi-bin/IBVS?2292" TargetMode="External"/><Relationship Id="rId171" Type="http://schemas.openxmlformats.org/officeDocument/2006/relationships/hyperlink" Target="http://www.bav-astro.de/sfs/BAVM_link.php?BAVMnr=60" TargetMode="External"/><Relationship Id="rId192" Type="http://schemas.openxmlformats.org/officeDocument/2006/relationships/hyperlink" Target="http://www.bav-astro.de/sfs/BAVM_link.php?BAVMnr=152" TargetMode="External"/><Relationship Id="rId206" Type="http://schemas.openxmlformats.org/officeDocument/2006/relationships/hyperlink" Target="http://vsolj.cetus-net.org/no43.pdf" TargetMode="External"/><Relationship Id="rId227" Type="http://schemas.openxmlformats.org/officeDocument/2006/relationships/hyperlink" Target="http://www.bav-astro.de/sfs/BAVM_link.php?BAVMnr=228" TargetMode="External"/><Relationship Id="rId201" Type="http://schemas.openxmlformats.org/officeDocument/2006/relationships/hyperlink" Target="http://vsolj.cetus-net.org/no40.pdf" TargetMode="External"/><Relationship Id="rId222" Type="http://schemas.openxmlformats.org/officeDocument/2006/relationships/hyperlink" Target="http://www.bav-astro.de/sfs/BAVM_link.php?BAVMnr=204" TargetMode="External"/><Relationship Id="rId243" Type="http://schemas.openxmlformats.org/officeDocument/2006/relationships/hyperlink" Target="http://www.bav-astro.de/sfs/BAVM_link.php?BAVMnr=239" TargetMode="External"/><Relationship Id="rId12" Type="http://schemas.openxmlformats.org/officeDocument/2006/relationships/hyperlink" Target="http://www.bav-astro.de/sfs/BAVM_link.php?BAVMnr=8" TargetMode="External"/><Relationship Id="rId17" Type="http://schemas.openxmlformats.org/officeDocument/2006/relationships/hyperlink" Target="http://www.bav-astro.de/sfs/BAVM_link.php?BAVMnr=10" TargetMode="External"/><Relationship Id="rId33" Type="http://schemas.openxmlformats.org/officeDocument/2006/relationships/hyperlink" Target="http://www.bav-astro.de/sfs/BAVM_link.php?BAVMnr=12" TargetMode="External"/><Relationship Id="rId38" Type="http://schemas.openxmlformats.org/officeDocument/2006/relationships/hyperlink" Target="http://www.konkoly.hu/cgi-bin/IBVS?180" TargetMode="External"/><Relationship Id="rId59" Type="http://schemas.openxmlformats.org/officeDocument/2006/relationships/hyperlink" Target="http://www.bav-astro.de/sfs/BAVM_link.php?BAVMnr=18" TargetMode="External"/><Relationship Id="rId103" Type="http://schemas.openxmlformats.org/officeDocument/2006/relationships/hyperlink" Target="http://www.konkoly.hu/cgi-bin/IBVS?795" TargetMode="External"/><Relationship Id="rId108" Type="http://schemas.openxmlformats.org/officeDocument/2006/relationships/hyperlink" Target="http://vsolj.cetus-net.org/no47.pdf" TargetMode="External"/><Relationship Id="rId124" Type="http://schemas.openxmlformats.org/officeDocument/2006/relationships/hyperlink" Target="http://www.bav-astro.de/sfs/BAVM_link.php?BAVMnr=28" TargetMode="External"/><Relationship Id="rId129" Type="http://schemas.openxmlformats.org/officeDocument/2006/relationships/hyperlink" Target="http://www.bav-astro.de/sfs/BAVM_link.php?BAVMnr=28" TargetMode="External"/><Relationship Id="rId54" Type="http://schemas.openxmlformats.org/officeDocument/2006/relationships/hyperlink" Target="http://www.bav-astro.de/sfs/BAVM_link.php?BAVMnr=15" TargetMode="External"/><Relationship Id="rId70" Type="http://schemas.openxmlformats.org/officeDocument/2006/relationships/hyperlink" Target="http://www.konkoly.hu/cgi-bin/IBVS?119" TargetMode="External"/><Relationship Id="rId75" Type="http://schemas.openxmlformats.org/officeDocument/2006/relationships/hyperlink" Target="http://www.konkoly.hu/cgi-bin/IBVS?180" TargetMode="External"/><Relationship Id="rId91" Type="http://schemas.openxmlformats.org/officeDocument/2006/relationships/hyperlink" Target="http://www.konkoly.hu/cgi-bin/IBVS?456" TargetMode="External"/><Relationship Id="rId96" Type="http://schemas.openxmlformats.org/officeDocument/2006/relationships/hyperlink" Target="http://vsolj.cetus-net.org/no47.pdf" TargetMode="External"/><Relationship Id="rId140" Type="http://schemas.openxmlformats.org/officeDocument/2006/relationships/hyperlink" Target="http://www.bav-astro.de/sfs/BAVM_link.php?BAVMnr=32" TargetMode="External"/><Relationship Id="rId145" Type="http://schemas.openxmlformats.org/officeDocument/2006/relationships/hyperlink" Target="http://www.konkoly.hu/cgi-bin/IBVS?2086" TargetMode="External"/><Relationship Id="rId161" Type="http://schemas.openxmlformats.org/officeDocument/2006/relationships/hyperlink" Target="http://www.bav-astro.de/sfs/BAVM_link.php?BAVMnr=50" TargetMode="External"/><Relationship Id="rId166" Type="http://schemas.openxmlformats.org/officeDocument/2006/relationships/hyperlink" Target="http://www.bav-astro.de/sfs/BAVM_link.php?BAVMnr=56" TargetMode="External"/><Relationship Id="rId182" Type="http://schemas.openxmlformats.org/officeDocument/2006/relationships/hyperlink" Target="http://www.bav-astro.de/sfs/BAVM_link.php?BAVMnr=113" TargetMode="External"/><Relationship Id="rId187" Type="http://schemas.openxmlformats.org/officeDocument/2006/relationships/hyperlink" Target="http://www.bav-astro.de/sfs/BAVM_link.php?BAVMnr=122" TargetMode="External"/><Relationship Id="rId217" Type="http://schemas.openxmlformats.org/officeDocument/2006/relationships/hyperlink" Target="http://www.konkoly.hu/cgi-bin/IBVS?5746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8" TargetMode="External"/><Relationship Id="rId212" Type="http://schemas.openxmlformats.org/officeDocument/2006/relationships/hyperlink" Target="http://vsolj.cetus-net.org/no44.pdf" TargetMode="External"/><Relationship Id="rId233" Type="http://schemas.openxmlformats.org/officeDocument/2006/relationships/hyperlink" Target="http://vsolj.cetus-net.org/vsoljno53.pdf" TargetMode="External"/><Relationship Id="rId238" Type="http://schemas.openxmlformats.org/officeDocument/2006/relationships/hyperlink" Target="http://vsolj.cetus-net.org/vsoljno53.pdf" TargetMode="External"/><Relationship Id="rId23" Type="http://schemas.openxmlformats.org/officeDocument/2006/relationships/hyperlink" Target="http://www.bav-astro.de/sfs/BAVM_link.php?BAVMnr=12" TargetMode="External"/><Relationship Id="rId28" Type="http://schemas.openxmlformats.org/officeDocument/2006/relationships/hyperlink" Target="http://www.bav-astro.de/sfs/BAVM_link.php?BAVMnr=12" TargetMode="External"/><Relationship Id="rId49" Type="http://schemas.openxmlformats.org/officeDocument/2006/relationships/hyperlink" Target="http://www.bav-astro.de/sfs/BAVM_link.php?BAVMnr=15" TargetMode="External"/><Relationship Id="rId114" Type="http://schemas.openxmlformats.org/officeDocument/2006/relationships/hyperlink" Target="http://www.bav-astro.de/sfs/BAVM_link.php?BAVMnr=25" TargetMode="External"/><Relationship Id="rId119" Type="http://schemas.openxmlformats.org/officeDocument/2006/relationships/hyperlink" Target="http://www.bav-astro.de/sfs/BAVM_link.php?BAVMnr=26" TargetMode="External"/><Relationship Id="rId44" Type="http://schemas.openxmlformats.org/officeDocument/2006/relationships/hyperlink" Target="http://www.bav-astro.de/sfs/BAVM_link.php?BAVMnr=15" TargetMode="External"/><Relationship Id="rId60" Type="http://schemas.openxmlformats.org/officeDocument/2006/relationships/hyperlink" Target="http://www.bav-astro.de/sfs/BAVM_link.php?BAVMnr=18" TargetMode="External"/><Relationship Id="rId65" Type="http://schemas.openxmlformats.org/officeDocument/2006/relationships/hyperlink" Target="http://www.bav-astro.de/sfs/BAVM_link.php?BAVMnr=18" TargetMode="External"/><Relationship Id="rId81" Type="http://schemas.openxmlformats.org/officeDocument/2006/relationships/hyperlink" Target="http://www.konkoly.hu/cgi-bin/IBVS?795" TargetMode="External"/><Relationship Id="rId86" Type="http://schemas.openxmlformats.org/officeDocument/2006/relationships/hyperlink" Target="http://www.bav-astro.de/sfs/BAVM_link.php?BAVMnr=23" TargetMode="External"/><Relationship Id="rId130" Type="http://schemas.openxmlformats.org/officeDocument/2006/relationships/hyperlink" Target="http://www.konkoly.hu/cgi-bin/IBVS?1163" TargetMode="External"/><Relationship Id="rId135" Type="http://schemas.openxmlformats.org/officeDocument/2006/relationships/hyperlink" Target="http://www.konkoly.hu/cgi-bin/IBVS?1449" TargetMode="External"/><Relationship Id="rId151" Type="http://schemas.openxmlformats.org/officeDocument/2006/relationships/hyperlink" Target="http://www.bav-astro.de/sfs/BAVM_link.php?BAVMnr=36" TargetMode="External"/><Relationship Id="rId156" Type="http://schemas.openxmlformats.org/officeDocument/2006/relationships/hyperlink" Target="http://www.bav-astro.de/sfs/BAVM_link.php?BAVMnr=46" TargetMode="External"/><Relationship Id="rId177" Type="http://schemas.openxmlformats.org/officeDocument/2006/relationships/hyperlink" Target="http://vsolj.cetus-net.org/no47.pdf" TargetMode="External"/><Relationship Id="rId198" Type="http://schemas.openxmlformats.org/officeDocument/2006/relationships/hyperlink" Target="http://www.bav-astro.de/sfs/BAVM_link.php?BAVMnr=154" TargetMode="External"/><Relationship Id="rId172" Type="http://schemas.openxmlformats.org/officeDocument/2006/relationships/hyperlink" Target="http://www.bav-astro.de/sfs/BAVM_link.php?BAVMnr=62" TargetMode="External"/><Relationship Id="rId193" Type="http://schemas.openxmlformats.org/officeDocument/2006/relationships/hyperlink" Target="http://www.bav-astro.de/sfs/BAVM_link.php?BAVMnr=131" TargetMode="External"/><Relationship Id="rId202" Type="http://schemas.openxmlformats.org/officeDocument/2006/relationships/hyperlink" Target="http://www.bav-astro.de/sfs/BAVM_link.php?BAVMnr=172" TargetMode="External"/><Relationship Id="rId207" Type="http://schemas.openxmlformats.org/officeDocument/2006/relationships/hyperlink" Target="http://www.konkoly.hu/cgi-bin/IBVS?5616" TargetMode="External"/><Relationship Id="rId223" Type="http://schemas.openxmlformats.org/officeDocument/2006/relationships/hyperlink" Target="http://var.astro.cz/oejv/issues/oejv0094.pdf" TargetMode="External"/><Relationship Id="rId228" Type="http://schemas.openxmlformats.org/officeDocument/2006/relationships/hyperlink" Target="http://www.aavso.org/sites/default/files/jaavso/v37n1/44.pdf" TargetMode="External"/><Relationship Id="rId244" Type="http://schemas.openxmlformats.org/officeDocument/2006/relationships/hyperlink" Target="http://vsolj.cetus-net.org/vsoljno59.pdf" TargetMode="External"/><Relationship Id="rId13" Type="http://schemas.openxmlformats.org/officeDocument/2006/relationships/hyperlink" Target="http://www.bav-astro.de/sfs/BAVM_link.php?BAVMnr=8" TargetMode="External"/><Relationship Id="rId18" Type="http://schemas.openxmlformats.org/officeDocument/2006/relationships/hyperlink" Target="http://www.bav-astro.de/sfs/BAVM_link.php?BAVMnr=10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konkoly.hu/cgi-bin/IBVS?795" TargetMode="External"/><Relationship Id="rId34" Type="http://schemas.openxmlformats.org/officeDocument/2006/relationships/hyperlink" Target="http://www.bav-astro.de/sfs/BAVM_link.php?BAVMnr=13" TargetMode="External"/><Relationship Id="rId50" Type="http://schemas.openxmlformats.org/officeDocument/2006/relationships/hyperlink" Target="http://www.bav-astro.de/sfs/BAVM_link.php?BAVMnr=15" TargetMode="External"/><Relationship Id="rId55" Type="http://schemas.openxmlformats.org/officeDocument/2006/relationships/hyperlink" Target="http://www.bav-astro.de/sfs/BAVM_link.php?BAVMnr=15" TargetMode="External"/><Relationship Id="rId76" Type="http://schemas.openxmlformats.org/officeDocument/2006/relationships/hyperlink" Target="http://www.konkoly.hu/cgi-bin/IBVS?322" TargetMode="External"/><Relationship Id="rId97" Type="http://schemas.openxmlformats.org/officeDocument/2006/relationships/hyperlink" Target="http://www.konkoly.hu/cgi-bin/IBVS?795" TargetMode="External"/><Relationship Id="rId104" Type="http://schemas.openxmlformats.org/officeDocument/2006/relationships/hyperlink" Target="http://www.konkoly.hu/cgi-bin/IBVS?795" TargetMode="External"/><Relationship Id="rId120" Type="http://schemas.openxmlformats.org/officeDocument/2006/relationships/hyperlink" Target="http://www.konkoly.hu/cgi-bin/IBVS?937" TargetMode="External"/><Relationship Id="rId125" Type="http://schemas.openxmlformats.org/officeDocument/2006/relationships/hyperlink" Target="http://www.bav-astro.de/sfs/BAVM_link.php?BAVMnr=28" TargetMode="External"/><Relationship Id="rId141" Type="http://schemas.openxmlformats.org/officeDocument/2006/relationships/hyperlink" Target="http://www.konkoly.hu/cgi-bin/IBVS?1930" TargetMode="External"/><Relationship Id="rId146" Type="http://schemas.openxmlformats.org/officeDocument/2006/relationships/hyperlink" Target="http://www.konkoly.hu/cgi-bin/IBVS?2086" TargetMode="External"/><Relationship Id="rId167" Type="http://schemas.openxmlformats.org/officeDocument/2006/relationships/hyperlink" Target="http://www.bav-astro.de/sfs/BAVM_link.php?BAVMnr=59" TargetMode="External"/><Relationship Id="rId188" Type="http://schemas.openxmlformats.org/officeDocument/2006/relationships/hyperlink" Target="http://www.bav-astro.de/sfs/BAVM_link.php?BAVMnr=132" TargetMode="External"/><Relationship Id="rId7" Type="http://schemas.openxmlformats.org/officeDocument/2006/relationships/hyperlink" Target="http://www.bav-astro.de/sfs/BAVM_link.php?BAVMnr=8" TargetMode="External"/><Relationship Id="rId71" Type="http://schemas.openxmlformats.org/officeDocument/2006/relationships/hyperlink" Target="http://www.konkoly.hu/cgi-bin/IBVS?119" TargetMode="External"/><Relationship Id="rId92" Type="http://schemas.openxmlformats.org/officeDocument/2006/relationships/hyperlink" Target="http://www.konkoly.hu/cgi-bin/IBVS?456" TargetMode="External"/><Relationship Id="rId162" Type="http://schemas.openxmlformats.org/officeDocument/2006/relationships/hyperlink" Target="http://www.bav-astro.de/sfs/BAVM_link.php?BAVMnr=50" TargetMode="External"/><Relationship Id="rId183" Type="http://schemas.openxmlformats.org/officeDocument/2006/relationships/hyperlink" Target="http://www.bav-astro.de/sfs/BAVM_link.php?BAVMnr=113" TargetMode="External"/><Relationship Id="rId213" Type="http://schemas.openxmlformats.org/officeDocument/2006/relationships/hyperlink" Target="http://vsolj.cetus-net.org/no44.pdf" TargetMode="External"/><Relationship Id="rId218" Type="http://schemas.openxmlformats.org/officeDocument/2006/relationships/hyperlink" Target="http://vsolj.cetus-net.org/no45.pdf" TargetMode="External"/><Relationship Id="rId234" Type="http://schemas.openxmlformats.org/officeDocument/2006/relationships/hyperlink" Target="http://vsolj.cetus-net.org/vsoljno53.pdf" TargetMode="External"/><Relationship Id="rId239" Type="http://schemas.openxmlformats.org/officeDocument/2006/relationships/hyperlink" Target="http://www.bav-astro.de/sfs/BAVM_link.php?BAVMnr=234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bav-astro.de/sfs/BAVM_link.php?BAVMnr=12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5" TargetMode="External"/><Relationship Id="rId66" Type="http://schemas.openxmlformats.org/officeDocument/2006/relationships/hyperlink" Target="http://www.konkoly.hu/cgi-bin/IBVS?187" TargetMode="External"/><Relationship Id="rId87" Type="http://schemas.openxmlformats.org/officeDocument/2006/relationships/hyperlink" Target="http://www.bav-astro.de/sfs/BAVM_link.php?BAVMnr=23" TargetMode="External"/><Relationship Id="rId110" Type="http://schemas.openxmlformats.org/officeDocument/2006/relationships/hyperlink" Target="http://www.bav-astro.de/sfs/BAVM_link.php?BAVMnr=25" TargetMode="External"/><Relationship Id="rId115" Type="http://schemas.openxmlformats.org/officeDocument/2006/relationships/hyperlink" Target="http://vsolj.cetus-net.org/no47.pdf" TargetMode="External"/><Relationship Id="rId131" Type="http://schemas.openxmlformats.org/officeDocument/2006/relationships/hyperlink" Target="http://www.konkoly.hu/cgi-bin/IBVS?1163" TargetMode="External"/><Relationship Id="rId136" Type="http://schemas.openxmlformats.org/officeDocument/2006/relationships/hyperlink" Target="http://www.konkoly.hu/cgi-bin/IBVS?1631" TargetMode="External"/><Relationship Id="rId157" Type="http://schemas.openxmlformats.org/officeDocument/2006/relationships/hyperlink" Target="http://www.bav-astro.de/sfs/BAVM_link.php?BAVMnr=46" TargetMode="External"/><Relationship Id="rId178" Type="http://schemas.openxmlformats.org/officeDocument/2006/relationships/hyperlink" Target="http://www.konkoly.hu/cgi-bin/IBVS?4784" TargetMode="External"/><Relationship Id="rId61" Type="http://schemas.openxmlformats.org/officeDocument/2006/relationships/hyperlink" Target="http://www.bav-astro.de/sfs/BAVM_link.php?BAVMnr=18" TargetMode="External"/><Relationship Id="rId82" Type="http://schemas.openxmlformats.org/officeDocument/2006/relationships/hyperlink" Target="http://www.konkoly.hu/cgi-bin/IBVS?795" TargetMode="External"/><Relationship Id="rId152" Type="http://schemas.openxmlformats.org/officeDocument/2006/relationships/hyperlink" Target="http://www.bav-astro.de/sfs/BAVM_link.php?BAVMnr=38" TargetMode="External"/><Relationship Id="rId173" Type="http://schemas.openxmlformats.org/officeDocument/2006/relationships/hyperlink" Target="http://www.bav-astro.de/sfs/BAVM_link.php?BAVMnr=62" TargetMode="External"/><Relationship Id="rId194" Type="http://schemas.openxmlformats.org/officeDocument/2006/relationships/hyperlink" Target="http://www.bav-astro.de/sfs/BAVM_link.php?BAVMnr=143" TargetMode="External"/><Relationship Id="rId199" Type="http://schemas.openxmlformats.org/officeDocument/2006/relationships/hyperlink" Target="http://www.bav-astro.de/sfs/BAVM_link.php?BAVMnr=154" TargetMode="External"/><Relationship Id="rId203" Type="http://schemas.openxmlformats.org/officeDocument/2006/relationships/hyperlink" Target="http://www.bav-astro.de/sfs/BAVM_link.php?BAVMnr=171" TargetMode="External"/><Relationship Id="rId208" Type="http://schemas.openxmlformats.org/officeDocument/2006/relationships/hyperlink" Target="http://www.konkoly.hu/cgi-bin/IBVS?5616" TargetMode="External"/><Relationship Id="rId229" Type="http://schemas.openxmlformats.org/officeDocument/2006/relationships/hyperlink" Target="http://www.konkoly.hu/cgi-bin/IBVS?5924" TargetMode="External"/><Relationship Id="rId19" Type="http://schemas.openxmlformats.org/officeDocument/2006/relationships/hyperlink" Target="http://www.bav-astro.de/sfs/BAVM_link.php?BAVMnr=10" TargetMode="External"/><Relationship Id="rId224" Type="http://schemas.openxmlformats.org/officeDocument/2006/relationships/hyperlink" Target="http://www.aavso.org/sites/default/files/jaavso/vvol.36n2/186.pdf" TargetMode="External"/><Relationship Id="rId240" Type="http://schemas.openxmlformats.org/officeDocument/2006/relationships/hyperlink" Target="http://var.astro.cz/oejv/issues/oejv0162.pdf" TargetMode="External"/><Relationship Id="rId14" Type="http://schemas.openxmlformats.org/officeDocument/2006/relationships/hyperlink" Target="http://www.bav-astro.de/sfs/BAVM_link.php?BAVMnr=10" TargetMode="External"/><Relationship Id="rId30" Type="http://schemas.openxmlformats.org/officeDocument/2006/relationships/hyperlink" Target="http://www.bav-astro.de/sfs/BAVM_link.php?BAVMnr=12" TargetMode="External"/><Relationship Id="rId35" Type="http://schemas.openxmlformats.org/officeDocument/2006/relationships/hyperlink" Target="http://www.bav-astro.de/sfs/BAVM_link.php?BAVMnr=13" TargetMode="External"/><Relationship Id="rId56" Type="http://schemas.openxmlformats.org/officeDocument/2006/relationships/hyperlink" Target="http://www.bav-astro.de/sfs/BAVM_link.php?BAVMnr=15" TargetMode="External"/><Relationship Id="rId77" Type="http://schemas.openxmlformats.org/officeDocument/2006/relationships/hyperlink" Target="http://www.bav-astro.de/sfs/BAVM_link.php?BAVMnr=23" TargetMode="External"/><Relationship Id="rId100" Type="http://schemas.openxmlformats.org/officeDocument/2006/relationships/hyperlink" Target="http://www.konkoly.hu/cgi-bin/IBVS?456" TargetMode="External"/><Relationship Id="rId105" Type="http://schemas.openxmlformats.org/officeDocument/2006/relationships/hyperlink" Target="http://www.konkoly.hu/cgi-bin/IBVS?795" TargetMode="External"/><Relationship Id="rId126" Type="http://schemas.openxmlformats.org/officeDocument/2006/relationships/hyperlink" Target="http://www.konkoly.hu/cgi-bin/IBVS?1053" TargetMode="External"/><Relationship Id="rId147" Type="http://schemas.openxmlformats.org/officeDocument/2006/relationships/hyperlink" Target="http://www.konkoly.hu/cgi-bin/IBVS?2119" TargetMode="External"/><Relationship Id="rId168" Type="http://schemas.openxmlformats.org/officeDocument/2006/relationships/hyperlink" Target="http://www.konkoly.hu/cgi-bin/IBVS?3762" TargetMode="External"/><Relationship Id="rId8" Type="http://schemas.openxmlformats.org/officeDocument/2006/relationships/hyperlink" Target="http://www.bav-astro.de/sfs/BAVM_link.php?BAVMnr=8" TargetMode="External"/><Relationship Id="rId51" Type="http://schemas.openxmlformats.org/officeDocument/2006/relationships/hyperlink" Target="http://www.bav-astro.de/sfs/BAVM_link.php?BAVMnr=15" TargetMode="External"/><Relationship Id="rId72" Type="http://schemas.openxmlformats.org/officeDocument/2006/relationships/hyperlink" Target="http://www.konkoly.hu/cgi-bin/IBVS?119" TargetMode="External"/><Relationship Id="rId93" Type="http://schemas.openxmlformats.org/officeDocument/2006/relationships/hyperlink" Target="http://vsolj.cetus-net.org/no47.pdf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26" TargetMode="External"/><Relationship Id="rId142" Type="http://schemas.openxmlformats.org/officeDocument/2006/relationships/hyperlink" Target="http://www.bav-astro.de/sfs/BAVM_link.php?BAVMnr=32" TargetMode="External"/><Relationship Id="rId163" Type="http://schemas.openxmlformats.org/officeDocument/2006/relationships/hyperlink" Target="http://www.bav-astro.de/sfs/BAVM_link.php?BAVMnr=50" TargetMode="External"/><Relationship Id="rId184" Type="http://schemas.openxmlformats.org/officeDocument/2006/relationships/hyperlink" Target="http://www.konkoly.hu/cgi-bin/IBVS?4633" TargetMode="External"/><Relationship Id="rId189" Type="http://schemas.openxmlformats.org/officeDocument/2006/relationships/hyperlink" Target="http://www.bav-astro.de/sfs/BAVM_link.php?BAVMnr=132" TargetMode="External"/><Relationship Id="rId219" Type="http://schemas.openxmlformats.org/officeDocument/2006/relationships/hyperlink" Target="http://www.bav-astro.de/sfs/BAVM_link.php?BAVMnr=202" TargetMode="External"/><Relationship Id="rId3" Type="http://schemas.openxmlformats.org/officeDocument/2006/relationships/hyperlink" Target="http://www.bav-astro.de/sfs/BAVM_link.php?BAVMnr=8" TargetMode="External"/><Relationship Id="rId214" Type="http://schemas.openxmlformats.org/officeDocument/2006/relationships/hyperlink" Target="http://vsolj.cetus-net.org/no44.pdf" TargetMode="External"/><Relationship Id="rId230" Type="http://schemas.openxmlformats.org/officeDocument/2006/relationships/hyperlink" Target="http://vsolj.cetus-net.org/vsoljno50.pdf" TargetMode="External"/><Relationship Id="rId235" Type="http://schemas.openxmlformats.org/officeDocument/2006/relationships/hyperlink" Target="http://vsolj.cetus-net.org/vsoljno53.pdf" TargetMode="External"/><Relationship Id="rId25" Type="http://schemas.openxmlformats.org/officeDocument/2006/relationships/hyperlink" Target="http://www.bav-astro.de/sfs/BAVM_link.php?BAVMnr=12" TargetMode="External"/><Relationship Id="rId46" Type="http://schemas.openxmlformats.org/officeDocument/2006/relationships/hyperlink" Target="http://www.bav-astro.de/sfs/BAVM_link.php?BAVMnr=15" TargetMode="External"/><Relationship Id="rId67" Type="http://schemas.openxmlformats.org/officeDocument/2006/relationships/hyperlink" Target="http://www.bav-astro.de/sfs/BAVM_link.php?BAVMnr=18" TargetMode="External"/><Relationship Id="rId116" Type="http://schemas.openxmlformats.org/officeDocument/2006/relationships/hyperlink" Target="http://www.bav-astro.de/sfs/BAVM_link.php?BAVMnr=25" TargetMode="External"/><Relationship Id="rId137" Type="http://schemas.openxmlformats.org/officeDocument/2006/relationships/hyperlink" Target="http://www.konkoly.hu/cgi-bin/IBVS?1631" TargetMode="External"/><Relationship Id="rId158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10" TargetMode="External"/><Relationship Id="rId41" Type="http://schemas.openxmlformats.org/officeDocument/2006/relationships/hyperlink" Target="http://www.bav-astro.de/sfs/BAVM_link.php?BAVMnr=15" TargetMode="External"/><Relationship Id="rId62" Type="http://schemas.openxmlformats.org/officeDocument/2006/relationships/hyperlink" Target="http://www.bav-astro.de/sfs/BAVM_link.php?BAVMnr=18" TargetMode="External"/><Relationship Id="rId83" Type="http://schemas.openxmlformats.org/officeDocument/2006/relationships/hyperlink" Target="http://www.konkoly.hu/cgi-bin/IBVS?795" TargetMode="External"/><Relationship Id="rId88" Type="http://schemas.openxmlformats.org/officeDocument/2006/relationships/hyperlink" Target="http://vsolj.cetus-net.org/no47.pdf" TargetMode="External"/><Relationship Id="rId111" Type="http://schemas.openxmlformats.org/officeDocument/2006/relationships/hyperlink" Target="http://www.bav-astro.de/sfs/BAVM_link.php?BAVMnr=25" TargetMode="External"/><Relationship Id="rId132" Type="http://schemas.openxmlformats.org/officeDocument/2006/relationships/hyperlink" Target="http://www.konkoly.hu/cgi-bin/IBVS?1358" TargetMode="External"/><Relationship Id="rId153" Type="http://schemas.openxmlformats.org/officeDocument/2006/relationships/hyperlink" Target="http://www.bav-astro.de/sfs/BAVM_link.php?BAVMnr=38" TargetMode="External"/><Relationship Id="rId174" Type="http://schemas.openxmlformats.org/officeDocument/2006/relationships/hyperlink" Target="http://www.konkoly.hu/cgi-bin/IBVS?4784" TargetMode="External"/><Relationship Id="rId179" Type="http://schemas.openxmlformats.org/officeDocument/2006/relationships/hyperlink" Target="http://www.konkoly.hu/cgi-bin/IBVS?4784" TargetMode="External"/><Relationship Id="rId195" Type="http://schemas.openxmlformats.org/officeDocument/2006/relationships/hyperlink" Target="http://www.bav-astro.de/sfs/BAVM_link.php?BAVMnr=143" TargetMode="External"/><Relationship Id="rId209" Type="http://schemas.openxmlformats.org/officeDocument/2006/relationships/hyperlink" Target="http://vsolj.cetus-net.org/no43.pdf" TargetMode="External"/><Relationship Id="rId190" Type="http://schemas.openxmlformats.org/officeDocument/2006/relationships/hyperlink" Target="http://www.bav-astro.de/sfs/BAVM_link.php?BAVMnr=131" TargetMode="External"/><Relationship Id="rId204" Type="http://schemas.openxmlformats.org/officeDocument/2006/relationships/hyperlink" Target="http://www.konkoly.hu/cgi-bin/IBVS?5592" TargetMode="External"/><Relationship Id="rId220" Type="http://schemas.openxmlformats.org/officeDocument/2006/relationships/hyperlink" Target="http://www.aavso.org/sites/default/files/jaavso/v36n2/171.pdf" TargetMode="External"/><Relationship Id="rId225" Type="http://schemas.openxmlformats.org/officeDocument/2006/relationships/hyperlink" Target="http://vsolj.cetus-net.org/no48.pdf" TargetMode="External"/><Relationship Id="rId241" Type="http://schemas.openxmlformats.org/officeDocument/2006/relationships/hyperlink" Target="http://www.bav-astro.de/sfs/BAVM_link.php?BAVMnr=239" TargetMode="External"/><Relationship Id="rId15" Type="http://schemas.openxmlformats.org/officeDocument/2006/relationships/hyperlink" Target="http://www.konkoly.hu/cgi-bin/IBVS?180" TargetMode="External"/><Relationship Id="rId36" Type="http://schemas.openxmlformats.org/officeDocument/2006/relationships/hyperlink" Target="http://www.bav-astro.de/sfs/BAVM_link.php?BAVMnr=13" TargetMode="External"/><Relationship Id="rId57" Type="http://schemas.openxmlformats.org/officeDocument/2006/relationships/hyperlink" Target="http://www.bav-astro.de/sfs/BAVM_link.php?BAVMnr=18" TargetMode="External"/><Relationship Id="rId106" Type="http://schemas.openxmlformats.org/officeDocument/2006/relationships/hyperlink" Target="http://www.konkoly.hu/cgi-bin/IBVS?456" TargetMode="External"/><Relationship Id="rId127" Type="http://schemas.openxmlformats.org/officeDocument/2006/relationships/hyperlink" Target="http://www.bav-astro.de/sfs/BAVM_link.php?BAVMnr=28" TargetMode="External"/><Relationship Id="rId10" Type="http://schemas.openxmlformats.org/officeDocument/2006/relationships/hyperlink" Target="http://www.bav-astro.de/sfs/BAVM_link.php?BAVMnr=8" TargetMode="External"/><Relationship Id="rId31" Type="http://schemas.openxmlformats.org/officeDocument/2006/relationships/hyperlink" Target="http://www.bav-astro.de/sfs/BAVM_link.php?BAVMnr=12" TargetMode="External"/><Relationship Id="rId52" Type="http://schemas.openxmlformats.org/officeDocument/2006/relationships/hyperlink" Target="http://www.bav-astro.de/sfs/BAVM_link.php?BAVMnr=15" TargetMode="External"/><Relationship Id="rId73" Type="http://schemas.openxmlformats.org/officeDocument/2006/relationships/hyperlink" Target="http://www.konkoly.hu/cgi-bin/IBVS?119" TargetMode="External"/><Relationship Id="rId78" Type="http://schemas.openxmlformats.org/officeDocument/2006/relationships/hyperlink" Target="http://www.konkoly.hu/cgi-bin/IBVS?221" TargetMode="External"/><Relationship Id="rId94" Type="http://schemas.openxmlformats.org/officeDocument/2006/relationships/hyperlink" Target="http://vsolj.cetus-net.org/no47.pdf" TargetMode="External"/><Relationship Id="rId99" Type="http://schemas.openxmlformats.org/officeDocument/2006/relationships/hyperlink" Target="http://www.konkoly.hu/cgi-bin/IBVS?322" TargetMode="External"/><Relationship Id="rId101" Type="http://schemas.openxmlformats.org/officeDocument/2006/relationships/hyperlink" Target="http://www.konkoly.hu/cgi-bin/IBVS?328" TargetMode="External"/><Relationship Id="rId122" Type="http://schemas.openxmlformats.org/officeDocument/2006/relationships/hyperlink" Target="http://www.bav-astro.de/sfs/BAVM_link.php?BAVMnr=26" TargetMode="External"/><Relationship Id="rId143" Type="http://schemas.openxmlformats.org/officeDocument/2006/relationships/hyperlink" Target="http://www.konkoly.hu/cgi-bin/IBVS?2119" TargetMode="External"/><Relationship Id="rId148" Type="http://schemas.openxmlformats.org/officeDocument/2006/relationships/hyperlink" Target="http://www.konkoly.hu/cgi-bin/IBVS?2119" TargetMode="External"/><Relationship Id="rId164" Type="http://schemas.openxmlformats.org/officeDocument/2006/relationships/hyperlink" Target="http://www.bav-astro.de/sfs/BAVM_link.php?BAVMnr=50" TargetMode="External"/><Relationship Id="rId169" Type="http://schemas.openxmlformats.org/officeDocument/2006/relationships/hyperlink" Target="http://www.konkoly.hu/cgi-bin/IBVS?3762" TargetMode="External"/><Relationship Id="rId185" Type="http://schemas.openxmlformats.org/officeDocument/2006/relationships/hyperlink" Target="http://vsolj.cetus-net.org/no47.pdf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8" TargetMode="External"/><Relationship Id="rId180" Type="http://schemas.openxmlformats.org/officeDocument/2006/relationships/hyperlink" Target="http://www.konkoly.hu/cgi-bin/IBVS?4340" TargetMode="External"/><Relationship Id="rId210" Type="http://schemas.openxmlformats.org/officeDocument/2006/relationships/hyperlink" Target="http://www.konkoly.hu/cgi-bin/IBVS?5662" TargetMode="External"/><Relationship Id="rId215" Type="http://schemas.openxmlformats.org/officeDocument/2006/relationships/hyperlink" Target="http://vsolj.cetus-net.org/no45.pdf" TargetMode="External"/><Relationship Id="rId236" Type="http://schemas.openxmlformats.org/officeDocument/2006/relationships/hyperlink" Target="http://vsolj.cetus-net.org/vsoljno53.pdf" TargetMode="External"/><Relationship Id="rId26" Type="http://schemas.openxmlformats.org/officeDocument/2006/relationships/hyperlink" Target="http://www.konkoly.hu/cgi-bin/IBVS?180" TargetMode="External"/><Relationship Id="rId231" Type="http://schemas.openxmlformats.org/officeDocument/2006/relationships/hyperlink" Target="http://vsolj.cetus-net.org/vsoljno51.pdf" TargetMode="External"/><Relationship Id="rId47" Type="http://schemas.openxmlformats.org/officeDocument/2006/relationships/hyperlink" Target="http://www.bav-astro.de/sfs/BAVM_link.php?BAVMnr=15" TargetMode="External"/><Relationship Id="rId68" Type="http://schemas.openxmlformats.org/officeDocument/2006/relationships/hyperlink" Target="http://www.bav-astro.de/sfs/BAVM_link.php?BAVMnr=18" TargetMode="External"/><Relationship Id="rId89" Type="http://schemas.openxmlformats.org/officeDocument/2006/relationships/hyperlink" Target="http://www.konkoly.hu/cgi-bin/IBVS?456" TargetMode="External"/><Relationship Id="rId112" Type="http://schemas.openxmlformats.org/officeDocument/2006/relationships/hyperlink" Target="http://www.konkoly.hu/cgi-bin/IBVS?647" TargetMode="External"/><Relationship Id="rId133" Type="http://schemas.openxmlformats.org/officeDocument/2006/relationships/hyperlink" Target="http://www.bav-astro.de/sfs/BAVM_link.php?BAVMnr=29" TargetMode="External"/><Relationship Id="rId154" Type="http://schemas.openxmlformats.org/officeDocument/2006/relationships/hyperlink" Target="http://vsolj.cetus-net.org/no47.pdf" TargetMode="External"/><Relationship Id="rId175" Type="http://schemas.openxmlformats.org/officeDocument/2006/relationships/hyperlink" Target="http://www.konkoly.hu/cgi-bin/IBVS?4784" TargetMode="External"/><Relationship Id="rId196" Type="http://schemas.openxmlformats.org/officeDocument/2006/relationships/hyperlink" Target="http://www.bav-astro.de/sfs/BAVM_link.php?BAVMnr=143" TargetMode="External"/><Relationship Id="rId200" Type="http://schemas.openxmlformats.org/officeDocument/2006/relationships/hyperlink" Target="http://www.bav-astro.de/sfs/BAVM_link.php?BAVMnr=157" TargetMode="External"/><Relationship Id="rId16" Type="http://schemas.openxmlformats.org/officeDocument/2006/relationships/hyperlink" Target="http://www.bav-astro.de/sfs/BAVM_link.php?BAVMnr=10" TargetMode="External"/><Relationship Id="rId221" Type="http://schemas.openxmlformats.org/officeDocument/2006/relationships/hyperlink" Target="http://vsolj.cetus-net.org/no48.pdf" TargetMode="External"/><Relationship Id="rId242" Type="http://schemas.openxmlformats.org/officeDocument/2006/relationships/hyperlink" Target="http://www.bav-astro.de/sfs/BAVM_link.php?BAVMnr=238" TargetMode="External"/><Relationship Id="rId37" Type="http://schemas.openxmlformats.org/officeDocument/2006/relationships/hyperlink" Target="http://www.bav-astro.de/sfs/BAVM_link.php?BAVMnr=15" TargetMode="External"/><Relationship Id="rId58" Type="http://schemas.openxmlformats.org/officeDocument/2006/relationships/hyperlink" Target="http://www.konkoly.hu/cgi-bin/IBVS?180" TargetMode="External"/><Relationship Id="rId79" Type="http://schemas.openxmlformats.org/officeDocument/2006/relationships/hyperlink" Target="http://www.bav-astro.de/sfs/BAVM_link.php?BAVMnr=25" TargetMode="External"/><Relationship Id="rId102" Type="http://schemas.openxmlformats.org/officeDocument/2006/relationships/hyperlink" Target="http://www.konkoly.hu/cgi-bin/IBVS?795" TargetMode="External"/><Relationship Id="rId123" Type="http://schemas.openxmlformats.org/officeDocument/2006/relationships/hyperlink" Target="http://www.konkoly.hu/cgi-bin/IBVS?1379" TargetMode="External"/><Relationship Id="rId144" Type="http://schemas.openxmlformats.org/officeDocument/2006/relationships/hyperlink" Target="http://www.konkoly.hu/cgi-bin/IBVS?2119" TargetMode="External"/><Relationship Id="rId90" Type="http://schemas.openxmlformats.org/officeDocument/2006/relationships/hyperlink" Target="http://www.bav-astro.de/sfs/BAVM_link.php?BAVMnr=23" TargetMode="External"/><Relationship Id="rId165" Type="http://schemas.openxmlformats.org/officeDocument/2006/relationships/hyperlink" Target="http://www.bav-astro.de/sfs/BAVM_link.php?BAVMnr=56" TargetMode="External"/><Relationship Id="rId186" Type="http://schemas.openxmlformats.org/officeDocument/2006/relationships/hyperlink" Target="http://vsolj.cetus-net.org/no47.pdf" TargetMode="External"/><Relationship Id="rId211" Type="http://schemas.openxmlformats.org/officeDocument/2006/relationships/hyperlink" Target="http://www.bav-astro.de/sfs/BAVM_link.php?BAVMnr=179" TargetMode="External"/><Relationship Id="rId232" Type="http://schemas.openxmlformats.org/officeDocument/2006/relationships/hyperlink" Target="http://www.bav-astro.de/sfs/BAVM_link.php?BAVMnr=220" TargetMode="External"/><Relationship Id="rId27" Type="http://schemas.openxmlformats.org/officeDocument/2006/relationships/hyperlink" Target="http://www.bav-astro.de/sfs/BAVM_link.php?BAVMnr=12" TargetMode="External"/><Relationship Id="rId48" Type="http://schemas.openxmlformats.org/officeDocument/2006/relationships/hyperlink" Target="http://www.bav-astro.de/sfs/BAVM_link.php?BAVMnr=15" TargetMode="External"/><Relationship Id="rId69" Type="http://schemas.openxmlformats.org/officeDocument/2006/relationships/hyperlink" Target="http://www.bav-astro.de/sfs/BAVM_link.php?BAVMnr=18" TargetMode="External"/><Relationship Id="rId113" Type="http://schemas.openxmlformats.org/officeDocument/2006/relationships/hyperlink" Target="http://www.bav-astro.de/sfs/BAVM_link.php?BAVMnr=25" TargetMode="External"/><Relationship Id="rId134" Type="http://schemas.openxmlformats.org/officeDocument/2006/relationships/hyperlink" Target="http://www.bav-astro.de/sfs/BAVM_link.php?BAVMnr=31" TargetMode="External"/><Relationship Id="rId80" Type="http://schemas.openxmlformats.org/officeDocument/2006/relationships/hyperlink" Target="http://www.konkoly.hu/cgi-bin/IBVS?247" TargetMode="External"/><Relationship Id="rId155" Type="http://schemas.openxmlformats.org/officeDocument/2006/relationships/hyperlink" Target="http://www.bav-astro.de/sfs/BAVM_link.php?BAVMnr=43" TargetMode="External"/><Relationship Id="rId176" Type="http://schemas.openxmlformats.org/officeDocument/2006/relationships/hyperlink" Target="http://www.bav-astro.de/sfs/BAVM_link.php?BAVMnr=79" TargetMode="External"/><Relationship Id="rId197" Type="http://schemas.openxmlformats.org/officeDocument/2006/relationships/hyperlink" Target="http://www.konkoly.hu/cgi-bin/IBVS?52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376"/>
  <sheetViews>
    <sheetView tabSelected="1" workbookViewId="0">
      <pane xSplit="13" ySplit="21" topLeftCell="Q1065" activePane="bottomRight" state="frozen"/>
      <selection pane="topRight" activeCell="N1" sqref="N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22.710937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</cols>
  <sheetData>
    <row r="1" spans="1:6" ht="20.25">
      <c r="A1" s="1" t="s">
        <v>1899</v>
      </c>
    </row>
    <row r="2" spans="1:6">
      <c r="A2" t="s">
        <v>1507</v>
      </c>
      <c r="B2" t="s">
        <v>1508</v>
      </c>
    </row>
    <row r="3" spans="1:6" ht="13.5" thickBot="1">
      <c r="A3" s="24" t="s">
        <v>1898</v>
      </c>
    </row>
    <row r="4" spans="1:6" ht="14.25" thickTop="1" thickBot="1">
      <c r="A4" s="8" t="s">
        <v>1483</v>
      </c>
      <c r="C4" s="3">
        <v>44602.453399999999</v>
      </c>
      <c r="D4" s="4">
        <v>1.8125956000000001</v>
      </c>
    </row>
    <row r="5" spans="1:6" ht="13.5" thickTop="1">
      <c r="A5" s="43" t="s">
        <v>1921</v>
      </c>
      <c r="B5" s="28"/>
      <c r="C5" s="44">
        <v>-9.5</v>
      </c>
      <c r="D5" s="28" t="s">
        <v>1922</v>
      </c>
    </row>
    <row r="6" spans="1:6">
      <c r="A6" s="8" t="s">
        <v>1484</v>
      </c>
    </row>
    <row r="7" spans="1:6">
      <c r="A7" t="s">
        <v>1485</v>
      </c>
      <c r="C7">
        <v>44602.453399999999</v>
      </c>
    </row>
    <row r="8" spans="1:6">
      <c r="A8" t="s">
        <v>1486</v>
      </c>
      <c r="C8">
        <v>1.8125956000000001</v>
      </c>
    </row>
    <row r="9" spans="1:6">
      <c r="A9" s="31" t="s">
        <v>1923</v>
      </c>
      <c r="B9" s="24">
        <v>1046</v>
      </c>
      <c r="C9" s="31" t="str">
        <f>"F"&amp;B9</f>
        <v>F1046</v>
      </c>
      <c r="D9" s="31" t="str">
        <f>"G"&amp;B9</f>
        <v>G1046</v>
      </c>
    </row>
    <row r="10" spans="1:6" ht="13.5" thickBot="1">
      <c r="C10" s="7" t="s">
        <v>1502</v>
      </c>
      <c r="D10" s="7" t="s">
        <v>1503</v>
      </c>
    </row>
    <row r="11" spans="1:6">
      <c r="A11" t="s">
        <v>1498</v>
      </c>
      <c r="C11" s="45">
        <f ca="1">INTERCEPT(INDIRECT(D9):G1004,INDIRECT(C9):$F1004)</f>
        <v>5.5884083278913421E-4</v>
      </c>
      <c r="D11" s="6">
        <f>+E11*F11</f>
        <v>5.6963212159484482E-3</v>
      </c>
      <c r="E11" s="18">
        <v>569.63212159484476</v>
      </c>
      <c r="F11">
        <v>1.0000000000000001E-5</v>
      </c>
    </row>
    <row r="12" spans="1:6">
      <c r="A12" t="s">
        <v>1499</v>
      </c>
      <c r="C12" s="45">
        <f ca="1">SLOPE(INDIRECT(D9):G1004,INDIRECT(C9):$F1004)</f>
        <v>-4.3543388794501117E-6</v>
      </c>
      <c r="D12" s="6">
        <f>+E12*F12</f>
        <v>1.1466003386205307E-7</v>
      </c>
      <c r="E12" s="19">
        <v>1.1466003386205306E-2</v>
      </c>
      <c r="F12">
        <v>1.0000000000000001E-5</v>
      </c>
    </row>
    <row r="13" spans="1:6" ht="13.5" thickBot="1">
      <c r="A13" t="s">
        <v>1501</v>
      </c>
      <c r="C13" s="6" t="s">
        <v>1496</v>
      </c>
      <c r="D13" s="6">
        <f>+E13*F13</f>
        <v>-2.3034092221664475E-9</v>
      </c>
      <c r="E13" s="20">
        <v>-2.3034092221664473</v>
      </c>
      <c r="F13">
        <v>1.0000000000000001E-9</v>
      </c>
    </row>
    <row r="14" spans="1:6">
      <c r="A14" t="s">
        <v>1506</v>
      </c>
      <c r="E14">
        <f>SUM(S21:S463)</f>
        <v>0</v>
      </c>
    </row>
    <row r="15" spans="1:6">
      <c r="A15" s="5" t="s">
        <v>1500</v>
      </c>
      <c r="C15" s="25">
        <f ca="1">(C7+C11)+(C8+C12)*INT(MAX(F21:F3528))</f>
        <v>59962.352174573163</v>
      </c>
      <c r="D15" s="17">
        <f>+C7+INT(MAX(F21:F1583))*C8+D11+D12*INT(MAX(F21:F4018))+D13*INT(MAX(F21:F4045)^2)</f>
        <v>59962.229777583816</v>
      </c>
      <c r="E15" s="27" t="s">
        <v>1926</v>
      </c>
      <c r="F15" s="44">
        <v>1</v>
      </c>
    </row>
    <row r="16" spans="1:6">
      <c r="A16" s="8" t="s">
        <v>1487</v>
      </c>
      <c r="C16" s="26">
        <f ca="1">+C8+C12</f>
        <v>1.8125912456611206</v>
      </c>
      <c r="D16" s="17">
        <f>+C8+D12+2*D13*F90</f>
        <v>1.8126573999590037</v>
      </c>
      <c r="E16" s="27" t="s">
        <v>1927</v>
      </c>
      <c r="F16" s="46">
        <f ca="1">NOW()+15018.5+$C$5/24</f>
        <v>60163.50030821759</v>
      </c>
    </row>
    <row r="17" spans="1:24" ht="13.5" thickBot="1">
      <c r="A17" s="27" t="s">
        <v>1902</v>
      </c>
      <c r="B17" s="28"/>
      <c r="C17" s="28">
        <f>COUNT(C21:C2184)</f>
        <v>1061</v>
      </c>
      <c r="E17" s="27" t="s">
        <v>1928</v>
      </c>
      <c r="F17" s="46">
        <f ca="1">ROUND(2*(F16-$C$7)/$C$8,0)/2+F15</f>
        <v>8586</v>
      </c>
    </row>
    <row r="18" spans="1:24" ht="14.25" thickTop="1" thickBot="1">
      <c r="A18" s="8" t="s">
        <v>1924</v>
      </c>
      <c r="C18" s="29">
        <f ca="1">+C15</f>
        <v>59962.352174573163</v>
      </c>
      <c r="D18" s="30">
        <f ca="1">C16</f>
        <v>1.8125912456611206</v>
      </c>
      <c r="E18" s="27" t="s">
        <v>1929</v>
      </c>
      <c r="F18" s="17">
        <f ca="1">ROUND(2*(F16-$C$15)/$C$16,0)/2+F15</f>
        <v>112</v>
      </c>
    </row>
    <row r="19" spans="1:24" ht="13.5" thickBot="1">
      <c r="A19" s="8" t="s">
        <v>1925</v>
      </c>
      <c r="B19">
        <f>COUNT(C21:C4734)</f>
        <v>1061</v>
      </c>
      <c r="C19" s="66">
        <f>+D15</f>
        <v>59962.229777583816</v>
      </c>
      <c r="D19" s="67">
        <f>+D16</f>
        <v>1.8126573999590037</v>
      </c>
      <c r="E19" s="27" t="s">
        <v>1930</v>
      </c>
      <c r="F19" s="47">
        <f ca="1">+$C$15+$C$16*F18-15018.5-$C$5/24</f>
        <v>45147.258227420542</v>
      </c>
    </row>
    <row r="20" spans="1:24" ht="13.5" thickBot="1">
      <c r="A20" s="7" t="s">
        <v>1488</v>
      </c>
      <c r="B20" s="7" t="s">
        <v>1489</v>
      </c>
      <c r="C20" s="7" t="s">
        <v>1490</v>
      </c>
      <c r="D20" s="7" t="s">
        <v>1495</v>
      </c>
      <c r="E20" s="7" t="s">
        <v>1491</v>
      </c>
      <c r="F20" s="7" t="s">
        <v>1492</v>
      </c>
      <c r="G20" s="7" t="s">
        <v>1493</v>
      </c>
      <c r="H20" s="10" t="s">
        <v>1944</v>
      </c>
      <c r="I20" s="10" t="s">
        <v>1904</v>
      </c>
      <c r="J20" s="10" t="s">
        <v>1908</v>
      </c>
      <c r="K20" s="10" t="s">
        <v>1940</v>
      </c>
      <c r="L20" s="10" t="s">
        <v>1438</v>
      </c>
      <c r="M20" s="10" t="s">
        <v>1439</v>
      </c>
      <c r="N20" s="10" t="s">
        <v>1440</v>
      </c>
      <c r="O20" s="10" t="s">
        <v>1505</v>
      </c>
      <c r="P20" s="9" t="s">
        <v>1504</v>
      </c>
      <c r="Q20" s="7" t="s">
        <v>1497</v>
      </c>
      <c r="R20" s="6"/>
      <c r="V20" s="63" t="s">
        <v>1441</v>
      </c>
    </row>
    <row r="21" spans="1:24">
      <c r="A21" s="17" t="s">
        <v>1673</v>
      </c>
      <c r="C21" s="21">
        <v>15698.66</v>
      </c>
      <c r="D21" s="21"/>
      <c r="E21">
        <f t="shared" ref="E21:E84" si="0">+(C21-C$7)/C$8</f>
        <v>-15946.079423341862</v>
      </c>
      <c r="F21">
        <f t="shared" ref="F21:F84" si="1">ROUND(2*E21,0)/2</f>
        <v>-15946</v>
      </c>
      <c r="G21">
        <f t="shared" ref="G21:G84" si="2">+C21-(C$7+F21*C$8)</f>
        <v>-0.14396239999769023</v>
      </c>
      <c r="H21">
        <f t="shared" ref="H21:H52" si="3">G21</f>
        <v>-0.14396239999769023</v>
      </c>
      <c r="Q21" s="2">
        <f t="shared" ref="Q21:Q84" si="4">+C21-15018.5</f>
        <v>680.15999999999985</v>
      </c>
      <c r="X21" s="6"/>
    </row>
    <row r="22" spans="1:24">
      <c r="A22" s="17" t="s">
        <v>1673</v>
      </c>
      <c r="C22" s="21">
        <v>15928.81</v>
      </c>
      <c r="D22" s="21"/>
      <c r="E22">
        <f t="shared" si="0"/>
        <v>-15819.106810145628</v>
      </c>
      <c r="F22">
        <f t="shared" si="1"/>
        <v>-15819</v>
      </c>
      <c r="G22">
        <f t="shared" si="2"/>
        <v>-0.19360359999882348</v>
      </c>
      <c r="H22">
        <f t="shared" si="3"/>
        <v>-0.19360359999882348</v>
      </c>
      <c r="Q22" s="2">
        <f t="shared" si="4"/>
        <v>910.30999999999949</v>
      </c>
      <c r="X22" s="6"/>
    </row>
    <row r="23" spans="1:24">
      <c r="A23" s="17" t="s">
        <v>1673</v>
      </c>
      <c r="C23" s="21">
        <v>16771.689999999999</v>
      </c>
      <c r="D23" s="21"/>
      <c r="E23">
        <f t="shared" si="0"/>
        <v>-15354.09409578176</v>
      </c>
      <c r="F23">
        <f t="shared" si="1"/>
        <v>-15354</v>
      </c>
      <c r="G23">
        <f t="shared" si="2"/>
        <v>-0.17055759999857401</v>
      </c>
      <c r="H23">
        <f t="shared" si="3"/>
        <v>-0.17055759999857401</v>
      </c>
      <c r="Q23" s="2">
        <f t="shared" si="4"/>
        <v>1753.1899999999987</v>
      </c>
      <c r="X23" s="6"/>
    </row>
    <row r="24" spans="1:24">
      <c r="A24" s="17" t="s">
        <v>1673</v>
      </c>
      <c r="C24" s="21">
        <v>17099.7</v>
      </c>
      <c r="D24" s="21"/>
      <c r="E24">
        <f t="shared" si="0"/>
        <v>-15173.132606081575</v>
      </c>
      <c r="F24">
        <f t="shared" si="1"/>
        <v>-15173</v>
      </c>
      <c r="G24">
        <f t="shared" si="2"/>
        <v>-0.24036119999800576</v>
      </c>
      <c r="H24">
        <f t="shared" si="3"/>
        <v>-0.24036119999800576</v>
      </c>
      <c r="Q24" s="2">
        <f t="shared" si="4"/>
        <v>2081.2000000000007</v>
      </c>
      <c r="X24" s="6"/>
    </row>
    <row r="25" spans="1:24">
      <c r="A25" s="17" t="s">
        <v>1673</v>
      </c>
      <c r="C25" s="21">
        <v>18232.72</v>
      </c>
      <c r="D25" s="21"/>
      <c r="E25">
        <f t="shared" si="0"/>
        <v>-14548.051093139582</v>
      </c>
      <c r="F25">
        <f t="shared" si="1"/>
        <v>-14548</v>
      </c>
      <c r="G25">
        <f t="shared" si="2"/>
        <v>-9.2611199997918447E-2</v>
      </c>
      <c r="H25">
        <f t="shared" si="3"/>
        <v>-9.2611199997918447E-2</v>
      </c>
      <c r="Q25" s="2">
        <f t="shared" si="4"/>
        <v>3214.2200000000012</v>
      </c>
      <c r="X25" s="6"/>
    </row>
    <row r="26" spans="1:24">
      <c r="A26" s="17" t="s">
        <v>1673</v>
      </c>
      <c r="C26" s="21">
        <v>18609.66</v>
      </c>
      <c r="D26" s="21"/>
      <c r="E26">
        <f t="shared" si="0"/>
        <v>-14340.095165187424</v>
      </c>
      <c r="F26">
        <f t="shared" si="1"/>
        <v>-14340</v>
      </c>
      <c r="G26">
        <f t="shared" si="2"/>
        <v>-0.17249599999922793</v>
      </c>
      <c r="H26">
        <f t="shared" si="3"/>
        <v>-0.17249599999922793</v>
      </c>
      <c r="Q26" s="2">
        <f t="shared" si="4"/>
        <v>3591.16</v>
      </c>
      <c r="X26" s="6"/>
    </row>
    <row r="27" spans="1:24">
      <c r="A27" s="17" t="s">
        <v>1673</v>
      </c>
      <c r="C27" s="21">
        <v>18649.580000000002</v>
      </c>
      <c r="D27" s="21"/>
      <c r="E27">
        <f t="shared" si="0"/>
        <v>-14318.071499235679</v>
      </c>
      <c r="F27">
        <f t="shared" si="1"/>
        <v>-14318</v>
      </c>
      <c r="G27">
        <f t="shared" si="2"/>
        <v>-0.12959919999411795</v>
      </c>
      <c r="H27">
        <f t="shared" si="3"/>
        <v>-0.12959919999411795</v>
      </c>
      <c r="Q27" s="2">
        <f t="shared" si="4"/>
        <v>3631.0800000000017</v>
      </c>
      <c r="X27" s="6"/>
    </row>
    <row r="28" spans="1:24">
      <c r="A28" s="17" t="s">
        <v>1673</v>
      </c>
      <c r="C28" s="21">
        <v>18687.61</v>
      </c>
      <c r="D28" s="21"/>
      <c r="E28">
        <f t="shared" si="0"/>
        <v>-14297.090536907403</v>
      </c>
      <c r="F28">
        <f t="shared" si="1"/>
        <v>-14297</v>
      </c>
      <c r="G28">
        <f t="shared" si="2"/>
        <v>-0.16410679999535205</v>
      </c>
      <c r="H28">
        <f t="shared" si="3"/>
        <v>-0.16410679999535205</v>
      </c>
      <c r="Q28" s="2">
        <f t="shared" si="4"/>
        <v>3669.1100000000006</v>
      </c>
      <c r="X28" s="6"/>
    </row>
    <row r="29" spans="1:24">
      <c r="A29" s="17" t="s">
        <v>1673</v>
      </c>
      <c r="C29" s="21">
        <v>19298.37</v>
      </c>
      <c r="D29" s="21"/>
      <c r="E29">
        <f t="shared" si="0"/>
        <v>-13960.137274966351</v>
      </c>
      <c r="F29">
        <f t="shared" si="1"/>
        <v>-13960</v>
      </c>
      <c r="G29">
        <f t="shared" si="2"/>
        <v>-0.24882399999842164</v>
      </c>
      <c r="H29">
        <f t="shared" si="3"/>
        <v>-0.24882399999842164</v>
      </c>
      <c r="Q29" s="2">
        <f t="shared" si="4"/>
        <v>4279.869999999999</v>
      </c>
      <c r="X29" s="6"/>
    </row>
    <row r="30" spans="1:24">
      <c r="A30" s="17" t="s">
        <v>1673</v>
      </c>
      <c r="C30" s="21">
        <v>19314.8</v>
      </c>
      <c r="D30" s="21"/>
      <c r="E30">
        <f t="shared" si="0"/>
        <v>-13951.072925477694</v>
      </c>
      <c r="F30">
        <f t="shared" si="1"/>
        <v>-13951</v>
      </c>
      <c r="G30">
        <f t="shared" si="2"/>
        <v>-0.13218439999764087</v>
      </c>
      <c r="H30">
        <f t="shared" si="3"/>
        <v>-0.13218439999764087</v>
      </c>
      <c r="Q30" s="2">
        <f t="shared" si="4"/>
        <v>4296.2999999999993</v>
      </c>
      <c r="X30" s="6"/>
    </row>
    <row r="31" spans="1:24">
      <c r="A31" s="17" t="s">
        <v>1673</v>
      </c>
      <c r="C31" s="21">
        <v>19318.38</v>
      </c>
      <c r="D31" s="21"/>
      <c r="E31">
        <f t="shared" si="0"/>
        <v>-13949.097857238536</v>
      </c>
      <c r="F31">
        <f t="shared" si="1"/>
        <v>-13949</v>
      </c>
      <c r="G31">
        <f t="shared" si="2"/>
        <v>-0.17737559999659425</v>
      </c>
      <c r="H31">
        <f t="shared" si="3"/>
        <v>-0.17737559999659425</v>
      </c>
      <c r="Q31" s="2">
        <f t="shared" si="4"/>
        <v>4299.880000000001</v>
      </c>
      <c r="X31" s="6"/>
    </row>
    <row r="32" spans="1:24">
      <c r="A32" s="17" t="s">
        <v>1673</v>
      </c>
      <c r="C32" s="21">
        <v>19338.330000000002</v>
      </c>
      <c r="D32" s="21"/>
      <c r="E32">
        <f t="shared" si="0"/>
        <v>-13938.091541213051</v>
      </c>
      <c r="F32">
        <f t="shared" si="1"/>
        <v>-13938</v>
      </c>
      <c r="G32">
        <f t="shared" si="2"/>
        <v>-0.16592719999607652</v>
      </c>
      <c r="H32">
        <f t="shared" si="3"/>
        <v>-0.16592719999607652</v>
      </c>
      <c r="Q32" s="2">
        <f t="shared" si="4"/>
        <v>4319.8300000000017</v>
      </c>
      <c r="X32" s="6"/>
    </row>
    <row r="33" spans="1:24">
      <c r="A33" s="17" t="s">
        <v>1673</v>
      </c>
      <c r="C33" s="21">
        <v>19347.400000000001</v>
      </c>
      <c r="D33" s="21"/>
      <c r="E33">
        <f t="shared" si="0"/>
        <v>-13933.087667210488</v>
      </c>
      <c r="F33">
        <f t="shared" si="1"/>
        <v>-13933</v>
      </c>
      <c r="G33">
        <f t="shared" si="2"/>
        <v>-0.15890519999447861</v>
      </c>
      <c r="H33">
        <f t="shared" si="3"/>
        <v>-0.15890519999447861</v>
      </c>
      <c r="Q33" s="2">
        <f t="shared" si="4"/>
        <v>4328.9000000000015</v>
      </c>
      <c r="X33" s="6"/>
    </row>
    <row r="34" spans="1:24">
      <c r="A34" s="17" t="s">
        <v>1673</v>
      </c>
      <c r="C34" s="21">
        <v>19358.29</v>
      </c>
      <c r="D34" s="21"/>
      <c r="E34">
        <f t="shared" si="0"/>
        <v>-13927.079708237181</v>
      </c>
      <c r="F34">
        <f t="shared" si="1"/>
        <v>-13927</v>
      </c>
      <c r="G34">
        <f t="shared" si="2"/>
        <v>-0.14447879999715951</v>
      </c>
      <c r="H34">
        <f t="shared" si="3"/>
        <v>-0.14447879999715951</v>
      </c>
      <c r="Q34" s="2">
        <f t="shared" si="4"/>
        <v>4339.7900000000009</v>
      </c>
      <c r="X34" s="6"/>
    </row>
    <row r="35" spans="1:24">
      <c r="A35" s="17" t="s">
        <v>1674</v>
      </c>
      <c r="C35" s="21">
        <v>19367.322</v>
      </c>
      <c r="D35" s="21"/>
      <c r="E35">
        <f t="shared" si="0"/>
        <v>-13922.096798646095</v>
      </c>
      <c r="F35">
        <f t="shared" si="1"/>
        <v>-13922</v>
      </c>
      <c r="G35">
        <f t="shared" si="2"/>
        <v>-0.17545679999602726</v>
      </c>
      <c r="H35">
        <f t="shared" si="3"/>
        <v>-0.17545679999602726</v>
      </c>
      <c r="Q35" s="2">
        <f t="shared" si="4"/>
        <v>4348.8220000000001</v>
      </c>
      <c r="X35" s="6"/>
    </row>
    <row r="36" spans="1:24">
      <c r="A36" s="17" t="s">
        <v>1673</v>
      </c>
      <c r="C36" s="21">
        <v>19376.400000000001</v>
      </c>
      <c r="D36" s="21"/>
      <c r="E36">
        <f t="shared" si="0"/>
        <v>-13917.088511083221</v>
      </c>
      <c r="F36">
        <f t="shared" si="1"/>
        <v>-13917</v>
      </c>
      <c r="G36">
        <f t="shared" si="2"/>
        <v>-0.1604347999964375</v>
      </c>
      <c r="H36">
        <f t="shared" si="3"/>
        <v>-0.1604347999964375</v>
      </c>
      <c r="Q36" s="2">
        <f t="shared" si="4"/>
        <v>4357.9000000000015</v>
      </c>
      <c r="X36" s="6"/>
    </row>
    <row r="37" spans="1:24">
      <c r="A37" s="17" t="s">
        <v>1675</v>
      </c>
      <c r="C37" s="21">
        <v>19441.647000000001</v>
      </c>
      <c r="D37" s="21"/>
      <c r="E37">
        <f t="shared" si="0"/>
        <v>-13881.092064881983</v>
      </c>
      <c r="F37">
        <f t="shared" si="1"/>
        <v>-13881</v>
      </c>
      <c r="G37">
        <f t="shared" si="2"/>
        <v>-0.16687639999508974</v>
      </c>
      <c r="H37">
        <f t="shared" si="3"/>
        <v>-0.16687639999508974</v>
      </c>
      <c r="Q37" s="2">
        <f t="shared" si="4"/>
        <v>4423.1470000000008</v>
      </c>
      <c r="X37" s="6"/>
    </row>
    <row r="38" spans="1:24">
      <c r="A38" s="17" t="s">
        <v>1674</v>
      </c>
      <c r="C38" s="21">
        <v>19454.334999999999</v>
      </c>
      <c r="D38" s="21"/>
      <c r="E38">
        <f t="shared" si="0"/>
        <v>-13874.092158228785</v>
      </c>
      <c r="F38">
        <f t="shared" si="1"/>
        <v>-13874</v>
      </c>
      <c r="G38">
        <f t="shared" si="2"/>
        <v>-0.1670455999992555</v>
      </c>
      <c r="H38">
        <f t="shared" si="3"/>
        <v>-0.1670455999992555</v>
      </c>
      <c r="Q38" s="2">
        <f t="shared" si="4"/>
        <v>4435.8349999999991</v>
      </c>
      <c r="X38" s="6"/>
    </row>
    <row r="39" spans="1:24">
      <c r="A39" s="17" t="s">
        <v>1676</v>
      </c>
      <c r="C39" s="21">
        <v>19461.584999999999</v>
      </c>
      <c r="D39" s="21"/>
      <c r="E39">
        <f t="shared" si="0"/>
        <v>-13870.092369196967</v>
      </c>
      <c r="F39">
        <f t="shared" si="1"/>
        <v>-13870</v>
      </c>
      <c r="G39">
        <f t="shared" si="2"/>
        <v>-0.16742799999701674</v>
      </c>
      <c r="H39">
        <f t="shared" si="3"/>
        <v>-0.16742799999701674</v>
      </c>
      <c r="Q39" s="2">
        <f t="shared" si="4"/>
        <v>4443.0849999999991</v>
      </c>
      <c r="X39" s="6"/>
    </row>
    <row r="40" spans="1:24">
      <c r="A40" s="17" t="s">
        <v>1677</v>
      </c>
      <c r="C40" s="21">
        <v>19472.455999999998</v>
      </c>
      <c r="D40" s="21"/>
      <c r="E40">
        <f t="shared" si="0"/>
        <v>-13864.094892429397</v>
      </c>
      <c r="F40">
        <f t="shared" si="1"/>
        <v>-13864</v>
      </c>
      <c r="G40">
        <f t="shared" si="2"/>
        <v>-0.17200159999993048</v>
      </c>
      <c r="H40">
        <f t="shared" si="3"/>
        <v>-0.17200159999993048</v>
      </c>
      <c r="Q40" s="2">
        <f t="shared" si="4"/>
        <v>4453.9559999999983</v>
      </c>
      <c r="X40" s="6"/>
    </row>
    <row r="41" spans="1:24">
      <c r="A41" s="17" t="s">
        <v>1676</v>
      </c>
      <c r="C41" s="21">
        <v>19472.476999999999</v>
      </c>
      <c r="D41" s="21"/>
      <c r="E41">
        <f t="shared" si="0"/>
        <v>-13864.083306833581</v>
      </c>
      <c r="F41">
        <f t="shared" si="1"/>
        <v>-13864</v>
      </c>
      <c r="G41">
        <f t="shared" si="2"/>
        <v>-0.15100159999929019</v>
      </c>
      <c r="H41">
        <f t="shared" si="3"/>
        <v>-0.15100159999929019</v>
      </c>
      <c r="Q41" s="2">
        <f t="shared" si="4"/>
        <v>4453.976999999999</v>
      </c>
      <c r="X41" s="6"/>
    </row>
    <row r="42" spans="1:24">
      <c r="A42" s="17" t="s">
        <v>1678</v>
      </c>
      <c r="C42" s="21">
        <v>19519.578000000001</v>
      </c>
      <c r="D42" s="21"/>
      <c r="E42">
        <f t="shared" si="0"/>
        <v>-13838.097918807702</v>
      </c>
      <c r="F42">
        <f t="shared" si="1"/>
        <v>-13838</v>
      </c>
      <c r="G42">
        <f t="shared" si="2"/>
        <v>-0.17748719999508467</v>
      </c>
      <c r="H42">
        <f t="shared" si="3"/>
        <v>-0.17748719999508467</v>
      </c>
      <c r="Q42" s="2">
        <f t="shared" si="4"/>
        <v>4501.0780000000013</v>
      </c>
      <c r="X42" s="6"/>
    </row>
    <row r="43" spans="1:24">
      <c r="A43" s="17" t="s">
        <v>1678</v>
      </c>
      <c r="C43" s="21">
        <v>19539.527999999998</v>
      </c>
      <c r="D43" s="21"/>
      <c r="E43">
        <f t="shared" si="0"/>
        <v>-13827.09160278222</v>
      </c>
      <c r="F43">
        <f t="shared" si="1"/>
        <v>-13827</v>
      </c>
      <c r="G43">
        <f t="shared" si="2"/>
        <v>-0.16603879999820492</v>
      </c>
      <c r="H43">
        <f t="shared" si="3"/>
        <v>-0.16603879999820492</v>
      </c>
      <c r="Q43" s="2">
        <f t="shared" si="4"/>
        <v>4521.0279999999984</v>
      </c>
      <c r="X43" s="6"/>
    </row>
    <row r="44" spans="1:24">
      <c r="A44" s="17" t="s">
        <v>1678</v>
      </c>
      <c r="C44" s="21">
        <v>19548.579000000002</v>
      </c>
      <c r="D44" s="21"/>
      <c r="E44">
        <f t="shared" si="0"/>
        <v>-13822.098210985394</v>
      </c>
      <c r="F44">
        <f t="shared" si="1"/>
        <v>-13822</v>
      </c>
      <c r="G44">
        <f t="shared" si="2"/>
        <v>-0.17801679999683984</v>
      </c>
      <c r="H44">
        <f t="shared" si="3"/>
        <v>-0.17801679999683984</v>
      </c>
      <c r="Q44" s="2">
        <f t="shared" si="4"/>
        <v>4530.0790000000015</v>
      </c>
      <c r="X44" s="6"/>
    </row>
    <row r="45" spans="1:24">
      <c r="A45" s="17" t="s">
        <v>1678</v>
      </c>
      <c r="C45" s="21">
        <v>19550.407999999999</v>
      </c>
      <c r="D45" s="21"/>
      <c r="E45">
        <f t="shared" si="0"/>
        <v>-13821.089160759298</v>
      </c>
      <c r="F45">
        <f t="shared" si="1"/>
        <v>-13821</v>
      </c>
      <c r="G45">
        <f t="shared" si="2"/>
        <v>-0.16161239999928512</v>
      </c>
      <c r="H45">
        <f t="shared" si="3"/>
        <v>-0.16161239999928512</v>
      </c>
      <c r="Q45" s="2">
        <f t="shared" si="4"/>
        <v>4531.9079999999994</v>
      </c>
      <c r="X45" s="6"/>
    </row>
    <row r="46" spans="1:24">
      <c r="A46" s="17" t="s">
        <v>1677</v>
      </c>
      <c r="C46" s="21">
        <v>19579.397000000001</v>
      </c>
      <c r="D46" s="21"/>
      <c r="E46">
        <f t="shared" si="0"/>
        <v>-13805.096073277457</v>
      </c>
      <c r="F46">
        <f t="shared" si="1"/>
        <v>-13805</v>
      </c>
      <c r="G46">
        <f t="shared" si="2"/>
        <v>-0.17414199999620905</v>
      </c>
      <c r="H46">
        <f t="shared" si="3"/>
        <v>-0.17414199999620905</v>
      </c>
      <c r="Q46" s="2">
        <f t="shared" si="4"/>
        <v>4560.8970000000008</v>
      </c>
      <c r="X46" s="6"/>
    </row>
    <row r="47" spans="1:24">
      <c r="A47" s="17" t="s">
        <v>1677</v>
      </c>
      <c r="C47" s="21">
        <v>19597.526000000002</v>
      </c>
      <c r="D47" s="21"/>
      <c r="E47">
        <f t="shared" si="0"/>
        <v>-13795.094393917758</v>
      </c>
      <c r="F47">
        <f t="shared" si="1"/>
        <v>-13795</v>
      </c>
      <c r="G47">
        <f t="shared" si="2"/>
        <v>-0.17109799999525421</v>
      </c>
      <c r="H47">
        <f t="shared" si="3"/>
        <v>-0.17109799999525421</v>
      </c>
      <c r="Q47" s="2">
        <f t="shared" si="4"/>
        <v>4579.0260000000017</v>
      </c>
      <c r="X47" s="6"/>
    </row>
    <row r="48" spans="1:24">
      <c r="A48" s="17" t="s">
        <v>1678</v>
      </c>
      <c r="C48" s="21">
        <v>19628.334999999999</v>
      </c>
      <c r="D48" s="21"/>
      <c r="E48">
        <f t="shared" si="0"/>
        <v>-13778.097221465174</v>
      </c>
      <c r="F48">
        <f t="shared" si="1"/>
        <v>-13778</v>
      </c>
      <c r="G48">
        <f t="shared" si="2"/>
        <v>-0.17622319999645697</v>
      </c>
      <c r="H48">
        <f t="shared" si="3"/>
        <v>-0.17622319999645697</v>
      </c>
      <c r="Q48" s="2">
        <f t="shared" si="4"/>
        <v>4609.8349999999991</v>
      </c>
      <c r="X48" s="6"/>
    </row>
    <row r="49" spans="1:24">
      <c r="A49" s="17" t="s">
        <v>1679</v>
      </c>
      <c r="C49" s="21">
        <v>19655.536</v>
      </c>
      <c r="D49" s="21"/>
      <c r="E49">
        <f t="shared" si="0"/>
        <v>-13763.090564712833</v>
      </c>
      <c r="F49">
        <f t="shared" si="1"/>
        <v>-13763</v>
      </c>
      <c r="G49">
        <f t="shared" si="2"/>
        <v>-0.16415719999713474</v>
      </c>
      <c r="H49">
        <f t="shared" si="3"/>
        <v>-0.16415719999713474</v>
      </c>
      <c r="Q49" s="2">
        <f t="shared" si="4"/>
        <v>4637.0360000000001</v>
      </c>
      <c r="X49" s="6"/>
    </row>
    <row r="50" spans="1:24">
      <c r="A50" s="17" t="s">
        <v>1678</v>
      </c>
      <c r="C50" s="21">
        <v>19657.335999999999</v>
      </c>
      <c r="D50" s="21"/>
      <c r="E50">
        <f t="shared" si="0"/>
        <v>-13762.097513642866</v>
      </c>
      <c r="F50">
        <f t="shared" si="1"/>
        <v>-13762</v>
      </c>
      <c r="G50">
        <f t="shared" si="2"/>
        <v>-0.17675279999821214</v>
      </c>
      <c r="H50">
        <f t="shared" si="3"/>
        <v>-0.17675279999821214</v>
      </c>
      <c r="Q50" s="2">
        <f t="shared" si="4"/>
        <v>4638.8359999999993</v>
      </c>
      <c r="X50" s="6"/>
    </row>
    <row r="51" spans="1:24">
      <c r="A51" s="17" t="s">
        <v>1678</v>
      </c>
      <c r="C51" s="21">
        <v>19666.402999999998</v>
      </c>
      <c r="D51" s="21"/>
      <c r="E51">
        <f t="shared" si="0"/>
        <v>-13757.095294725419</v>
      </c>
      <c r="F51">
        <f t="shared" si="1"/>
        <v>-13757</v>
      </c>
      <c r="G51">
        <f t="shared" si="2"/>
        <v>-0.1727307999972254</v>
      </c>
      <c r="H51">
        <f t="shared" si="3"/>
        <v>-0.1727307999972254</v>
      </c>
      <c r="Q51" s="2">
        <f t="shared" si="4"/>
        <v>4647.9029999999984</v>
      </c>
      <c r="X51" s="6"/>
    </row>
    <row r="52" spans="1:24">
      <c r="A52" s="17" t="s">
        <v>1678</v>
      </c>
      <c r="C52" s="21">
        <v>19684.53</v>
      </c>
      <c r="D52" s="21"/>
      <c r="E52">
        <f t="shared" si="0"/>
        <v>-13747.094718755799</v>
      </c>
      <c r="F52">
        <f t="shared" si="1"/>
        <v>-13747</v>
      </c>
      <c r="G52">
        <f t="shared" si="2"/>
        <v>-0.171686800000316</v>
      </c>
      <c r="H52">
        <f t="shared" si="3"/>
        <v>-0.171686800000316</v>
      </c>
      <c r="Q52" s="2">
        <f t="shared" si="4"/>
        <v>4666.0299999999988</v>
      </c>
      <c r="X52" s="6"/>
    </row>
    <row r="53" spans="1:24">
      <c r="A53" s="17" t="s">
        <v>1679</v>
      </c>
      <c r="C53" s="21">
        <v>19684.547999999999</v>
      </c>
      <c r="D53" s="21"/>
      <c r="E53">
        <f t="shared" si="0"/>
        <v>-13747.0847882451</v>
      </c>
      <c r="F53">
        <f t="shared" si="1"/>
        <v>-13747</v>
      </c>
      <c r="G53">
        <f t="shared" si="2"/>
        <v>-0.15368680000028689</v>
      </c>
      <c r="H53">
        <f t="shared" ref="H53:H84" si="5">G53</f>
        <v>-0.15368680000028689</v>
      </c>
      <c r="Q53" s="2">
        <f t="shared" si="4"/>
        <v>4666.0479999999989</v>
      </c>
      <c r="X53" s="6"/>
    </row>
    <row r="54" spans="1:24">
      <c r="A54" s="17" t="s">
        <v>1674</v>
      </c>
      <c r="C54" s="21">
        <v>19686.34</v>
      </c>
      <c r="D54" s="21"/>
      <c r="E54">
        <f t="shared" si="0"/>
        <v>-13746.09615073544</v>
      </c>
      <c r="F54">
        <f t="shared" si="1"/>
        <v>-13746</v>
      </c>
      <c r="G54">
        <f t="shared" si="2"/>
        <v>-0.17428239999571815</v>
      </c>
      <c r="H54">
        <f t="shared" si="5"/>
        <v>-0.17428239999571815</v>
      </c>
      <c r="Q54" s="2">
        <f t="shared" si="4"/>
        <v>4667.84</v>
      </c>
      <c r="X54" s="6"/>
    </row>
    <row r="55" spans="1:24">
      <c r="A55" s="17" t="s">
        <v>1678</v>
      </c>
      <c r="C55" s="21">
        <v>19686.36</v>
      </c>
      <c r="D55" s="21"/>
      <c r="E55">
        <f t="shared" si="0"/>
        <v>-13746.085116834663</v>
      </c>
      <c r="F55">
        <f t="shared" si="1"/>
        <v>-13746</v>
      </c>
      <c r="G55">
        <f t="shared" si="2"/>
        <v>-0.15428239999528159</v>
      </c>
      <c r="H55">
        <f t="shared" si="5"/>
        <v>-0.15428239999528159</v>
      </c>
      <c r="Q55" s="2">
        <f t="shared" si="4"/>
        <v>4667.8600000000006</v>
      </c>
      <c r="X55" s="6"/>
    </row>
    <row r="56" spans="1:24">
      <c r="A56" s="17" t="s">
        <v>1678</v>
      </c>
      <c r="C56" s="21">
        <v>19693.594000000001</v>
      </c>
      <c r="D56" s="21"/>
      <c r="E56">
        <f t="shared" si="0"/>
        <v>-13742.094154923469</v>
      </c>
      <c r="F56">
        <f t="shared" si="1"/>
        <v>-13742</v>
      </c>
      <c r="G56">
        <f t="shared" si="2"/>
        <v>-0.17066479999630246</v>
      </c>
      <c r="H56">
        <f t="shared" si="5"/>
        <v>-0.17066479999630246</v>
      </c>
      <c r="Q56" s="2">
        <f t="shared" si="4"/>
        <v>4675.094000000001</v>
      </c>
      <c r="X56" s="6"/>
    </row>
    <row r="57" spans="1:24">
      <c r="A57" s="17" t="s">
        <v>1678</v>
      </c>
      <c r="C57" s="21">
        <v>19742.535</v>
      </c>
      <c r="D57" s="21"/>
      <c r="E57">
        <f t="shared" si="0"/>
        <v>-13715.093648026066</v>
      </c>
      <c r="F57">
        <f t="shared" si="1"/>
        <v>-13715</v>
      </c>
      <c r="G57">
        <f t="shared" si="2"/>
        <v>-0.1697459999959392</v>
      </c>
      <c r="H57">
        <f t="shared" si="5"/>
        <v>-0.1697459999959392</v>
      </c>
      <c r="Q57" s="2">
        <f t="shared" si="4"/>
        <v>4724.0349999999999</v>
      </c>
      <c r="X57" s="6"/>
    </row>
    <row r="58" spans="1:24">
      <c r="A58" s="17" t="s">
        <v>1678</v>
      </c>
      <c r="C58" s="21">
        <v>19822.292000000001</v>
      </c>
      <c r="D58" s="21"/>
      <c r="E58">
        <f t="shared" si="0"/>
        <v>-13671.092106810805</v>
      </c>
      <c r="F58">
        <f t="shared" si="1"/>
        <v>-13671</v>
      </c>
      <c r="G58">
        <f t="shared" si="2"/>
        <v>-0.16695239999535261</v>
      </c>
      <c r="H58">
        <f t="shared" si="5"/>
        <v>-0.16695239999535261</v>
      </c>
      <c r="Q58" s="2">
        <f t="shared" si="4"/>
        <v>4803.7920000000013</v>
      </c>
      <c r="X58" s="6"/>
    </row>
    <row r="59" spans="1:24">
      <c r="A59" s="17" t="s">
        <v>1680</v>
      </c>
      <c r="C59" s="21">
        <v>19822.298999999999</v>
      </c>
      <c r="D59" s="21"/>
      <c r="E59">
        <f t="shared" si="0"/>
        <v>-13671.088244945535</v>
      </c>
      <c r="F59">
        <f t="shared" si="1"/>
        <v>-13671</v>
      </c>
      <c r="G59">
        <f t="shared" si="2"/>
        <v>-0.1599523999975645</v>
      </c>
      <c r="H59">
        <f t="shared" si="5"/>
        <v>-0.1599523999975645</v>
      </c>
      <c r="Q59" s="2">
        <f t="shared" si="4"/>
        <v>4803.7989999999991</v>
      </c>
      <c r="X59" s="6"/>
    </row>
    <row r="60" spans="1:24">
      <c r="A60" s="17" t="s">
        <v>1678</v>
      </c>
      <c r="C60" s="21">
        <v>19860.352999999999</v>
      </c>
      <c r="D60" s="21"/>
      <c r="E60">
        <f t="shared" si="0"/>
        <v>-13650.094041936325</v>
      </c>
      <c r="F60">
        <f t="shared" si="1"/>
        <v>-13650</v>
      </c>
      <c r="G60">
        <f t="shared" si="2"/>
        <v>-0.17045999999754713</v>
      </c>
      <c r="H60">
        <f t="shared" si="5"/>
        <v>-0.17045999999754713</v>
      </c>
      <c r="Q60" s="2">
        <f t="shared" si="4"/>
        <v>4841.8529999999992</v>
      </c>
      <c r="X60" s="6"/>
    </row>
    <row r="61" spans="1:24">
      <c r="A61" s="17" t="s">
        <v>1674</v>
      </c>
      <c r="C61" s="21">
        <v>19860.353999999999</v>
      </c>
      <c r="D61" s="21"/>
      <c r="E61">
        <f t="shared" si="0"/>
        <v>-13650.093490241286</v>
      </c>
      <c r="F61">
        <f t="shared" si="1"/>
        <v>-13650</v>
      </c>
      <c r="G61">
        <f t="shared" si="2"/>
        <v>-0.1694599999973434</v>
      </c>
      <c r="H61">
        <f t="shared" si="5"/>
        <v>-0.1694599999973434</v>
      </c>
      <c r="Q61" s="2">
        <f t="shared" si="4"/>
        <v>4841.8539999999994</v>
      </c>
      <c r="X61" s="6"/>
    </row>
    <row r="62" spans="1:24">
      <c r="A62" s="17" t="s">
        <v>1678</v>
      </c>
      <c r="C62" s="21">
        <v>19878.482</v>
      </c>
      <c r="D62" s="21"/>
      <c r="E62">
        <f t="shared" si="0"/>
        <v>-13640.092362576626</v>
      </c>
      <c r="F62">
        <f t="shared" si="1"/>
        <v>-13640</v>
      </c>
      <c r="G62">
        <f t="shared" si="2"/>
        <v>-0.16741599999659229</v>
      </c>
      <c r="H62">
        <f t="shared" si="5"/>
        <v>-0.16741599999659229</v>
      </c>
      <c r="Q62" s="2">
        <f t="shared" si="4"/>
        <v>4859.982</v>
      </c>
      <c r="X62" s="6"/>
    </row>
    <row r="63" spans="1:24">
      <c r="A63" s="17" t="s">
        <v>1678</v>
      </c>
      <c r="C63" s="21">
        <v>19916.550999999999</v>
      </c>
      <c r="D63" s="21"/>
      <c r="E63">
        <f t="shared" si="0"/>
        <v>-13619.089884141835</v>
      </c>
      <c r="F63">
        <f t="shared" si="1"/>
        <v>-13619</v>
      </c>
      <c r="G63">
        <f t="shared" si="2"/>
        <v>-0.162923599997157</v>
      </c>
      <c r="H63">
        <f t="shared" si="5"/>
        <v>-0.162923599997157</v>
      </c>
      <c r="Q63" s="2">
        <f t="shared" si="4"/>
        <v>4898.0509999999995</v>
      </c>
      <c r="X63" s="6"/>
    </row>
    <row r="64" spans="1:24">
      <c r="A64" s="17" t="s">
        <v>1680</v>
      </c>
      <c r="C64" s="21">
        <v>19974.537</v>
      </c>
      <c r="D64" s="21"/>
      <c r="E64">
        <f t="shared" si="0"/>
        <v>-13587.09929561784</v>
      </c>
      <c r="F64">
        <f t="shared" si="1"/>
        <v>-13587</v>
      </c>
      <c r="G64">
        <f t="shared" si="2"/>
        <v>-0.17998279999665101</v>
      </c>
      <c r="H64">
        <f t="shared" si="5"/>
        <v>-0.17998279999665101</v>
      </c>
      <c r="Q64" s="2">
        <f t="shared" si="4"/>
        <v>4956.0370000000003</v>
      </c>
      <c r="X64" s="6"/>
    </row>
    <row r="65" spans="1:24">
      <c r="A65" s="17" t="s">
        <v>1674</v>
      </c>
      <c r="C65" s="21">
        <v>20005.361000000001</v>
      </c>
      <c r="D65" s="21"/>
      <c r="E65">
        <f t="shared" si="0"/>
        <v>-13570.09384773967</v>
      </c>
      <c r="F65">
        <f t="shared" si="1"/>
        <v>-13570</v>
      </c>
      <c r="G65">
        <f t="shared" si="2"/>
        <v>-0.17010799999479786</v>
      </c>
      <c r="H65">
        <f t="shared" si="5"/>
        <v>-0.17010799999479786</v>
      </c>
      <c r="Q65" s="2">
        <f t="shared" si="4"/>
        <v>4986.8610000000008</v>
      </c>
      <c r="X65" s="6"/>
    </row>
    <row r="66" spans="1:24">
      <c r="A66" s="17" t="s">
        <v>1678</v>
      </c>
      <c r="C66" s="21">
        <v>20005.370999999999</v>
      </c>
      <c r="D66" s="21"/>
      <c r="E66">
        <f t="shared" si="0"/>
        <v>-13570.088330789282</v>
      </c>
      <c r="F66">
        <f t="shared" si="1"/>
        <v>-13570</v>
      </c>
      <c r="G66">
        <f t="shared" si="2"/>
        <v>-0.16010799999639858</v>
      </c>
      <c r="H66">
        <f t="shared" si="5"/>
        <v>-0.16010799999639858</v>
      </c>
      <c r="Q66" s="2">
        <f t="shared" si="4"/>
        <v>4986.8709999999992</v>
      </c>
      <c r="X66" s="6"/>
    </row>
    <row r="67" spans="1:24">
      <c r="A67" s="17" t="s">
        <v>1681</v>
      </c>
      <c r="C67" s="21">
        <v>20014.414000000001</v>
      </c>
      <c r="D67" s="21"/>
      <c r="E67">
        <f t="shared" si="0"/>
        <v>-13565.099352552768</v>
      </c>
      <c r="F67">
        <f t="shared" si="1"/>
        <v>-13565</v>
      </c>
      <c r="G67">
        <f t="shared" si="2"/>
        <v>-0.1800859999966633</v>
      </c>
      <c r="H67">
        <f t="shared" si="5"/>
        <v>-0.1800859999966633</v>
      </c>
      <c r="Q67" s="2">
        <f t="shared" si="4"/>
        <v>4995.9140000000007</v>
      </c>
      <c r="X67" s="6"/>
    </row>
    <row r="68" spans="1:24">
      <c r="A68" s="17" t="s">
        <v>1681</v>
      </c>
      <c r="C68" s="21">
        <v>20021.689999999999</v>
      </c>
      <c r="D68" s="21"/>
      <c r="E68">
        <f t="shared" si="0"/>
        <v>-13561.085219449942</v>
      </c>
      <c r="F68">
        <f t="shared" si="1"/>
        <v>-13561</v>
      </c>
      <c r="G68">
        <f t="shared" si="2"/>
        <v>-0.15446840000004158</v>
      </c>
      <c r="H68">
        <f t="shared" si="5"/>
        <v>-0.15446840000004158</v>
      </c>
      <c r="Q68" s="2">
        <f t="shared" si="4"/>
        <v>5003.1899999999987</v>
      </c>
      <c r="X68" s="6"/>
    </row>
    <row r="69" spans="1:24">
      <c r="A69" s="17" t="s">
        <v>1681</v>
      </c>
      <c r="C69" s="21">
        <v>20023.477999999999</v>
      </c>
      <c r="D69" s="21"/>
      <c r="E69">
        <f t="shared" si="0"/>
        <v>-13560.098788720439</v>
      </c>
      <c r="F69">
        <f t="shared" si="1"/>
        <v>-13560</v>
      </c>
      <c r="G69">
        <f t="shared" si="2"/>
        <v>-0.17906399999992573</v>
      </c>
      <c r="H69">
        <f t="shared" si="5"/>
        <v>-0.17906399999992573</v>
      </c>
      <c r="Q69" s="2">
        <f t="shared" si="4"/>
        <v>5004.9779999999992</v>
      </c>
      <c r="X69" s="6"/>
    </row>
    <row r="70" spans="1:24">
      <c r="A70" s="17" t="s">
        <v>1678</v>
      </c>
      <c r="C70" s="21">
        <v>20023.478999999999</v>
      </c>
      <c r="D70" s="21"/>
      <c r="E70">
        <f t="shared" si="0"/>
        <v>-13560.098237025401</v>
      </c>
      <c r="F70">
        <f t="shared" si="1"/>
        <v>-13560</v>
      </c>
      <c r="G70">
        <f t="shared" si="2"/>
        <v>-0.178063999999722</v>
      </c>
      <c r="H70">
        <f t="shared" si="5"/>
        <v>-0.178063999999722</v>
      </c>
      <c r="Q70" s="2">
        <f t="shared" si="4"/>
        <v>5004.9789999999994</v>
      </c>
      <c r="X70" s="6"/>
    </row>
    <row r="71" spans="1:24">
      <c r="A71" s="17" t="s">
        <v>1680</v>
      </c>
      <c r="C71" s="21">
        <v>20023.491999999998</v>
      </c>
      <c r="D71" s="21"/>
      <c r="E71">
        <f t="shared" si="0"/>
        <v>-13560.091064989896</v>
      </c>
      <c r="F71">
        <f t="shared" si="1"/>
        <v>-13560</v>
      </c>
      <c r="G71">
        <f t="shared" si="2"/>
        <v>-0.16506400000071153</v>
      </c>
      <c r="H71">
        <f t="shared" si="5"/>
        <v>-0.16506400000071153</v>
      </c>
      <c r="Q71" s="2">
        <f t="shared" si="4"/>
        <v>5004.9919999999984</v>
      </c>
      <c r="X71" s="6"/>
    </row>
    <row r="72" spans="1:24">
      <c r="A72" s="17" t="s">
        <v>1681</v>
      </c>
      <c r="C72" s="21">
        <v>20034.362000000001</v>
      </c>
      <c r="D72" s="21"/>
      <c r="E72">
        <f t="shared" si="0"/>
        <v>-13554.094139917363</v>
      </c>
      <c r="F72">
        <f t="shared" si="1"/>
        <v>-13554</v>
      </c>
      <c r="G72">
        <f t="shared" si="2"/>
        <v>-0.17063759999655304</v>
      </c>
      <c r="H72">
        <f t="shared" si="5"/>
        <v>-0.17063759999655304</v>
      </c>
      <c r="Q72" s="2">
        <f t="shared" si="4"/>
        <v>5015.862000000001</v>
      </c>
      <c r="X72" s="6"/>
    </row>
    <row r="73" spans="1:24">
      <c r="A73" s="17" t="s">
        <v>1680</v>
      </c>
      <c r="C73" s="21">
        <v>20034.367999999999</v>
      </c>
      <c r="D73" s="21"/>
      <c r="E73">
        <f t="shared" si="0"/>
        <v>-13554.090829747131</v>
      </c>
      <c r="F73">
        <f t="shared" si="1"/>
        <v>-13554</v>
      </c>
      <c r="G73">
        <f t="shared" si="2"/>
        <v>-0.16463759999896865</v>
      </c>
      <c r="H73">
        <f t="shared" si="5"/>
        <v>-0.16463759999896865</v>
      </c>
      <c r="Q73" s="2">
        <f t="shared" si="4"/>
        <v>5015.8679999999986</v>
      </c>
      <c r="X73" s="6"/>
    </row>
    <row r="74" spans="1:24">
      <c r="A74" s="17" t="s">
        <v>1681</v>
      </c>
      <c r="C74" s="21">
        <v>20043.417000000001</v>
      </c>
      <c r="D74" s="21"/>
      <c r="E74">
        <f t="shared" si="0"/>
        <v>-13549.098541340383</v>
      </c>
      <c r="F74">
        <f t="shared" si="1"/>
        <v>-13549</v>
      </c>
      <c r="G74">
        <f t="shared" si="2"/>
        <v>-0.17861559999437304</v>
      </c>
      <c r="H74">
        <f t="shared" si="5"/>
        <v>-0.17861559999437304</v>
      </c>
      <c r="Q74" s="2">
        <f t="shared" si="4"/>
        <v>5024.9170000000013</v>
      </c>
      <c r="X74" s="6"/>
    </row>
    <row r="75" spans="1:24">
      <c r="A75" s="17" t="s">
        <v>1678</v>
      </c>
      <c r="C75" s="21">
        <v>20054.310000000001</v>
      </c>
      <c r="D75" s="21"/>
      <c r="E75">
        <f t="shared" si="0"/>
        <v>-13543.088927281957</v>
      </c>
      <c r="F75">
        <f t="shared" si="1"/>
        <v>-13543</v>
      </c>
      <c r="G75">
        <f t="shared" si="2"/>
        <v>-0.16118919999644277</v>
      </c>
      <c r="H75">
        <f t="shared" si="5"/>
        <v>-0.16118919999644277</v>
      </c>
      <c r="Q75" s="2">
        <f t="shared" si="4"/>
        <v>5035.8100000000013</v>
      </c>
      <c r="X75" s="6"/>
    </row>
    <row r="76" spans="1:24">
      <c r="A76" s="17" t="s">
        <v>1681</v>
      </c>
      <c r="C76" s="21">
        <v>20054.312000000002</v>
      </c>
      <c r="D76" s="21"/>
      <c r="E76">
        <f t="shared" si="0"/>
        <v>-13543.087823891879</v>
      </c>
      <c r="F76">
        <f t="shared" si="1"/>
        <v>-13543</v>
      </c>
      <c r="G76">
        <f t="shared" si="2"/>
        <v>-0.15918919999603531</v>
      </c>
      <c r="H76">
        <f t="shared" si="5"/>
        <v>-0.15918919999603531</v>
      </c>
      <c r="Q76" s="2">
        <f t="shared" si="4"/>
        <v>5035.8120000000017</v>
      </c>
      <c r="X76" s="6"/>
    </row>
    <row r="77" spans="1:24">
      <c r="A77" s="17" t="s">
        <v>1681</v>
      </c>
      <c r="C77" s="21">
        <v>20072.431</v>
      </c>
      <c r="D77" s="21"/>
      <c r="E77">
        <f t="shared" si="0"/>
        <v>-13533.091661482571</v>
      </c>
      <c r="F77">
        <f t="shared" si="1"/>
        <v>-13533</v>
      </c>
      <c r="G77">
        <f t="shared" si="2"/>
        <v>-0.16614519999711774</v>
      </c>
      <c r="H77">
        <f t="shared" si="5"/>
        <v>-0.16614519999711774</v>
      </c>
      <c r="Q77" s="2">
        <f t="shared" si="4"/>
        <v>5053.9310000000005</v>
      </c>
      <c r="X77" s="6"/>
    </row>
    <row r="78" spans="1:24">
      <c r="A78" s="17" t="s">
        <v>1681</v>
      </c>
      <c r="C78" s="21">
        <v>20074.233</v>
      </c>
      <c r="D78" s="21"/>
      <c r="E78">
        <f t="shared" si="0"/>
        <v>-13532.097507022525</v>
      </c>
      <c r="F78">
        <f t="shared" si="1"/>
        <v>-13532</v>
      </c>
      <c r="G78">
        <f t="shared" si="2"/>
        <v>-0.17674079999778769</v>
      </c>
      <c r="H78">
        <f t="shared" si="5"/>
        <v>-0.17674079999778769</v>
      </c>
      <c r="Q78" s="2">
        <f t="shared" si="4"/>
        <v>5055.7330000000002</v>
      </c>
      <c r="X78" s="6"/>
    </row>
    <row r="79" spans="1:24">
      <c r="A79" s="17" t="s">
        <v>1678</v>
      </c>
      <c r="C79" s="21">
        <v>20090.541000000001</v>
      </c>
      <c r="D79" s="21"/>
      <c r="E79">
        <f t="shared" si="0"/>
        <v>-13523.100464328611</v>
      </c>
      <c r="F79">
        <f t="shared" si="1"/>
        <v>-13523</v>
      </c>
      <c r="G79">
        <f t="shared" si="2"/>
        <v>-0.18210119999639574</v>
      </c>
      <c r="H79">
        <f t="shared" si="5"/>
        <v>-0.18210119999639574</v>
      </c>
      <c r="Q79" s="2">
        <f t="shared" si="4"/>
        <v>5072.0410000000011</v>
      </c>
      <c r="X79" s="6"/>
    </row>
    <row r="80" spans="1:24">
      <c r="A80" s="17" t="s">
        <v>1674</v>
      </c>
      <c r="C80" s="21">
        <v>20101.424999999999</v>
      </c>
      <c r="D80" s="21"/>
      <c r="E80">
        <f t="shared" si="0"/>
        <v>-13517.095815525536</v>
      </c>
      <c r="F80">
        <f t="shared" si="1"/>
        <v>-13517</v>
      </c>
      <c r="G80">
        <f t="shared" si="2"/>
        <v>-0.17367479999666102</v>
      </c>
      <c r="H80">
        <f t="shared" si="5"/>
        <v>-0.17367479999666102</v>
      </c>
      <c r="Q80" s="2">
        <f t="shared" si="4"/>
        <v>5082.9249999999993</v>
      </c>
      <c r="X80" s="6"/>
    </row>
    <row r="81" spans="1:24">
      <c r="A81" s="17" t="s">
        <v>1682</v>
      </c>
      <c r="C81" s="21">
        <v>20103.248</v>
      </c>
      <c r="D81" s="21"/>
      <c r="E81">
        <f t="shared" si="0"/>
        <v>-13516.090075469674</v>
      </c>
      <c r="F81">
        <f t="shared" si="1"/>
        <v>-13516</v>
      </c>
      <c r="G81">
        <f t="shared" si="2"/>
        <v>-0.16327039999669068</v>
      </c>
      <c r="H81">
        <f t="shared" si="5"/>
        <v>-0.16327039999669068</v>
      </c>
      <c r="Q81" s="2">
        <f t="shared" si="4"/>
        <v>5084.7479999999996</v>
      </c>
      <c r="X81" s="6"/>
    </row>
    <row r="82" spans="1:24">
      <c r="A82" s="17" t="s">
        <v>1683</v>
      </c>
      <c r="C82" s="21">
        <v>20117.741000000002</v>
      </c>
      <c r="D82" s="21"/>
      <c r="E82">
        <f t="shared" si="0"/>
        <v>-13508.09435927131</v>
      </c>
      <c r="F82">
        <f t="shared" si="1"/>
        <v>-13508</v>
      </c>
      <c r="G82">
        <f t="shared" si="2"/>
        <v>-0.17103519999727723</v>
      </c>
      <c r="H82">
        <f t="shared" si="5"/>
        <v>-0.17103519999727723</v>
      </c>
      <c r="Q82" s="2">
        <f t="shared" si="4"/>
        <v>5099.2410000000018</v>
      </c>
      <c r="X82" s="6"/>
    </row>
    <row r="83" spans="1:24">
      <c r="A83" s="17" t="s">
        <v>1678</v>
      </c>
      <c r="C83" s="21">
        <v>20121.374</v>
      </c>
      <c r="D83" s="21"/>
      <c r="E83">
        <f t="shared" si="0"/>
        <v>-13506.090051195091</v>
      </c>
      <c r="F83">
        <f t="shared" si="1"/>
        <v>-13506</v>
      </c>
      <c r="G83">
        <f t="shared" si="2"/>
        <v>-0.16322639999634703</v>
      </c>
      <c r="H83">
        <f t="shared" si="5"/>
        <v>-0.16322639999634703</v>
      </c>
      <c r="Q83" s="2">
        <f t="shared" si="4"/>
        <v>5102.8739999999998</v>
      </c>
      <c r="X83" s="6"/>
    </row>
    <row r="84" spans="1:24">
      <c r="A84" s="17" t="s">
        <v>1674</v>
      </c>
      <c r="C84" s="21">
        <v>20188.436000000002</v>
      </c>
      <c r="D84" s="21"/>
      <c r="E84">
        <f t="shared" si="0"/>
        <v>-13469.092278498301</v>
      </c>
      <c r="F84">
        <f t="shared" si="1"/>
        <v>-13469</v>
      </c>
      <c r="G84">
        <f t="shared" si="2"/>
        <v>-0.16726359999665874</v>
      </c>
      <c r="H84">
        <f t="shared" si="5"/>
        <v>-0.16726359999665874</v>
      </c>
      <c r="Q84" s="2">
        <f t="shared" si="4"/>
        <v>5169.9360000000015</v>
      </c>
      <c r="X84" s="6"/>
    </row>
    <row r="85" spans="1:24">
      <c r="A85" s="17" t="s">
        <v>1674</v>
      </c>
      <c r="C85" s="21">
        <v>20217.436000000002</v>
      </c>
      <c r="D85" s="21"/>
      <c r="E85">
        <f t="shared" ref="E85:E148" si="6">+(C85-C$7)/C$8</f>
        <v>-13453.093122371032</v>
      </c>
      <c r="F85">
        <f t="shared" ref="F85:F148" si="7">ROUND(2*E85,0)/2</f>
        <v>-13453</v>
      </c>
      <c r="G85">
        <f t="shared" ref="G85:G148" si="8">+C85-(C$7+F85*C$8)</f>
        <v>-0.16879319999497966</v>
      </c>
      <c r="H85">
        <f t="shared" ref="H85:H116" si="9">G85</f>
        <v>-0.16879319999497966</v>
      </c>
      <c r="Q85" s="2">
        <f t="shared" ref="Q85:Q148" si="10">+C85-15018.5</f>
        <v>5198.9360000000015</v>
      </c>
      <c r="X85" s="6"/>
    </row>
    <row r="86" spans="1:24">
      <c r="A86" s="17" t="s">
        <v>1674</v>
      </c>
      <c r="C86" s="21">
        <v>20228.317999999999</v>
      </c>
      <c r="D86" s="21"/>
      <c r="E86">
        <f t="shared" si="6"/>
        <v>-13447.089576958037</v>
      </c>
      <c r="F86">
        <f t="shared" si="7"/>
        <v>-13447</v>
      </c>
      <c r="G86">
        <f t="shared" si="8"/>
        <v>-0.16236679999929038</v>
      </c>
      <c r="H86">
        <f t="shared" si="9"/>
        <v>-0.16236679999929038</v>
      </c>
      <c r="Q86" s="2">
        <f t="shared" si="10"/>
        <v>5209.8179999999993</v>
      </c>
      <c r="X86" s="6"/>
    </row>
    <row r="87" spans="1:24">
      <c r="A87" s="17" t="s">
        <v>1678</v>
      </c>
      <c r="C87" s="21">
        <v>20235.562000000002</v>
      </c>
      <c r="D87" s="21"/>
      <c r="E87">
        <f t="shared" si="6"/>
        <v>-13443.093098096451</v>
      </c>
      <c r="F87">
        <f t="shared" si="7"/>
        <v>-13443</v>
      </c>
      <c r="G87">
        <f t="shared" si="8"/>
        <v>-0.168749199994636</v>
      </c>
      <c r="H87">
        <f t="shared" si="9"/>
        <v>-0.168749199994636</v>
      </c>
      <c r="Q87" s="2">
        <f t="shared" si="10"/>
        <v>5217.0620000000017</v>
      </c>
      <c r="X87" s="6"/>
    </row>
    <row r="88" spans="1:24">
      <c r="A88" s="17" t="s">
        <v>1678</v>
      </c>
      <c r="C88" s="21">
        <v>20246.439999999999</v>
      </c>
      <c r="D88" s="21"/>
      <c r="E88">
        <f t="shared" si="6"/>
        <v>-13437.09175946361</v>
      </c>
      <c r="F88">
        <f t="shared" si="7"/>
        <v>-13437</v>
      </c>
      <c r="G88">
        <f t="shared" si="8"/>
        <v>-0.16632279999976163</v>
      </c>
      <c r="H88">
        <f t="shared" si="9"/>
        <v>-0.16632279999976163</v>
      </c>
      <c r="Q88" s="2">
        <f t="shared" si="10"/>
        <v>5227.9399999999987</v>
      </c>
      <c r="X88" s="6"/>
    </row>
    <row r="89" spans="1:24">
      <c r="A89" s="17" t="s">
        <v>1678</v>
      </c>
      <c r="C89" s="21">
        <v>20313.521000000001</v>
      </c>
      <c r="D89" s="21"/>
      <c r="E89">
        <f t="shared" si="6"/>
        <v>-13400.083504561082</v>
      </c>
      <c r="F89">
        <f t="shared" si="7"/>
        <v>-13400</v>
      </c>
      <c r="G89">
        <f t="shared" si="8"/>
        <v>-0.15135999999620253</v>
      </c>
      <c r="H89">
        <f t="shared" si="9"/>
        <v>-0.15135999999620253</v>
      </c>
      <c r="Q89" s="2">
        <f t="shared" si="10"/>
        <v>5295.0210000000006</v>
      </c>
      <c r="X89" s="6"/>
    </row>
    <row r="90" spans="1:24">
      <c r="A90" s="17" t="s">
        <v>1678</v>
      </c>
      <c r="C90" s="21">
        <v>20331.618999999999</v>
      </c>
      <c r="D90" s="21"/>
      <c r="E90">
        <f t="shared" si="6"/>
        <v>-13390.098927747589</v>
      </c>
      <c r="F90">
        <f t="shared" si="7"/>
        <v>-13390</v>
      </c>
      <c r="G90">
        <f t="shared" si="8"/>
        <v>-0.17931599999792525</v>
      </c>
      <c r="H90">
        <f t="shared" si="9"/>
        <v>-0.17931599999792525</v>
      </c>
      <c r="Q90" s="2">
        <f t="shared" si="10"/>
        <v>5313.1189999999988</v>
      </c>
      <c r="X90" s="6"/>
    </row>
    <row r="91" spans="1:24">
      <c r="A91" s="17" t="s">
        <v>1678</v>
      </c>
      <c r="C91" s="21">
        <v>20333.447</v>
      </c>
      <c r="D91" s="21"/>
      <c r="E91">
        <f t="shared" si="6"/>
        <v>-13389.090429216532</v>
      </c>
      <c r="F91">
        <f t="shared" si="7"/>
        <v>-13389</v>
      </c>
      <c r="G91">
        <f t="shared" si="8"/>
        <v>-0.16391159999693627</v>
      </c>
      <c r="H91">
        <f t="shared" si="9"/>
        <v>-0.16391159999693627</v>
      </c>
      <c r="Q91" s="2">
        <f t="shared" si="10"/>
        <v>5314.9470000000001</v>
      </c>
      <c r="X91" s="6"/>
    </row>
    <row r="92" spans="1:24">
      <c r="A92" s="17" t="s">
        <v>1678</v>
      </c>
      <c r="C92" s="21">
        <v>20362.449000000001</v>
      </c>
      <c r="D92" s="21"/>
      <c r="E92">
        <f t="shared" si="6"/>
        <v>-13373.090169699186</v>
      </c>
      <c r="F92">
        <f t="shared" si="7"/>
        <v>-13373</v>
      </c>
      <c r="G92">
        <f t="shared" si="8"/>
        <v>-0.16344119999848772</v>
      </c>
      <c r="H92">
        <f t="shared" si="9"/>
        <v>-0.16344119999848772</v>
      </c>
      <c r="Q92" s="2">
        <f t="shared" si="10"/>
        <v>5343.9490000000005</v>
      </c>
      <c r="X92" s="6"/>
    </row>
    <row r="93" spans="1:24">
      <c r="A93" s="17" t="s">
        <v>1678</v>
      </c>
      <c r="C93" s="21">
        <v>20380.571</v>
      </c>
      <c r="D93" s="21"/>
      <c r="E93">
        <f t="shared" si="6"/>
        <v>-13363.09235220476</v>
      </c>
      <c r="F93">
        <f t="shared" si="7"/>
        <v>-13363</v>
      </c>
      <c r="G93">
        <f t="shared" si="8"/>
        <v>-0.16739719999895897</v>
      </c>
      <c r="H93">
        <f t="shared" si="9"/>
        <v>-0.16739719999895897</v>
      </c>
      <c r="Q93" s="2">
        <f t="shared" si="10"/>
        <v>5362.0709999999999</v>
      </c>
      <c r="X93" s="6"/>
    </row>
    <row r="94" spans="1:24">
      <c r="A94" s="17" t="s">
        <v>1678</v>
      </c>
      <c r="C94" s="21">
        <v>20382.397000000001</v>
      </c>
      <c r="D94" s="21"/>
      <c r="E94">
        <f t="shared" si="6"/>
        <v>-13362.08495706378</v>
      </c>
      <c r="F94">
        <f t="shared" si="7"/>
        <v>-13362</v>
      </c>
      <c r="G94">
        <f t="shared" si="8"/>
        <v>-0.15399279999473947</v>
      </c>
      <c r="H94">
        <f t="shared" si="9"/>
        <v>-0.15399279999473947</v>
      </c>
      <c r="Q94" s="2">
        <f t="shared" si="10"/>
        <v>5363.8970000000008</v>
      </c>
      <c r="X94" s="6"/>
    </row>
    <row r="95" spans="1:24">
      <c r="A95" s="17" t="s">
        <v>1684</v>
      </c>
      <c r="C95" s="21">
        <v>20398.702000000001</v>
      </c>
      <c r="D95" s="21"/>
      <c r="E95">
        <f t="shared" si="6"/>
        <v>-13353.089569454984</v>
      </c>
      <c r="F95">
        <f t="shared" si="7"/>
        <v>-13353</v>
      </c>
      <c r="G95">
        <f t="shared" si="8"/>
        <v>-0.16235319999759668</v>
      </c>
      <c r="H95">
        <f t="shared" si="9"/>
        <v>-0.16235319999759668</v>
      </c>
      <c r="Q95" s="2">
        <f t="shared" si="10"/>
        <v>5380.2020000000011</v>
      </c>
      <c r="X95" s="6"/>
    </row>
    <row r="96" spans="1:24">
      <c r="A96" s="17" t="s">
        <v>1678</v>
      </c>
      <c r="C96" s="21">
        <v>20400.507000000001</v>
      </c>
      <c r="D96" s="21"/>
      <c r="E96">
        <f t="shared" si="6"/>
        <v>-13352.09375990982</v>
      </c>
      <c r="F96">
        <f t="shared" si="7"/>
        <v>-13352</v>
      </c>
      <c r="G96">
        <f t="shared" si="8"/>
        <v>-0.16994879999765544</v>
      </c>
      <c r="H96">
        <f t="shared" si="9"/>
        <v>-0.16994879999765544</v>
      </c>
      <c r="Q96" s="2">
        <f t="shared" si="10"/>
        <v>5382.0070000000014</v>
      </c>
      <c r="X96" s="6"/>
    </row>
    <row r="97" spans="1:24">
      <c r="A97" s="17" t="s">
        <v>1678</v>
      </c>
      <c r="C97" s="21">
        <v>20458.516</v>
      </c>
      <c r="D97" s="21"/>
      <c r="E97">
        <f t="shared" si="6"/>
        <v>-13320.090482399934</v>
      </c>
      <c r="F97">
        <f t="shared" si="7"/>
        <v>-13320</v>
      </c>
      <c r="G97">
        <f t="shared" si="8"/>
        <v>-0.16400799999610172</v>
      </c>
      <c r="H97">
        <f t="shared" si="9"/>
        <v>-0.16400799999610172</v>
      </c>
      <c r="Q97" s="2">
        <f t="shared" si="10"/>
        <v>5440.0159999999996</v>
      </c>
      <c r="X97" s="6"/>
    </row>
    <row r="98" spans="1:24">
      <c r="A98" s="17" t="s">
        <v>1678</v>
      </c>
      <c r="C98" s="21">
        <v>20496.581999999999</v>
      </c>
      <c r="D98" s="21"/>
      <c r="E98">
        <f t="shared" si="6"/>
        <v>-13299.089659050258</v>
      </c>
      <c r="F98">
        <f t="shared" si="7"/>
        <v>-13299</v>
      </c>
      <c r="G98">
        <f t="shared" si="8"/>
        <v>-0.1625155999972776</v>
      </c>
      <c r="H98">
        <f t="shared" si="9"/>
        <v>-0.1625155999972776</v>
      </c>
      <c r="Q98" s="2">
        <f t="shared" si="10"/>
        <v>5478.0819999999985</v>
      </c>
      <c r="X98" s="6"/>
    </row>
    <row r="99" spans="1:24">
      <c r="A99" s="17" t="s">
        <v>1678</v>
      </c>
      <c r="C99" s="21">
        <v>20527.396000000001</v>
      </c>
      <c r="D99" s="21"/>
      <c r="E99">
        <f t="shared" si="6"/>
        <v>-13282.089728122477</v>
      </c>
      <c r="F99">
        <f t="shared" si="7"/>
        <v>-13282</v>
      </c>
      <c r="G99">
        <f t="shared" si="8"/>
        <v>-0.16264079999746173</v>
      </c>
      <c r="H99">
        <f t="shared" si="9"/>
        <v>-0.16264079999746173</v>
      </c>
      <c r="Q99" s="2">
        <f t="shared" si="10"/>
        <v>5508.8960000000006</v>
      </c>
      <c r="X99" s="6"/>
    </row>
    <row r="100" spans="1:24">
      <c r="A100" s="17" t="s">
        <v>1678</v>
      </c>
      <c r="C100" s="21">
        <v>20545.519</v>
      </c>
      <c r="D100" s="21"/>
      <c r="E100">
        <f t="shared" si="6"/>
        <v>-13272.091358933012</v>
      </c>
      <c r="F100">
        <f t="shared" si="7"/>
        <v>-13272</v>
      </c>
      <c r="G100">
        <f t="shared" si="8"/>
        <v>-0.16559679999772925</v>
      </c>
      <c r="H100">
        <f t="shared" si="9"/>
        <v>-0.16559679999772925</v>
      </c>
      <c r="Q100" s="2">
        <f t="shared" si="10"/>
        <v>5527.0190000000002</v>
      </c>
      <c r="X100" s="6"/>
    </row>
    <row r="101" spans="1:24">
      <c r="A101" s="17" t="s">
        <v>1678</v>
      </c>
      <c r="C101" s="21">
        <v>20554.560000000001</v>
      </c>
      <c r="D101" s="21"/>
      <c r="E101">
        <f t="shared" si="6"/>
        <v>-13267.103484086576</v>
      </c>
      <c r="F101">
        <f t="shared" si="7"/>
        <v>-13267</v>
      </c>
      <c r="G101">
        <f t="shared" si="8"/>
        <v>-0.18757479999476345</v>
      </c>
      <c r="H101">
        <f t="shared" si="9"/>
        <v>-0.18757479999476345</v>
      </c>
      <c r="Q101" s="2">
        <f t="shared" si="10"/>
        <v>5536.0600000000013</v>
      </c>
      <c r="X101" s="6"/>
    </row>
    <row r="102" spans="1:24">
      <c r="A102" s="17" t="s">
        <v>1678</v>
      </c>
      <c r="C102" s="21">
        <v>20583.580999999998</v>
      </c>
      <c r="D102" s="21"/>
      <c r="E102">
        <f t="shared" si="6"/>
        <v>-13251.092742363491</v>
      </c>
      <c r="F102">
        <f t="shared" si="7"/>
        <v>-13251</v>
      </c>
      <c r="G102">
        <f t="shared" si="8"/>
        <v>-0.16810439999972004</v>
      </c>
      <c r="H102">
        <f t="shared" si="9"/>
        <v>-0.16810439999972004</v>
      </c>
      <c r="Q102" s="2">
        <f t="shared" si="10"/>
        <v>5565.0809999999983</v>
      </c>
      <c r="X102" s="6"/>
    </row>
    <row r="103" spans="1:24">
      <c r="A103" s="17" t="s">
        <v>1678</v>
      </c>
      <c r="C103" s="21">
        <v>20585.401000000002</v>
      </c>
      <c r="D103" s="21"/>
      <c r="E103">
        <f t="shared" si="6"/>
        <v>-13250.088657392744</v>
      </c>
      <c r="F103">
        <f t="shared" si="7"/>
        <v>-13250</v>
      </c>
      <c r="G103">
        <f t="shared" si="8"/>
        <v>-0.16069999999672291</v>
      </c>
      <c r="H103">
        <f t="shared" si="9"/>
        <v>-0.16069999999672291</v>
      </c>
      <c r="Q103" s="2">
        <f t="shared" si="10"/>
        <v>5566.9010000000017</v>
      </c>
      <c r="X103" s="6"/>
    </row>
    <row r="104" spans="1:24">
      <c r="A104" s="17" t="s">
        <v>1678</v>
      </c>
      <c r="C104" s="21">
        <v>20652.464</v>
      </c>
      <c r="D104" s="21"/>
      <c r="E104">
        <f t="shared" si="6"/>
        <v>-13213.090333000917</v>
      </c>
      <c r="F104">
        <f t="shared" si="7"/>
        <v>-13213</v>
      </c>
      <c r="G104">
        <f t="shared" si="8"/>
        <v>-0.1637371999968309</v>
      </c>
      <c r="H104">
        <f t="shared" si="9"/>
        <v>-0.1637371999968309</v>
      </c>
      <c r="Q104" s="2">
        <f t="shared" si="10"/>
        <v>5633.9639999999999</v>
      </c>
      <c r="X104" s="6"/>
    </row>
    <row r="105" spans="1:24">
      <c r="A105" s="17" t="s">
        <v>1685</v>
      </c>
      <c r="C105" s="21">
        <v>20699.572</v>
      </c>
      <c r="D105" s="21"/>
      <c r="E105">
        <f t="shared" si="6"/>
        <v>-13187.101083109766</v>
      </c>
      <c r="F105">
        <f t="shared" si="7"/>
        <v>-13187</v>
      </c>
      <c r="G105">
        <f t="shared" si="8"/>
        <v>-0.18322279999847524</v>
      </c>
      <c r="H105">
        <f t="shared" si="9"/>
        <v>-0.18322279999847524</v>
      </c>
      <c r="Q105" s="2">
        <f t="shared" si="10"/>
        <v>5681.0720000000001</v>
      </c>
      <c r="X105" s="6"/>
    </row>
    <row r="106" spans="1:24">
      <c r="A106" s="17" t="s">
        <v>1686</v>
      </c>
      <c r="C106" s="21">
        <v>22818.522000000001</v>
      </c>
      <c r="D106" s="21"/>
      <c r="E106">
        <f t="shared" si="6"/>
        <v>-12018.086880493363</v>
      </c>
      <c r="F106">
        <f t="shared" si="7"/>
        <v>-12018</v>
      </c>
      <c r="G106">
        <f t="shared" si="8"/>
        <v>-0.1574791999955778</v>
      </c>
      <c r="H106">
        <f t="shared" si="9"/>
        <v>-0.1574791999955778</v>
      </c>
      <c r="Q106" s="2">
        <f t="shared" si="10"/>
        <v>7800.0220000000008</v>
      </c>
      <c r="X106" s="6"/>
    </row>
    <row r="107" spans="1:24">
      <c r="A107" s="17" t="s">
        <v>1686</v>
      </c>
      <c r="C107" s="21">
        <v>22820.34</v>
      </c>
      <c r="D107" s="21"/>
      <c r="E107">
        <f t="shared" si="6"/>
        <v>-12017.083898912695</v>
      </c>
      <c r="F107">
        <f t="shared" si="7"/>
        <v>-12017</v>
      </c>
      <c r="G107">
        <f t="shared" si="8"/>
        <v>-0.1520747999966261</v>
      </c>
      <c r="H107">
        <f t="shared" si="9"/>
        <v>-0.1520747999966261</v>
      </c>
      <c r="Q107" s="2">
        <f t="shared" si="10"/>
        <v>7801.84</v>
      </c>
      <c r="X107" s="6"/>
    </row>
    <row r="108" spans="1:24">
      <c r="A108" s="17" t="s">
        <v>1686</v>
      </c>
      <c r="C108" s="21">
        <v>22829.405999999999</v>
      </c>
      <c r="D108" s="21"/>
      <c r="E108">
        <f t="shared" si="6"/>
        <v>-12012.082231690289</v>
      </c>
      <c r="F108">
        <f t="shared" si="7"/>
        <v>-12012</v>
      </c>
      <c r="G108">
        <f t="shared" si="8"/>
        <v>-0.14905279999948107</v>
      </c>
      <c r="H108">
        <f t="shared" si="9"/>
        <v>-0.14905279999948107</v>
      </c>
      <c r="Q108" s="2">
        <f t="shared" si="10"/>
        <v>7810.905999999999</v>
      </c>
      <c r="X108" s="6"/>
    </row>
    <row r="109" spans="1:24">
      <c r="A109" s="17" t="s">
        <v>1686</v>
      </c>
      <c r="C109" s="21">
        <v>22838.46</v>
      </c>
      <c r="D109" s="21"/>
      <c r="E109">
        <f t="shared" si="6"/>
        <v>-12007.087184808348</v>
      </c>
      <c r="F109">
        <f t="shared" si="7"/>
        <v>-12007</v>
      </c>
      <c r="G109">
        <f t="shared" si="8"/>
        <v>-0.1580307999975048</v>
      </c>
      <c r="H109">
        <f t="shared" si="9"/>
        <v>-0.1580307999975048</v>
      </c>
      <c r="Q109" s="2">
        <f t="shared" si="10"/>
        <v>7819.9599999999991</v>
      </c>
      <c r="X109" s="6"/>
    </row>
    <row r="110" spans="1:24">
      <c r="A110" s="17" t="s">
        <v>1686</v>
      </c>
      <c r="C110" s="21">
        <v>22847.526999999998</v>
      </c>
      <c r="D110" s="21"/>
      <c r="E110">
        <f t="shared" si="6"/>
        <v>-12002.084965890903</v>
      </c>
      <c r="F110">
        <f t="shared" si="7"/>
        <v>-12002</v>
      </c>
      <c r="G110">
        <f t="shared" si="8"/>
        <v>-0.15400880000015604</v>
      </c>
      <c r="H110">
        <f t="shared" si="9"/>
        <v>-0.15400880000015604</v>
      </c>
      <c r="Q110" s="2">
        <f t="shared" si="10"/>
        <v>7829.0269999999982</v>
      </c>
      <c r="X110" s="6"/>
    </row>
    <row r="111" spans="1:24">
      <c r="A111" s="17" t="s">
        <v>1686</v>
      </c>
      <c r="C111" s="21">
        <v>22849.350999999999</v>
      </c>
      <c r="D111" s="21"/>
      <c r="E111">
        <f t="shared" si="6"/>
        <v>-12001.078674140001</v>
      </c>
      <c r="F111">
        <f t="shared" si="7"/>
        <v>-12001</v>
      </c>
      <c r="G111">
        <f t="shared" si="8"/>
        <v>-0.14260439999998198</v>
      </c>
      <c r="H111">
        <f t="shared" si="9"/>
        <v>-0.14260439999998198</v>
      </c>
      <c r="Q111" s="2">
        <f t="shared" si="10"/>
        <v>7830.8509999999987</v>
      </c>
      <c r="X111" s="6"/>
    </row>
    <row r="112" spans="1:24">
      <c r="A112" s="17" t="s">
        <v>1686</v>
      </c>
      <c r="C112" s="21">
        <v>22867.469000000001</v>
      </c>
      <c r="D112" s="21"/>
      <c r="E112">
        <f t="shared" si="6"/>
        <v>-11991.083063425729</v>
      </c>
      <c r="F112">
        <f t="shared" si="7"/>
        <v>-11991</v>
      </c>
      <c r="G112">
        <f t="shared" si="8"/>
        <v>-0.15056039999763016</v>
      </c>
      <c r="H112">
        <f t="shared" si="9"/>
        <v>-0.15056039999763016</v>
      </c>
      <c r="Q112" s="2">
        <f t="shared" si="10"/>
        <v>7848.969000000001</v>
      </c>
      <c r="X112" s="6"/>
    </row>
    <row r="113" spans="1:24">
      <c r="A113" s="17" t="s">
        <v>1686</v>
      </c>
      <c r="C113" s="21">
        <v>22887.415000000001</v>
      </c>
      <c r="D113" s="21"/>
      <c r="E113">
        <f t="shared" si="6"/>
        <v>-11980.078954180401</v>
      </c>
      <c r="F113">
        <f t="shared" si="7"/>
        <v>-11980</v>
      </c>
      <c r="G113">
        <f t="shared" si="8"/>
        <v>-0.14311199999792734</v>
      </c>
      <c r="H113">
        <f t="shared" si="9"/>
        <v>-0.14311199999792734</v>
      </c>
      <c r="Q113" s="2">
        <f t="shared" si="10"/>
        <v>7868.9150000000009</v>
      </c>
      <c r="X113" s="6"/>
    </row>
    <row r="114" spans="1:24">
      <c r="A114" s="17" t="s">
        <v>1686</v>
      </c>
      <c r="C114" s="21">
        <v>22925.487000000001</v>
      </c>
      <c r="D114" s="21"/>
      <c r="E114">
        <f t="shared" si="6"/>
        <v>-11959.074820660491</v>
      </c>
      <c r="F114">
        <f t="shared" si="7"/>
        <v>-11959</v>
      </c>
      <c r="G114">
        <f t="shared" si="8"/>
        <v>-0.13561959999788087</v>
      </c>
      <c r="H114">
        <f t="shared" si="9"/>
        <v>-0.13561959999788087</v>
      </c>
      <c r="Q114" s="2">
        <f t="shared" si="10"/>
        <v>7906.987000000001</v>
      </c>
      <c r="X114" s="6"/>
    </row>
    <row r="115" spans="1:24">
      <c r="A115" s="17" t="s">
        <v>1686</v>
      </c>
      <c r="C115" s="21">
        <v>22954.481</v>
      </c>
      <c r="D115" s="21"/>
      <c r="E115">
        <f t="shared" si="6"/>
        <v>-11943.078974703458</v>
      </c>
      <c r="F115">
        <f t="shared" si="7"/>
        <v>-11943</v>
      </c>
      <c r="G115">
        <f t="shared" si="8"/>
        <v>-0.14314919999742415</v>
      </c>
      <c r="H115">
        <f t="shared" si="9"/>
        <v>-0.14314919999742415</v>
      </c>
      <c r="Q115" s="2">
        <f t="shared" si="10"/>
        <v>7935.9809999999998</v>
      </c>
      <c r="X115" s="6"/>
    </row>
    <row r="116" spans="1:24">
      <c r="A116" s="17" t="s">
        <v>1687</v>
      </c>
      <c r="C116" s="21">
        <v>23017.941999999999</v>
      </c>
      <c r="D116" s="21"/>
      <c r="E116">
        <f t="shared" si="6"/>
        <v>-11908.067855841644</v>
      </c>
      <c r="F116">
        <f t="shared" si="7"/>
        <v>-11908</v>
      </c>
      <c r="G116">
        <f t="shared" si="8"/>
        <v>-0.12299519999942277</v>
      </c>
      <c r="H116">
        <f t="shared" si="9"/>
        <v>-0.12299519999942277</v>
      </c>
      <c r="Q116" s="2">
        <f t="shared" si="10"/>
        <v>7999.4419999999991</v>
      </c>
      <c r="X116" s="6"/>
    </row>
    <row r="117" spans="1:24">
      <c r="A117" s="17" t="s">
        <v>1686</v>
      </c>
      <c r="C117" s="21">
        <v>23079.546999999999</v>
      </c>
      <c r="D117" s="21"/>
      <c r="E117">
        <f t="shared" si="6"/>
        <v>-11874.080682971977</v>
      </c>
      <c r="F117">
        <f t="shared" si="7"/>
        <v>-11874</v>
      </c>
      <c r="G117">
        <f t="shared" si="8"/>
        <v>-0.14624559999720077</v>
      </c>
      <c r="H117">
        <f t="shared" ref="H117:H148" si="11">G117</f>
        <v>-0.14624559999720077</v>
      </c>
      <c r="Q117" s="2">
        <f t="shared" si="10"/>
        <v>8061.0469999999987</v>
      </c>
      <c r="X117" s="6"/>
    </row>
    <row r="118" spans="1:24">
      <c r="A118" s="17" t="s">
        <v>1687</v>
      </c>
      <c r="C118" s="21">
        <v>23313.379000000001</v>
      </c>
      <c r="D118" s="21"/>
      <c r="E118">
        <f t="shared" si="6"/>
        <v>-11745.076728642614</v>
      </c>
      <c r="F118">
        <f t="shared" si="7"/>
        <v>-11745</v>
      </c>
      <c r="G118">
        <f t="shared" si="8"/>
        <v>-0.13907799999651616</v>
      </c>
      <c r="H118">
        <f t="shared" si="11"/>
        <v>-0.13907799999651616</v>
      </c>
      <c r="Q118" s="2">
        <f t="shared" si="10"/>
        <v>8294.8790000000008</v>
      </c>
      <c r="X118" s="6"/>
    </row>
    <row r="119" spans="1:24">
      <c r="A119" s="17" t="s">
        <v>1688</v>
      </c>
      <c r="C119" s="21">
        <v>23451.1358</v>
      </c>
      <c r="D119" s="21"/>
      <c r="E119">
        <f t="shared" si="6"/>
        <v>-11669.076985511825</v>
      </c>
      <c r="F119">
        <f t="shared" si="7"/>
        <v>-11669</v>
      </c>
      <c r="G119">
        <f t="shared" si="8"/>
        <v>-0.13954359999843291</v>
      </c>
      <c r="H119">
        <f t="shared" si="11"/>
        <v>-0.13954359999843291</v>
      </c>
      <c r="Q119" s="2">
        <f t="shared" si="10"/>
        <v>8432.6358</v>
      </c>
      <c r="X119" s="6"/>
    </row>
    <row r="120" spans="1:24">
      <c r="A120" s="17" t="s">
        <v>1687</v>
      </c>
      <c r="C120" s="21">
        <v>23487.378000000001</v>
      </c>
      <c r="D120" s="21"/>
      <c r="E120">
        <f t="shared" si="6"/>
        <v>-11649.082343574042</v>
      </c>
      <c r="F120">
        <f t="shared" si="7"/>
        <v>-11649</v>
      </c>
      <c r="G120">
        <f t="shared" si="8"/>
        <v>-0.14925559999755933</v>
      </c>
      <c r="H120">
        <f t="shared" si="11"/>
        <v>-0.14925559999755933</v>
      </c>
      <c r="Q120" s="2">
        <f t="shared" si="10"/>
        <v>8468.8780000000006</v>
      </c>
      <c r="X120" s="6"/>
    </row>
    <row r="121" spans="1:24">
      <c r="A121" s="17" t="s">
        <v>1689</v>
      </c>
      <c r="C121" s="21">
        <v>23612.454000000002</v>
      </c>
      <c r="D121" s="21"/>
      <c r="E121">
        <f t="shared" si="6"/>
        <v>-11580.078534892171</v>
      </c>
      <c r="F121">
        <f t="shared" si="7"/>
        <v>-11580</v>
      </c>
      <c r="G121">
        <f t="shared" si="8"/>
        <v>-0.14235199999529868</v>
      </c>
      <c r="H121">
        <f t="shared" si="11"/>
        <v>-0.14235199999529868</v>
      </c>
      <c r="Q121" s="2">
        <f t="shared" si="10"/>
        <v>8593.9540000000015</v>
      </c>
      <c r="X121" s="6"/>
    </row>
    <row r="122" spans="1:24">
      <c r="A122" s="17" t="s">
        <v>1689</v>
      </c>
      <c r="C122" s="21">
        <v>23641.463</v>
      </c>
      <c r="D122" s="21"/>
      <c r="E122">
        <f t="shared" si="6"/>
        <v>-11564.074413509554</v>
      </c>
      <c r="F122">
        <f t="shared" si="7"/>
        <v>-11564</v>
      </c>
      <c r="G122">
        <f t="shared" si="8"/>
        <v>-0.13488159999906202</v>
      </c>
      <c r="H122">
        <f t="shared" si="11"/>
        <v>-0.13488159999906202</v>
      </c>
      <c r="Q122" s="2">
        <f t="shared" si="10"/>
        <v>8622.9629999999997</v>
      </c>
      <c r="X122" s="6"/>
    </row>
    <row r="123" spans="1:24">
      <c r="A123" s="17" t="s">
        <v>1689</v>
      </c>
      <c r="C123" s="21">
        <v>23650.526000000002</v>
      </c>
      <c r="D123" s="21"/>
      <c r="E123">
        <f t="shared" si="6"/>
        <v>-11559.074401372261</v>
      </c>
      <c r="F123">
        <f t="shared" si="7"/>
        <v>-11559</v>
      </c>
      <c r="G123">
        <f t="shared" si="8"/>
        <v>-0.13485959999525221</v>
      </c>
      <c r="H123">
        <f t="shared" si="11"/>
        <v>-0.13485959999525221</v>
      </c>
      <c r="Q123" s="2">
        <f t="shared" si="10"/>
        <v>8632.0260000000017</v>
      </c>
      <c r="X123" s="6"/>
    </row>
    <row r="124" spans="1:24">
      <c r="A124" s="17" t="s">
        <v>1689</v>
      </c>
      <c r="C124" s="21">
        <v>23712.157999999999</v>
      </c>
      <c r="D124" s="21"/>
      <c r="E124">
        <f t="shared" si="6"/>
        <v>-11525.072332736545</v>
      </c>
      <c r="F124">
        <f t="shared" si="7"/>
        <v>-11525</v>
      </c>
      <c r="G124">
        <f t="shared" si="8"/>
        <v>-0.13110999999844353</v>
      </c>
      <c r="H124">
        <f t="shared" si="11"/>
        <v>-0.13110999999844353</v>
      </c>
      <c r="Q124" s="2">
        <f t="shared" si="10"/>
        <v>8693.6579999999994</v>
      </c>
      <c r="X124" s="6"/>
    </row>
    <row r="125" spans="1:24">
      <c r="A125" s="17" t="s">
        <v>1690</v>
      </c>
      <c r="C125" s="21">
        <v>23719.401399999999</v>
      </c>
      <c r="D125" s="21"/>
      <c r="E125">
        <f t="shared" si="6"/>
        <v>-11521.076184891985</v>
      </c>
      <c r="F125">
        <f t="shared" si="7"/>
        <v>-11521</v>
      </c>
      <c r="G125">
        <f t="shared" si="8"/>
        <v>-0.13809240000045975</v>
      </c>
      <c r="H125">
        <f t="shared" si="11"/>
        <v>-0.13809240000045975</v>
      </c>
      <c r="Q125" s="2">
        <f t="shared" si="10"/>
        <v>8700.9013999999988</v>
      </c>
      <c r="X125" s="6"/>
    </row>
    <row r="126" spans="1:24">
      <c r="A126" s="17" t="s">
        <v>1691</v>
      </c>
      <c r="C126" s="21">
        <v>23726.657999999999</v>
      </c>
      <c r="D126" s="21"/>
      <c r="E126">
        <f t="shared" si="6"/>
        <v>-11517.07275467291</v>
      </c>
      <c r="F126">
        <f t="shared" si="7"/>
        <v>-11517</v>
      </c>
      <c r="G126">
        <f t="shared" si="8"/>
        <v>-0.13187479999760399</v>
      </c>
      <c r="H126">
        <f t="shared" si="11"/>
        <v>-0.13187479999760399</v>
      </c>
      <c r="Q126" s="2">
        <f t="shared" si="10"/>
        <v>8708.1579999999994</v>
      </c>
      <c r="X126" s="6"/>
    </row>
    <row r="127" spans="1:24">
      <c r="A127" s="17" t="s">
        <v>1689</v>
      </c>
      <c r="C127" s="21">
        <v>23730.269</v>
      </c>
      <c r="D127" s="21"/>
      <c r="E127">
        <f t="shared" si="6"/>
        <v>-11515.080583887546</v>
      </c>
      <c r="F127">
        <f t="shared" si="7"/>
        <v>-11515</v>
      </c>
      <c r="G127">
        <f t="shared" si="8"/>
        <v>-0.14606599999751779</v>
      </c>
      <c r="H127">
        <f t="shared" si="11"/>
        <v>-0.14606599999751779</v>
      </c>
      <c r="Q127" s="2">
        <f t="shared" si="10"/>
        <v>8711.7690000000002</v>
      </c>
      <c r="X127" s="6"/>
    </row>
    <row r="128" spans="1:24">
      <c r="A128" s="17" t="s">
        <v>1689</v>
      </c>
      <c r="C128" s="21">
        <v>23759.279999999999</v>
      </c>
      <c r="D128" s="21"/>
      <c r="E128">
        <f t="shared" si="6"/>
        <v>-11499.075359114851</v>
      </c>
      <c r="F128">
        <f t="shared" si="7"/>
        <v>-11499</v>
      </c>
      <c r="G128">
        <f t="shared" si="8"/>
        <v>-0.13659559999723569</v>
      </c>
      <c r="H128">
        <f t="shared" si="11"/>
        <v>-0.13659559999723569</v>
      </c>
      <c r="Q128" s="2">
        <f t="shared" si="10"/>
        <v>8740.7799999999988</v>
      </c>
      <c r="X128" s="6"/>
    </row>
    <row r="129" spans="1:24">
      <c r="A129" s="17" t="s">
        <v>1690</v>
      </c>
      <c r="C129" s="21">
        <v>23790.091</v>
      </c>
      <c r="D129" s="21"/>
      <c r="E129">
        <f t="shared" si="6"/>
        <v>-11482.077083272186</v>
      </c>
      <c r="F129">
        <f t="shared" si="7"/>
        <v>-11482</v>
      </c>
      <c r="G129">
        <f t="shared" si="8"/>
        <v>-0.139720799998031</v>
      </c>
      <c r="H129">
        <f t="shared" si="11"/>
        <v>-0.139720799998031</v>
      </c>
      <c r="Q129" s="2">
        <f t="shared" si="10"/>
        <v>8771.5910000000003</v>
      </c>
      <c r="X129" s="6"/>
    </row>
    <row r="130" spans="1:24">
      <c r="A130" s="17" t="s">
        <v>1689</v>
      </c>
      <c r="C130" s="21">
        <v>23795.516</v>
      </c>
      <c r="D130" s="21"/>
      <c r="E130">
        <f t="shared" si="6"/>
        <v>-11479.084137686308</v>
      </c>
      <c r="F130">
        <f t="shared" si="7"/>
        <v>-11479</v>
      </c>
      <c r="G130">
        <f t="shared" si="8"/>
        <v>-0.15250759999617003</v>
      </c>
      <c r="H130">
        <f t="shared" si="11"/>
        <v>-0.15250759999617003</v>
      </c>
      <c r="Q130" s="2">
        <f t="shared" si="10"/>
        <v>8777.0159999999996</v>
      </c>
      <c r="X130" s="6"/>
    </row>
    <row r="131" spans="1:24">
      <c r="A131" s="17" t="s">
        <v>1689</v>
      </c>
      <c r="C131" s="21">
        <v>23799.147000000001</v>
      </c>
      <c r="D131" s="21"/>
      <c r="E131">
        <f t="shared" si="6"/>
        <v>-11477.080933000167</v>
      </c>
      <c r="F131">
        <f t="shared" si="7"/>
        <v>-11477</v>
      </c>
      <c r="G131">
        <f t="shared" si="8"/>
        <v>-0.14669879999564728</v>
      </c>
      <c r="H131">
        <f t="shared" si="11"/>
        <v>-0.14669879999564728</v>
      </c>
      <c r="Q131" s="2">
        <f t="shared" si="10"/>
        <v>8780.6470000000008</v>
      </c>
      <c r="X131" s="6"/>
    </row>
    <row r="132" spans="1:24">
      <c r="A132" s="17" t="s">
        <v>1692</v>
      </c>
      <c r="C132" s="21">
        <v>23826.322</v>
      </c>
      <c r="D132" s="21"/>
      <c r="E132">
        <f t="shared" si="6"/>
        <v>-11462.088620318838</v>
      </c>
      <c r="F132">
        <f t="shared" si="7"/>
        <v>-11462</v>
      </c>
      <c r="G132">
        <f t="shared" si="8"/>
        <v>-0.16063279999798397</v>
      </c>
      <c r="H132">
        <f t="shared" si="11"/>
        <v>-0.16063279999798397</v>
      </c>
      <c r="Q132" s="2">
        <f t="shared" si="10"/>
        <v>8807.8220000000001</v>
      </c>
      <c r="X132" s="6"/>
    </row>
    <row r="133" spans="1:24">
      <c r="A133" s="17" t="s">
        <v>1689</v>
      </c>
      <c r="C133" s="21">
        <v>23855.348000000002</v>
      </c>
      <c r="D133" s="21"/>
      <c r="E133">
        <f t="shared" si="6"/>
        <v>-11446.075120120558</v>
      </c>
      <c r="F133">
        <f t="shared" si="7"/>
        <v>-11446</v>
      </c>
      <c r="G133">
        <f t="shared" si="8"/>
        <v>-0.13616239999464597</v>
      </c>
      <c r="H133">
        <f t="shared" si="11"/>
        <v>-0.13616239999464597</v>
      </c>
      <c r="Q133" s="2">
        <f t="shared" si="10"/>
        <v>8836.8480000000018</v>
      </c>
      <c r="X133" s="6"/>
    </row>
    <row r="134" spans="1:24">
      <c r="A134" s="17" t="s">
        <v>1693</v>
      </c>
      <c r="C134" s="21">
        <v>23858.973999999998</v>
      </c>
      <c r="D134" s="21"/>
      <c r="E134">
        <f t="shared" si="6"/>
        <v>-11444.074673909612</v>
      </c>
      <c r="F134">
        <f t="shared" si="7"/>
        <v>-11444</v>
      </c>
      <c r="G134">
        <f t="shared" si="8"/>
        <v>-0.13535359999877983</v>
      </c>
      <c r="H134">
        <f t="shared" si="11"/>
        <v>-0.13535359999877983</v>
      </c>
      <c r="Q134" s="2">
        <f t="shared" si="10"/>
        <v>8840.4739999999983</v>
      </c>
      <c r="X134" s="6"/>
    </row>
    <row r="135" spans="1:24">
      <c r="A135" s="17" t="s">
        <v>1687</v>
      </c>
      <c r="C135" s="21">
        <v>23860.802</v>
      </c>
      <c r="D135" s="21"/>
      <c r="E135">
        <f t="shared" si="6"/>
        <v>-11443.066175378555</v>
      </c>
      <c r="F135">
        <f t="shared" si="7"/>
        <v>-11443</v>
      </c>
      <c r="G135">
        <f t="shared" si="8"/>
        <v>-0.11994919999779086</v>
      </c>
      <c r="H135">
        <f t="shared" si="11"/>
        <v>-0.11994919999779086</v>
      </c>
      <c r="Q135" s="2">
        <f t="shared" si="10"/>
        <v>8842.3019999999997</v>
      </c>
      <c r="X135" s="6"/>
    </row>
    <row r="136" spans="1:24">
      <c r="A136" s="17" t="s">
        <v>1689</v>
      </c>
      <c r="C136" s="21">
        <v>23864.411</v>
      </c>
      <c r="D136" s="21"/>
      <c r="E136">
        <f t="shared" si="6"/>
        <v>-11441.075107983268</v>
      </c>
      <c r="F136">
        <f t="shared" si="7"/>
        <v>-11441</v>
      </c>
      <c r="G136">
        <f t="shared" si="8"/>
        <v>-0.13614039999811212</v>
      </c>
      <c r="H136">
        <f t="shared" si="11"/>
        <v>-0.13614039999811212</v>
      </c>
      <c r="Q136" s="2">
        <f t="shared" si="10"/>
        <v>8845.9110000000001</v>
      </c>
      <c r="X136" s="6"/>
    </row>
    <row r="137" spans="1:24">
      <c r="A137" s="17" t="s">
        <v>1689</v>
      </c>
      <c r="C137" s="21">
        <v>23866.227999999999</v>
      </c>
      <c r="D137" s="21"/>
      <c r="E137">
        <f t="shared" si="6"/>
        <v>-11440.07267809764</v>
      </c>
      <c r="F137">
        <f t="shared" si="7"/>
        <v>-11440</v>
      </c>
      <c r="G137">
        <f t="shared" si="8"/>
        <v>-0.13173599999936414</v>
      </c>
      <c r="H137">
        <f t="shared" si="11"/>
        <v>-0.13173599999936414</v>
      </c>
      <c r="Q137" s="2">
        <f t="shared" si="10"/>
        <v>8847.7279999999992</v>
      </c>
      <c r="X137" s="6"/>
    </row>
    <row r="138" spans="1:24">
      <c r="A138" s="17" t="s">
        <v>1689</v>
      </c>
      <c r="C138" s="21">
        <v>23884.348000000002</v>
      </c>
      <c r="D138" s="21"/>
      <c r="E138">
        <f t="shared" si="6"/>
        <v>-11430.075963993289</v>
      </c>
      <c r="F138">
        <f t="shared" si="7"/>
        <v>-11430</v>
      </c>
      <c r="G138">
        <f t="shared" si="8"/>
        <v>-0.13769199999660486</v>
      </c>
      <c r="H138">
        <f t="shared" si="11"/>
        <v>-0.13769199999660486</v>
      </c>
      <c r="Q138" s="2">
        <f t="shared" si="10"/>
        <v>8865.8480000000018</v>
      </c>
      <c r="X138" s="6"/>
    </row>
    <row r="139" spans="1:24">
      <c r="A139" s="17" t="s">
        <v>1689</v>
      </c>
      <c r="C139" s="21">
        <v>23920.585999999999</v>
      </c>
      <c r="D139" s="21"/>
      <c r="E139">
        <f t="shared" si="6"/>
        <v>-11410.083639174672</v>
      </c>
      <c r="F139">
        <f t="shared" si="7"/>
        <v>-11410</v>
      </c>
      <c r="G139">
        <f t="shared" si="8"/>
        <v>-0.15160399999876972</v>
      </c>
      <c r="H139">
        <f t="shared" si="11"/>
        <v>-0.15160399999876972</v>
      </c>
      <c r="Q139" s="2">
        <f t="shared" si="10"/>
        <v>8902.0859999999993</v>
      </c>
      <c r="X139" s="6"/>
    </row>
    <row r="140" spans="1:24">
      <c r="A140" s="17" t="s">
        <v>1689</v>
      </c>
      <c r="C140" s="21">
        <v>23971.345000000001</v>
      </c>
      <c r="D140" s="21"/>
      <c r="E140">
        <f t="shared" si="6"/>
        <v>-11382.080150696602</v>
      </c>
      <c r="F140">
        <f t="shared" si="7"/>
        <v>-11382</v>
      </c>
      <c r="G140">
        <f t="shared" si="8"/>
        <v>-0.14528079999581678</v>
      </c>
      <c r="H140">
        <f t="shared" si="11"/>
        <v>-0.14528079999581678</v>
      </c>
      <c r="Q140" s="2">
        <f t="shared" si="10"/>
        <v>8952.8450000000012</v>
      </c>
      <c r="X140" s="6"/>
    </row>
    <row r="141" spans="1:24">
      <c r="A141" s="17" t="s">
        <v>1689</v>
      </c>
      <c r="C141" s="21">
        <v>23980.420999999998</v>
      </c>
      <c r="D141" s="21"/>
      <c r="E141">
        <f t="shared" si="6"/>
        <v>-11377.072966523807</v>
      </c>
      <c r="F141">
        <f t="shared" si="7"/>
        <v>-11377</v>
      </c>
      <c r="G141">
        <f t="shared" si="8"/>
        <v>-0.13225880000027246</v>
      </c>
      <c r="H141">
        <f t="shared" si="11"/>
        <v>-0.13225880000027246</v>
      </c>
      <c r="Q141" s="2">
        <f t="shared" si="10"/>
        <v>8961.9209999999985</v>
      </c>
      <c r="X141" s="6"/>
    </row>
    <row r="142" spans="1:24">
      <c r="A142" s="17" t="s">
        <v>1689</v>
      </c>
      <c r="C142" s="21">
        <v>24047.488000000001</v>
      </c>
      <c r="D142" s="21"/>
      <c r="E142">
        <f t="shared" si="6"/>
        <v>-11340.072435351822</v>
      </c>
      <c r="F142">
        <f t="shared" si="7"/>
        <v>-11340</v>
      </c>
      <c r="G142">
        <f t="shared" si="8"/>
        <v>-0.13129599999592756</v>
      </c>
      <c r="H142">
        <f t="shared" si="11"/>
        <v>-0.13129599999592756</v>
      </c>
      <c r="Q142" s="2">
        <f t="shared" si="10"/>
        <v>9028.9880000000012</v>
      </c>
      <c r="X142" s="6"/>
    </row>
    <row r="143" spans="1:24">
      <c r="A143" s="17" t="s">
        <v>1689</v>
      </c>
      <c r="C143" s="21">
        <v>24049.288</v>
      </c>
      <c r="D143" s="21"/>
      <c r="E143">
        <f t="shared" si="6"/>
        <v>-11339.079384281853</v>
      </c>
      <c r="F143">
        <f t="shared" si="7"/>
        <v>-11339</v>
      </c>
      <c r="G143">
        <f t="shared" si="8"/>
        <v>-0.14389159999700496</v>
      </c>
      <c r="H143">
        <f t="shared" si="11"/>
        <v>-0.14389159999700496</v>
      </c>
      <c r="Q143" s="2">
        <f t="shared" si="10"/>
        <v>9030.7880000000005</v>
      </c>
      <c r="X143" s="6"/>
    </row>
    <row r="144" spans="1:24">
      <c r="A144" s="17" t="s">
        <v>1689</v>
      </c>
      <c r="C144" s="21">
        <v>24067.419000000002</v>
      </c>
      <c r="D144" s="21"/>
      <c r="E144">
        <f t="shared" si="6"/>
        <v>-11329.076601532077</v>
      </c>
      <c r="F144">
        <f t="shared" si="7"/>
        <v>-11329</v>
      </c>
      <c r="G144">
        <f t="shared" si="8"/>
        <v>-0.13884759999564267</v>
      </c>
      <c r="H144">
        <f t="shared" si="11"/>
        <v>-0.13884759999564267</v>
      </c>
      <c r="Q144" s="2">
        <f t="shared" si="10"/>
        <v>9048.9190000000017</v>
      </c>
      <c r="X144" s="6"/>
    </row>
    <row r="145" spans="1:24">
      <c r="A145" s="17" t="s">
        <v>1689</v>
      </c>
      <c r="C145" s="21">
        <v>24069.23</v>
      </c>
      <c r="D145" s="21"/>
      <c r="E145">
        <f t="shared" si="6"/>
        <v>-11328.077481816683</v>
      </c>
      <c r="F145">
        <f t="shared" si="7"/>
        <v>-11328</v>
      </c>
      <c r="G145">
        <f t="shared" si="8"/>
        <v>-0.14044319999811705</v>
      </c>
      <c r="H145">
        <f t="shared" si="11"/>
        <v>-0.14044319999811705</v>
      </c>
      <c r="Q145" s="2">
        <f t="shared" si="10"/>
        <v>9050.73</v>
      </c>
      <c r="X145" s="6"/>
    </row>
    <row r="146" spans="1:24">
      <c r="A146" s="17" t="s">
        <v>1689</v>
      </c>
      <c r="C146" s="21">
        <v>24098.239000000001</v>
      </c>
      <c r="D146" s="21"/>
      <c r="E146">
        <f t="shared" si="6"/>
        <v>-11312.073360434062</v>
      </c>
      <c r="F146">
        <f t="shared" si="7"/>
        <v>-11312</v>
      </c>
      <c r="G146">
        <f t="shared" si="8"/>
        <v>-0.13297279999460443</v>
      </c>
      <c r="H146">
        <f t="shared" si="11"/>
        <v>-0.13297279999460443</v>
      </c>
      <c r="Q146" s="2">
        <f t="shared" si="10"/>
        <v>9079.7390000000014</v>
      </c>
      <c r="X146" s="6"/>
    </row>
    <row r="147" spans="1:24">
      <c r="A147" s="17" t="s">
        <v>1687</v>
      </c>
      <c r="C147" s="21">
        <v>24188.871999999999</v>
      </c>
      <c r="D147" s="21"/>
      <c r="E147">
        <f t="shared" si="6"/>
        <v>-11262.071583976038</v>
      </c>
      <c r="F147">
        <f t="shared" si="7"/>
        <v>-11262</v>
      </c>
      <c r="G147">
        <f t="shared" si="8"/>
        <v>-0.12975279999955092</v>
      </c>
      <c r="H147">
        <f t="shared" si="11"/>
        <v>-0.12975279999955092</v>
      </c>
      <c r="Q147" s="2">
        <f t="shared" si="10"/>
        <v>9170.3719999999994</v>
      </c>
      <c r="X147" s="6"/>
    </row>
    <row r="148" spans="1:24">
      <c r="A148" s="17" t="s">
        <v>1689</v>
      </c>
      <c r="C148" s="21">
        <v>24196.108</v>
      </c>
      <c r="D148" s="21"/>
      <c r="E148">
        <f t="shared" si="6"/>
        <v>-11258.079518674765</v>
      </c>
      <c r="F148">
        <f t="shared" si="7"/>
        <v>-11258</v>
      </c>
      <c r="G148">
        <f t="shared" si="8"/>
        <v>-0.14413519999652635</v>
      </c>
      <c r="H148">
        <f t="shared" si="11"/>
        <v>-0.14413519999652635</v>
      </c>
      <c r="Q148" s="2">
        <f t="shared" si="10"/>
        <v>9177.6080000000002</v>
      </c>
      <c r="X148" s="6"/>
    </row>
    <row r="149" spans="1:24">
      <c r="A149" s="17" t="s">
        <v>1689</v>
      </c>
      <c r="C149" s="21">
        <v>24205.174999999999</v>
      </c>
      <c r="D149" s="21"/>
      <c r="E149">
        <f t="shared" ref="E149:E212" si="12">+(C149-C$7)/C$8</f>
        <v>-11253.077299757319</v>
      </c>
      <c r="F149">
        <f t="shared" ref="F149:F212" si="13">ROUND(2*E149,0)/2</f>
        <v>-11253</v>
      </c>
      <c r="G149">
        <f t="shared" ref="G149:G212" si="14">+C149-(C$7+F149*C$8)</f>
        <v>-0.1401131999991776</v>
      </c>
      <c r="H149">
        <f t="shared" ref="H149:H180" si="15">G149</f>
        <v>-0.1401131999991776</v>
      </c>
      <c r="Q149" s="2">
        <f t="shared" ref="Q149:Q212" si="16">+C149-15018.5</f>
        <v>9186.6749999999993</v>
      </c>
      <c r="X149" s="6"/>
    </row>
    <row r="150" spans="1:24">
      <c r="A150" s="17" t="s">
        <v>1689</v>
      </c>
      <c r="C150" s="21">
        <v>24223.321</v>
      </c>
      <c r="D150" s="21"/>
      <c r="E150">
        <f t="shared" si="12"/>
        <v>-11243.066241581961</v>
      </c>
      <c r="F150">
        <f t="shared" si="13"/>
        <v>-11243</v>
      </c>
      <c r="G150">
        <f t="shared" si="14"/>
        <v>-0.12006919999839738</v>
      </c>
      <c r="H150">
        <f t="shared" si="15"/>
        <v>-0.12006919999839738</v>
      </c>
      <c r="Q150" s="2">
        <f t="shared" si="16"/>
        <v>9204.8209999999999</v>
      </c>
      <c r="X150" s="6"/>
    </row>
    <row r="151" spans="1:24">
      <c r="A151" s="17" t="s">
        <v>1694</v>
      </c>
      <c r="C151" s="21">
        <v>24377.363000000001</v>
      </c>
      <c r="D151" s="21"/>
      <c r="E151">
        <f t="shared" si="12"/>
        <v>-11158.082034404142</v>
      </c>
      <c r="F151">
        <f t="shared" si="13"/>
        <v>-11158</v>
      </c>
      <c r="G151">
        <f t="shared" si="14"/>
        <v>-0.14869519999774639</v>
      </c>
      <c r="H151">
        <f t="shared" si="15"/>
        <v>-0.14869519999774639</v>
      </c>
      <c r="Q151" s="2">
        <f t="shared" si="16"/>
        <v>9358.8630000000012</v>
      </c>
      <c r="X151" s="6"/>
    </row>
    <row r="152" spans="1:24">
      <c r="A152" s="17" t="s">
        <v>1689</v>
      </c>
      <c r="C152" s="21">
        <v>24386.432000000001</v>
      </c>
      <c r="D152" s="21"/>
      <c r="E152">
        <f t="shared" si="12"/>
        <v>-11153.078712096618</v>
      </c>
      <c r="F152">
        <f t="shared" si="13"/>
        <v>-11153</v>
      </c>
      <c r="G152">
        <f t="shared" si="14"/>
        <v>-0.1426731999963522</v>
      </c>
      <c r="H152">
        <f t="shared" si="15"/>
        <v>-0.1426731999963522</v>
      </c>
      <c r="Q152" s="2">
        <f t="shared" si="16"/>
        <v>9367.9320000000007</v>
      </c>
      <c r="X152" s="6"/>
    </row>
    <row r="153" spans="1:24">
      <c r="A153" s="17" t="s">
        <v>1689</v>
      </c>
      <c r="C153" s="21">
        <v>24426.314999999999</v>
      </c>
      <c r="D153" s="21"/>
      <c r="E153">
        <f t="shared" si="12"/>
        <v>-11131.075458861314</v>
      </c>
      <c r="F153">
        <f t="shared" si="13"/>
        <v>-11131</v>
      </c>
      <c r="G153">
        <f t="shared" si="14"/>
        <v>-0.13677639999878011</v>
      </c>
      <c r="H153">
        <f t="shared" si="15"/>
        <v>-0.13677639999878011</v>
      </c>
      <c r="Q153" s="2">
        <f t="shared" si="16"/>
        <v>9407.8149999999987</v>
      </c>
      <c r="X153" s="6"/>
    </row>
    <row r="154" spans="1:24">
      <c r="A154" s="17" t="s">
        <v>1689</v>
      </c>
      <c r="C154" s="21">
        <v>24433.616999999998</v>
      </c>
      <c r="D154" s="21"/>
      <c r="E154">
        <f t="shared" si="12"/>
        <v>-11127.046981687476</v>
      </c>
      <c r="F154">
        <f t="shared" si="13"/>
        <v>-11127</v>
      </c>
      <c r="G154">
        <f t="shared" si="14"/>
        <v>-8.5158800000499468E-2</v>
      </c>
      <c r="H154">
        <f t="shared" si="15"/>
        <v>-8.5158800000499468E-2</v>
      </c>
      <c r="Q154" s="2">
        <f t="shared" si="16"/>
        <v>9415.1169999999984</v>
      </c>
      <c r="X154" s="6"/>
    </row>
    <row r="155" spans="1:24">
      <c r="A155" s="17" t="s">
        <v>1689</v>
      </c>
      <c r="C155" s="21">
        <v>24444.444</v>
      </c>
      <c r="D155" s="21"/>
      <c r="E155">
        <f t="shared" si="12"/>
        <v>-11121.073779501616</v>
      </c>
      <c r="F155">
        <f t="shared" si="13"/>
        <v>-11121</v>
      </c>
      <c r="G155">
        <f t="shared" si="14"/>
        <v>-0.13373239999782527</v>
      </c>
      <c r="H155">
        <f t="shared" si="15"/>
        <v>-0.13373239999782527</v>
      </c>
      <c r="Q155" s="2">
        <f t="shared" si="16"/>
        <v>9425.9439999999995</v>
      </c>
      <c r="X155" s="6"/>
    </row>
    <row r="156" spans="1:24">
      <c r="A156" s="17" t="s">
        <v>1689</v>
      </c>
      <c r="C156" s="21">
        <v>24446.246999999999</v>
      </c>
      <c r="D156" s="21"/>
      <c r="E156">
        <f t="shared" si="12"/>
        <v>-11120.079073346531</v>
      </c>
      <c r="F156">
        <f t="shared" si="13"/>
        <v>-11120</v>
      </c>
      <c r="G156">
        <f t="shared" si="14"/>
        <v>-0.14332799999829149</v>
      </c>
      <c r="H156">
        <f t="shared" si="15"/>
        <v>-0.14332799999829149</v>
      </c>
      <c r="Q156" s="2">
        <f t="shared" si="16"/>
        <v>9427.7469999999994</v>
      </c>
      <c r="X156" s="6"/>
    </row>
    <row r="157" spans="1:24">
      <c r="A157" s="17" t="s">
        <v>1687</v>
      </c>
      <c r="C157" s="21">
        <v>24540.507000000001</v>
      </c>
      <c r="D157" s="21"/>
      <c r="E157">
        <f t="shared" si="12"/>
        <v>-11068.076298982518</v>
      </c>
      <c r="F157">
        <f t="shared" si="13"/>
        <v>-11068</v>
      </c>
      <c r="G157">
        <f t="shared" si="14"/>
        <v>-0.13829919999625417</v>
      </c>
      <c r="H157">
        <f t="shared" si="15"/>
        <v>-0.13829919999625417</v>
      </c>
      <c r="Q157" s="2">
        <f t="shared" si="16"/>
        <v>9522.0070000000014</v>
      </c>
      <c r="X157" s="6"/>
    </row>
    <row r="158" spans="1:24">
      <c r="A158" s="17" t="s">
        <v>1689</v>
      </c>
      <c r="C158" s="21">
        <v>24598.531999999999</v>
      </c>
      <c r="D158" s="21"/>
      <c r="E158">
        <f t="shared" si="12"/>
        <v>-11036.06419435201</v>
      </c>
      <c r="F158">
        <f t="shared" si="13"/>
        <v>-11036</v>
      </c>
      <c r="G158">
        <f t="shared" si="14"/>
        <v>-0.11635839999871678</v>
      </c>
      <c r="H158">
        <f t="shared" si="15"/>
        <v>-0.11635839999871678</v>
      </c>
      <c r="Q158" s="2">
        <f t="shared" si="16"/>
        <v>9580.0319999999992</v>
      </c>
      <c r="X158" s="6"/>
    </row>
    <row r="159" spans="1:24">
      <c r="A159" s="17" t="s">
        <v>1689</v>
      </c>
      <c r="C159" s="21">
        <v>24600.33</v>
      </c>
      <c r="D159" s="21"/>
      <c r="E159">
        <f t="shared" si="12"/>
        <v>-11035.072246672118</v>
      </c>
      <c r="F159">
        <f t="shared" si="13"/>
        <v>-11035</v>
      </c>
      <c r="G159">
        <f t="shared" si="14"/>
        <v>-0.13095399999656365</v>
      </c>
      <c r="H159">
        <f t="shared" si="15"/>
        <v>-0.13095399999656365</v>
      </c>
      <c r="Q159" s="2">
        <f t="shared" si="16"/>
        <v>9581.8300000000017</v>
      </c>
      <c r="X159" s="6"/>
    </row>
    <row r="160" spans="1:24">
      <c r="A160" s="17" t="s">
        <v>1689</v>
      </c>
      <c r="C160" s="21">
        <v>24618.445</v>
      </c>
      <c r="D160" s="21"/>
      <c r="E160">
        <f t="shared" si="12"/>
        <v>-11025.078291042964</v>
      </c>
      <c r="F160">
        <f t="shared" si="13"/>
        <v>-11025</v>
      </c>
      <c r="G160">
        <f t="shared" si="14"/>
        <v>-0.14190999999846099</v>
      </c>
      <c r="H160">
        <f t="shared" si="15"/>
        <v>-0.14190999999846099</v>
      </c>
      <c r="Q160" s="2">
        <f t="shared" si="16"/>
        <v>9599.9449999999997</v>
      </c>
      <c r="X160" s="6"/>
    </row>
    <row r="161" spans="1:24">
      <c r="A161" s="17" t="s">
        <v>1689</v>
      </c>
      <c r="C161" s="21">
        <v>24658.357</v>
      </c>
      <c r="D161" s="21"/>
      <c r="E161">
        <f t="shared" si="12"/>
        <v>-11003.059038651532</v>
      </c>
      <c r="F161">
        <f t="shared" si="13"/>
        <v>-11003</v>
      </c>
      <c r="G161">
        <f t="shared" si="14"/>
        <v>-0.1070131999986188</v>
      </c>
      <c r="H161">
        <f t="shared" si="15"/>
        <v>-0.1070131999986188</v>
      </c>
      <c r="Q161" s="2">
        <f t="shared" si="16"/>
        <v>9639.857</v>
      </c>
      <c r="X161" s="6"/>
    </row>
    <row r="162" spans="1:24">
      <c r="A162" s="17" t="s">
        <v>1689</v>
      </c>
      <c r="C162" s="21">
        <v>24765.284</v>
      </c>
      <c r="D162" s="21"/>
      <c r="E162">
        <f t="shared" si="12"/>
        <v>-10944.067943230139</v>
      </c>
      <c r="F162">
        <f t="shared" si="13"/>
        <v>-10944</v>
      </c>
      <c r="G162">
        <f t="shared" si="14"/>
        <v>-0.12315359999774955</v>
      </c>
      <c r="H162">
        <f t="shared" si="15"/>
        <v>-0.12315359999774955</v>
      </c>
      <c r="Q162" s="2">
        <f t="shared" si="16"/>
        <v>9746.7839999999997</v>
      </c>
      <c r="X162" s="6"/>
    </row>
    <row r="163" spans="1:24">
      <c r="A163" s="17" t="s">
        <v>1689</v>
      </c>
      <c r="C163" s="21">
        <v>24794.280999999999</v>
      </c>
      <c r="D163" s="21"/>
      <c r="E163">
        <f t="shared" si="12"/>
        <v>-10928.070442187987</v>
      </c>
      <c r="F163">
        <f t="shared" si="13"/>
        <v>-10928</v>
      </c>
      <c r="G163">
        <f t="shared" si="14"/>
        <v>-0.12768320000031963</v>
      </c>
      <c r="H163">
        <f t="shared" si="15"/>
        <v>-0.12768320000031963</v>
      </c>
      <c r="Q163" s="2">
        <f t="shared" si="16"/>
        <v>9775.780999999999</v>
      </c>
      <c r="X163" s="6"/>
    </row>
    <row r="164" spans="1:24">
      <c r="A164" s="17" t="s">
        <v>1689</v>
      </c>
      <c r="C164" s="21">
        <v>24814.224999999999</v>
      </c>
      <c r="D164" s="21"/>
      <c r="E164">
        <f t="shared" si="12"/>
        <v>-10917.067436332736</v>
      </c>
      <c r="F164">
        <f t="shared" si="13"/>
        <v>-10917</v>
      </c>
      <c r="G164">
        <f t="shared" si="14"/>
        <v>-0.12223479999738629</v>
      </c>
      <c r="H164">
        <f t="shared" si="15"/>
        <v>-0.12223479999738629</v>
      </c>
      <c r="Q164" s="2">
        <f t="shared" si="16"/>
        <v>9795.7249999999985</v>
      </c>
      <c r="X164" s="6"/>
    </row>
    <row r="165" spans="1:24">
      <c r="A165" s="17" t="s">
        <v>1689</v>
      </c>
      <c r="C165" s="21">
        <v>24823.282999999999</v>
      </c>
      <c r="D165" s="21"/>
      <c r="E165">
        <f t="shared" si="12"/>
        <v>-10912.070182670639</v>
      </c>
      <c r="F165">
        <f t="shared" si="13"/>
        <v>-10912</v>
      </c>
      <c r="G165">
        <f t="shared" si="14"/>
        <v>-0.12721279999823309</v>
      </c>
      <c r="H165">
        <f t="shared" si="15"/>
        <v>-0.12721279999823309</v>
      </c>
      <c r="Q165" s="2">
        <f t="shared" si="16"/>
        <v>9804.7829999999994</v>
      </c>
      <c r="X165" s="6"/>
    </row>
    <row r="166" spans="1:24">
      <c r="A166" s="17" t="s">
        <v>1689</v>
      </c>
      <c r="C166" s="21">
        <v>24832.324000000001</v>
      </c>
      <c r="D166" s="21"/>
      <c r="E166">
        <f t="shared" si="12"/>
        <v>-10907.082307824203</v>
      </c>
      <c r="F166">
        <f t="shared" si="13"/>
        <v>-10907</v>
      </c>
      <c r="G166">
        <f t="shared" si="14"/>
        <v>-0.1491907999952673</v>
      </c>
      <c r="H166">
        <f t="shared" si="15"/>
        <v>-0.1491907999952673</v>
      </c>
      <c r="Q166" s="2">
        <f t="shared" si="16"/>
        <v>9813.8240000000005</v>
      </c>
      <c r="X166" s="6"/>
    </row>
    <row r="167" spans="1:24">
      <c r="A167" s="17" t="s">
        <v>1689</v>
      </c>
      <c r="C167" s="21">
        <v>24843.22</v>
      </c>
      <c r="D167" s="21"/>
      <c r="E167">
        <f t="shared" si="12"/>
        <v>-10901.07103868066</v>
      </c>
      <c r="F167">
        <f t="shared" si="13"/>
        <v>-10901</v>
      </c>
      <c r="G167">
        <f t="shared" si="14"/>
        <v>-0.12876439999672584</v>
      </c>
      <c r="H167">
        <f t="shared" si="15"/>
        <v>-0.12876439999672584</v>
      </c>
      <c r="Q167" s="2">
        <f t="shared" si="16"/>
        <v>9824.7200000000012</v>
      </c>
      <c r="X167" s="6"/>
    </row>
    <row r="168" spans="1:24">
      <c r="A168" s="17" t="s">
        <v>1687</v>
      </c>
      <c r="C168" s="21">
        <v>24846.857</v>
      </c>
      <c r="D168" s="21"/>
      <c r="E168">
        <f t="shared" si="12"/>
        <v>-10899.064523824287</v>
      </c>
      <c r="F168">
        <f t="shared" si="13"/>
        <v>-10899</v>
      </c>
      <c r="G168">
        <f t="shared" si="14"/>
        <v>-0.11695559999861871</v>
      </c>
      <c r="H168">
        <f t="shared" si="15"/>
        <v>-0.11695559999861871</v>
      </c>
      <c r="Q168" s="2">
        <f t="shared" si="16"/>
        <v>9828.357</v>
      </c>
      <c r="X168" s="6"/>
    </row>
    <row r="169" spans="1:24">
      <c r="A169" s="17" t="s">
        <v>1689</v>
      </c>
      <c r="C169" s="21">
        <v>25033.512999999999</v>
      </c>
      <c r="D169" s="21"/>
      <c r="E169">
        <f t="shared" si="12"/>
        <v>-10796.087334648721</v>
      </c>
      <c r="F169">
        <f t="shared" si="13"/>
        <v>-10796</v>
      </c>
      <c r="G169">
        <f t="shared" si="14"/>
        <v>-0.15830239999922924</v>
      </c>
      <c r="H169">
        <f t="shared" si="15"/>
        <v>-0.15830239999922924</v>
      </c>
      <c r="Q169" s="2">
        <f t="shared" si="16"/>
        <v>10015.012999999999</v>
      </c>
      <c r="X169" s="6"/>
    </row>
    <row r="170" spans="1:24">
      <c r="A170" s="17" t="s">
        <v>1689</v>
      </c>
      <c r="C170" s="21">
        <v>25035.351999999999</v>
      </c>
      <c r="D170" s="21"/>
      <c r="E170">
        <f t="shared" si="12"/>
        <v>-10795.072767472237</v>
      </c>
      <c r="F170">
        <f t="shared" si="13"/>
        <v>-10795</v>
      </c>
      <c r="G170">
        <f t="shared" si="14"/>
        <v>-0.13189799999963725</v>
      </c>
      <c r="H170">
        <f t="shared" si="15"/>
        <v>-0.13189799999963725</v>
      </c>
      <c r="Q170" s="2">
        <f t="shared" si="16"/>
        <v>10016.851999999999</v>
      </c>
      <c r="X170" s="6"/>
    </row>
    <row r="171" spans="1:24">
      <c r="A171" s="17" t="s">
        <v>1687</v>
      </c>
      <c r="C171" s="21">
        <v>25135.048999999999</v>
      </c>
      <c r="D171" s="21"/>
      <c r="E171">
        <f t="shared" si="12"/>
        <v>-10740.070427181881</v>
      </c>
      <c r="F171">
        <f t="shared" si="13"/>
        <v>-10740</v>
      </c>
      <c r="G171">
        <f t="shared" si="14"/>
        <v>-0.12765599999693222</v>
      </c>
      <c r="H171">
        <f t="shared" si="15"/>
        <v>-0.12765599999693222</v>
      </c>
      <c r="Q171" s="2">
        <f t="shared" si="16"/>
        <v>10116.548999999999</v>
      </c>
      <c r="X171" s="6"/>
    </row>
    <row r="172" spans="1:24">
      <c r="A172" s="17" t="s">
        <v>1689</v>
      </c>
      <c r="C172" s="21">
        <v>25276.428</v>
      </c>
      <c r="D172" s="21"/>
      <c r="E172">
        <f t="shared" si="12"/>
        <v>-10662.072334281291</v>
      </c>
      <c r="F172">
        <f t="shared" si="13"/>
        <v>-10662</v>
      </c>
      <c r="G172">
        <f t="shared" si="14"/>
        <v>-0.13111279999793624</v>
      </c>
      <c r="H172">
        <f t="shared" si="15"/>
        <v>-0.13111279999793624</v>
      </c>
      <c r="Q172" s="2">
        <f t="shared" si="16"/>
        <v>10257.928</v>
      </c>
      <c r="X172" s="6"/>
    </row>
    <row r="173" spans="1:24">
      <c r="A173" s="17" t="s">
        <v>1687</v>
      </c>
      <c r="C173" s="21">
        <v>25290.92</v>
      </c>
      <c r="D173" s="21"/>
      <c r="E173">
        <f t="shared" si="12"/>
        <v>-10654.077169777969</v>
      </c>
      <c r="F173">
        <f t="shared" si="13"/>
        <v>-10654</v>
      </c>
      <c r="G173">
        <f t="shared" si="14"/>
        <v>-0.13987759999872651</v>
      </c>
      <c r="H173">
        <f t="shared" si="15"/>
        <v>-0.13987759999872651</v>
      </c>
      <c r="Q173" s="2">
        <f t="shared" si="16"/>
        <v>10272.419999999998</v>
      </c>
      <c r="X173" s="6"/>
    </row>
    <row r="174" spans="1:24">
      <c r="A174" s="17" t="s">
        <v>1687</v>
      </c>
      <c r="C174" s="21">
        <v>25430.504000000001</v>
      </c>
      <c r="D174" s="21"/>
      <c r="E174">
        <f t="shared" si="12"/>
        <v>-10577.069369472152</v>
      </c>
      <c r="F174">
        <f t="shared" si="13"/>
        <v>-10577</v>
      </c>
      <c r="G174">
        <f t="shared" si="14"/>
        <v>-0.12573879999763449</v>
      </c>
      <c r="H174">
        <f t="shared" si="15"/>
        <v>-0.12573879999763449</v>
      </c>
      <c r="Q174" s="2">
        <f t="shared" si="16"/>
        <v>10412.004000000001</v>
      </c>
      <c r="X174" s="6"/>
    </row>
    <row r="175" spans="1:24">
      <c r="A175" s="17" t="s">
        <v>1695</v>
      </c>
      <c r="C175" s="21">
        <v>25481.258000000002</v>
      </c>
      <c r="D175" s="21"/>
      <c r="E175">
        <f t="shared" si="12"/>
        <v>-10549.068639469277</v>
      </c>
      <c r="F175">
        <f t="shared" si="13"/>
        <v>-10549</v>
      </c>
      <c r="G175">
        <f t="shared" si="14"/>
        <v>-0.12441559999570018</v>
      </c>
      <c r="H175">
        <f t="shared" si="15"/>
        <v>-0.12441559999570018</v>
      </c>
      <c r="Q175" s="2">
        <f t="shared" si="16"/>
        <v>10462.758000000002</v>
      </c>
      <c r="X175" s="6"/>
    </row>
    <row r="176" spans="1:24">
      <c r="A176" s="17" t="s">
        <v>1687</v>
      </c>
      <c r="C176" s="21">
        <v>25517.53</v>
      </c>
      <c r="D176" s="21"/>
      <c r="E176">
        <f t="shared" si="12"/>
        <v>-10529.057557019336</v>
      </c>
      <c r="F176">
        <f t="shared" si="13"/>
        <v>-10529</v>
      </c>
      <c r="G176">
        <f t="shared" si="14"/>
        <v>-0.10432759999821428</v>
      </c>
      <c r="H176">
        <f t="shared" si="15"/>
        <v>-0.10432759999821428</v>
      </c>
      <c r="Q176" s="2">
        <f t="shared" si="16"/>
        <v>10499.029999999999</v>
      </c>
      <c r="X176" s="6"/>
    </row>
    <row r="177" spans="1:24">
      <c r="A177" s="17" t="s">
        <v>1695</v>
      </c>
      <c r="C177" s="21">
        <v>25827.468000000001</v>
      </c>
      <c r="D177" s="21"/>
      <c r="E177">
        <f t="shared" si="12"/>
        <v>-10358.066300061633</v>
      </c>
      <c r="F177">
        <f t="shared" si="13"/>
        <v>-10358</v>
      </c>
      <c r="G177">
        <f t="shared" si="14"/>
        <v>-0.12017519999790238</v>
      </c>
      <c r="H177">
        <f t="shared" si="15"/>
        <v>-0.12017519999790238</v>
      </c>
      <c r="Q177" s="2">
        <f t="shared" si="16"/>
        <v>10808.968000000001</v>
      </c>
      <c r="X177" s="6"/>
    </row>
    <row r="178" spans="1:24">
      <c r="A178" s="17" t="s">
        <v>1702</v>
      </c>
      <c r="C178" s="21">
        <v>25954.346399999999</v>
      </c>
      <c r="D178" s="21"/>
      <c r="E178">
        <f t="shared" si="12"/>
        <v>-10288.068116241702</v>
      </c>
      <c r="F178">
        <f t="shared" si="13"/>
        <v>-10288</v>
      </c>
      <c r="G178">
        <f t="shared" si="14"/>
        <v>-0.12346719999914058</v>
      </c>
      <c r="H178">
        <f t="shared" si="15"/>
        <v>-0.12346719999914058</v>
      </c>
      <c r="Q178" s="2">
        <f t="shared" si="16"/>
        <v>10935.846399999999</v>
      </c>
      <c r="X178" s="6"/>
    </row>
    <row r="179" spans="1:24">
      <c r="A179" s="17" t="s">
        <v>1703</v>
      </c>
      <c r="C179" s="21">
        <v>26717.457299999998</v>
      </c>
      <c r="D179" s="21"/>
      <c r="E179">
        <f t="shared" si="12"/>
        <v>-9867.0636186030679</v>
      </c>
      <c r="F179">
        <f t="shared" si="13"/>
        <v>-9867</v>
      </c>
      <c r="G179">
        <f t="shared" si="14"/>
        <v>-0.11531480000121519</v>
      </c>
      <c r="H179">
        <f t="shared" si="15"/>
        <v>-0.11531480000121519</v>
      </c>
      <c r="Q179" s="2">
        <f t="shared" si="16"/>
        <v>11698.957299999998</v>
      </c>
      <c r="X179" s="6"/>
    </row>
    <row r="180" spans="1:24">
      <c r="A180" s="17" t="s">
        <v>1704</v>
      </c>
      <c r="C180" s="21">
        <v>26900.531999999999</v>
      </c>
      <c r="D180" s="21"/>
      <c r="E180">
        <f t="shared" si="12"/>
        <v>-9766.0622148702114</v>
      </c>
      <c r="F180">
        <f t="shared" si="13"/>
        <v>-9766</v>
      </c>
      <c r="G180">
        <f t="shared" si="14"/>
        <v>-0.11277039999913541</v>
      </c>
      <c r="H180">
        <f t="shared" si="15"/>
        <v>-0.11277039999913541</v>
      </c>
      <c r="Q180" s="2">
        <f t="shared" si="16"/>
        <v>11882.031999999999</v>
      </c>
      <c r="X180" s="6"/>
    </row>
    <row r="181" spans="1:24">
      <c r="A181" s="17" t="s">
        <v>1704</v>
      </c>
      <c r="C181" s="21">
        <v>27161.546999999999</v>
      </c>
      <c r="D181" s="21"/>
      <c r="E181">
        <f t="shared" si="12"/>
        <v>-9622.0615342992114</v>
      </c>
      <c r="F181">
        <f t="shared" si="13"/>
        <v>-9622</v>
      </c>
      <c r="G181">
        <f t="shared" si="14"/>
        <v>-0.11153679999915767</v>
      </c>
      <c r="H181">
        <f t="shared" ref="H181:H212" si="17">G181</f>
        <v>-0.11153679999915767</v>
      </c>
      <c r="Q181" s="2">
        <f t="shared" si="16"/>
        <v>12143.046999999999</v>
      </c>
      <c r="X181" s="6"/>
    </row>
    <row r="182" spans="1:24">
      <c r="A182" s="17" t="s">
        <v>1704</v>
      </c>
      <c r="C182" s="21">
        <v>27163.360000000001</v>
      </c>
      <c r="D182" s="21"/>
      <c r="E182">
        <f t="shared" si="12"/>
        <v>-9621.0613111937364</v>
      </c>
      <c r="F182">
        <f t="shared" si="13"/>
        <v>-9621</v>
      </c>
      <c r="G182">
        <f t="shared" si="14"/>
        <v>-0.11113239999758662</v>
      </c>
      <c r="H182">
        <f t="shared" si="17"/>
        <v>-0.11113239999758662</v>
      </c>
      <c r="Q182" s="2">
        <f t="shared" si="16"/>
        <v>12144.86</v>
      </c>
      <c r="X182" s="6"/>
    </row>
    <row r="183" spans="1:24">
      <c r="A183" s="17" t="s">
        <v>1705</v>
      </c>
      <c r="C183" s="21">
        <v>27328.302100000001</v>
      </c>
      <c r="D183" s="21"/>
      <c r="E183">
        <f t="shared" si="12"/>
        <v>-9530.0635729227179</v>
      </c>
      <c r="F183">
        <f t="shared" si="13"/>
        <v>-9530</v>
      </c>
      <c r="G183">
        <f t="shared" si="14"/>
        <v>-0.11523199999646749</v>
      </c>
      <c r="H183">
        <f t="shared" si="17"/>
        <v>-0.11523199999646749</v>
      </c>
      <c r="Q183" s="2">
        <f t="shared" si="16"/>
        <v>12309.802100000001</v>
      </c>
      <c r="X183" s="6"/>
    </row>
    <row r="184" spans="1:24">
      <c r="A184" s="17" t="s">
        <v>1706</v>
      </c>
      <c r="C184" s="21">
        <v>28265.4208</v>
      </c>
      <c r="D184" s="21"/>
      <c r="E184">
        <f t="shared" si="12"/>
        <v>-9013.0598352991692</v>
      </c>
      <c r="F184">
        <f t="shared" si="13"/>
        <v>-9013</v>
      </c>
      <c r="G184">
        <f t="shared" si="14"/>
        <v>-0.10845719999633729</v>
      </c>
      <c r="H184">
        <f t="shared" si="17"/>
        <v>-0.10845719999633729</v>
      </c>
      <c r="Q184" s="2">
        <f t="shared" si="16"/>
        <v>13246.9208</v>
      </c>
      <c r="X184" s="6"/>
    </row>
    <row r="185" spans="1:24">
      <c r="A185" s="17" t="s">
        <v>1707</v>
      </c>
      <c r="C185" s="21">
        <v>28990.467000000001</v>
      </c>
      <c r="D185" s="21"/>
      <c r="E185">
        <f t="shared" si="12"/>
        <v>-8613.0554438066592</v>
      </c>
      <c r="F185">
        <f t="shared" si="13"/>
        <v>-8613</v>
      </c>
      <c r="G185">
        <f t="shared" si="14"/>
        <v>-0.10049719999733497</v>
      </c>
      <c r="H185">
        <f t="shared" si="17"/>
        <v>-0.10049719999733497</v>
      </c>
      <c r="Q185" s="2">
        <f t="shared" si="16"/>
        <v>13971.967000000001</v>
      </c>
      <c r="X185" s="6"/>
    </row>
    <row r="186" spans="1:24">
      <c r="A186" s="17" t="s">
        <v>1708</v>
      </c>
      <c r="C186" s="21">
        <v>29666.573</v>
      </c>
      <c r="D186" s="21"/>
      <c r="E186">
        <f t="shared" si="12"/>
        <v>-8240.0511178555207</v>
      </c>
      <c r="F186">
        <f t="shared" si="13"/>
        <v>-8240</v>
      </c>
      <c r="G186">
        <f t="shared" si="14"/>
        <v>-9.2655999997077743E-2</v>
      </c>
      <c r="H186">
        <f t="shared" si="17"/>
        <v>-9.2655999997077743E-2</v>
      </c>
      <c r="Q186" s="2">
        <f t="shared" si="16"/>
        <v>14648.073</v>
      </c>
      <c r="X186" s="6"/>
    </row>
    <row r="187" spans="1:24">
      <c r="A187" s="17" t="s">
        <v>1709</v>
      </c>
      <c r="C187" s="21">
        <v>30384.361199999999</v>
      </c>
      <c r="D187" s="21"/>
      <c r="E187">
        <f t="shared" si="12"/>
        <v>-7844.0509289551392</v>
      </c>
      <c r="F187">
        <f t="shared" si="13"/>
        <v>-7844</v>
      </c>
      <c r="G187">
        <f t="shared" si="14"/>
        <v>-9.2313599998306017E-2</v>
      </c>
      <c r="H187">
        <f t="shared" si="17"/>
        <v>-9.2313599998306017E-2</v>
      </c>
      <c r="Q187" s="2">
        <f t="shared" si="16"/>
        <v>15365.861199999999</v>
      </c>
      <c r="X187" s="6"/>
    </row>
    <row r="188" spans="1:24">
      <c r="A188" s="17" t="s">
        <v>1710</v>
      </c>
      <c r="C188" s="21">
        <v>32666.448</v>
      </c>
      <c r="D188" s="21"/>
      <c r="E188">
        <f t="shared" si="12"/>
        <v>-6585.0349631213921</v>
      </c>
      <c r="F188">
        <f t="shared" si="13"/>
        <v>-6585</v>
      </c>
      <c r="G188">
        <f t="shared" si="14"/>
        <v>-6.3373999997565988E-2</v>
      </c>
      <c r="H188">
        <f t="shared" si="17"/>
        <v>-6.3373999997565988E-2</v>
      </c>
      <c r="P188">
        <f t="shared" ref="P188:P251" si="18">+D$11+D$12*F188+D$13*F188^2</f>
        <v>-9.4939664065689655E-2</v>
      </c>
      <c r="Q188" s="2">
        <f t="shared" si="16"/>
        <v>17647.948</v>
      </c>
      <c r="X188" s="6"/>
    </row>
    <row r="189" spans="1:24">
      <c r="A189" s="17" t="s">
        <v>1711</v>
      </c>
      <c r="C189" s="21">
        <v>32684.573</v>
      </c>
      <c r="D189" s="21"/>
      <c r="E189">
        <f t="shared" si="12"/>
        <v>-6575.035490541849</v>
      </c>
      <c r="F189">
        <f t="shared" si="13"/>
        <v>-6575</v>
      </c>
      <c r="G189">
        <f t="shared" si="14"/>
        <v>-6.4329999997426057E-2</v>
      </c>
      <c r="H189">
        <f t="shared" si="17"/>
        <v>-6.4329999997426057E-2</v>
      </c>
      <c r="P189">
        <f t="shared" si="18"/>
        <v>-9.4635388811713933E-2</v>
      </c>
      <c r="Q189" s="2">
        <f t="shared" si="16"/>
        <v>17666.073</v>
      </c>
      <c r="X189" s="6"/>
    </row>
    <row r="190" spans="1:24">
      <c r="A190" s="17" t="s">
        <v>1712</v>
      </c>
      <c r="C190" s="21">
        <v>32827.766499999998</v>
      </c>
      <c r="D190" s="21"/>
      <c r="E190">
        <f t="shared" si="12"/>
        <v>-6496.036346993229</v>
      </c>
      <c r="F190">
        <f t="shared" si="13"/>
        <v>-6496</v>
      </c>
      <c r="G190">
        <f t="shared" si="14"/>
        <v>-6.5882399998372421E-2</v>
      </c>
      <c r="H190">
        <f t="shared" si="17"/>
        <v>-6.5882399998372421E-2</v>
      </c>
      <c r="P190">
        <f t="shared" si="18"/>
        <v>-9.2247809575546763E-2</v>
      </c>
      <c r="Q190" s="2">
        <f t="shared" si="16"/>
        <v>17809.266499999998</v>
      </c>
      <c r="X190" s="6"/>
    </row>
    <row r="191" spans="1:24">
      <c r="A191" s="17" t="s">
        <v>1710</v>
      </c>
      <c r="C191" s="21">
        <v>32889.391000000003</v>
      </c>
      <c r="D191" s="21"/>
      <c r="E191">
        <f t="shared" si="12"/>
        <v>-6462.0384160702997</v>
      </c>
      <c r="F191">
        <f t="shared" si="13"/>
        <v>-6462</v>
      </c>
      <c r="G191">
        <f t="shared" si="14"/>
        <v>-6.9632799990358762E-2</v>
      </c>
      <c r="H191">
        <f t="shared" si="17"/>
        <v>-6.9632799990358762E-2</v>
      </c>
      <c r="P191">
        <f t="shared" si="18"/>
        <v>-9.1229093526567134E-2</v>
      </c>
      <c r="Q191" s="2">
        <f t="shared" si="16"/>
        <v>17870.891000000003</v>
      </c>
      <c r="X191" s="6"/>
    </row>
    <row r="192" spans="1:24">
      <c r="A192" s="17" t="s">
        <v>1711</v>
      </c>
      <c r="C192" s="21">
        <v>32889.402999999998</v>
      </c>
      <c r="D192" s="21"/>
      <c r="E192">
        <f t="shared" si="12"/>
        <v>-6462.0317957298357</v>
      </c>
      <c r="F192">
        <f t="shared" si="13"/>
        <v>-6462</v>
      </c>
      <c r="G192">
        <f t="shared" si="14"/>
        <v>-5.7632799995189998E-2</v>
      </c>
      <c r="H192">
        <f t="shared" si="17"/>
        <v>-5.7632799995189998E-2</v>
      </c>
      <c r="P192">
        <f t="shared" si="18"/>
        <v>-9.1229093526567134E-2</v>
      </c>
      <c r="Q192" s="2">
        <f t="shared" si="16"/>
        <v>17870.902999999998</v>
      </c>
      <c r="X192" s="6"/>
    </row>
    <row r="193" spans="1:24">
      <c r="A193" s="17" t="s">
        <v>1713</v>
      </c>
      <c r="C193" s="21">
        <v>33003.578000000001</v>
      </c>
      <c r="D193" s="21"/>
      <c r="E193">
        <f t="shared" si="12"/>
        <v>-6399.0420146667002</v>
      </c>
      <c r="F193">
        <f t="shared" si="13"/>
        <v>-6399</v>
      </c>
      <c r="G193">
        <f t="shared" si="14"/>
        <v>-7.61555999997654E-2</v>
      </c>
      <c r="H193">
        <f t="shared" si="17"/>
        <v>-7.61555999997654E-2</v>
      </c>
      <c r="P193">
        <f t="shared" si="18"/>
        <v>-8.9355548746038002E-2</v>
      </c>
      <c r="Q193" s="2">
        <f t="shared" si="16"/>
        <v>17985.078000000001</v>
      </c>
      <c r="X193" s="6"/>
    </row>
    <row r="194" spans="1:24">
      <c r="A194" s="17" t="s">
        <v>1710</v>
      </c>
      <c r="C194" s="21">
        <v>33005.402000000002</v>
      </c>
      <c r="D194" s="21"/>
      <c r="E194">
        <f t="shared" si="12"/>
        <v>-6398.0357229157989</v>
      </c>
      <c r="F194">
        <f t="shared" si="13"/>
        <v>-6398</v>
      </c>
      <c r="G194">
        <f t="shared" si="14"/>
        <v>-6.4751199999591336E-2</v>
      </c>
      <c r="H194">
        <f t="shared" si="17"/>
        <v>-6.4751199999591336E-2</v>
      </c>
      <c r="P194">
        <f t="shared" si="18"/>
        <v>-8.9325957358188088E-2</v>
      </c>
      <c r="Q194" s="2">
        <f t="shared" si="16"/>
        <v>17986.902000000002</v>
      </c>
      <c r="X194" s="6"/>
    </row>
    <row r="195" spans="1:24">
      <c r="A195" s="17" t="s">
        <v>1713</v>
      </c>
      <c r="C195" s="21">
        <v>33063.408000000003</v>
      </c>
      <c r="D195" s="21"/>
      <c r="E195">
        <f t="shared" si="12"/>
        <v>-6366.0341004910279</v>
      </c>
      <c r="F195">
        <f t="shared" si="13"/>
        <v>-6366</v>
      </c>
      <c r="G195">
        <f t="shared" si="14"/>
        <v>-6.1810399995010812E-2</v>
      </c>
      <c r="H195">
        <f t="shared" si="17"/>
        <v>-6.1810399995010812E-2</v>
      </c>
      <c r="P195">
        <f t="shared" si="18"/>
        <v>-8.8381465347129054E-2</v>
      </c>
      <c r="Q195" s="2">
        <f t="shared" si="16"/>
        <v>18044.908000000003</v>
      </c>
      <c r="X195" s="6"/>
    </row>
    <row r="196" spans="1:24">
      <c r="A196" s="17" t="s">
        <v>1714</v>
      </c>
      <c r="C196" s="21">
        <v>33181.228199999998</v>
      </c>
      <c r="D196" s="21"/>
      <c r="E196">
        <f t="shared" si="12"/>
        <v>-6301.0332806722026</v>
      </c>
      <c r="F196">
        <f t="shared" si="13"/>
        <v>-6301</v>
      </c>
      <c r="G196">
        <f t="shared" si="14"/>
        <v>-6.0324400001263712E-2</v>
      </c>
      <c r="H196">
        <f t="shared" si="17"/>
        <v>-6.0324400001263712E-2</v>
      </c>
      <c r="P196">
        <f t="shared" si="18"/>
        <v>-8.6477488944811165E-2</v>
      </c>
      <c r="Q196" s="2">
        <f t="shared" si="16"/>
        <v>18162.728199999998</v>
      </c>
      <c r="X196" s="6"/>
    </row>
    <row r="197" spans="1:24">
      <c r="A197" s="17" t="s">
        <v>1712</v>
      </c>
      <c r="C197" s="21">
        <v>33184.851499999997</v>
      </c>
      <c r="D197" s="21"/>
      <c r="E197">
        <f t="shared" si="12"/>
        <v>-6299.0343240378606</v>
      </c>
      <c r="F197">
        <f t="shared" si="13"/>
        <v>-6299</v>
      </c>
      <c r="G197">
        <f t="shared" si="14"/>
        <v>-6.2215600002673455E-2</v>
      </c>
      <c r="H197">
        <f t="shared" si="17"/>
        <v>-6.2215600002673455E-2</v>
      </c>
      <c r="P197">
        <f t="shared" si="18"/>
        <v>-8.6419213712344858E-2</v>
      </c>
      <c r="Q197" s="2">
        <f t="shared" si="16"/>
        <v>18166.351499999997</v>
      </c>
      <c r="X197" s="6"/>
    </row>
    <row r="198" spans="1:24">
      <c r="A198" s="17" t="s">
        <v>1715</v>
      </c>
      <c r="C198" s="21">
        <v>33190.288999999997</v>
      </c>
      <c r="D198" s="21"/>
      <c r="E198">
        <f t="shared" si="12"/>
        <v>-6296.0344822639981</v>
      </c>
      <c r="F198">
        <f t="shared" si="13"/>
        <v>-6296</v>
      </c>
      <c r="G198">
        <f t="shared" si="14"/>
        <v>-6.2502399996446911E-2</v>
      </c>
      <c r="H198">
        <f t="shared" si="17"/>
        <v>-6.2502399996446911E-2</v>
      </c>
      <c r="P198">
        <f t="shared" si="18"/>
        <v>-8.6331835414783703E-2</v>
      </c>
      <c r="Q198" s="2">
        <f t="shared" si="16"/>
        <v>18171.788999999997</v>
      </c>
      <c r="X198" s="6"/>
    </row>
    <row r="199" spans="1:24">
      <c r="A199" s="17" t="s">
        <v>1712</v>
      </c>
      <c r="C199" s="21">
        <v>33213.851600000002</v>
      </c>
      <c r="D199" s="21"/>
      <c r="E199">
        <f t="shared" si="12"/>
        <v>-6283.0351127410859</v>
      </c>
      <c r="F199">
        <f t="shared" si="13"/>
        <v>-6283</v>
      </c>
      <c r="G199">
        <f t="shared" si="14"/>
        <v>-6.3645199996244628E-2</v>
      </c>
      <c r="H199">
        <f t="shared" si="17"/>
        <v>-6.3645199996244628E-2</v>
      </c>
      <c r="P199">
        <f t="shared" si="18"/>
        <v>-8.5953675234470284E-2</v>
      </c>
      <c r="Q199" s="2">
        <f t="shared" si="16"/>
        <v>18195.351600000002</v>
      </c>
      <c r="X199" s="6"/>
    </row>
    <row r="200" spans="1:24">
      <c r="A200" s="17" t="s">
        <v>1716</v>
      </c>
      <c r="C200" s="21">
        <v>33246.485000000001</v>
      </c>
      <c r="D200" s="21"/>
      <c r="E200">
        <f t="shared" si="12"/>
        <v>-6265.0314278595833</v>
      </c>
      <c r="F200">
        <f t="shared" si="13"/>
        <v>-6265</v>
      </c>
      <c r="G200">
        <f t="shared" si="14"/>
        <v>-5.6965999996464234E-2</v>
      </c>
      <c r="H200">
        <f t="shared" si="17"/>
        <v>-5.6965999996464234E-2</v>
      </c>
      <c r="P200">
        <f t="shared" si="18"/>
        <v>-8.5431354133305368E-2</v>
      </c>
      <c r="Q200" s="2">
        <f t="shared" si="16"/>
        <v>18227.985000000001</v>
      </c>
      <c r="X200" s="6"/>
    </row>
    <row r="201" spans="1:24">
      <c r="A201" s="17" t="s">
        <v>1715</v>
      </c>
      <c r="C201" s="21">
        <v>33362.489000000001</v>
      </c>
      <c r="D201" s="21"/>
      <c r="E201">
        <f t="shared" si="12"/>
        <v>-6201.0325965703532</v>
      </c>
      <c r="F201">
        <f t="shared" si="13"/>
        <v>-6201</v>
      </c>
      <c r="G201">
        <f t="shared" si="14"/>
        <v>-5.9084399996208958E-2</v>
      </c>
      <c r="I201">
        <f t="shared" ref="I201:I232" si="19">G201</f>
        <v>-5.9084399996208958E-2</v>
      </c>
      <c r="P201">
        <f t="shared" si="18"/>
        <v>-8.3586300731872468E-2</v>
      </c>
      <c r="Q201" s="2">
        <f t="shared" si="16"/>
        <v>18343.989000000001</v>
      </c>
      <c r="X201" s="6"/>
    </row>
    <row r="202" spans="1:24">
      <c r="A202" s="17" t="s">
        <v>1717</v>
      </c>
      <c r="C202" s="21">
        <v>33440.444000000003</v>
      </c>
      <c r="D202" s="21"/>
      <c r="E202">
        <f t="shared" si="12"/>
        <v>-6158.0252098151377</v>
      </c>
      <c r="F202">
        <f t="shared" si="13"/>
        <v>-6158</v>
      </c>
      <c r="G202">
        <f t="shared" si="14"/>
        <v>-4.5695199994952418E-2</v>
      </c>
      <c r="I202">
        <f t="shared" si="19"/>
        <v>-4.5695199994952418E-2</v>
      </c>
      <c r="P202">
        <f t="shared" si="18"/>
        <v>-8.2357253463615929E-2</v>
      </c>
      <c r="Q202" s="2">
        <f t="shared" si="16"/>
        <v>18421.944000000003</v>
      </c>
      <c r="X202" s="6"/>
    </row>
    <row r="203" spans="1:24">
      <c r="A203" s="17" t="s">
        <v>1718</v>
      </c>
      <c r="C203" s="21">
        <v>33536.500999999997</v>
      </c>
      <c r="D203" s="21"/>
      <c r="E203">
        <f t="shared" si="12"/>
        <v>-6105.0310394662774</v>
      </c>
      <c r="F203">
        <f t="shared" si="13"/>
        <v>-6105</v>
      </c>
      <c r="G203">
        <f t="shared" si="14"/>
        <v>-5.6262000005517621E-2</v>
      </c>
      <c r="I203">
        <f t="shared" si="19"/>
        <v>-5.6262000005517621E-2</v>
      </c>
      <c r="P203">
        <f t="shared" si="18"/>
        <v>-8.0854100995375613E-2</v>
      </c>
      <c r="Q203" s="2">
        <f t="shared" si="16"/>
        <v>18518.000999999997</v>
      </c>
      <c r="X203" s="6"/>
    </row>
    <row r="204" spans="1:24">
      <c r="A204" s="17" t="s">
        <v>1715</v>
      </c>
      <c r="C204" s="21">
        <v>33538.321000000004</v>
      </c>
      <c r="D204" s="21"/>
      <c r="E204">
        <f t="shared" si="12"/>
        <v>-6104.0269544955281</v>
      </c>
      <c r="F204">
        <f t="shared" si="13"/>
        <v>-6104</v>
      </c>
      <c r="G204">
        <f t="shared" si="14"/>
        <v>-4.8857599998882506E-2</v>
      </c>
      <c r="I204">
        <f t="shared" si="19"/>
        <v>-4.8857599998882506E-2</v>
      </c>
      <c r="P204">
        <f t="shared" si="18"/>
        <v>-8.0825864012148307E-2</v>
      </c>
      <c r="Q204" s="2">
        <f t="shared" si="16"/>
        <v>18519.821000000004</v>
      </c>
      <c r="X204" s="6"/>
    </row>
    <row r="205" spans="1:24">
      <c r="A205" s="17" t="s">
        <v>1719</v>
      </c>
      <c r="C205" s="21">
        <v>33589.07</v>
      </c>
      <c r="D205" s="21"/>
      <c r="E205">
        <f t="shared" si="12"/>
        <v>-6076.0289829678495</v>
      </c>
      <c r="F205">
        <f t="shared" si="13"/>
        <v>-6076</v>
      </c>
      <c r="G205">
        <f t="shared" si="14"/>
        <v>-5.253439999796683E-2</v>
      </c>
      <c r="I205">
        <f t="shared" si="19"/>
        <v>-5.253439999796683E-2</v>
      </c>
      <c r="P205">
        <f t="shared" si="18"/>
        <v>-8.0037098850072527E-2</v>
      </c>
      <c r="Q205" s="2">
        <f t="shared" si="16"/>
        <v>18570.57</v>
      </c>
      <c r="X205" s="6"/>
    </row>
    <row r="206" spans="1:24">
      <c r="A206" s="17" t="s">
        <v>1720</v>
      </c>
      <c r="C206" s="21">
        <v>33594.504999999997</v>
      </c>
      <c r="D206" s="21"/>
      <c r="E206">
        <f t="shared" si="12"/>
        <v>-6073.0305204315846</v>
      </c>
      <c r="F206">
        <f t="shared" si="13"/>
        <v>-6073</v>
      </c>
      <c r="G206">
        <f t="shared" si="14"/>
        <v>-5.532120000134455E-2</v>
      </c>
      <c r="I206">
        <f t="shared" si="19"/>
        <v>-5.532120000134455E-2</v>
      </c>
      <c r="P206">
        <f t="shared" si="18"/>
        <v>-7.9952802514050653E-2</v>
      </c>
      <c r="Q206" s="2">
        <f t="shared" si="16"/>
        <v>18576.004999999997</v>
      </c>
      <c r="X206" s="6"/>
    </row>
    <row r="207" spans="1:24">
      <c r="A207" s="17" t="s">
        <v>1718</v>
      </c>
      <c r="C207" s="21">
        <v>33663.379999999997</v>
      </c>
      <c r="D207" s="21"/>
      <c r="E207">
        <f t="shared" si="12"/>
        <v>-6035.0325246293223</v>
      </c>
      <c r="F207">
        <f t="shared" si="13"/>
        <v>-6035</v>
      </c>
      <c r="G207">
        <f t="shared" si="14"/>
        <v>-5.8954000000085216E-2</v>
      </c>
      <c r="I207">
        <f t="shared" si="19"/>
        <v>-5.8954000000085216E-2</v>
      </c>
      <c r="P207">
        <f t="shared" si="18"/>
        <v>-7.8888637636008216E-2</v>
      </c>
      <c r="Q207" s="2">
        <f t="shared" si="16"/>
        <v>18644.879999999997</v>
      </c>
      <c r="X207" s="6"/>
    </row>
    <row r="208" spans="1:24">
      <c r="A208" s="17" t="s">
        <v>1721</v>
      </c>
      <c r="C208" s="21">
        <v>33712.32</v>
      </c>
      <c r="D208" s="21"/>
      <c r="E208">
        <f t="shared" si="12"/>
        <v>-6008.0325694269577</v>
      </c>
      <c r="F208">
        <f t="shared" si="13"/>
        <v>-6008</v>
      </c>
      <c r="G208">
        <f t="shared" si="14"/>
        <v>-5.903519999992568E-2</v>
      </c>
      <c r="I208">
        <f t="shared" si="19"/>
        <v>-5.903519999992568E-2</v>
      </c>
      <c r="P208">
        <f t="shared" si="18"/>
        <v>-7.8136562969005063E-2</v>
      </c>
      <c r="Q208" s="2">
        <f t="shared" si="16"/>
        <v>18693.82</v>
      </c>
      <c r="X208" s="6"/>
    </row>
    <row r="209" spans="1:24">
      <c r="A209" s="17" t="s">
        <v>1718</v>
      </c>
      <c r="C209" s="21">
        <v>33712.334000000003</v>
      </c>
      <c r="D209" s="21"/>
      <c r="E209">
        <f t="shared" si="12"/>
        <v>-6008.0248456964118</v>
      </c>
      <c r="F209">
        <f t="shared" si="13"/>
        <v>-6008</v>
      </c>
      <c r="G209">
        <f t="shared" si="14"/>
        <v>-4.5035199997073505E-2</v>
      </c>
      <c r="I209">
        <f t="shared" si="19"/>
        <v>-4.5035199997073505E-2</v>
      </c>
      <c r="P209">
        <f t="shared" si="18"/>
        <v>-7.8136562969005063E-2</v>
      </c>
      <c r="Q209" s="2">
        <f t="shared" si="16"/>
        <v>18693.834000000003</v>
      </c>
      <c r="X209" s="6"/>
    </row>
    <row r="210" spans="1:24">
      <c r="A210" s="17" t="s">
        <v>1718</v>
      </c>
      <c r="C210" s="21">
        <v>33741.324999999997</v>
      </c>
      <c r="D210" s="21"/>
      <c r="E210">
        <f t="shared" si="12"/>
        <v>-5992.0306548244962</v>
      </c>
      <c r="F210">
        <f t="shared" si="13"/>
        <v>-5992</v>
      </c>
      <c r="G210">
        <f t="shared" si="14"/>
        <v>-5.5564800000865944E-2</v>
      </c>
      <c r="I210">
        <f t="shared" si="19"/>
        <v>-5.5564800000865944E-2</v>
      </c>
      <c r="P210">
        <f t="shared" si="18"/>
        <v>-7.7692473837807322E-2</v>
      </c>
      <c r="Q210" s="2">
        <f t="shared" si="16"/>
        <v>18722.824999999997</v>
      </c>
      <c r="X210" s="6"/>
    </row>
    <row r="211" spans="1:24">
      <c r="A211" s="17" t="s">
        <v>1722</v>
      </c>
      <c r="C211" s="21">
        <v>33741.343000000001</v>
      </c>
      <c r="D211" s="21"/>
      <c r="E211">
        <f t="shared" si="12"/>
        <v>-5992.0207243137947</v>
      </c>
      <c r="F211">
        <f t="shared" si="13"/>
        <v>-5992</v>
      </c>
      <c r="G211">
        <f t="shared" si="14"/>
        <v>-3.7564799997198861E-2</v>
      </c>
      <c r="I211">
        <f t="shared" si="19"/>
        <v>-3.7564799997198861E-2</v>
      </c>
      <c r="P211">
        <f t="shared" si="18"/>
        <v>-7.7692473837807322E-2</v>
      </c>
      <c r="Q211" s="2">
        <f t="shared" si="16"/>
        <v>18722.843000000001</v>
      </c>
      <c r="X211" s="6"/>
    </row>
    <row r="212" spans="1:24">
      <c r="A212" s="17" t="s">
        <v>1718</v>
      </c>
      <c r="C212" s="21">
        <v>33759.442000000003</v>
      </c>
      <c r="D212" s="21"/>
      <c r="E212">
        <f t="shared" si="12"/>
        <v>-5982.0355958052614</v>
      </c>
      <c r="F212">
        <f t="shared" si="13"/>
        <v>-5982</v>
      </c>
      <c r="G212">
        <f t="shared" si="14"/>
        <v>-6.4520799998717848E-2</v>
      </c>
      <c r="I212">
        <f t="shared" si="19"/>
        <v>-6.4520799998717848E-2</v>
      </c>
      <c r="P212">
        <f t="shared" si="18"/>
        <v>-7.7415517017206503E-2</v>
      </c>
      <c r="Q212" s="2">
        <f t="shared" si="16"/>
        <v>18740.942000000003</v>
      </c>
      <c r="X212" s="6"/>
    </row>
    <row r="213" spans="1:24">
      <c r="A213" s="17" t="s">
        <v>1721</v>
      </c>
      <c r="C213" s="21">
        <v>33759.451999999997</v>
      </c>
      <c r="D213" s="21"/>
      <c r="E213">
        <f t="shared" ref="E213:E276" si="20">+(C213-C$7)/C$8</f>
        <v>-5982.0300788548757</v>
      </c>
      <c r="F213">
        <f t="shared" ref="F213:F276" si="21">ROUND(2*E213,0)/2</f>
        <v>-5982</v>
      </c>
      <c r="G213">
        <f t="shared" ref="G213:G276" si="22">+C213-(C$7+F213*C$8)</f>
        <v>-5.4520800003956538E-2</v>
      </c>
      <c r="I213">
        <f t="shared" si="19"/>
        <v>-5.4520800003956538E-2</v>
      </c>
      <c r="P213">
        <f t="shared" si="18"/>
        <v>-7.7415517017206503E-2</v>
      </c>
      <c r="Q213" s="2">
        <f t="shared" ref="Q213:Q276" si="23">+C213-15018.5</f>
        <v>18740.951999999997</v>
      </c>
      <c r="X213" s="6"/>
    </row>
    <row r="214" spans="1:24">
      <c r="A214" s="17" t="s">
        <v>1722</v>
      </c>
      <c r="C214" s="21">
        <v>33759.453999999998</v>
      </c>
      <c r="D214" s="21"/>
      <c r="E214">
        <f t="shared" si="20"/>
        <v>-5982.0289754647974</v>
      </c>
      <c r="F214">
        <f t="shared" si="21"/>
        <v>-5982</v>
      </c>
      <c r="G214">
        <f t="shared" si="22"/>
        <v>-5.2520800003549084E-2</v>
      </c>
      <c r="I214">
        <f t="shared" si="19"/>
        <v>-5.2520800003549084E-2</v>
      </c>
      <c r="P214">
        <f t="shared" si="18"/>
        <v>-7.7415517017206503E-2</v>
      </c>
      <c r="Q214" s="2">
        <f t="shared" si="23"/>
        <v>18740.953999999998</v>
      </c>
      <c r="X214" s="6"/>
    </row>
    <row r="215" spans="1:24">
      <c r="A215" s="17" t="s">
        <v>1718</v>
      </c>
      <c r="C215" s="21">
        <v>33855.512999999999</v>
      </c>
      <c r="D215" s="21"/>
      <c r="E215">
        <f t="shared" si="20"/>
        <v>-5929.0337017258562</v>
      </c>
      <c r="F215">
        <f t="shared" si="21"/>
        <v>-5929</v>
      </c>
      <c r="G215">
        <f t="shared" si="22"/>
        <v>-6.1087599999154918E-2</v>
      </c>
      <c r="I215">
        <f t="shared" si="19"/>
        <v>-6.1087599999154918E-2</v>
      </c>
      <c r="P215">
        <f t="shared" si="18"/>
        <v>-7.5955336951414903E-2</v>
      </c>
      <c r="Q215" s="2">
        <f t="shared" si="23"/>
        <v>18837.012999999999</v>
      </c>
      <c r="X215" s="6"/>
    </row>
    <row r="216" spans="1:24">
      <c r="A216" s="17" t="s">
        <v>1723</v>
      </c>
      <c r="C216" s="21">
        <v>33855.514000000003</v>
      </c>
      <c r="D216" s="21"/>
      <c r="E216">
        <f t="shared" si="20"/>
        <v>-5929.0331500308148</v>
      </c>
      <c r="F216">
        <f t="shared" si="21"/>
        <v>-5929</v>
      </c>
      <c r="G216">
        <f t="shared" si="22"/>
        <v>-6.0087599995313212E-2</v>
      </c>
      <c r="I216">
        <f t="shared" si="19"/>
        <v>-6.0087599995313212E-2</v>
      </c>
      <c r="P216">
        <f t="shared" si="18"/>
        <v>-7.5955336951414903E-2</v>
      </c>
      <c r="Q216" s="2">
        <f t="shared" si="23"/>
        <v>18837.014000000003</v>
      </c>
      <c r="X216" s="6"/>
    </row>
    <row r="217" spans="1:24">
      <c r="A217" s="17" t="s">
        <v>1721</v>
      </c>
      <c r="C217" s="21">
        <v>33855.519</v>
      </c>
      <c r="D217" s="21"/>
      <c r="E217">
        <f t="shared" si="20"/>
        <v>-5929.0303915556224</v>
      </c>
      <c r="F217">
        <f t="shared" si="21"/>
        <v>-5929</v>
      </c>
      <c r="G217">
        <f t="shared" si="22"/>
        <v>-5.5087599997932557E-2</v>
      </c>
      <c r="I217">
        <f t="shared" si="19"/>
        <v>-5.5087599997932557E-2</v>
      </c>
      <c r="P217">
        <f t="shared" si="18"/>
        <v>-7.5955336951414903E-2</v>
      </c>
      <c r="Q217" s="2">
        <f t="shared" si="23"/>
        <v>18837.019</v>
      </c>
      <c r="X217" s="6"/>
    </row>
    <row r="218" spans="1:24">
      <c r="A218" s="17" t="s">
        <v>1718</v>
      </c>
      <c r="C218" s="21">
        <v>33875.47</v>
      </c>
      <c r="D218" s="21"/>
      <c r="E218">
        <f t="shared" si="20"/>
        <v>-5918.0235238350997</v>
      </c>
      <c r="F218">
        <f t="shared" si="21"/>
        <v>-5918</v>
      </c>
      <c r="G218">
        <f t="shared" si="22"/>
        <v>-4.2639199993573129E-2</v>
      </c>
      <c r="I218">
        <f t="shared" si="19"/>
        <v>-4.2639199993573129E-2</v>
      </c>
      <c r="P218">
        <f t="shared" si="18"/>
        <v>-7.5653902311437357E-2</v>
      </c>
      <c r="Q218" s="2">
        <f t="shared" si="23"/>
        <v>18856.97</v>
      </c>
      <c r="X218" s="6"/>
    </row>
    <row r="219" spans="1:24">
      <c r="A219" s="17" t="s">
        <v>1720</v>
      </c>
      <c r="C219" s="21">
        <v>33895.396000000001</v>
      </c>
      <c r="D219" s="21"/>
      <c r="E219">
        <f t="shared" si="20"/>
        <v>-5907.03044849055</v>
      </c>
      <c r="F219">
        <f t="shared" si="21"/>
        <v>-5907</v>
      </c>
      <c r="G219">
        <f t="shared" si="22"/>
        <v>-5.519079999794485E-2</v>
      </c>
      <c r="I219">
        <f t="shared" si="19"/>
        <v>-5.519079999794485E-2</v>
      </c>
      <c r="P219">
        <f t="shared" si="18"/>
        <v>-7.5353025096491569E-2</v>
      </c>
      <c r="Q219" s="2">
        <f t="shared" si="23"/>
        <v>18876.896000000001</v>
      </c>
      <c r="X219" s="6"/>
    </row>
    <row r="220" spans="1:24">
      <c r="A220" s="17" t="s">
        <v>1724</v>
      </c>
      <c r="C220" s="21">
        <v>33895.396999999997</v>
      </c>
      <c r="D220" s="21"/>
      <c r="E220">
        <f t="shared" si="20"/>
        <v>-5907.0298967955132</v>
      </c>
      <c r="F220">
        <f t="shared" si="21"/>
        <v>-5907</v>
      </c>
      <c r="G220">
        <f t="shared" si="22"/>
        <v>-5.4190800001379102E-2</v>
      </c>
      <c r="I220">
        <f t="shared" si="19"/>
        <v>-5.4190800001379102E-2</v>
      </c>
      <c r="P220">
        <f t="shared" si="18"/>
        <v>-7.5353025096491569E-2</v>
      </c>
      <c r="Q220" s="2">
        <f t="shared" si="23"/>
        <v>18876.896999999997</v>
      </c>
      <c r="X220" s="6"/>
    </row>
    <row r="221" spans="1:24">
      <c r="A221" s="17" t="s">
        <v>1724</v>
      </c>
      <c r="C221" s="21">
        <v>33924.402000000002</v>
      </c>
      <c r="D221" s="21"/>
      <c r="E221">
        <f t="shared" si="20"/>
        <v>-5891.0279821930471</v>
      </c>
      <c r="F221">
        <f t="shared" si="21"/>
        <v>-5891</v>
      </c>
      <c r="G221">
        <f t="shared" si="22"/>
        <v>-5.0720399995043408E-2</v>
      </c>
      <c r="I221">
        <f t="shared" si="19"/>
        <v>-5.0720399995043408E-2</v>
      </c>
      <c r="P221">
        <f t="shared" si="18"/>
        <v>-7.4916380583899864E-2</v>
      </c>
      <c r="Q221" s="2">
        <f t="shared" si="23"/>
        <v>18905.902000000002</v>
      </c>
      <c r="X221" s="6"/>
    </row>
    <row r="222" spans="1:24">
      <c r="A222" s="17" t="s">
        <v>1725</v>
      </c>
      <c r="C222" s="21">
        <v>34116.536999999997</v>
      </c>
      <c r="D222" s="21"/>
      <c r="E222">
        <f t="shared" si="20"/>
        <v>-5785.0280558995073</v>
      </c>
      <c r="F222">
        <f t="shared" si="21"/>
        <v>-5785</v>
      </c>
      <c r="G222">
        <f t="shared" si="22"/>
        <v>-5.0854000000981614E-2</v>
      </c>
      <c r="I222">
        <f t="shared" si="19"/>
        <v>-5.0854000000981614E-2</v>
      </c>
      <c r="P222">
        <f t="shared" si="18"/>
        <v>-7.2053398376040856E-2</v>
      </c>
      <c r="Q222" s="2">
        <f t="shared" si="23"/>
        <v>19098.036999999997</v>
      </c>
      <c r="X222" s="6"/>
    </row>
    <row r="223" spans="1:24">
      <c r="A223" s="17" t="s">
        <v>1726</v>
      </c>
      <c r="C223" s="21">
        <v>34136.468000000001</v>
      </c>
      <c r="D223" s="21"/>
      <c r="E223">
        <f t="shared" si="20"/>
        <v>-5774.0322220797607</v>
      </c>
      <c r="F223">
        <f t="shared" si="21"/>
        <v>-5774</v>
      </c>
      <c r="G223">
        <f t="shared" si="22"/>
        <v>-5.8405600000696722E-2</v>
      </c>
      <c r="I223">
        <f t="shared" si="19"/>
        <v>-5.8405600000696722E-2</v>
      </c>
      <c r="P223">
        <f t="shared" si="18"/>
        <v>-7.1759260936479122E-2</v>
      </c>
      <c r="Q223" s="2">
        <f t="shared" si="23"/>
        <v>19117.968000000001</v>
      </c>
      <c r="X223" s="6"/>
    </row>
    <row r="224" spans="1:24">
      <c r="A224" s="14" t="s">
        <v>1648</v>
      </c>
      <c r="B224" s="13" t="s">
        <v>1647</v>
      </c>
      <c r="C224" s="22">
        <v>34261.516000000003</v>
      </c>
      <c r="D224" s="22"/>
      <c r="E224">
        <f t="shared" si="20"/>
        <v>-5705.0438608589775</v>
      </c>
      <c r="F224">
        <f t="shared" si="21"/>
        <v>-5705</v>
      </c>
      <c r="G224">
        <f t="shared" si="22"/>
        <v>-7.9501999993226491E-2</v>
      </c>
      <c r="I224">
        <f t="shared" si="19"/>
        <v>-7.9501999993226491E-2</v>
      </c>
      <c r="P224">
        <f t="shared" si="18"/>
        <v>-6.9926931816316484E-2</v>
      </c>
      <c r="Q224" s="2">
        <f t="shared" si="23"/>
        <v>19243.016000000003</v>
      </c>
      <c r="X224" s="6"/>
    </row>
    <row r="225" spans="1:24">
      <c r="A225" s="17" t="s">
        <v>1725</v>
      </c>
      <c r="C225" s="21">
        <v>34272.427000000003</v>
      </c>
      <c r="D225" s="21"/>
      <c r="E225">
        <f t="shared" si="20"/>
        <v>-5699.0243162898523</v>
      </c>
      <c r="F225">
        <f t="shared" si="21"/>
        <v>-5699</v>
      </c>
      <c r="G225">
        <f t="shared" si="22"/>
        <v>-4.4075599995267112E-2</v>
      </c>
      <c r="I225">
        <f t="shared" si="19"/>
        <v>-4.4075599995267112E-2</v>
      </c>
      <c r="P225">
        <f t="shared" si="18"/>
        <v>-6.97686353834958E-2</v>
      </c>
      <c r="Q225" s="2">
        <f t="shared" si="23"/>
        <v>19253.927000000003</v>
      </c>
      <c r="X225" s="6"/>
    </row>
    <row r="226" spans="1:24">
      <c r="A226" s="17" t="s">
        <v>1727</v>
      </c>
      <c r="C226" s="21">
        <v>34272.428</v>
      </c>
      <c r="D226" s="21"/>
      <c r="E226">
        <f t="shared" si="20"/>
        <v>-5699.0237645948155</v>
      </c>
      <c r="F226">
        <f t="shared" si="21"/>
        <v>-5699</v>
      </c>
      <c r="G226">
        <f t="shared" si="22"/>
        <v>-4.3075599998701364E-2</v>
      </c>
      <c r="I226">
        <f t="shared" si="19"/>
        <v>-4.3075599998701364E-2</v>
      </c>
      <c r="P226">
        <f t="shared" si="18"/>
        <v>-6.97686353834958E-2</v>
      </c>
      <c r="Q226" s="2">
        <f t="shared" si="23"/>
        <v>19253.928</v>
      </c>
      <c r="X226" s="6"/>
    </row>
    <row r="227" spans="1:24">
      <c r="A227" s="17" t="s">
        <v>1728</v>
      </c>
      <c r="C227" s="21">
        <v>34290.559999999998</v>
      </c>
      <c r="D227" s="21"/>
      <c r="E227">
        <f t="shared" si="20"/>
        <v>-5689.0204301500016</v>
      </c>
      <c r="F227">
        <f t="shared" si="21"/>
        <v>-5689</v>
      </c>
      <c r="G227">
        <f t="shared" si="22"/>
        <v>-3.7031600004411303E-2</v>
      </c>
      <c r="I227">
        <f t="shared" si="19"/>
        <v>-3.7031600004411303E-2</v>
      </c>
      <c r="P227">
        <f t="shared" si="18"/>
        <v>-6.9505176540936853E-2</v>
      </c>
      <c r="Q227" s="2">
        <f t="shared" si="23"/>
        <v>19272.059999999998</v>
      </c>
      <c r="X227" s="6"/>
    </row>
    <row r="228" spans="1:24">
      <c r="A228" s="17" t="s">
        <v>1728</v>
      </c>
      <c r="C228" s="21">
        <v>34366.678</v>
      </c>
      <c r="D228" s="21"/>
      <c r="E228">
        <f t="shared" si="20"/>
        <v>-5647.0265071811928</v>
      </c>
      <c r="F228">
        <f t="shared" si="21"/>
        <v>-5647</v>
      </c>
      <c r="G228">
        <f t="shared" si="22"/>
        <v>-4.8046800002339296E-2</v>
      </c>
      <c r="I228">
        <f t="shared" si="19"/>
        <v>-4.8046800002339296E-2</v>
      </c>
      <c r="P228">
        <f t="shared" si="18"/>
        <v>-6.8403680047930543E-2</v>
      </c>
      <c r="Q228" s="2">
        <f t="shared" si="23"/>
        <v>19348.178</v>
      </c>
      <c r="X228" s="6"/>
    </row>
    <row r="229" spans="1:24">
      <c r="A229" s="17" t="s">
        <v>1727</v>
      </c>
      <c r="C229" s="21">
        <v>34437.360999999997</v>
      </c>
      <c r="D229" s="21"/>
      <c r="E229">
        <f t="shared" si="20"/>
        <v>-5608.0310467486515</v>
      </c>
      <c r="F229">
        <f t="shared" si="21"/>
        <v>-5608</v>
      </c>
      <c r="G229">
        <f t="shared" si="22"/>
        <v>-5.6275200004165526E-2</v>
      </c>
      <c r="I229">
        <f t="shared" si="19"/>
        <v>-5.6275200004165526E-2</v>
      </c>
      <c r="P229">
        <f t="shared" si="18"/>
        <v>-6.7388138345586074E-2</v>
      </c>
      <c r="Q229" s="2">
        <f t="shared" si="23"/>
        <v>19418.860999999997</v>
      </c>
      <c r="X229" s="6"/>
    </row>
    <row r="230" spans="1:24">
      <c r="A230" s="17" t="s">
        <v>1727</v>
      </c>
      <c r="C230" s="21">
        <v>34455.491000000002</v>
      </c>
      <c r="D230" s="21"/>
      <c r="E230">
        <f t="shared" si="20"/>
        <v>-5598.0288156939123</v>
      </c>
      <c r="F230">
        <f t="shared" si="21"/>
        <v>-5598</v>
      </c>
      <c r="G230">
        <f t="shared" si="22"/>
        <v>-5.2231199995731004E-2</v>
      </c>
      <c r="I230">
        <f t="shared" si="19"/>
        <v>-5.2231199995731004E-2</v>
      </c>
      <c r="P230">
        <f t="shared" si="18"/>
        <v>-6.7128871707811469E-2</v>
      </c>
      <c r="Q230" s="2">
        <f t="shared" si="23"/>
        <v>19436.991000000002</v>
      </c>
      <c r="X230" s="6"/>
    </row>
    <row r="231" spans="1:24">
      <c r="A231" s="17" t="s">
        <v>1726</v>
      </c>
      <c r="C231" s="21">
        <v>34455.498</v>
      </c>
      <c r="D231" s="21"/>
      <c r="E231">
        <f t="shared" si="20"/>
        <v>-5598.0249538286416</v>
      </c>
      <c r="F231">
        <f t="shared" si="21"/>
        <v>-5598</v>
      </c>
      <c r="G231">
        <f t="shared" si="22"/>
        <v>-4.5231199997942895E-2</v>
      </c>
      <c r="I231">
        <f t="shared" si="19"/>
        <v>-4.5231199997942895E-2</v>
      </c>
      <c r="P231">
        <f t="shared" si="18"/>
        <v>-6.7128871707811469E-2</v>
      </c>
      <c r="Q231" s="2">
        <f t="shared" si="23"/>
        <v>19436.998</v>
      </c>
      <c r="X231" s="6"/>
    </row>
    <row r="232" spans="1:24">
      <c r="A232" s="17" t="s">
        <v>1726</v>
      </c>
      <c r="C232" s="21">
        <v>34475.434999999998</v>
      </c>
      <c r="D232" s="21"/>
      <c r="E232">
        <f t="shared" si="20"/>
        <v>-5587.0258098386648</v>
      </c>
      <c r="F232">
        <f t="shared" si="21"/>
        <v>-5587</v>
      </c>
      <c r="G232">
        <f t="shared" si="22"/>
        <v>-4.6782799996435642E-2</v>
      </c>
      <c r="I232">
        <f t="shared" si="19"/>
        <v>-4.6782799996435642E-2</v>
      </c>
      <c r="P232">
        <f t="shared" si="18"/>
        <v>-6.6844210493789746E-2</v>
      </c>
      <c r="Q232" s="2">
        <f t="shared" si="23"/>
        <v>19456.934999999998</v>
      </c>
      <c r="X232" s="6"/>
    </row>
    <row r="233" spans="1:24">
      <c r="A233" s="17" t="s">
        <v>1725</v>
      </c>
      <c r="C233" s="21">
        <v>34542.487000000001</v>
      </c>
      <c r="D233" s="21"/>
      <c r="E233">
        <f t="shared" si="20"/>
        <v>-5550.0335540922624</v>
      </c>
      <c r="F233">
        <f t="shared" si="21"/>
        <v>-5550</v>
      </c>
      <c r="G233">
        <f t="shared" si="22"/>
        <v>-6.0819999998784624E-2</v>
      </c>
      <c r="I233">
        <f t="shared" ref="I233:I262" si="24">G233</f>
        <v>-6.0819999998784624E-2</v>
      </c>
      <c r="P233">
        <f t="shared" si="18"/>
        <v>-6.5890804537767952E-2</v>
      </c>
      <c r="Q233" s="2">
        <f t="shared" si="23"/>
        <v>19523.987000000001</v>
      </c>
      <c r="X233" s="6"/>
    </row>
    <row r="234" spans="1:24">
      <c r="A234" s="17" t="s">
        <v>1729</v>
      </c>
      <c r="C234" s="21">
        <v>34625.877</v>
      </c>
      <c r="D234" s="21"/>
      <c r="E234">
        <f t="shared" si="20"/>
        <v>-5504.0277048007829</v>
      </c>
      <c r="F234">
        <f t="shared" si="21"/>
        <v>-5504</v>
      </c>
      <c r="G234">
        <f t="shared" si="22"/>
        <v>-5.0217599993629847E-2</v>
      </c>
      <c r="I234">
        <f t="shared" si="24"/>
        <v>-5.0217599993629847E-2</v>
      </c>
      <c r="P234">
        <f t="shared" si="18"/>
        <v>-6.4714283441286199E-2</v>
      </c>
      <c r="Q234" s="2">
        <f t="shared" si="23"/>
        <v>19607.377</v>
      </c>
      <c r="X234" s="6"/>
    </row>
    <row r="235" spans="1:24">
      <c r="A235" s="17" t="s">
        <v>1730</v>
      </c>
      <c r="C235" s="21">
        <v>34776.322</v>
      </c>
      <c r="D235" s="21"/>
      <c r="E235">
        <f t="shared" si="20"/>
        <v>-5421.0279446777859</v>
      </c>
      <c r="F235">
        <f t="shared" si="21"/>
        <v>-5421</v>
      </c>
      <c r="G235">
        <f t="shared" si="22"/>
        <v>-5.065239999385085E-2</v>
      </c>
      <c r="I235">
        <f t="shared" si="24"/>
        <v>-5.065239999385085E-2</v>
      </c>
      <c r="P235">
        <f t="shared" si="18"/>
        <v>-6.2616092761045669E-2</v>
      </c>
      <c r="Q235" s="2">
        <f t="shared" si="23"/>
        <v>19757.822</v>
      </c>
      <c r="X235" s="6"/>
    </row>
    <row r="236" spans="1:24">
      <c r="A236" s="17" t="s">
        <v>1730</v>
      </c>
      <c r="C236" s="21">
        <v>34843.404999999999</v>
      </c>
      <c r="D236" s="21"/>
      <c r="E236">
        <f t="shared" si="20"/>
        <v>-5384.0185863851812</v>
      </c>
      <c r="F236">
        <f t="shared" si="21"/>
        <v>-5384</v>
      </c>
      <c r="G236">
        <f t="shared" si="22"/>
        <v>-3.3689600000798237E-2</v>
      </c>
      <c r="I236">
        <f t="shared" si="24"/>
        <v>-3.3689600000798237E-2</v>
      </c>
      <c r="P236">
        <f t="shared" si="18"/>
        <v>-6.1690981883908973E-2</v>
      </c>
      <c r="Q236" s="2">
        <f t="shared" si="23"/>
        <v>19824.904999999999</v>
      </c>
      <c r="X236" s="6"/>
    </row>
    <row r="237" spans="1:24">
      <c r="A237" s="17" t="s">
        <v>1731</v>
      </c>
      <c r="C237" s="21">
        <v>34999.281999999999</v>
      </c>
      <c r="D237" s="21"/>
      <c r="E237">
        <f t="shared" si="20"/>
        <v>-5298.0220188110352</v>
      </c>
      <c r="F237">
        <f t="shared" si="21"/>
        <v>-5298</v>
      </c>
      <c r="G237">
        <f t="shared" si="22"/>
        <v>-3.9911200001370162E-2</v>
      </c>
      <c r="I237">
        <f t="shared" si="24"/>
        <v>-3.9911200001370162E-2</v>
      </c>
      <c r="P237">
        <f t="shared" si="18"/>
        <v>-5.9565089632235176E-2</v>
      </c>
      <c r="Q237" s="2">
        <f t="shared" si="23"/>
        <v>19980.781999999999</v>
      </c>
      <c r="X237" s="6"/>
    </row>
    <row r="238" spans="1:24">
      <c r="A238" s="17" t="s">
        <v>1731</v>
      </c>
      <c r="C238" s="21">
        <v>35008.339999999997</v>
      </c>
      <c r="D238" s="21"/>
      <c r="E238">
        <f t="shared" si="20"/>
        <v>-5293.0247651489399</v>
      </c>
      <c r="F238">
        <f t="shared" si="21"/>
        <v>-5293</v>
      </c>
      <c r="G238">
        <f t="shared" si="22"/>
        <v>-4.4889199998578988E-2</v>
      </c>
      <c r="I238">
        <f t="shared" si="24"/>
        <v>-4.4889199998578988E-2</v>
      </c>
      <c r="P238">
        <f t="shared" si="18"/>
        <v>-5.9442539296706044E-2</v>
      </c>
      <c r="Q238" s="2">
        <f t="shared" si="23"/>
        <v>19989.839999999997</v>
      </c>
      <c r="X238" s="6"/>
    </row>
    <row r="239" spans="1:24">
      <c r="A239" s="17" t="s">
        <v>1732</v>
      </c>
      <c r="C239" s="21">
        <v>35153.341999999997</v>
      </c>
      <c r="D239" s="21"/>
      <c r="E239">
        <f t="shared" si="20"/>
        <v>-5213.0278811225189</v>
      </c>
      <c r="F239">
        <f t="shared" si="21"/>
        <v>-5213</v>
      </c>
      <c r="G239">
        <f t="shared" si="22"/>
        <v>-5.0537199997052085E-2</v>
      </c>
      <c r="I239">
        <f t="shared" si="24"/>
        <v>-5.0537199997052085E-2</v>
      </c>
      <c r="P239">
        <f t="shared" si="18"/>
        <v>-5.7497397110950629E-2</v>
      </c>
      <c r="Q239" s="2">
        <f t="shared" si="23"/>
        <v>20134.841999999997</v>
      </c>
      <c r="X239" s="6"/>
    </row>
    <row r="240" spans="1:24">
      <c r="A240" s="17" t="s">
        <v>1733</v>
      </c>
      <c r="C240" s="21">
        <v>35162.402999999998</v>
      </c>
      <c r="D240" s="21"/>
      <c r="E240">
        <f t="shared" si="20"/>
        <v>-5208.0289723753049</v>
      </c>
      <c r="F240">
        <f t="shared" si="21"/>
        <v>-5208</v>
      </c>
      <c r="G240">
        <f t="shared" si="22"/>
        <v>-5.2515199997287709E-2</v>
      </c>
      <c r="I240">
        <f t="shared" si="24"/>
        <v>-5.2515199997287709E-2</v>
      </c>
      <c r="P240">
        <f t="shared" si="18"/>
        <v>-5.7376804673260326E-2</v>
      </c>
      <c r="Q240" s="2">
        <f t="shared" si="23"/>
        <v>20143.902999999998</v>
      </c>
      <c r="X240" s="6"/>
    </row>
    <row r="241" spans="1:24">
      <c r="A241" s="17" t="s">
        <v>1733</v>
      </c>
      <c r="C241" s="21">
        <v>35240.36</v>
      </c>
      <c r="D241" s="21"/>
      <c r="E241">
        <f t="shared" si="20"/>
        <v>-5165.020482230012</v>
      </c>
      <c r="F241">
        <f t="shared" si="21"/>
        <v>-5165</v>
      </c>
      <c r="G241">
        <f t="shared" si="22"/>
        <v>-3.7125999995623715E-2</v>
      </c>
      <c r="I241">
        <f t="shared" si="24"/>
        <v>-3.7125999995623715E-2</v>
      </c>
      <c r="P241">
        <f t="shared" si="18"/>
        <v>-5.6344463945758358E-2</v>
      </c>
      <c r="Q241" s="2">
        <f t="shared" si="23"/>
        <v>20221.86</v>
      </c>
      <c r="X241" s="6"/>
    </row>
    <row r="242" spans="1:24">
      <c r="A242" s="17" t="s">
        <v>1734</v>
      </c>
      <c r="C242" s="21">
        <v>35287.451999999997</v>
      </c>
      <c r="D242" s="21"/>
      <c r="E242">
        <f t="shared" si="20"/>
        <v>-5139.0400594594848</v>
      </c>
      <c r="F242">
        <f t="shared" si="21"/>
        <v>-5139</v>
      </c>
      <c r="G242">
        <f t="shared" si="22"/>
        <v>-7.2611600000527687E-2</v>
      </c>
      <c r="I242">
        <f t="shared" si="24"/>
        <v>-7.2611600000527687E-2</v>
      </c>
      <c r="P242">
        <f t="shared" si="18"/>
        <v>-5.5724390240622666E-2</v>
      </c>
      <c r="Q242" s="2">
        <f t="shared" si="23"/>
        <v>20268.951999999997</v>
      </c>
      <c r="X242" s="6"/>
    </row>
    <row r="243" spans="1:24">
      <c r="A243" s="17" t="s">
        <v>1735</v>
      </c>
      <c r="C243" s="21">
        <v>35287.453999999998</v>
      </c>
      <c r="D243" s="21"/>
      <c r="E243">
        <f t="shared" si="20"/>
        <v>-5139.0389560694066</v>
      </c>
      <c r="F243">
        <f t="shared" si="21"/>
        <v>-5139</v>
      </c>
      <c r="G243">
        <f t="shared" si="22"/>
        <v>-7.0611600000120234E-2</v>
      </c>
      <c r="I243">
        <f t="shared" si="24"/>
        <v>-7.0611600000120234E-2</v>
      </c>
      <c r="P243">
        <f t="shared" si="18"/>
        <v>-5.5724390240622666E-2</v>
      </c>
      <c r="Q243" s="2">
        <f t="shared" si="23"/>
        <v>20268.953999999998</v>
      </c>
      <c r="X243" s="6"/>
    </row>
    <row r="244" spans="1:24">
      <c r="A244" s="17" t="s">
        <v>1732</v>
      </c>
      <c r="C244" s="21">
        <v>35336.428999999996</v>
      </c>
      <c r="D244" s="21"/>
      <c r="E244">
        <f t="shared" si="20"/>
        <v>-5112.0196915406841</v>
      </c>
      <c r="F244">
        <f t="shared" si="21"/>
        <v>-5112</v>
      </c>
      <c r="G244">
        <f t="shared" si="22"/>
        <v>-3.5692800003744196E-2</v>
      </c>
      <c r="I244">
        <f t="shared" si="24"/>
        <v>-3.5692800003744196E-2</v>
      </c>
      <c r="P244">
        <f t="shared" si="18"/>
        <v>-5.5083763725424825E-2</v>
      </c>
      <c r="Q244" s="2">
        <f t="shared" si="23"/>
        <v>20317.928999999996</v>
      </c>
      <c r="X244" s="6"/>
    </row>
    <row r="245" spans="1:24">
      <c r="A245" s="17" t="s">
        <v>1736</v>
      </c>
      <c r="C245" s="21">
        <v>35374.468000000001</v>
      </c>
      <c r="D245" s="21"/>
      <c r="E245">
        <f t="shared" si="20"/>
        <v>-5091.0337639570553</v>
      </c>
      <c r="F245">
        <f t="shared" si="21"/>
        <v>-5091</v>
      </c>
      <c r="G245">
        <f t="shared" si="22"/>
        <v>-6.1200399999506772E-2</v>
      </c>
      <c r="I245">
        <f t="shared" si="24"/>
        <v>-6.1200399999506772E-2</v>
      </c>
      <c r="P245">
        <f t="shared" si="18"/>
        <v>-5.4587820494544678E-2</v>
      </c>
      <c r="Q245" s="2">
        <f t="shared" si="23"/>
        <v>20355.968000000001</v>
      </c>
      <c r="X245" s="6"/>
    </row>
    <row r="246" spans="1:24">
      <c r="A246" s="17" t="s">
        <v>1731</v>
      </c>
      <c r="C246" s="21">
        <v>35376.303</v>
      </c>
      <c r="D246" s="21"/>
      <c r="E246">
        <f t="shared" si="20"/>
        <v>-5090.0214035607269</v>
      </c>
      <c r="F246">
        <f t="shared" si="21"/>
        <v>-5090</v>
      </c>
      <c r="G246">
        <f t="shared" si="22"/>
        <v>-3.8796000000729691E-2</v>
      </c>
      <c r="I246">
        <f t="shared" si="24"/>
        <v>-3.8796000000729691E-2</v>
      </c>
      <c r="P246">
        <f t="shared" si="18"/>
        <v>-5.4564254825219941E-2</v>
      </c>
      <c r="Q246" s="2">
        <f t="shared" si="23"/>
        <v>20357.803</v>
      </c>
      <c r="X246" s="6"/>
    </row>
    <row r="247" spans="1:24">
      <c r="A247" s="17" t="s">
        <v>1732</v>
      </c>
      <c r="C247" s="21">
        <v>35474.21</v>
      </c>
      <c r="D247" s="21"/>
      <c r="E247">
        <f t="shared" si="20"/>
        <v>-5036.0065973899518</v>
      </c>
      <c r="F247">
        <f t="shared" si="21"/>
        <v>-5036</v>
      </c>
      <c r="G247">
        <f t="shared" si="22"/>
        <v>-1.1958399998547975E-2</v>
      </c>
      <c r="I247">
        <f t="shared" si="24"/>
        <v>-1.1958399998547975E-2</v>
      </c>
      <c r="P247">
        <f t="shared" si="18"/>
        <v>-5.3298549807073888E-2</v>
      </c>
      <c r="Q247" s="2">
        <f t="shared" si="23"/>
        <v>20455.71</v>
      </c>
      <c r="X247" s="6"/>
    </row>
    <row r="248" spans="1:24">
      <c r="A248" s="17" t="s">
        <v>1732</v>
      </c>
      <c r="C248" s="21">
        <v>35655.453000000001</v>
      </c>
      <c r="D248" s="21"/>
      <c r="E248">
        <f t="shared" si="20"/>
        <v>-4936.0157334597943</v>
      </c>
      <c r="F248">
        <f t="shared" si="21"/>
        <v>-4936</v>
      </c>
      <c r="G248">
        <f t="shared" si="22"/>
        <v>-2.8518399994936772E-2</v>
      </c>
      <c r="I248">
        <f t="shared" si="24"/>
        <v>-2.8518399994936772E-2</v>
      </c>
      <c r="P248">
        <f t="shared" si="18"/>
        <v>-5.09901241273433E-2</v>
      </c>
      <c r="Q248" s="2">
        <f t="shared" si="23"/>
        <v>20636.953000000001</v>
      </c>
      <c r="X248" s="6"/>
    </row>
    <row r="249" spans="1:24">
      <c r="A249" s="14" t="s">
        <v>1648</v>
      </c>
      <c r="B249" s="13" t="s">
        <v>1647</v>
      </c>
      <c r="C249" s="22">
        <v>35662.682999999997</v>
      </c>
      <c r="D249" s="22"/>
      <c r="E249">
        <f t="shared" si="20"/>
        <v>-4932.0269783287577</v>
      </c>
      <c r="F249">
        <f t="shared" si="21"/>
        <v>-4932</v>
      </c>
      <c r="G249">
        <f t="shared" si="22"/>
        <v>-4.8900800000410527E-2</v>
      </c>
      <c r="I249">
        <f t="shared" si="24"/>
        <v>-4.8900800000410527E-2</v>
      </c>
      <c r="P249">
        <f t="shared" si="18"/>
        <v>-5.0898745318390497E-2</v>
      </c>
      <c r="Q249" s="2">
        <f t="shared" si="23"/>
        <v>20644.182999999997</v>
      </c>
      <c r="X249" s="6"/>
    </row>
    <row r="250" spans="1:24">
      <c r="A250" s="17" t="s">
        <v>1732</v>
      </c>
      <c r="C250" s="21">
        <v>35695.349000000002</v>
      </c>
      <c r="D250" s="21"/>
      <c r="E250">
        <f t="shared" si="20"/>
        <v>-4914.0053081889837</v>
      </c>
      <c r="F250">
        <f t="shared" si="21"/>
        <v>-4914</v>
      </c>
      <c r="G250">
        <f t="shared" si="22"/>
        <v>-9.6215999947162345E-3</v>
      </c>
      <c r="I250">
        <f t="shared" si="24"/>
        <v>-9.6215999947162345E-3</v>
      </c>
      <c r="P250">
        <f t="shared" si="18"/>
        <v>-5.0488452828154867E-2</v>
      </c>
      <c r="Q250" s="2">
        <f t="shared" si="23"/>
        <v>20676.849000000002</v>
      </c>
      <c r="X250" s="6"/>
    </row>
    <row r="251" spans="1:24">
      <c r="A251" s="17" t="s">
        <v>1736</v>
      </c>
      <c r="C251" s="21">
        <v>35798.654000000002</v>
      </c>
      <c r="D251" s="21"/>
      <c r="E251">
        <f t="shared" si="20"/>
        <v>-4857.0124521983807</v>
      </c>
      <c r="F251">
        <f t="shared" si="21"/>
        <v>-4857</v>
      </c>
      <c r="G251">
        <f t="shared" si="22"/>
        <v>-2.2570799999812152E-2</v>
      </c>
      <c r="I251">
        <f t="shared" si="24"/>
        <v>-2.2570799999812152E-2</v>
      </c>
      <c r="P251">
        <f t="shared" si="18"/>
        <v>-4.9199040350166791E-2</v>
      </c>
      <c r="Q251" s="2">
        <f t="shared" si="23"/>
        <v>20780.154000000002</v>
      </c>
      <c r="X251" s="6"/>
    </row>
    <row r="252" spans="1:24">
      <c r="A252" s="17" t="s">
        <v>1734</v>
      </c>
      <c r="C252" s="21">
        <v>35798.656999999999</v>
      </c>
      <c r="D252" s="21"/>
      <c r="E252">
        <f t="shared" si="20"/>
        <v>-4857.0107971132666</v>
      </c>
      <c r="F252">
        <f t="shared" si="21"/>
        <v>-4857</v>
      </c>
      <c r="G252">
        <f t="shared" si="22"/>
        <v>-1.9570800002838951E-2</v>
      </c>
      <c r="I252">
        <f t="shared" si="24"/>
        <v>-1.9570800002838951E-2</v>
      </c>
      <c r="P252">
        <f t="shared" ref="P252:P315" si="25">+D$11+D$12*F252+D$13*F252^2</f>
        <v>-4.9199040350166791E-2</v>
      </c>
      <c r="Q252" s="2">
        <f t="shared" si="23"/>
        <v>20780.156999999999</v>
      </c>
      <c r="X252" s="6"/>
    </row>
    <row r="253" spans="1:24">
      <c r="A253" s="17" t="s">
        <v>1737</v>
      </c>
      <c r="C253" s="21">
        <v>35860.275999999998</v>
      </c>
      <c r="D253" s="21"/>
      <c r="E253">
        <f t="shared" si="20"/>
        <v>-4823.0159005130545</v>
      </c>
      <c r="F253">
        <f t="shared" si="21"/>
        <v>-4823</v>
      </c>
      <c r="G253">
        <f t="shared" si="22"/>
        <v>-2.8821200001402758E-2</v>
      </c>
      <c r="I253">
        <f t="shared" si="24"/>
        <v>-2.8821200001402758E-2</v>
      </c>
      <c r="P253">
        <f t="shared" si="25"/>
        <v>-4.8437043865816057E-2</v>
      </c>
      <c r="Q253" s="2">
        <f t="shared" si="23"/>
        <v>20841.775999999998</v>
      </c>
      <c r="X253" s="6"/>
    </row>
    <row r="254" spans="1:24">
      <c r="A254" s="17" t="s">
        <v>1738</v>
      </c>
      <c r="C254" s="21">
        <v>35974.466999999997</v>
      </c>
      <c r="D254" s="21"/>
      <c r="E254">
        <f t="shared" si="20"/>
        <v>-4760.0172923292994</v>
      </c>
      <c r="F254">
        <f t="shared" si="21"/>
        <v>-4760</v>
      </c>
      <c r="G254">
        <f t="shared" si="22"/>
        <v>-3.1344000002718531E-2</v>
      </c>
      <c r="I254">
        <f t="shared" si="24"/>
        <v>-3.1344000002718531E-2</v>
      </c>
      <c r="P254">
        <f t="shared" si="25"/>
        <v>-4.7039185337393423E-2</v>
      </c>
      <c r="Q254" s="2">
        <f t="shared" si="23"/>
        <v>20955.966999999997</v>
      </c>
      <c r="X254" s="6"/>
    </row>
    <row r="255" spans="1:24">
      <c r="A255" s="17" t="s">
        <v>1739</v>
      </c>
      <c r="C255" s="21">
        <v>36043.339</v>
      </c>
      <c r="D255" s="21"/>
      <c r="E255">
        <f t="shared" si="20"/>
        <v>-4722.0209516121513</v>
      </c>
      <c r="F255">
        <f t="shared" si="21"/>
        <v>-4722</v>
      </c>
      <c r="G255">
        <f t="shared" si="22"/>
        <v>-3.7976799998432398E-2</v>
      </c>
      <c r="I255">
        <f t="shared" si="24"/>
        <v>-3.7976799998432398E-2</v>
      </c>
      <c r="P255">
        <f t="shared" si="25"/>
        <v>-4.6204873058812539E-2</v>
      </c>
      <c r="Q255" s="2">
        <f t="shared" si="23"/>
        <v>21024.839</v>
      </c>
      <c r="X255" s="6"/>
    </row>
    <row r="256" spans="1:24">
      <c r="A256" s="17" t="s">
        <v>1740</v>
      </c>
      <c r="C256" s="21">
        <v>36052.404000000002</v>
      </c>
      <c r="D256" s="21"/>
      <c r="E256">
        <f t="shared" si="20"/>
        <v>-4717.0198360847817</v>
      </c>
      <c r="F256">
        <f t="shared" si="21"/>
        <v>-4717</v>
      </c>
      <c r="G256">
        <f t="shared" si="22"/>
        <v>-3.5954799997853115E-2</v>
      </c>
      <c r="I256">
        <f t="shared" si="24"/>
        <v>-3.5954799997853115E-2</v>
      </c>
      <c r="P256">
        <f t="shared" si="25"/>
        <v>-4.6095590360403088E-2</v>
      </c>
      <c r="Q256" s="2">
        <f t="shared" si="23"/>
        <v>21033.904000000002</v>
      </c>
      <c r="X256" s="6"/>
    </row>
    <row r="257" spans="1:24">
      <c r="A257" s="17" t="s">
        <v>1739</v>
      </c>
      <c r="C257" s="21">
        <v>36072.351000000002</v>
      </c>
      <c r="D257" s="21"/>
      <c r="E257">
        <f t="shared" si="20"/>
        <v>-4706.0151751444146</v>
      </c>
      <c r="F257">
        <f t="shared" si="21"/>
        <v>-4706</v>
      </c>
      <c r="G257">
        <f t="shared" si="22"/>
        <v>-2.7506399994308595E-2</v>
      </c>
      <c r="I257">
        <f t="shared" si="24"/>
        <v>-2.7506399994308595E-2</v>
      </c>
      <c r="P257">
        <f t="shared" si="25"/>
        <v>-4.5855573823925383E-2</v>
      </c>
      <c r="Q257" s="2">
        <f t="shared" si="23"/>
        <v>21053.851000000002</v>
      </c>
      <c r="X257" s="6"/>
    </row>
    <row r="258" spans="1:24">
      <c r="A258" s="17" t="s">
        <v>1739</v>
      </c>
      <c r="C258" s="21">
        <v>36101.345000000001</v>
      </c>
      <c r="D258" s="21"/>
      <c r="E258">
        <f t="shared" si="20"/>
        <v>-4690.0193291873802</v>
      </c>
      <c r="F258">
        <f t="shared" si="21"/>
        <v>-4690</v>
      </c>
      <c r="G258">
        <f t="shared" si="22"/>
        <v>-3.5036000001127832E-2</v>
      </c>
      <c r="I258">
        <f t="shared" si="24"/>
        <v>-3.5036000001127832E-2</v>
      </c>
      <c r="P258">
        <f t="shared" si="25"/>
        <v>-4.5507453934559974E-2</v>
      </c>
      <c r="Q258" s="2">
        <f t="shared" si="23"/>
        <v>21082.845000000001</v>
      </c>
      <c r="X258" s="6"/>
    </row>
    <row r="259" spans="1:24">
      <c r="A259" s="14" t="s">
        <v>1648</v>
      </c>
      <c r="B259" s="13" t="s">
        <v>1647</v>
      </c>
      <c r="C259" s="22">
        <v>36108.584000000003</v>
      </c>
      <c r="D259" s="22"/>
      <c r="E259">
        <f t="shared" si="20"/>
        <v>-4686.0256088009901</v>
      </c>
      <c r="F259">
        <f t="shared" si="21"/>
        <v>-4686</v>
      </c>
      <c r="G259">
        <f t="shared" si="22"/>
        <v>-4.6418399993854109E-2</v>
      </c>
      <c r="I259">
        <f t="shared" si="24"/>
        <v>-4.6418399993854109E-2</v>
      </c>
      <c r="P259">
        <f t="shared" si="25"/>
        <v>-4.5420608234956403E-2</v>
      </c>
      <c r="Q259" s="2">
        <f t="shared" si="23"/>
        <v>21090.084000000003</v>
      </c>
      <c r="X259" s="6"/>
    </row>
    <row r="260" spans="1:24">
      <c r="A260" s="17" t="s">
        <v>1739</v>
      </c>
      <c r="C260" s="21">
        <v>36110.400999999998</v>
      </c>
      <c r="D260" s="21"/>
      <c r="E260">
        <f t="shared" si="20"/>
        <v>-4685.0231789153631</v>
      </c>
      <c r="F260">
        <f t="shared" si="21"/>
        <v>-4685</v>
      </c>
      <c r="G260">
        <f t="shared" si="22"/>
        <v>-4.2013999998744112E-2</v>
      </c>
      <c r="I260">
        <f t="shared" si="24"/>
        <v>-4.2013999998744112E-2</v>
      </c>
      <c r="P260">
        <f t="shared" si="25"/>
        <v>-4.5398908327101611E-2</v>
      </c>
      <c r="Q260" s="2">
        <f t="shared" si="23"/>
        <v>21091.900999999998</v>
      </c>
      <c r="X260" s="6"/>
    </row>
    <row r="261" spans="1:24">
      <c r="A261" s="17" t="s">
        <v>1741</v>
      </c>
      <c r="C261" s="21">
        <v>36166.603999999999</v>
      </c>
      <c r="D261" s="21"/>
      <c r="E261">
        <f t="shared" si="20"/>
        <v>-4654.0162626456768</v>
      </c>
      <c r="F261">
        <f t="shared" si="21"/>
        <v>-4654</v>
      </c>
      <c r="G261">
        <f t="shared" si="22"/>
        <v>-2.9477600000973325E-2</v>
      </c>
      <c r="I261">
        <f t="shared" si="24"/>
        <v>-2.9477600000973325E-2</v>
      </c>
      <c r="P261">
        <f t="shared" si="25"/>
        <v>-4.4728496165551704E-2</v>
      </c>
      <c r="Q261" s="2">
        <f t="shared" si="23"/>
        <v>21148.103999999999</v>
      </c>
      <c r="X261" s="6"/>
    </row>
    <row r="262" spans="1:24">
      <c r="A262" s="17" t="s">
        <v>1734</v>
      </c>
      <c r="C262" s="21">
        <v>36166.606</v>
      </c>
      <c r="D262" s="21"/>
      <c r="E262">
        <f t="shared" si="20"/>
        <v>-4654.0151592555994</v>
      </c>
      <c r="F262">
        <f t="shared" si="21"/>
        <v>-4654</v>
      </c>
      <c r="G262">
        <f t="shared" si="22"/>
        <v>-2.7477600000565872E-2</v>
      </c>
      <c r="I262">
        <f t="shared" si="24"/>
        <v>-2.7477600000565872E-2</v>
      </c>
      <c r="P262">
        <f t="shared" si="25"/>
        <v>-4.4728496165551704E-2</v>
      </c>
      <c r="Q262" s="2">
        <f t="shared" si="23"/>
        <v>21148.106</v>
      </c>
      <c r="X262" s="6"/>
    </row>
    <row r="263" spans="1:24">
      <c r="A263" s="17" t="s">
        <v>1734</v>
      </c>
      <c r="C263" s="21">
        <v>36188.347999999998</v>
      </c>
      <c r="D263" s="21"/>
      <c r="E263">
        <f t="shared" si="20"/>
        <v>-4642.0202057204597</v>
      </c>
      <c r="F263">
        <f t="shared" si="21"/>
        <v>-4642</v>
      </c>
      <c r="G263">
        <f t="shared" si="22"/>
        <v>-3.6624799999117386E-2</v>
      </c>
      <c r="H263">
        <f>G263</f>
        <v>-3.6624799999117386E-2</v>
      </c>
      <c r="P263">
        <f t="shared" si="25"/>
        <v>-4.4470170339594252E-2</v>
      </c>
      <c r="Q263" s="2">
        <f t="shared" si="23"/>
        <v>21169.847999999998</v>
      </c>
      <c r="X263" s="6"/>
    </row>
    <row r="264" spans="1:24">
      <c r="A264" s="17" t="s">
        <v>1741</v>
      </c>
      <c r="C264" s="21">
        <v>36188.358</v>
      </c>
      <c r="D264" s="21"/>
      <c r="E264">
        <f t="shared" si="20"/>
        <v>-4642.0146887700694</v>
      </c>
      <c r="F264">
        <f t="shared" si="21"/>
        <v>-4642</v>
      </c>
      <c r="G264">
        <f t="shared" si="22"/>
        <v>-2.6624799997080117E-2</v>
      </c>
      <c r="I264">
        <f>G264</f>
        <v>-2.6624799997080117E-2</v>
      </c>
      <c r="P264">
        <f t="shared" si="25"/>
        <v>-4.4470170339594252E-2</v>
      </c>
      <c r="Q264" s="2">
        <f t="shared" si="23"/>
        <v>21169.858</v>
      </c>
      <c r="X264" s="6"/>
    </row>
    <row r="265" spans="1:24">
      <c r="A265" s="17" t="s">
        <v>1742</v>
      </c>
      <c r="C265" s="21">
        <v>36304.357000000004</v>
      </c>
      <c r="D265" s="21"/>
      <c r="E265">
        <f t="shared" si="20"/>
        <v>-4578.0186159560326</v>
      </c>
      <c r="F265">
        <f t="shared" si="21"/>
        <v>-4578</v>
      </c>
      <c r="G265">
        <f t="shared" si="22"/>
        <v>-3.3743199994205497E-2</v>
      </c>
      <c r="I265">
        <f>G265</f>
        <v>-3.3743199994205497E-2</v>
      </c>
      <c r="P265">
        <f t="shared" si="25"/>
        <v>-4.3103636383611102E-2</v>
      </c>
      <c r="Q265" s="2">
        <f t="shared" si="23"/>
        <v>21285.857000000004</v>
      </c>
      <c r="X265" s="6"/>
    </row>
    <row r="266" spans="1:24">
      <c r="A266" s="17" t="s">
        <v>1742</v>
      </c>
      <c r="C266" s="21">
        <v>36418.546999999999</v>
      </c>
      <c r="D266" s="21"/>
      <c r="E266">
        <f t="shared" si="20"/>
        <v>-4515.020559467318</v>
      </c>
      <c r="F266">
        <f t="shared" si="21"/>
        <v>-4515</v>
      </c>
      <c r="G266">
        <f t="shared" si="22"/>
        <v>-3.7265999999362975E-2</v>
      </c>
      <c r="I266">
        <f>G266</f>
        <v>-3.7265999999362975E-2</v>
      </c>
      <c r="P266">
        <f t="shared" si="25"/>
        <v>-4.1776884097876742E-2</v>
      </c>
      <c r="Q266" s="2">
        <f t="shared" si="23"/>
        <v>21400.046999999999</v>
      </c>
      <c r="X266" s="6"/>
    </row>
    <row r="267" spans="1:24">
      <c r="A267" s="17" t="s">
        <v>1742</v>
      </c>
      <c r="C267" s="21">
        <v>36420.368000000002</v>
      </c>
      <c r="D267" s="21"/>
      <c r="E267">
        <f t="shared" si="20"/>
        <v>-4514.0159228015318</v>
      </c>
      <c r="F267">
        <f t="shared" si="21"/>
        <v>-4514</v>
      </c>
      <c r="G267">
        <f t="shared" si="22"/>
        <v>-2.8861599996162113E-2</v>
      </c>
      <c r="I267">
        <f>G267</f>
        <v>-2.8861599996162113E-2</v>
      </c>
      <c r="P267">
        <f t="shared" si="25"/>
        <v>-4.175597195597594E-2</v>
      </c>
      <c r="Q267" s="2">
        <f t="shared" si="23"/>
        <v>21401.868000000002</v>
      </c>
      <c r="X267" s="6"/>
    </row>
    <row r="268" spans="1:24">
      <c r="A268" s="17" t="s">
        <v>1743</v>
      </c>
      <c r="C268" s="21">
        <v>36449.370999999999</v>
      </c>
      <c r="D268" s="21"/>
      <c r="E268">
        <f t="shared" si="20"/>
        <v>-4498.0151115891485</v>
      </c>
      <c r="F268">
        <f t="shared" si="21"/>
        <v>-4498</v>
      </c>
      <c r="G268">
        <f t="shared" si="22"/>
        <v>-2.739119999750983E-2</v>
      </c>
      <c r="I268">
        <f>G268</f>
        <v>-2.739119999750983E-2</v>
      </c>
      <c r="P268">
        <f t="shared" si="25"/>
        <v>-4.1422004212871524E-2</v>
      </c>
      <c r="Q268" s="2">
        <f t="shared" si="23"/>
        <v>21430.870999999999</v>
      </c>
      <c r="X268" s="6"/>
    </row>
    <row r="269" spans="1:24">
      <c r="A269" s="15" t="s">
        <v>1645</v>
      </c>
      <c r="B269" s="13"/>
      <c r="C269" s="22">
        <v>36483.809099999999</v>
      </c>
      <c r="D269" s="22"/>
      <c r="E269">
        <f t="shared" si="20"/>
        <v>-4479.0157826709938</v>
      </c>
      <c r="F269">
        <f t="shared" si="21"/>
        <v>-4479</v>
      </c>
      <c r="G269">
        <f t="shared" si="22"/>
        <v>-2.8607599997485522E-2</v>
      </c>
      <c r="J269">
        <f>G269</f>
        <v>-2.8607599997485522E-2</v>
      </c>
      <c r="P269">
        <f t="shared" si="25"/>
        <v>-4.1026949285067761E-2</v>
      </c>
      <c r="Q269" s="2">
        <f t="shared" si="23"/>
        <v>21465.309099999999</v>
      </c>
      <c r="X269" s="6"/>
    </row>
    <row r="270" spans="1:24">
      <c r="A270" s="17" t="s">
        <v>1744</v>
      </c>
      <c r="C270" s="21">
        <v>36583.474000000002</v>
      </c>
      <c r="D270" s="21"/>
      <c r="E270">
        <f t="shared" si="20"/>
        <v>-4424.0311517913851</v>
      </c>
      <c r="F270">
        <f t="shared" si="21"/>
        <v>-4424</v>
      </c>
      <c r="G270">
        <f t="shared" si="22"/>
        <v>-5.6465599998773541E-2</v>
      </c>
      <c r="I270">
        <f t="shared" ref="I270:I284" si="26">G270</f>
        <v>-5.6465599998773541E-2</v>
      </c>
      <c r="P270">
        <f t="shared" si="25"/>
        <v>-3.9892744106433217E-2</v>
      </c>
      <c r="Q270" s="2">
        <f t="shared" si="23"/>
        <v>21564.974000000002</v>
      </c>
      <c r="X270" s="6"/>
    </row>
    <row r="271" spans="1:24">
      <c r="A271" s="17" t="s">
        <v>1744</v>
      </c>
      <c r="C271" s="21">
        <v>36661.423999999999</v>
      </c>
      <c r="D271" s="21"/>
      <c r="E271">
        <f t="shared" si="20"/>
        <v>-4381.0265235113666</v>
      </c>
      <c r="F271">
        <f t="shared" si="21"/>
        <v>-4381</v>
      </c>
      <c r="G271">
        <f t="shared" si="22"/>
        <v>-4.8076400002173614E-2</v>
      </c>
      <c r="I271">
        <f t="shared" si="26"/>
        <v>-4.8076400002173614E-2</v>
      </c>
      <c r="P271">
        <f t="shared" si="25"/>
        <v>-3.9015708442326602E-2</v>
      </c>
      <c r="Q271" s="2">
        <f t="shared" si="23"/>
        <v>21642.923999999999</v>
      </c>
      <c r="X271" s="6"/>
    </row>
    <row r="272" spans="1:24">
      <c r="A272" s="17" t="s">
        <v>1745</v>
      </c>
      <c r="C272" s="21">
        <v>36728.523000000001</v>
      </c>
      <c r="D272" s="21"/>
      <c r="E272">
        <f t="shared" si="20"/>
        <v>-4344.0083380981378</v>
      </c>
      <c r="F272">
        <f t="shared" si="21"/>
        <v>-4344</v>
      </c>
      <c r="G272">
        <f t="shared" si="22"/>
        <v>-1.5113599998585414E-2</v>
      </c>
      <c r="I272">
        <f t="shared" si="26"/>
        <v>-1.5113599998585414E-2</v>
      </c>
      <c r="P272">
        <f t="shared" si="25"/>
        <v>-3.8267867938927821E-2</v>
      </c>
      <c r="Q272" s="2">
        <f t="shared" si="23"/>
        <v>21710.023000000001</v>
      </c>
      <c r="X272" s="6"/>
    </row>
    <row r="273" spans="1:24">
      <c r="A273" s="17" t="s">
        <v>1744</v>
      </c>
      <c r="C273" s="21">
        <v>36757.482000000004</v>
      </c>
      <c r="D273" s="21"/>
      <c r="E273">
        <f t="shared" si="20"/>
        <v>-4328.0318014674613</v>
      </c>
      <c r="F273">
        <f t="shared" si="21"/>
        <v>-4328</v>
      </c>
      <c r="G273">
        <f t="shared" si="22"/>
        <v>-5.7643199994345196E-2</v>
      </c>
      <c r="I273">
        <f t="shared" si="26"/>
        <v>-5.7643199994345196E-2</v>
      </c>
      <c r="P273">
        <f t="shared" si="25"/>
        <v>-3.7946430741991985E-2</v>
      </c>
      <c r="Q273" s="2">
        <f t="shared" si="23"/>
        <v>21738.982000000004</v>
      </c>
      <c r="X273" s="6"/>
    </row>
    <row r="274" spans="1:24">
      <c r="A274" s="17" t="s">
        <v>1746</v>
      </c>
      <c r="C274" s="21">
        <v>36759.309000000001</v>
      </c>
      <c r="D274" s="21"/>
      <c r="E274">
        <f t="shared" si="20"/>
        <v>-4327.0238546314449</v>
      </c>
      <c r="F274">
        <f t="shared" si="21"/>
        <v>-4327</v>
      </c>
      <c r="G274">
        <f t="shared" si="22"/>
        <v>-4.323879999719793E-2</v>
      </c>
      <c r="I274">
        <f t="shared" si="26"/>
        <v>-4.323879999719793E-2</v>
      </c>
      <c r="P274">
        <f t="shared" si="25"/>
        <v>-3.7926380075140279E-2</v>
      </c>
      <c r="Q274" s="2">
        <f t="shared" si="23"/>
        <v>21740.809000000001</v>
      </c>
      <c r="X274" s="6"/>
    </row>
    <row r="275" spans="1:24">
      <c r="A275" s="17" t="s">
        <v>1744</v>
      </c>
      <c r="C275" s="21">
        <v>36759.317000000003</v>
      </c>
      <c r="D275" s="21"/>
      <c r="E275">
        <f t="shared" si="20"/>
        <v>-4327.0194410711329</v>
      </c>
      <c r="F275">
        <f t="shared" si="21"/>
        <v>-4327</v>
      </c>
      <c r="G275">
        <f t="shared" si="22"/>
        <v>-3.5238799995568115E-2</v>
      </c>
      <c r="I275">
        <f t="shared" si="26"/>
        <v>-3.5238799995568115E-2</v>
      </c>
      <c r="P275">
        <f t="shared" si="25"/>
        <v>-3.7926380075140279E-2</v>
      </c>
      <c r="Q275" s="2">
        <f t="shared" si="23"/>
        <v>21740.817000000003</v>
      </c>
      <c r="X275" s="6"/>
    </row>
    <row r="276" spans="1:24">
      <c r="A276" s="17" t="s">
        <v>1744</v>
      </c>
      <c r="C276" s="21">
        <v>36777.423999999999</v>
      </c>
      <c r="D276" s="21"/>
      <c r="E276">
        <f t="shared" si="20"/>
        <v>-4317.029899002292</v>
      </c>
      <c r="F276">
        <f t="shared" si="21"/>
        <v>-4317</v>
      </c>
      <c r="G276">
        <f t="shared" si="22"/>
        <v>-5.4194800002733245E-2</v>
      </c>
      <c r="I276">
        <f t="shared" si="26"/>
        <v>-5.4194800002733245E-2</v>
      </c>
      <c r="P276">
        <f t="shared" si="25"/>
        <v>-3.7726126781637587E-2</v>
      </c>
      <c r="Q276" s="2">
        <f t="shared" si="23"/>
        <v>21758.923999999999</v>
      </c>
      <c r="X276" s="6"/>
    </row>
    <row r="277" spans="1:24">
      <c r="A277" s="17" t="s">
        <v>1744</v>
      </c>
      <c r="C277" s="21">
        <v>36795.559000000001</v>
      </c>
      <c r="D277" s="21"/>
      <c r="E277">
        <f t="shared" ref="E277:E340" si="27">+(C277-C$7)/C$8</f>
        <v>-4307.0249094723595</v>
      </c>
      <c r="F277">
        <f t="shared" ref="F277:F340" si="28">ROUND(2*E277,0)/2</f>
        <v>-4307</v>
      </c>
      <c r="G277">
        <f t="shared" ref="G277:G340" si="29">+C277-(C$7+F277*C$8)</f>
        <v>-4.5150799996918067E-2</v>
      </c>
      <c r="I277">
        <f t="shared" si="26"/>
        <v>-4.5150799996918067E-2</v>
      </c>
      <c r="P277">
        <f t="shared" si="25"/>
        <v>-3.7526334169979331E-2</v>
      </c>
      <c r="Q277" s="2">
        <f t="shared" ref="Q277:Q340" si="30">+C277-15018.5</f>
        <v>21777.059000000001</v>
      </c>
      <c r="X277" s="6"/>
    </row>
    <row r="278" spans="1:24">
      <c r="A278" s="17" t="s">
        <v>1744</v>
      </c>
      <c r="C278" s="21">
        <v>36797.368000000002</v>
      </c>
      <c r="D278" s="21"/>
      <c r="E278">
        <f t="shared" si="27"/>
        <v>-4306.0268931470409</v>
      </c>
      <c r="F278">
        <f t="shared" si="28"/>
        <v>-4306</v>
      </c>
      <c r="G278">
        <f t="shared" si="29"/>
        <v>-4.8746399996161927E-2</v>
      </c>
      <c r="I278">
        <f t="shared" si="26"/>
        <v>-4.8746399996161927E-2</v>
      </c>
      <c r="P278">
        <f t="shared" si="25"/>
        <v>-3.7506380246314946E-2</v>
      </c>
      <c r="Q278" s="2">
        <f t="shared" si="30"/>
        <v>21778.868000000002</v>
      </c>
      <c r="X278" s="6"/>
    </row>
    <row r="279" spans="1:24">
      <c r="A279" s="17" t="s">
        <v>1744</v>
      </c>
      <c r="C279" s="21">
        <v>36806.425999999999</v>
      </c>
      <c r="D279" s="21"/>
      <c r="E279">
        <f t="shared" si="27"/>
        <v>-4301.0296394849456</v>
      </c>
      <c r="F279">
        <f t="shared" si="28"/>
        <v>-4301</v>
      </c>
      <c r="G279">
        <f t="shared" si="29"/>
        <v>-5.372440000064671E-2</v>
      </c>
      <c r="I279">
        <f t="shared" si="26"/>
        <v>-5.372440000064671E-2</v>
      </c>
      <c r="P279">
        <f t="shared" si="25"/>
        <v>-3.7406679730269704E-2</v>
      </c>
      <c r="Q279" s="2">
        <f t="shared" si="30"/>
        <v>21787.925999999999</v>
      </c>
      <c r="X279" s="6"/>
    </row>
    <row r="280" spans="1:24">
      <c r="A280" s="17" t="s">
        <v>1746</v>
      </c>
      <c r="C280" s="21">
        <v>36806.447</v>
      </c>
      <c r="D280" s="21"/>
      <c r="E280">
        <f t="shared" si="27"/>
        <v>-4301.0180538891291</v>
      </c>
      <c r="F280">
        <f t="shared" si="28"/>
        <v>-4301</v>
      </c>
      <c r="G280">
        <f t="shared" si="29"/>
        <v>-3.2724400000006426E-2</v>
      </c>
      <c r="I280">
        <f t="shared" si="26"/>
        <v>-3.2724400000006426E-2</v>
      </c>
      <c r="P280">
        <f t="shared" si="25"/>
        <v>-3.7406679730269704E-2</v>
      </c>
      <c r="Q280" s="2">
        <f t="shared" si="30"/>
        <v>21787.947</v>
      </c>
      <c r="X280" s="6"/>
    </row>
    <row r="281" spans="1:24">
      <c r="A281" s="17" t="s">
        <v>1747</v>
      </c>
      <c r="C281" s="21">
        <v>36811.868000000002</v>
      </c>
      <c r="D281" s="21"/>
      <c r="E281">
        <f t="shared" si="27"/>
        <v>-4298.0273150834064</v>
      </c>
      <c r="F281">
        <f t="shared" si="28"/>
        <v>-4298</v>
      </c>
      <c r="G281">
        <f t="shared" si="29"/>
        <v>-4.9511199998960365E-2</v>
      </c>
      <c r="I281">
        <f t="shared" si="26"/>
        <v>-4.9511199998960365E-2</v>
      </c>
      <c r="P281">
        <f t="shared" si="25"/>
        <v>-3.7346914702463894E-2</v>
      </c>
      <c r="Q281" s="2">
        <f t="shared" si="30"/>
        <v>21793.368000000002</v>
      </c>
      <c r="X281" s="6"/>
    </row>
    <row r="282" spans="1:24">
      <c r="A282" s="17" t="s">
        <v>1744</v>
      </c>
      <c r="C282" s="21">
        <v>36815.478999999999</v>
      </c>
      <c r="D282" s="21"/>
      <c r="E282">
        <f t="shared" si="27"/>
        <v>-4296.0351442980436</v>
      </c>
      <c r="F282">
        <f t="shared" si="28"/>
        <v>-4296</v>
      </c>
      <c r="G282">
        <f t="shared" si="29"/>
        <v>-6.3702399995236192E-2</v>
      </c>
      <c r="I282">
        <f t="shared" si="26"/>
        <v>-6.3702399995236192E-2</v>
      </c>
      <c r="P282">
        <f t="shared" si="25"/>
        <v>-3.7307094384685574E-2</v>
      </c>
      <c r="Q282" s="2">
        <f t="shared" si="30"/>
        <v>21796.978999999999</v>
      </c>
      <c r="X282" s="6"/>
    </row>
    <row r="283" spans="1:24">
      <c r="A283" s="17" t="s">
        <v>1744</v>
      </c>
      <c r="C283" s="21">
        <v>36817.305</v>
      </c>
      <c r="D283" s="21"/>
      <c r="E283">
        <f t="shared" si="27"/>
        <v>-4295.0277491570641</v>
      </c>
      <c r="F283">
        <f t="shared" si="28"/>
        <v>-4295</v>
      </c>
      <c r="G283">
        <f t="shared" si="29"/>
        <v>-5.0297999994654674E-2</v>
      </c>
      <c r="I283">
        <f t="shared" si="26"/>
        <v>-5.0297999994654674E-2</v>
      </c>
      <c r="P283">
        <f t="shared" si="25"/>
        <v>-3.7287191136024078E-2</v>
      </c>
      <c r="Q283" s="2">
        <f t="shared" si="30"/>
        <v>21798.805</v>
      </c>
      <c r="X283" s="6"/>
    </row>
    <row r="284" spans="1:24">
      <c r="A284" s="17" t="s">
        <v>1746</v>
      </c>
      <c r="C284" s="21">
        <v>36817.32</v>
      </c>
      <c r="D284" s="21"/>
      <c r="E284">
        <f t="shared" si="27"/>
        <v>-4295.0194737314814</v>
      </c>
      <c r="F284">
        <f t="shared" si="28"/>
        <v>-4295</v>
      </c>
      <c r="G284">
        <f t="shared" si="29"/>
        <v>-3.5297999995236751E-2</v>
      </c>
      <c r="I284">
        <f t="shared" si="26"/>
        <v>-3.5297999995236751E-2</v>
      </c>
      <c r="P284">
        <f t="shared" si="25"/>
        <v>-3.7287191136024078E-2</v>
      </c>
      <c r="Q284" s="2">
        <f t="shared" si="30"/>
        <v>21798.82</v>
      </c>
      <c r="X284" s="6"/>
    </row>
    <row r="285" spans="1:24">
      <c r="A285" s="17" t="s">
        <v>1744</v>
      </c>
      <c r="C285" s="21">
        <v>36973.1895</v>
      </c>
      <c r="D285" s="21"/>
      <c r="E285">
        <f t="shared" si="27"/>
        <v>-4209.0270438701264</v>
      </c>
      <c r="F285">
        <f t="shared" si="28"/>
        <v>-4209</v>
      </c>
      <c r="G285">
        <f t="shared" si="29"/>
        <v>-4.9019599995517638E-2</v>
      </c>
      <c r="J285">
        <f>G285</f>
        <v>-4.9019599995517638E-2</v>
      </c>
      <c r="P285">
        <f t="shared" si="25"/>
        <v>-3.5592745858935848E-2</v>
      </c>
      <c r="Q285" s="2">
        <f t="shared" si="30"/>
        <v>21954.6895</v>
      </c>
      <c r="X285" s="6"/>
    </row>
    <row r="286" spans="1:24">
      <c r="A286" s="17" t="s">
        <v>1748</v>
      </c>
      <c r="C286" s="21">
        <v>36991.334000000003</v>
      </c>
      <c r="D286" s="21"/>
      <c r="E286">
        <f t="shared" si="27"/>
        <v>-4199.0168132373246</v>
      </c>
      <c r="F286">
        <f t="shared" si="28"/>
        <v>-4199</v>
      </c>
      <c r="G286">
        <f t="shared" si="29"/>
        <v>-3.0475599996862002E-2</v>
      </c>
      <c r="I286">
        <f>G286</f>
        <v>-3.0475599996862002E-2</v>
      </c>
      <c r="P286">
        <f t="shared" si="25"/>
        <v>-3.5397928611197477E-2</v>
      </c>
      <c r="Q286" s="2">
        <f t="shared" si="30"/>
        <v>21972.834000000003</v>
      </c>
      <c r="X286" s="6"/>
    </row>
    <row r="287" spans="1:24">
      <c r="A287" s="17" t="s">
        <v>1749</v>
      </c>
      <c r="C287" s="21">
        <v>37018.523000000001</v>
      </c>
      <c r="D287" s="21"/>
      <c r="E287">
        <f t="shared" si="27"/>
        <v>-4184.0167768254523</v>
      </c>
      <c r="F287">
        <f t="shared" si="28"/>
        <v>-4184</v>
      </c>
      <c r="G287">
        <f t="shared" si="29"/>
        <v>-3.0409599996346515E-2</v>
      </c>
      <c r="I287">
        <f>G287</f>
        <v>-3.0409599996346515E-2</v>
      </c>
      <c r="P287">
        <f t="shared" si="25"/>
        <v>-3.5106566518048221E-2</v>
      </c>
      <c r="Q287" s="2">
        <f t="shared" si="30"/>
        <v>22000.023000000001</v>
      </c>
      <c r="X287" s="6"/>
    </row>
    <row r="288" spans="1:24">
      <c r="A288" s="14" t="s">
        <v>1648</v>
      </c>
      <c r="B288" s="13" t="s">
        <v>1647</v>
      </c>
      <c r="C288" s="22">
        <v>37132.711000000003</v>
      </c>
      <c r="D288" s="22"/>
      <c r="E288">
        <f t="shared" si="27"/>
        <v>-4121.0198237268123</v>
      </c>
      <c r="F288">
        <f t="shared" si="28"/>
        <v>-4121</v>
      </c>
      <c r="G288">
        <f t="shared" si="29"/>
        <v>-3.5932399994635489E-2</v>
      </c>
      <c r="I288">
        <f>G288</f>
        <v>-3.5932399994635489E-2</v>
      </c>
      <c r="P288">
        <f t="shared" si="25"/>
        <v>-3.3894164679739096E-2</v>
      </c>
      <c r="Q288" s="2">
        <f t="shared" si="30"/>
        <v>22114.211000000003</v>
      </c>
      <c r="X288" s="6"/>
    </row>
    <row r="289" spans="1:24">
      <c r="A289" s="17" t="s">
        <v>1744</v>
      </c>
      <c r="C289" s="21">
        <v>37134.516900000002</v>
      </c>
      <c r="D289" s="21"/>
      <c r="E289">
        <f t="shared" si="27"/>
        <v>-4120.0235176561146</v>
      </c>
      <c r="F289">
        <f t="shared" si="28"/>
        <v>-4120</v>
      </c>
      <c r="G289">
        <f t="shared" si="29"/>
        <v>-4.2627999995602295E-2</v>
      </c>
      <c r="J289">
        <f>G289</f>
        <v>-4.2627999995602295E-2</v>
      </c>
      <c r="P289">
        <f t="shared" si="25"/>
        <v>-3.3875067624305359E-2</v>
      </c>
      <c r="Q289" s="2">
        <f t="shared" si="30"/>
        <v>22116.016900000002</v>
      </c>
      <c r="X289" s="6"/>
    </row>
    <row r="290" spans="1:24">
      <c r="A290" s="17" t="s">
        <v>1744</v>
      </c>
      <c r="C290" s="21">
        <v>37136.319799999997</v>
      </c>
      <c r="D290" s="21"/>
      <c r="E290">
        <f t="shared" si="27"/>
        <v>-4119.0288666705364</v>
      </c>
      <c r="F290">
        <f t="shared" si="28"/>
        <v>-4119</v>
      </c>
      <c r="G290">
        <f t="shared" si="29"/>
        <v>-5.232360000081826E-2</v>
      </c>
      <c r="J290">
        <f>G290</f>
        <v>-5.232360000081826E-2</v>
      </c>
      <c r="P290">
        <f t="shared" si="25"/>
        <v>-3.3855975175690063E-2</v>
      </c>
      <c r="Q290" s="2">
        <f t="shared" si="30"/>
        <v>22117.819799999997</v>
      </c>
      <c r="X290" s="6"/>
    </row>
    <row r="291" spans="1:24">
      <c r="A291" s="17" t="s">
        <v>1744</v>
      </c>
      <c r="C291" s="21">
        <v>37165.326800000003</v>
      </c>
      <c r="D291" s="21"/>
      <c r="E291">
        <f t="shared" si="27"/>
        <v>-4103.0258486779931</v>
      </c>
      <c r="F291">
        <f t="shared" si="28"/>
        <v>-4103</v>
      </c>
      <c r="G291">
        <f t="shared" si="29"/>
        <v>-4.6853199994075112E-2</v>
      </c>
      <c r="J291">
        <f>G291</f>
        <v>-4.6853199994075112E-2</v>
      </c>
      <c r="P291">
        <f t="shared" si="25"/>
        <v>-3.3551122525153833E-2</v>
      </c>
      <c r="Q291" s="2">
        <f t="shared" si="30"/>
        <v>22146.826800000003</v>
      </c>
      <c r="X291" s="6"/>
    </row>
    <row r="292" spans="1:24">
      <c r="A292" s="17" t="s">
        <v>1750</v>
      </c>
      <c r="C292" s="21">
        <v>37165.335200000001</v>
      </c>
      <c r="D292" s="21"/>
      <c r="E292">
        <f t="shared" si="27"/>
        <v>-4103.0212144396673</v>
      </c>
      <c r="F292">
        <f t="shared" si="28"/>
        <v>-4103</v>
      </c>
      <c r="G292">
        <f t="shared" si="29"/>
        <v>-3.845319999527419E-2</v>
      </c>
      <c r="J292">
        <f>G292</f>
        <v>-3.845319999527419E-2</v>
      </c>
      <c r="P292">
        <f t="shared" si="25"/>
        <v>-3.3551122525153833E-2</v>
      </c>
      <c r="Q292" s="2">
        <f t="shared" si="30"/>
        <v>22146.835200000001</v>
      </c>
      <c r="X292" s="6"/>
    </row>
    <row r="293" spans="1:24">
      <c r="A293" s="17" t="s">
        <v>1751</v>
      </c>
      <c r="C293" s="21">
        <v>37165.336000000003</v>
      </c>
      <c r="D293" s="21"/>
      <c r="E293">
        <f t="shared" si="27"/>
        <v>-4103.0207730836346</v>
      </c>
      <c r="F293">
        <f t="shared" si="28"/>
        <v>-4103</v>
      </c>
      <c r="G293">
        <f t="shared" si="29"/>
        <v>-3.7653199993656017E-2</v>
      </c>
      <c r="I293">
        <f t="shared" ref="I293:I330" si="31">G293</f>
        <v>-3.7653199993656017E-2</v>
      </c>
      <c r="P293">
        <f t="shared" si="25"/>
        <v>-3.3551122525153833E-2</v>
      </c>
      <c r="Q293" s="2">
        <f t="shared" si="30"/>
        <v>22146.836000000003</v>
      </c>
      <c r="X293" s="6"/>
    </row>
    <row r="294" spans="1:24">
      <c r="A294" s="17" t="s">
        <v>1744</v>
      </c>
      <c r="C294" s="21">
        <v>37172.574999999997</v>
      </c>
      <c r="D294" s="21"/>
      <c r="E294">
        <f t="shared" si="27"/>
        <v>-4099.027052697249</v>
      </c>
      <c r="F294">
        <f t="shared" si="28"/>
        <v>-4099</v>
      </c>
      <c r="G294">
        <f t="shared" si="29"/>
        <v>-4.903560000093421E-2</v>
      </c>
      <c r="I294">
        <f t="shared" si="31"/>
        <v>-4.903560000093421E-2</v>
      </c>
      <c r="P294">
        <f t="shared" si="25"/>
        <v>-3.3475093635257545E-2</v>
      </c>
      <c r="Q294" s="2">
        <f t="shared" si="30"/>
        <v>22154.074999999997</v>
      </c>
      <c r="X294" s="6"/>
    </row>
    <row r="295" spans="1:24">
      <c r="A295" s="17" t="s">
        <v>1751</v>
      </c>
      <c r="C295" s="21">
        <v>37172.582000000002</v>
      </c>
      <c r="D295" s="21"/>
      <c r="E295">
        <f t="shared" si="27"/>
        <v>-4099.0231908319738</v>
      </c>
      <c r="F295">
        <f t="shared" si="28"/>
        <v>-4099</v>
      </c>
      <c r="G295">
        <f t="shared" si="29"/>
        <v>-4.2035599995870143E-2</v>
      </c>
      <c r="I295">
        <f t="shared" si="31"/>
        <v>-4.2035599995870143E-2</v>
      </c>
      <c r="P295">
        <f t="shared" si="25"/>
        <v>-3.3475093635257545E-2</v>
      </c>
      <c r="Q295" s="2">
        <f t="shared" si="30"/>
        <v>22154.082000000002</v>
      </c>
      <c r="X295" s="6"/>
    </row>
    <row r="296" spans="1:24">
      <c r="A296" s="17" t="s">
        <v>1752</v>
      </c>
      <c r="C296" s="21">
        <v>37319.411</v>
      </c>
      <c r="D296" s="21"/>
      <c r="E296">
        <f t="shared" si="27"/>
        <v>-4018.0183599695365</v>
      </c>
      <c r="F296">
        <f t="shared" si="28"/>
        <v>-4018</v>
      </c>
      <c r="G296">
        <f t="shared" si="29"/>
        <v>-3.3279199997195974E-2</v>
      </c>
      <c r="I296">
        <f t="shared" si="31"/>
        <v>-3.3279199997195974E-2</v>
      </c>
      <c r="P296">
        <f t="shared" si="25"/>
        <v>-3.195136758735239E-2</v>
      </c>
      <c r="Q296" s="2">
        <f t="shared" si="30"/>
        <v>22300.911</v>
      </c>
      <c r="X296" s="6"/>
    </row>
    <row r="297" spans="1:24">
      <c r="A297" s="17" t="s">
        <v>1753</v>
      </c>
      <c r="C297" s="21">
        <v>37368.360999999997</v>
      </c>
      <c r="D297" s="21"/>
      <c r="E297">
        <f t="shared" si="27"/>
        <v>-3991.0128878167866</v>
      </c>
      <c r="F297">
        <f t="shared" si="28"/>
        <v>-3991</v>
      </c>
      <c r="G297">
        <f t="shared" si="29"/>
        <v>-2.3360400002275128E-2</v>
      </c>
      <c r="I297">
        <f t="shared" si="31"/>
        <v>-2.3360400002275128E-2</v>
      </c>
      <c r="P297">
        <f t="shared" si="25"/>
        <v>-3.1450175646009174E-2</v>
      </c>
      <c r="Q297" s="2">
        <f t="shared" si="30"/>
        <v>22349.860999999997</v>
      </c>
      <c r="X297" s="6"/>
    </row>
    <row r="298" spans="1:24">
      <c r="A298" s="17" t="s">
        <v>1754</v>
      </c>
      <c r="C298" s="21">
        <v>37368.362999999998</v>
      </c>
      <c r="D298" s="21"/>
      <c r="E298">
        <f t="shared" si="27"/>
        <v>-3991.0117844267088</v>
      </c>
      <c r="F298">
        <f t="shared" si="28"/>
        <v>-3991</v>
      </c>
      <c r="G298">
        <f t="shared" si="29"/>
        <v>-2.1360400001867674E-2</v>
      </c>
      <c r="I298">
        <f t="shared" si="31"/>
        <v>-2.1360400001867674E-2</v>
      </c>
      <c r="P298">
        <f t="shared" si="25"/>
        <v>-3.1450175646009174E-2</v>
      </c>
      <c r="Q298" s="2">
        <f t="shared" si="30"/>
        <v>22349.862999999998</v>
      </c>
      <c r="X298" s="6"/>
    </row>
    <row r="299" spans="1:24">
      <c r="A299" s="17" t="s">
        <v>1755</v>
      </c>
      <c r="C299" s="21">
        <v>37493.425000000003</v>
      </c>
      <c r="D299" s="21"/>
      <c r="E299">
        <f t="shared" si="27"/>
        <v>-3922.0156994753797</v>
      </c>
      <c r="F299">
        <f t="shared" si="28"/>
        <v>-3922</v>
      </c>
      <c r="G299">
        <f t="shared" si="29"/>
        <v>-2.8456799991545267E-2</v>
      </c>
      <c r="I299">
        <f t="shared" si="31"/>
        <v>-2.8456799991545267E-2</v>
      </c>
      <c r="P299">
        <f t="shared" si="25"/>
        <v>-3.0184609578597484E-2</v>
      </c>
      <c r="Q299" s="2">
        <f t="shared" si="30"/>
        <v>22474.925000000003</v>
      </c>
      <c r="X299" s="6"/>
    </row>
    <row r="300" spans="1:24">
      <c r="A300" s="17" t="s">
        <v>1756</v>
      </c>
      <c r="C300" s="21">
        <v>37493.425999999999</v>
      </c>
      <c r="D300" s="21"/>
      <c r="E300">
        <f t="shared" si="27"/>
        <v>-3922.0151477803424</v>
      </c>
      <c r="F300">
        <f t="shared" si="28"/>
        <v>-3922</v>
      </c>
      <c r="G300">
        <f t="shared" si="29"/>
        <v>-2.7456799994979519E-2</v>
      </c>
      <c r="I300">
        <f t="shared" si="31"/>
        <v>-2.7456799994979519E-2</v>
      </c>
      <c r="P300">
        <f t="shared" si="25"/>
        <v>-3.0184609578597484E-2</v>
      </c>
      <c r="Q300" s="2">
        <f t="shared" si="30"/>
        <v>22474.925999999999</v>
      </c>
      <c r="X300" s="6"/>
    </row>
    <row r="301" spans="1:24">
      <c r="A301" s="17" t="s">
        <v>1757</v>
      </c>
      <c r="C301" s="21">
        <v>37522.428999999996</v>
      </c>
      <c r="D301" s="21"/>
      <c r="E301">
        <f t="shared" si="27"/>
        <v>-3906.0143365679592</v>
      </c>
      <c r="F301">
        <f t="shared" si="28"/>
        <v>-3906</v>
      </c>
      <c r="G301">
        <f t="shared" si="29"/>
        <v>-2.5986400003603194E-2</v>
      </c>
      <c r="I301">
        <f t="shared" si="31"/>
        <v>-2.5986400003603194E-2</v>
      </c>
      <c r="P301">
        <f t="shared" si="25"/>
        <v>-2.9894277619797786E-2</v>
      </c>
      <c r="Q301" s="2">
        <f t="shared" si="30"/>
        <v>22503.928999999996</v>
      </c>
      <c r="X301" s="6"/>
    </row>
    <row r="302" spans="1:24">
      <c r="A302" s="17" t="s">
        <v>1758</v>
      </c>
      <c r="C302" s="21">
        <v>37542.358999999997</v>
      </c>
      <c r="D302" s="21"/>
      <c r="E302">
        <f t="shared" si="27"/>
        <v>-3895.0190544432535</v>
      </c>
      <c r="F302">
        <f t="shared" si="28"/>
        <v>-3895</v>
      </c>
      <c r="G302">
        <f t="shared" si="29"/>
        <v>-3.453799999988405E-2</v>
      </c>
      <c r="I302">
        <f t="shared" si="31"/>
        <v>-3.453799999988405E-2</v>
      </c>
      <c r="P302">
        <f t="shared" si="25"/>
        <v>-2.9695358510661976E-2</v>
      </c>
      <c r="Q302" s="2">
        <f t="shared" si="30"/>
        <v>22523.858999999997</v>
      </c>
      <c r="X302" s="6"/>
    </row>
    <row r="303" spans="1:24">
      <c r="A303" s="17" t="s">
        <v>1759</v>
      </c>
      <c r="C303" s="21">
        <v>37542.360999999997</v>
      </c>
      <c r="D303" s="21"/>
      <c r="E303">
        <f t="shared" si="27"/>
        <v>-3895.0179510531752</v>
      </c>
      <c r="F303">
        <f t="shared" si="28"/>
        <v>-3895</v>
      </c>
      <c r="G303">
        <f t="shared" si="29"/>
        <v>-3.2537999999476597E-2</v>
      </c>
      <c r="I303">
        <f t="shared" si="31"/>
        <v>-3.2537999999476597E-2</v>
      </c>
      <c r="P303">
        <f t="shared" si="25"/>
        <v>-2.9695358510661976E-2</v>
      </c>
      <c r="Q303" s="2">
        <f t="shared" si="30"/>
        <v>22523.860999999997</v>
      </c>
      <c r="X303" s="6"/>
    </row>
    <row r="304" spans="1:24">
      <c r="A304" s="17" t="s">
        <v>1760</v>
      </c>
      <c r="C304" s="21">
        <v>37542.368000000002</v>
      </c>
      <c r="D304" s="21"/>
      <c r="E304">
        <f t="shared" si="27"/>
        <v>-3895.0140891879005</v>
      </c>
      <c r="F304">
        <f t="shared" si="28"/>
        <v>-3895</v>
      </c>
      <c r="G304">
        <f t="shared" si="29"/>
        <v>-2.553799999441253E-2</v>
      </c>
      <c r="I304">
        <f t="shared" si="31"/>
        <v>-2.553799999441253E-2</v>
      </c>
      <c r="P304">
        <f t="shared" si="25"/>
        <v>-2.9695358510661976E-2</v>
      </c>
      <c r="Q304" s="2">
        <f t="shared" si="30"/>
        <v>22523.868000000002</v>
      </c>
      <c r="X304" s="6"/>
    </row>
    <row r="305" spans="1:24">
      <c r="A305" s="17" t="s">
        <v>1758</v>
      </c>
      <c r="C305" s="21">
        <v>37551.421999999999</v>
      </c>
      <c r="D305" s="21"/>
      <c r="E305">
        <f t="shared" si="27"/>
        <v>-3890.0190423059612</v>
      </c>
      <c r="F305">
        <f t="shared" si="28"/>
        <v>-3890</v>
      </c>
      <c r="G305">
        <f t="shared" si="29"/>
        <v>-3.4515999999712221E-2</v>
      </c>
      <c r="I305">
        <f t="shared" si="31"/>
        <v>-3.4515999999712221E-2</v>
      </c>
      <c r="P305">
        <f t="shared" si="25"/>
        <v>-2.9605125006519836E-2</v>
      </c>
      <c r="Q305" s="2">
        <f t="shared" si="30"/>
        <v>22532.921999999999</v>
      </c>
      <c r="X305" s="6"/>
    </row>
    <row r="306" spans="1:24">
      <c r="A306" s="17" t="s">
        <v>1758</v>
      </c>
      <c r="C306" s="21">
        <v>37560.491000000002</v>
      </c>
      <c r="D306" s="21"/>
      <c r="E306">
        <f t="shared" si="27"/>
        <v>-3885.0157199984355</v>
      </c>
      <c r="F306">
        <f t="shared" si="28"/>
        <v>-3885</v>
      </c>
      <c r="G306">
        <f t="shared" si="29"/>
        <v>-2.8493999998318031E-2</v>
      </c>
      <c r="I306">
        <f t="shared" si="31"/>
        <v>-2.8493999998318031E-2</v>
      </c>
      <c r="P306">
        <f t="shared" si="25"/>
        <v>-2.9515006672838809E-2</v>
      </c>
      <c r="Q306" s="2">
        <f t="shared" si="30"/>
        <v>22541.991000000002</v>
      </c>
      <c r="X306" s="6"/>
    </row>
    <row r="307" spans="1:24">
      <c r="A307" s="17" t="s">
        <v>1758</v>
      </c>
      <c r="C307" s="21">
        <v>37569.548999999999</v>
      </c>
      <c r="D307" s="21"/>
      <c r="E307">
        <f t="shared" si="27"/>
        <v>-3880.0184663363407</v>
      </c>
      <c r="F307">
        <f t="shared" si="28"/>
        <v>-3880</v>
      </c>
      <c r="G307">
        <f t="shared" si="29"/>
        <v>-3.3471999995526858E-2</v>
      </c>
      <c r="I307">
        <f t="shared" si="31"/>
        <v>-3.3471999995526858E-2</v>
      </c>
      <c r="P307">
        <f t="shared" si="25"/>
        <v>-2.9425003509618887E-2</v>
      </c>
      <c r="Q307" s="2">
        <f t="shared" si="30"/>
        <v>22551.048999999999</v>
      </c>
      <c r="X307" s="6"/>
    </row>
    <row r="308" spans="1:24">
      <c r="A308" s="17" t="s">
        <v>1758</v>
      </c>
      <c r="C308" s="21">
        <v>37571.358999999997</v>
      </c>
      <c r="D308" s="21"/>
      <c r="E308">
        <f t="shared" si="27"/>
        <v>-3879.0198983159848</v>
      </c>
      <c r="F308">
        <f t="shared" si="28"/>
        <v>-3879</v>
      </c>
      <c r="G308">
        <f t="shared" si="29"/>
        <v>-3.6067599998204969E-2</v>
      </c>
      <c r="I308">
        <f t="shared" si="31"/>
        <v>-3.6067599998204969E-2</v>
      </c>
      <c r="P308">
        <f t="shared" si="25"/>
        <v>-2.9407016697430233E-2</v>
      </c>
      <c r="Q308" s="2">
        <f t="shared" si="30"/>
        <v>22552.858999999997</v>
      </c>
      <c r="X308" s="6"/>
    </row>
    <row r="309" spans="1:24">
      <c r="A309" s="17" t="s">
        <v>1761</v>
      </c>
      <c r="C309" s="21">
        <v>37578.610999999997</v>
      </c>
      <c r="D309" s="21"/>
      <c r="E309">
        <f t="shared" si="27"/>
        <v>-3875.0190058940898</v>
      </c>
      <c r="F309">
        <f t="shared" si="28"/>
        <v>-3875</v>
      </c>
      <c r="G309">
        <f t="shared" si="29"/>
        <v>-3.4449999999196734E-2</v>
      </c>
      <c r="I309">
        <f t="shared" si="31"/>
        <v>-3.4449999999196734E-2</v>
      </c>
      <c r="P309">
        <f t="shared" si="25"/>
        <v>-2.9335115516860071E-2</v>
      </c>
      <c r="Q309" s="2">
        <f t="shared" si="30"/>
        <v>22560.110999999997</v>
      </c>
      <c r="X309" s="6"/>
    </row>
    <row r="310" spans="1:24">
      <c r="A310" s="17" t="s">
        <v>1758</v>
      </c>
      <c r="C310" s="21">
        <v>37578.616999999998</v>
      </c>
      <c r="D310" s="21"/>
      <c r="E310">
        <f t="shared" si="27"/>
        <v>-3875.015695723856</v>
      </c>
      <c r="F310">
        <f t="shared" si="28"/>
        <v>-3875</v>
      </c>
      <c r="G310">
        <f t="shared" si="29"/>
        <v>-2.8449999997974373E-2</v>
      </c>
      <c r="I310">
        <f t="shared" si="31"/>
        <v>-2.8449999997974373E-2</v>
      </c>
      <c r="P310">
        <f t="shared" si="25"/>
        <v>-2.9335115516860071E-2</v>
      </c>
      <c r="Q310" s="2">
        <f t="shared" si="30"/>
        <v>22560.116999999998</v>
      </c>
      <c r="X310" s="6"/>
    </row>
    <row r="311" spans="1:24">
      <c r="A311" s="17" t="s">
        <v>1762</v>
      </c>
      <c r="C311" s="21">
        <v>37667.436000000002</v>
      </c>
      <c r="D311" s="21"/>
      <c r="E311">
        <f t="shared" si="27"/>
        <v>-3826.0146940663417</v>
      </c>
      <c r="F311">
        <f t="shared" si="28"/>
        <v>-3826</v>
      </c>
      <c r="G311">
        <f t="shared" si="29"/>
        <v>-2.6634399997419678E-2</v>
      </c>
      <c r="I311">
        <f t="shared" si="31"/>
        <v>-2.6634399997419678E-2</v>
      </c>
      <c r="P311">
        <f t="shared" si="25"/>
        <v>-2.8460308008625541E-2</v>
      </c>
      <c r="Q311" s="2">
        <f t="shared" si="30"/>
        <v>22648.936000000002</v>
      </c>
      <c r="X311" s="6"/>
    </row>
    <row r="312" spans="1:24">
      <c r="A312" s="17" t="s">
        <v>1749</v>
      </c>
      <c r="C312" s="21">
        <v>37667.445</v>
      </c>
      <c r="D312" s="21"/>
      <c r="E312">
        <f t="shared" si="27"/>
        <v>-3826.0097288109928</v>
      </c>
      <c r="F312">
        <f t="shared" si="28"/>
        <v>-3826</v>
      </c>
      <c r="G312">
        <f t="shared" si="29"/>
        <v>-1.7634399999224115E-2</v>
      </c>
      <c r="I312">
        <f t="shared" si="31"/>
        <v>-1.7634399999224115E-2</v>
      </c>
      <c r="P312">
        <f t="shared" si="25"/>
        <v>-2.8460308008625541E-2</v>
      </c>
      <c r="Q312" s="2">
        <f t="shared" si="30"/>
        <v>22648.945</v>
      </c>
      <c r="X312" s="6"/>
    </row>
    <row r="313" spans="1:24">
      <c r="A313" s="17" t="s">
        <v>1758</v>
      </c>
      <c r="C313" s="21">
        <v>37696.427000000003</v>
      </c>
      <c r="D313" s="21"/>
      <c r="E313">
        <f t="shared" si="27"/>
        <v>-3810.020503194422</v>
      </c>
      <c r="F313">
        <f t="shared" si="28"/>
        <v>-3810</v>
      </c>
      <c r="G313">
        <f t="shared" si="29"/>
        <v>-3.7163999993936159E-2</v>
      </c>
      <c r="I313">
        <f t="shared" si="31"/>
        <v>-3.7163999993936159E-2</v>
      </c>
      <c r="P313">
        <f t="shared" si="25"/>
        <v>-2.8177052122956341E-2</v>
      </c>
      <c r="Q313" s="2">
        <f t="shared" si="30"/>
        <v>22677.927000000003</v>
      </c>
      <c r="X313" s="6"/>
    </row>
    <row r="314" spans="1:24">
      <c r="A314" s="17" t="s">
        <v>1763</v>
      </c>
      <c r="C314" s="21">
        <v>37696.44</v>
      </c>
      <c r="D314" s="21"/>
      <c r="E314">
        <f t="shared" si="27"/>
        <v>-3810.013331158917</v>
      </c>
      <c r="F314">
        <f t="shared" si="28"/>
        <v>-3810</v>
      </c>
      <c r="G314">
        <f t="shared" si="29"/>
        <v>-2.4163999994925689E-2</v>
      </c>
      <c r="I314">
        <f t="shared" si="31"/>
        <v>-2.4163999994925689E-2</v>
      </c>
      <c r="P314">
        <f t="shared" si="25"/>
        <v>-2.8177052122956341E-2</v>
      </c>
      <c r="Q314" s="2">
        <f t="shared" si="30"/>
        <v>22677.940000000002</v>
      </c>
      <c r="X314" s="6"/>
    </row>
    <row r="315" spans="1:24">
      <c r="A315" s="17" t="s">
        <v>1764</v>
      </c>
      <c r="C315" s="21">
        <v>37870.455000000002</v>
      </c>
      <c r="D315" s="21"/>
      <c r="E315">
        <f t="shared" si="27"/>
        <v>-3714.010118969723</v>
      </c>
      <c r="F315">
        <f t="shared" si="28"/>
        <v>-3714</v>
      </c>
      <c r="G315">
        <f t="shared" si="29"/>
        <v>-1.8341599992709234E-2</v>
      </c>
      <c r="I315">
        <f t="shared" si="31"/>
        <v>-1.8341599992709234E-2</v>
      </c>
      <c r="P315">
        <f t="shared" si="25"/>
        <v>-2.6502283064897873E-2</v>
      </c>
      <c r="Q315" s="2">
        <f t="shared" si="30"/>
        <v>22851.955000000002</v>
      </c>
      <c r="X315" s="6"/>
    </row>
    <row r="316" spans="1:24">
      <c r="A316" s="17" t="s">
        <v>1765</v>
      </c>
      <c r="C316" s="21">
        <v>37870.455999999998</v>
      </c>
      <c r="D316" s="21"/>
      <c r="E316">
        <f t="shared" si="27"/>
        <v>-3714.0095672746861</v>
      </c>
      <c r="F316">
        <f t="shared" si="28"/>
        <v>-3714</v>
      </c>
      <c r="G316">
        <f t="shared" si="29"/>
        <v>-1.7341599996143486E-2</v>
      </c>
      <c r="I316">
        <f t="shared" si="31"/>
        <v>-1.7341599996143486E-2</v>
      </c>
      <c r="P316">
        <f t="shared" ref="P316:P379" si="32">+D$11+D$12*F316+D$13*F316^2</f>
        <v>-2.6502283064897873E-2</v>
      </c>
      <c r="Q316" s="2">
        <f t="shared" si="30"/>
        <v>22851.955999999998</v>
      </c>
      <c r="X316" s="6"/>
    </row>
    <row r="317" spans="1:24">
      <c r="A317" s="17" t="s">
        <v>1758</v>
      </c>
      <c r="C317" s="21">
        <v>37888.572</v>
      </c>
      <c r="D317" s="21"/>
      <c r="E317">
        <f t="shared" si="27"/>
        <v>-3704.0150599504918</v>
      </c>
      <c r="F317">
        <f t="shared" si="28"/>
        <v>-3704</v>
      </c>
      <c r="G317">
        <f t="shared" si="29"/>
        <v>-2.7297599997837096E-2</v>
      </c>
      <c r="I317">
        <f t="shared" si="31"/>
        <v>-2.7297599997837096E-2</v>
      </c>
      <c r="P317">
        <f t="shared" si="32"/>
        <v>-2.6330269568458946E-2</v>
      </c>
      <c r="Q317" s="2">
        <f t="shared" si="30"/>
        <v>22870.072</v>
      </c>
      <c r="X317" s="6"/>
    </row>
    <row r="318" spans="1:24">
      <c r="A318" s="17" t="s">
        <v>1766</v>
      </c>
      <c r="C318" s="21">
        <v>37899.447999999997</v>
      </c>
      <c r="D318" s="21"/>
      <c r="E318">
        <f t="shared" si="27"/>
        <v>-3698.0148247077295</v>
      </c>
      <c r="F318">
        <f t="shared" si="28"/>
        <v>-3698</v>
      </c>
      <c r="G318">
        <f t="shared" si="29"/>
        <v>-2.6871200003370177E-2</v>
      </c>
      <c r="I318">
        <f t="shared" si="31"/>
        <v>-2.6871200003370177E-2</v>
      </c>
      <c r="P318">
        <f t="shared" si="32"/>
        <v>-2.6227282597880916E-2</v>
      </c>
      <c r="Q318" s="2">
        <f t="shared" si="30"/>
        <v>22880.947999999997</v>
      </c>
      <c r="X318" s="6"/>
    </row>
    <row r="319" spans="1:24">
      <c r="A319" s="17" t="s">
        <v>1767</v>
      </c>
      <c r="C319" s="21">
        <v>37899.455999999998</v>
      </c>
      <c r="D319" s="21"/>
      <c r="E319">
        <f t="shared" si="27"/>
        <v>-3698.0104111474175</v>
      </c>
      <c r="F319">
        <f t="shared" si="28"/>
        <v>-3698</v>
      </c>
      <c r="G319">
        <f t="shared" si="29"/>
        <v>-1.8871200001740362E-2</v>
      </c>
      <c r="I319">
        <f t="shared" si="31"/>
        <v>-1.8871200001740362E-2</v>
      </c>
      <c r="P319">
        <f t="shared" si="32"/>
        <v>-2.6227282597880916E-2</v>
      </c>
      <c r="Q319" s="2">
        <f t="shared" si="30"/>
        <v>22880.955999999998</v>
      </c>
      <c r="X319" s="6"/>
    </row>
    <row r="320" spans="1:24">
      <c r="A320" s="17" t="s">
        <v>1768</v>
      </c>
      <c r="C320" s="21">
        <v>37928.421000000002</v>
      </c>
      <c r="D320" s="21"/>
      <c r="E320">
        <f t="shared" si="27"/>
        <v>-3682.0305643465072</v>
      </c>
      <c r="F320">
        <f t="shared" si="28"/>
        <v>-3682</v>
      </c>
      <c r="G320">
        <f t="shared" si="29"/>
        <v>-5.5400799996277783E-2</v>
      </c>
      <c r="I320">
        <f t="shared" si="31"/>
        <v>-5.5400799996277783E-2</v>
      </c>
      <c r="P320">
        <f t="shared" si="32"/>
        <v>-2.5953461476385706E-2</v>
      </c>
      <c r="Q320" s="2">
        <f t="shared" si="30"/>
        <v>22909.921000000002</v>
      </c>
      <c r="X320" s="6"/>
    </row>
    <row r="321" spans="1:24">
      <c r="A321" s="17" t="s">
        <v>1769</v>
      </c>
      <c r="C321" s="21">
        <v>37939.332000000002</v>
      </c>
      <c r="D321" s="21"/>
      <c r="E321">
        <f t="shared" si="27"/>
        <v>-3676.0110197773824</v>
      </c>
      <c r="F321">
        <f t="shared" si="28"/>
        <v>-3676</v>
      </c>
      <c r="G321">
        <f t="shared" si="29"/>
        <v>-1.9974399998318404E-2</v>
      </c>
      <c r="I321">
        <f t="shared" si="31"/>
        <v>-1.9974399998318404E-2</v>
      </c>
      <c r="P321">
        <f t="shared" si="32"/>
        <v>-2.5851082605842332E-2</v>
      </c>
      <c r="Q321" s="2">
        <f t="shared" si="30"/>
        <v>22920.832000000002</v>
      </c>
      <c r="X321" s="6"/>
    </row>
    <row r="322" spans="1:24">
      <c r="A322" s="17" t="s">
        <v>1770</v>
      </c>
      <c r="C322" s="21">
        <v>37968.356</v>
      </c>
      <c r="D322" s="21"/>
      <c r="E322">
        <f t="shared" si="27"/>
        <v>-3659.9986229691822</v>
      </c>
      <c r="F322">
        <f t="shared" si="28"/>
        <v>-3660</v>
      </c>
      <c r="G322">
        <f t="shared" si="29"/>
        <v>2.4960000009741634E-3</v>
      </c>
      <c r="I322">
        <f t="shared" si="31"/>
        <v>2.4960000009741634E-3</v>
      </c>
      <c r="P322">
        <f t="shared" si="32"/>
        <v>-2.5578883084439528E-2</v>
      </c>
      <c r="Q322" s="2">
        <f t="shared" si="30"/>
        <v>22949.856</v>
      </c>
      <c r="X322" s="6"/>
    </row>
    <row r="323" spans="1:24">
      <c r="A323" s="17" t="s">
        <v>1771</v>
      </c>
      <c r="C323" s="21">
        <v>38006.398000000001</v>
      </c>
      <c r="D323" s="21"/>
      <c r="E323">
        <f t="shared" si="27"/>
        <v>-3639.0110403004383</v>
      </c>
      <c r="F323">
        <f t="shared" si="28"/>
        <v>-3639</v>
      </c>
      <c r="G323">
        <f t="shared" si="29"/>
        <v>-2.001159999781521E-2</v>
      </c>
      <c r="I323">
        <f t="shared" si="31"/>
        <v>-2.001159999781521E-2</v>
      </c>
      <c r="P323">
        <f t="shared" si="32"/>
        <v>-2.5223410961563976E-2</v>
      </c>
      <c r="Q323" s="2">
        <f t="shared" si="30"/>
        <v>22987.898000000001</v>
      </c>
      <c r="X323" s="6"/>
    </row>
    <row r="324" spans="1:24">
      <c r="A324" s="17" t="s">
        <v>1772</v>
      </c>
      <c r="C324" s="21">
        <v>38084.328000000001</v>
      </c>
      <c r="D324" s="21"/>
      <c r="E324">
        <f t="shared" si="27"/>
        <v>-3596.0174459211953</v>
      </c>
      <c r="F324">
        <f t="shared" si="28"/>
        <v>-3596</v>
      </c>
      <c r="G324">
        <f t="shared" si="29"/>
        <v>-3.1622399998013861E-2</v>
      </c>
      <c r="I324">
        <f t="shared" si="31"/>
        <v>-3.1622399998013861E-2</v>
      </c>
      <c r="P324">
        <f t="shared" si="32"/>
        <v>-2.4501878454045813E-2</v>
      </c>
      <c r="Q324" s="2">
        <f t="shared" si="30"/>
        <v>23065.828000000001</v>
      </c>
      <c r="X324" s="6"/>
    </row>
    <row r="325" spans="1:24">
      <c r="A325" s="17" t="s">
        <v>1773</v>
      </c>
      <c r="C325" s="21">
        <v>38084.337</v>
      </c>
      <c r="D325" s="21"/>
      <c r="E325">
        <f t="shared" si="27"/>
        <v>-3596.0124806658469</v>
      </c>
      <c r="F325">
        <f t="shared" si="28"/>
        <v>-3596</v>
      </c>
      <c r="G325">
        <f t="shared" si="29"/>
        <v>-2.2622399999818299E-2</v>
      </c>
      <c r="I325">
        <f t="shared" si="31"/>
        <v>-2.2622399999818299E-2</v>
      </c>
      <c r="P325">
        <f t="shared" si="32"/>
        <v>-2.4501878454045813E-2</v>
      </c>
      <c r="Q325" s="2">
        <f t="shared" si="30"/>
        <v>23065.837</v>
      </c>
      <c r="X325" s="6"/>
    </row>
    <row r="326" spans="1:24">
      <c r="A326" s="17" t="s">
        <v>1774</v>
      </c>
      <c r="C326" s="21">
        <v>38209.379000000001</v>
      </c>
      <c r="D326" s="21"/>
      <c r="E326">
        <f t="shared" si="27"/>
        <v>-3527.027429615297</v>
      </c>
      <c r="F326">
        <f t="shared" si="28"/>
        <v>-3527</v>
      </c>
      <c r="G326">
        <f t="shared" si="29"/>
        <v>-4.9718800000846386E-2</v>
      </c>
      <c r="I326">
        <f t="shared" si="31"/>
        <v>-4.9718800000846386E-2</v>
      </c>
      <c r="P326">
        <f t="shared" si="32"/>
        <v>-2.3361871223334413E-2</v>
      </c>
      <c r="Q326" s="2">
        <f t="shared" si="30"/>
        <v>23190.879000000001</v>
      </c>
      <c r="X326" s="6"/>
    </row>
    <row r="327" spans="1:24">
      <c r="A327" s="17" t="s">
        <v>1775</v>
      </c>
      <c r="C327" s="21">
        <v>38218.468999999997</v>
      </c>
      <c r="D327" s="21"/>
      <c r="E327">
        <f t="shared" si="27"/>
        <v>-3522.0125217119589</v>
      </c>
      <c r="F327">
        <f t="shared" si="28"/>
        <v>-3522</v>
      </c>
      <c r="G327">
        <f t="shared" si="29"/>
        <v>-2.2696799998811912E-2</v>
      </c>
      <c r="I327">
        <f t="shared" si="31"/>
        <v>-2.2696799998811912E-2</v>
      </c>
      <c r="P327">
        <f t="shared" si="32"/>
        <v>-2.3280114265129846E-2</v>
      </c>
      <c r="Q327" s="2">
        <f t="shared" si="30"/>
        <v>23199.968999999997</v>
      </c>
      <c r="X327" s="6"/>
    </row>
    <row r="328" spans="1:24">
      <c r="A328" s="17" t="s">
        <v>1766</v>
      </c>
      <c r="C328" s="21">
        <v>38247.462</v>
      </c>
      <c r="D328" s="21"/>
      <c r="E328">
        <f t="shared" si="27"/>
        <v>-3506.017227449961</v>
      </c>
      <c r="F328">
        <f t="shared" si="28"/>
        <v>-3506</v>
      </c>
      <c r="G328">
        <f t="shared" si="29"/>
        <v>-3.1226399994920939E-2</v>
      </c>
      <c r="I328">
        <f t="shared" si="31"/>
        <v>-3.1226399994920939E-2</v>
      </c>
      <c r="P328">
        <f t="shared" si="32"/>
        <v>-2.3019265944373882E-2</v>
      </c>
      <c r="Q328" s="2">
        <f t="shared" si="30"/>
        <v>23228.962</v>
      </c>
      <c r="X328" s="6"/>
    </row>
    <row r="329" spans="1:24">
      <c r="A329" s="14" t="s">
        <v>1648</v>
      </c>
      <c r="B329" s="13" t="s">
        <v>1647</v>
      </c>
      <c r="C329" s="22">
        <v>38274.659</v>
      </c>
      <c r="D329" s="22"/>
      <c r="E329">
        <f t="shared" si="27"/>
        <v>-3491.0127774777775</v>
      </c>
      <c r="F329">
        <f t="shared" si="28"/>
        <v>-3491</v>
      </c>
      <c r="G329">
        <f t="shared" si="29"/>
        <v>-2.3160400000051595E-2</v>
      </c>
      <c r="I329">
        <f t="shared" si="31"/>
        <v>-2.3160400000051595E-2</v>
      </c>
      <c r="P329">
        <f t="shared" si="32"/>
        <v>-2.2775791728953471E-2</v>
      </c>
      <c r="Q329" s="2">
        <f t="shared" si="30"/>
        <v>23256.159</v>
      </c>
      <c r="X329" s="6"/>
    </row>
    <row r="330" spans="1:24">
      <c r="A330" s="17" t="s">
        <v>1776</v>
      </c>
      <c r="C330" s="21">
        <v>38287.355000000003</v>
      </c>
      <c r="D330" s="21"/>
      <c r="E330">
        <f t="shared" si="27"/>
        <v>-3484.008457264265</v>
      </c>
      <c r="F330">
        <f t="shared" si="28"/>
        <v>-3484</v>
      </c>
      <c r="G330">
        <f t="shared" si="29"/>
        <v>-1.5329599998949561E-2</v>
      </c>
      <c r="I330">
        <f t="shared" si="31"/>
        <v>-1.5329599998949561E-2</v>
      </c>
      <c r="P330">
        <f t="shared" si="32"/>
        <v>-2.2662525153444159E-2</v>
      </c>
      <c r="Q330" s="2">
        <f t="shared" si="30"/>
        <v>23268.855000000003</v>
      </c>
      <c r="X330" s="6"/>
    </row>
    <row r="331" spans="1:24">
      <c r="A331" s="17" t="s">
        <v>1772</v>
      </c>
      <c r="C331" s="21">
        <v>38316.347999999998</v>
      </c>
      <c r="D331" s="21"/>
      <c r="E331">
        <f t="shared" si="27"/>
        <v>-3468.0131630022715</v>
      </c>
      <c r="F331">
        <f t="shared" si="28"/>
        <v>-3468</v>
      </c>
      <c r="G331">
        <f t="shared" si="29"/>
        <v>-2.3859200002334546E-2</v>
      </c>
      <c r="J331">
        <f>G331</f>
        <v>-2.3859200002334546E-2</v>
      </c>
      <c r="P331">
        <f t="shared" si="32"/>
        <v>-2.2404477778302349E-2</v>
      </c>
      <c r="Q331" s="2">
        <f t="shared" si="30"/>
        <v>23297.847999999998</v>
      </c>
      <c r="X331" s="6"/>
    </row>
    <row r="332" spans="1:24">
      <c r="A332" s="17" t="s">
        <v>1771</v>
      </c>
      <c r="C332" s="21">
        <v>38316.375</v>
      </c>
      <c r="D332" s="21"/>
      <c r="E332">
        <f t="shared" si="27"/>
        <v>-3467.9982672362207</v>
      </c>
      <c r="F332">
        <f t="shared" si="28"/>
        <v>-3468</v>
      </c>
      <c r="G332">
        <f t="shared" si="29"/>
        <v>3.1407999995280989E-3</v>
      </c>
      <c r="I332">
        <f t="shared" ref="I332:I337" si="33">G332</f>
        <v>3.1407999995280989E-3</v>
      </c>
      <c r="P332">
        <f t="shared" si="32"/>
        <v>-2.2404477778302349E-2</v>
      </c>
      <c r="Q332" s="2">
        <f t="shared" si="30"/>
        <v>23297.875</v>
      </c>
      <c r="X332" s="6"/>
    </row>
    <row r="333" spans="1:24">
      <c r="A333" s="17" t="s">
        <v>1777</v>
      </c>
      <c r="C333" s="21">
        <v>38334.472000000002</v>
      </c>
      <c r="D333" s="21"/>
      <c r="E333">
        <f t="shared" si="27"/>
        <v>-3458.0142421177657</v>
      </c>
      <c r="F333">
        <f t="shared" si="28"/>
        <v>-3458</v>
      </c>
      <c r="G333">
        <f t="shared" si="29"/>
        <v>-2.5815199995122384E-2</v>
      </c>
      <c r="I333">
        <f t="shared" si="33"/>
        <v>-2.5815199995122384E-2</v>
      </c>
      <c r="P333">
        <f t="shared" si="32"/>
        <v>-2.2243797055236481E-2</v>
      </c>
      <c r="Q333" s="2">
        <f t="shared" si="30"/>
        <v>23315.972000000002</v>
      </c>
      <c r="X333" s="6"/>
    </row>
    <row r="334" spans="1:24">
      <c r="A334" s="17" t="s">
        <v>1778</v>
      </c>
      <c r="C334" s="21">
        <v>38345.353999999999</v>
      </c>
      <c r="D334" s="21"/>
      <c r="E334">
        <f t="shared" si="27"/>
        <v>-3452.0106967047691</v>
      </c>
      <c r="F334">
        <f t="shared" si="28"/>
        <v>-3452</v>
      </c>
      <c r="G334">
        <f t="shared" si="29"/>
        <v>-1.9388799999433104E-2</v>
      </c>
      <c r="I334">
        <f t="shared" si="33"/>
        <v>-1.9388799999433104E-2</v>
      </c>
      <c r="P334">
        <f t="shared" si="32"/>
        <v>-2.2147609748682285E-2</v>
      </c>
      <c r="Q334" s="2">
        <f t="shared" si="30"/>
        <v>23326.853999999999</v>
      </c>
      <c r="X334" s="6"/>
    </row>
    <row r="335" spans="1:24">
      <c r="A335" s="17" t="s">
        <v>1779</v>
      </c>
      <c r="C335" s="21">
        <v>38432.36</v>
      </c>
      <c r="D335" s="21"/>
      <c r="E335">
        <f t="shared" si="27"/>
        <v>-3404.0099181527294</v>
      </c>
      <c r="F335">
        <f t="shared" si="28"/>
        <v>-3404</v>
      </c>
      <c r="G335">
        <f t="shared" si="29"/>
        <v>-1.7977600000449456E-2</v>
      </c>
      <c r="I335">
        <f t="shared" si="33"/>
        <v>-1.7977600000449456E-2</v>
      </c>
      <c r="P335">
        <f t="shared" si="32"/>
        <v>-2.1384081732952597E-2</v>
      </c>
      <c r="Q335" s="2">
        <f t="shared" si="30"/>
        <v>23413.86</v>
      </c>
      <c r="X335" s="6"/>
    </row>
    <row r="336" spans="1:24">
      <c r="A336" s="17" t="s">
        <v>1780</v>
      </c>
      <c r="C336" s="21">
        <v>38470.417000000001</v>
      </c>
      <c r="D336" s="21"/>
      <c r="E336">
        <f t="shared" si="27"/>
        <v>-3383.0140600584032</v>
      </c>
      <c r="F336">
        <f t="shared" si="28"/>
        <v>-3383</v>
      </c>
      <c r="G336">
        <f t="shared" si="29"/>
        <v>-2.5485199999820907E-2</v>
      </c>
      <c r="I336">
        <f t="shared" si="33"/>
        <v>-2.5485199999820907E-2</v>
      </c>
      <c r="P336">
        <f t="shared" si="32"/>
        <v>-2.1053375866033775E-2</v>
      </c>
      <c r="Q336" s="2">
        <f t="shared" si="30"/>
        <v>23451.917000000001</v>
      </c>
      <c r="X336" s="6"/>
    </row>
    <row r="337" spans="1:24">
      <c r="A337" s="17" t="s">
        <v>1781</v>
      </c>
      <c r="C337" s="21">
        <v>38470.43</v>
      </c>
      <c r="D337" s="21"/>
      <c r="E337">
        <f t="shared" si="27"/>
        <v>-3383.0068880228982</v>
      </c>
      <c r="F337">
        <f t="shared" si="28"/>
        <v>-3383</v>
      </c>
      <c r="G337">
        <f t="shared" si="29"/>
        <v>-1.2485200000810437E-2</v>
      </c>
      <c r="I337">
        <f t="shared" si="33"/>
        <v>-1.2485200000810437E-2</v>
      </c>
      <c r="P337">
        <f t="shared" si="32"/>
        <v>-2.1053375866033775E-2</v>
      </c>
      <c r="Q337" s="2">
        <f t="shared" si="30"/>
        <v>23451.93</v>
      </c>
      <c r="X337" s="6"/>
    </row>
    <row r="338" spans="1:24">
      <c r="A338" s="15" t="s">
        <v>1645</v>
      </c>
      <c r="B338" s="13"/>
      <c r="C338" s="22">
        <v>38472.238599999997</v>
      </c>
      <c r="D338" s="22"/>
      <c r="E338">
        <f t="shared" si="27"/>
        <v>-3382.0090923755974</v>
      </c>
      <c r="F338">
        <f t="shared" si="28"/>
        <v>-3382</v>
      </c>
      <c r="G338">
        <f t="shared" si="29"/>
        <v>-1.6480799997225404E-2</v>
      </c>
      <c r="J338">
        <f>G338</f>
        <v>-1.6480799997225404E-2</v>
      </c>
      <c r="P338">
        <f t="shared" si="32"/>
        <v>-2.1037678642611957E-2</v>
      </c>
      <c r="Q338" s="2">
        <f t="shared" si="30"/>
        <v>23453.738599999997</v>
      </c>
      <c r="X338" s="6"/>
    </row>
    <row r="339" spans="1:24">
      <c r="A339" s="17" t="s">
        <v>1782</v>
      </c>
      <c r="C339" s="21">
        <v>38557.434999999998</v>
      </c>
      <c r="D339" s="21"/>
      <c r="E339">
        <f t="shared" si="27"/>
        <v>-3335.0066611658995</v>
      </c>
      <c r="F339">
        <f t="shared" si="28"/>
        <v>-3335</v>
      </c>
      <c r="G339">
        <f t="shared" si="29"/>
        <v>-1.2073999998392537E-2</v>
      </c>
      <c r="I339">
        <f t="shared" ref="I339:I365" si="34">G339</f>
        <v>-1.2073999998392537E-2</v>
      </c>
      <c r="P339">
        <f t="shared" si="32"/>
        <v>-2.0305105632991715E-2</v>
      </c>
      <c r="Q339" s="2">
        <f t="shared" si="30"/>
        <v>23538.934999999998</v>
      </c>
      <c r="X339" s="6"/>
    </row>
    <row r="340" spans="1:24">
      <c r="A340" s="17" t="s">
        <v>1783</v>
      </c>
      <c r="C340" s="21">
        <v>38557.442999999999</v>
      </c>
      <c r="D340" s="21"/>
      <c r="E340">
        <f t="shared" si="27"/>
        <v>-3335.0022476055879</v>
      </c>
      <c r="F340">
        <f t="shared" si="28"/>
        <v>-3335</v>
      </c>
      <c r="G340">
        <f t="shared" si="29"/>
        <v>-4.0739999967627227E-3</v>
      </c>
      <c r="I340">
        <f t="shared" si="34"/>
        <v>-4.0739999967627227E-3</v>
      </c>
      <c r="P340">
        <f t="shared" si="32"/>
        <v>-2.0305105632991715E-2</v>
      </c>
      <c r="Q340" s="2">
        <f t="shared" si="30"/>
        <v>23538.942999999999</v>
      </c>
      <c r="X340" s="6"/>
    </row>
    <row r="341" spans="1:24">
      <c r="A341" s="17" t="s">
        <v>1766</v>
      </c>
      <c r="C341" s="21">
        <v>38586.432000000001</v>
      </c>
      <c r="D341" s="21"/>
      <c r="E341">
        <f t="shared" ref="E341:E404" si="35">+(C341-C$7)/C$8</f>
        <v>-3319.0091601237459</v>
      </c>
      <c r="F341">
        <f t="shared" ref="F341:F404" si="36">ROUND(2*E341,0)/2</f>
        <v>-3319</v>
      </c>
      <c r="G341">
        <f t="shared" ref="G341:G404" si="37">+C341-(C$7+F341*C$8)</f>
        <v>-1.6603600000962615E-2</v>
      </c>
      <c r="I341">
        <f t="shared" si="34"/>
        <v>-1.6603600000962615E-2</v>
      </c>
      <c r="P341">
        <f t="shared" si="32"/>
        <v>-2.0058040913021196E-2</v>
      </c>
      <c r="Q341" s="2">
        <f t="shared" ref="Q341:Q404" si="38">+C341-15018.5</f>
        <v>23567.932000000001</v>
      </c>
      <c r="X341" s="6"/>
    </row>
    <row r="342" spans="1:24">
      <c r="A342" s="17" t="s">
        <v>1784</v>
      </c>
      <c r="C342" s="21">
        <v>38595.491000000002</v>
      </c>
      <c r="D342" s="21"/>
      <c r="E342">
        <f t="shared" si="35"/>
        <v>-3314.0113547666101</v>
      </c>
      <c r="F342">
        <f t="shared" si="36"/>
        <v>-3314</v>
      </c>
      <c r="G342">
        <f t="shared" si="37"/>
        <v>-2.0581599994329736E-2</v>
      </c>
      <c r="I342">
        <f t="shared" si="34"/>
        <v>-2.0581599994329736E-2</v>
      </c>
      <c r="P342">
        <f t="shared" si="32"/>
        <v>-1.9981075045998734E-2</v>
      </c>
      <c r="Q342" s="2">
        <f t="shared" si="38"/>
        <v>23576.991000000002</v>
      </c>
      <c r="X342" s="6"/>
    </row>
    <row r="343" spans="1:24">
      <c r="A343" s="17" t="s">
        <v>1785</v>
      </c>
      <c r="C343" s="21">
        <v>38595.493000000002</v>
      </c>
      <c r="D343" s="21"/>
      <c r="E343">
        <f t="shared" si="35"/>
        <v>-3314.0102513765319</v>
      </c>
      <c r="F343">
        <f t="shared" si="36"/>
        <v>-3314</v>
      </c>
      <c r="G343">
        <f t="shared" si="37"/>
        <v>-1.8581599993922282E-2</v>
      </c>
      <c r="I343">
        <f t="shared" si="34"/>
        <v>-1.8581599993922282E-2</v>
      </c>
      <c r="P343">
        <f t="shared" si="32"/>
        <v>-1.9981075045998734E-2</v>
      </c>
      <c r="Q343" s="2">
        <f t="shared" si="38"/>
        <v>23576.993000000002</v>
      </c>
      <c r="X343" s="6"/>
    </row>
    <row r="344" spans="1:24">
      <c r="A344" s="17" t="s">
        <v>1786</v>
      </c>
      <c r="C344" s="21">
        <v>38595.493999999999</v>
      </c>
      <c r="D344" s="21"/>
      <c r="E344">
        <f t="shared" si="35"/>
        <v>-3314.009699681495</v>
      </c>
      <c r="F344">
        <f t="shared" si="36"/>
        <v>-3314</v>
      </c>
      <c r="G344">
        <f t="shared" si="37"/>
        <v>-1.7581599997356534E-2</v>
      </c>
      <c r="I344">
        <f t="shared" si="34"/>
        <v>-1.7581599997356534E-2</v>
      </c>
      <c r="P344">
        <f t="shared" si="32"/>
        <v>-1.9981075045998734E-2</v>
      </c>
      <c r="Q344" s="2">
        <f t="shared" si="38"/>
        <v>23576.993999999999</v>
      </c>
      <c r="X344" s="6"/>
    </row>
    <row r="345" spans="1:24">
      <c r="A345" s="17" t="s">
        <v>1787</v>
      </c>
      <c r="C345" s="21">
        <v>38595.495999999999</v>
      </c>
      <c r="D345" s="21"/>
      <c r="E345">
        <f t="shared" si="35"/>
        <v>-3314.0085962914172</v>
      </c>
      <c r="F345">
        <f t="shared" si="36"/>
        <v>-3314</v>
      </c>
      <c r="G345">
        <f t="shared" si="37"/>
        <v>-1.558159999694908E-2</v>
      </c>
      <c r="I345">
        <f t="shared" si="34"/>
        <v>-1.558159999694908E-2</v>
      </c>
      <c r="P345">
        <f t="shared" si="32"/>
        <v>-1.9981075045998734E-2</v>
      </c>
      <c r="Q345" s="2">
        <f t="shared" si="38"/>
        <v>23576.995999999999</v>
      </c>
      <c r="X345" s="6"/>
    </row>
    <row r="346" spans="1:24">
      <c r="A346" s="17" t="s">
        <v>1788</v>
      </c>
      <c r="C346" s="21">
        <v>38595.498</v>
      </c>
      <c r="D346" s="21"/>
      <c r="E346">
        <f t="shared" si="35"/>
        <v>-3314.007492901339</v>
      </c>
      <c r="F346">
        <f t="shared" si="36"/>
        <v>-3314</v>
      </c>
      <c r="G346">
        <f t="shared" si="37"/>
        <v>-1.3581599996541627E-2</v>
      </c>
      <c r="I346">
        <f t="shared" si="34"/>
        <v>-1.3581599996541627E-2</v>
      </c>
      <c r="P346">
        <f t="shared" si="32"/>
        <v>-1.9981075045998734E-2</v>
      </c>
      <c r="Q346" s="2">
        <f t="shared" si="38"/>
        <v>23576.998</v>
      </c>
      <c r="X346" s="6"/>
    </row>
    <row r="347" spans="1:24">
      <c r="A347" s="17" t="s">
        <v>1774</v>
      </c>
      <c r="C347" s="21">
        <v>38615.417999999998</v>
      </c>
      <c r="D347" s="21"/>
      <c r="E347">
        <f t="shared" si="35"/>
        <v>-3303.0177277270232</v>
      </c>
      <c r="F347">
        <f t="shared" si="36"/>
        <v>-3303</v>
      </c>
      <c r="G347">
        <f t="shared" si="37"/>
        <v>-3.2133200002135709E-2</v>
      </c>
      <c r="I347">
        <f t="shared" si="34"/>
        <v>-3.2133200002135709E-2</v>
      </c>
      <c r="P347">
        <f t="shared" si="32"/>
        <v>-1.9812155538572421E-2</v>
      </c>
      <c r="Q347" s="2">
        <f t="shared" si="38"/>
        <v>23596.917999999998</v>
      </c>
      <c r="X347" s="6"/>
    </row>
    <row r="348" spans="1:24">
      <c r="A348" s="17" t="s">
        <v>1789</v>
      </c>
      <c r="C348" s="21">
        <v>38615.419000000002</v>
      </c>
      <c r="D348" s="21"/>
      <c r="E348">
        <f t="shared" si="35"/>
        <v>-3303.0171760319822</v>
      </c>
      <c r="F348">
        <f t="shared" si="36"/>
        <v>-3303</v>
      </c>
      <c r="G348">
        <f t="shared" si="37"/>
        <v>-3.1133199998294003E-2</v>
      </c>
      <c r="I348">
        <f t="shared" si="34"/>
        <v>-3.1133199998294003E-2</v>
      </c>
      <c r="P348">
        <f t="shared" si="32"/>
        <v>-1.9812155538572421E-2</v>
      </c>
      <c r="Q348" s="2">
        <f t="shared" si="38"/>
        <v>23596.919000000002</v>
      </c>
      <c r="X348" s="6"/>
    </row>
    <row r="349" spans="1:24">
      <c r="A349" s="17" t="s">
        <v>1787</v>
      </c>
      <c r="C349" s="21">
        <v>38615.421999999999</v>
      </c>
      <c r="D349" s="21"/>
      <c r="E349">
        <f t="shared" si="35"/>
        <v>-3303.0155209468671</v>
      </c>
      <c r="F349">
        <f t="shared" si="36"/>
        <v>-3303</v>
      </c>
      <c r="G349">
        <f t="shared" si="37"/>
        <v>-2.8133200001320802E-2</v>
      </c>
      <c r="I349">
        <f t="shared" si="34"/>
        <v>-2.8133200001320802E-2</v>
      </c>
      <c r="P349">
        <f t="shared" si="32"/>
        <v>-1.9812155538572421E-2</v>
      </c>
      <c r="Q349" s="2">
        <f t="shared" si="38"/>
        <v>23596.921999999999</v>
      </c>
      <c r="X349" s="6"/>
    </row>
    <row r="350" spans="1:24">
      <c r="A350" s="17" t="s">
        <v>1785</v>
      </c>
      <c r="C350" s="21">
        <v>38615.423000000003</v>
      </c>
      <c r="D350" s="21"/>
      <c r="E350">
        <f t="shared" si="35"/>
        <v>-3303.0149692518262</v>
      </c>
      <c r="F350">
        <f t="shared" si="36"/>
        <v>-3303</v>
      </c>
      <c r="G350">
        <f t="shared" si="37"/>
        <v>-2.7133199997479096E-2</v>
      </c>
      <c r="I350">
        <f t="shared" si="34"/>
        <v>-2.7133199997479096E-2</v>
      </c>
      <c r="P350">
        <f t="shared" si="32"/>
        <v>-1.9812155538572421E-2</v>
      </c>
      <c r="Q350" s="2">
        <f t="shared" si="38"/>
        <v>23596.923000000003</v>
      </c>
      <c r="X350" s="6"/>
    </row>
    <row r="351" spans="1:24">
      <c r="A351" s="17" t="s">
        <v>1784</v>
      </c>
      <c r="C351" s="21">
        <v>38615.428</v>
      </c>
      <c r="D351" s="21"/>
      <c r="E351">
        <f t="shared" si="35"/>
        <v>-3303.0122107766333</v>
      </c>
      <c r="F351">
        <f t="shared" si="36"/>
        <v>-3303</v>
      </c>
      <c r="G351">
        <f t="shared" si="37"/>
        <v>-2.2133200000098441E-2</v>
      </c>
      <c r="I351">
        <f t="shared" si="34"/>
        <v>-2.2133200000098441E-2</v>
      </c>
      <c r="P351">
        <f t="shared" si="32"/>
        <v>-1.9812155538572421E-2</v>
      </c>
      <c r="Q351" s="2">
        <f t="shared" si="38"/>
        <v>23596.928</v>
      </c>
      <c r="X351" s="6"/>
    </row>
    <row r="352" spans="1:24">
      <c r="A352" s="17" t="s">
        <v>1768</v>
      </c>
      <c r="C352" s="21">
        <v>38615.432999999997</v>
      </c>
      <c r="D352" s="21"/>
      <c r="E352">
        <f t="shared" si="35"/>
        <v>-3303.0094523014404</v>
      </c>
      <c r="F352">
        <f t="shared" si="36"/>
        <v>-3303</v>
      </c>
      <c r="G352">
        <f t="shared" si="37"/>
        <v>-1.7133200002717786E-2</v>
      </c>
      <c r="I352">
        <f t="shared" si="34"/>
        <v>-1.7133200002717786E-2</v>
      </c>
      <c r="P352">
        <f t="shared" si="32"/>
        <v>-1.9812155538572421E-2</v>
      </c>
      <c r="Q352" s="2">
        <f t="shared" si="38"/>
        <v>23596.932999999997</v>
      </c>
      <c r="X352" s="6"/>
    </row>
    <row r="353" spans="1:24">
      <c r="A353" s="17" t="s">
        <v>1790</v>
      </c>
      <c r="C353" s="21">
        <v>38624.487999999998</v>
      </c>
      <c r="D353" s="21"/>
      <c r="E353">
        <f t="shared" si="35"/>
        <v>-3298.0138537244607</v>
      </c>
      <c r="F353">
        <f t="shared" si="36"/>
        <v>-3298</v>
      </c>
      <c r="G353">
        <f t="shared" si="37"/>
        <v>-2.5111199996899813E-2</v>
      </c>
      <c r="I353">
        <f t="shared" si="34"/>
        <v>-2.5111199996899813E-2</v>
      </c>
      <c r="P353">
        <f t="shared" si="32"/>
        <v>-1.9735558217025509E-2</v>
      </c>
      <c r="Q353" s="2">
        <f t="shared" si="38"/>
        <v>23605.987999999998</v>
      </c>
      <c r="X353" s="6"/>
    </row>
    <row r="354" spans="1:24">
      <c r="A354" s="17" t="s">
        <v>1791</v>
      </c>
      <c r="C354" s="21">
        <v>38635.370999999999</v>
      </c>
      <c r="D354" s="21"/>
      <c r="E354">
        <f t="shared" si="35"/>
        <v>-3292.0097566164227</v>
      </c>
      <c r="F354">
        <f t="shared" si="36"/>
        <v>-3292</v>
      </c>
      <c r="G354">
        <f t="shared" si="37"/>
        <v>-1.7684799997368827E-2</v>
      </c>
      <c r="I354">
        <f t="shared" si="34"/>
        <v>-1.7684799997368827E-2</v>
      </c>
      <c r="P354">
        <f t="shared" si="32"/>
        <v>-1.9643793456177876E-2</v>
      </c>
      <c r="Q354" s="2">
        <f t="shared" si="38"/>
        <v>23616.870999999999</v>
      </c>
      <c r="X354" s="6"/>
    </row>
    <row r="355" spans="1:24">
      <c r="A355" s="17" t="s">
        <v>1792</v>
      </c>
      <c r="C355" s="21">
        <v>38644.423000000003</v>
      </c>
      <c r="D355" s="21"/>
      <c r="E355">
        <f t="shared" si="35"/>
        <v>-3287.015813124558</v>
      </c>
      <c r="F355">
        <f t="shared" si="36"/>
        <v>-3287</v>
      </c>
      <c r="G355">
        <f t="shared" si="37"/>
        <v>-2.8662799995800015E-2</v>
      </c>
      <c r="I355">
        <f t="shared" si="34"/>
        <v>-2.8662799995800015E-2</v>
      </c>
      <c r="P355">
        <f t="shared" si="32"/>
        <v>-1.9567449509645396E-2</v>
      </c>
      <c r="Q355" s="2">
        <f t="shared" si="38"/>
        <v>23625.923000000003</v>
      </c>
      <c r="X355" s="6"/>
    </row>
    <row r="356" spans="1:24">
      <c r="A356" s="17" t="s">
        <v>1793</v>
      </c>
      <c r="C356" s="21">
        <v>38644.427000000003</v>
      </c>
      <c r="D356" s="21"/>
      <c r="E356">
        <f t="shared" si="35"/>
        <v>-3287.013606344402</v>
      </c>
      <c r="F356">
        <f t="shared" si="36"/>
        <v>-3287</v>
      </c>
      <c r="G356">
        <f t="shared" si="37"/>
        <v>-2.4662799994985107E-2</v>
      </c>
      <c r="I356">
        <f t="shared" si="34"/>
        <v>-2.4662799994985107E-2</v>
      </c>
      <c r="P356">
        <f t="shared" si="32"/>
        <v>-1.9567449509645396E-2</v>
      </c>
      <c r="Q356" s="2">
        <f t="shared" si="38"/>
        <v>23625.927000000003</v>
      </c>
      <c r="X356" s="6"/>
    </row>
    <row r="357" spans="1:24">
      <c r="A357" s="17" t="s">
        <v>1794</v>
      </c>
      <c r="C357" s="21">
        <v>38644.428</v>
      </c>
      <c r="D357" s="21"/>
      <c r="E357">
        <f t="shared" si="35"/>
        <v>-3287.0130546493647</v>
      </c>
      <c r="F357">
        <f t="shared" si="36"/>
        <v>-3287</v>
      </c>
      <c r="G357">
        <f t="shared" si="37"/>
        <v>-2.3662799998419359E-2</v>
      </c>
      <c r="I357">
        <f t="shared" si="34"/>
        <v>-2.3662799998419359E-2</v>
      </c>
      <c r="P357">
        <f t="shared" si="32"/>
        <v>-1.9567449509645396E-2</v>
      </c>
      <c r="Q357" s="2">
        <f t="shared" si="38"/>
        <v>23625.928</v>
      </c>
      <c r="X357" s="6"/>
    </row>
    <row r="358" spans="1:24">
      <c r="A358" s="17" t="s">
        <v>1795</v>
      </c>
      <c r="C358" s="21">
        <v>38644.430999999997</v>
      </c>
      <c r="D358" s="21"/>
      <c r="E358">
        <f t="shared" si="35"/>
        <v>-3287.01139956425</v>
      </c>
      <c r="F358">
        <f t="shared" si="36"/>
        <v>-3287</v>
      </c>
      <c r="G358">
        <f t="shared" si="37"/>
        <v>-2.0662800001446158E-2</v>
      </c>
      <c r="I358">
        <f t="shared" si="34"/>
        <v>-2.0662800001446158E-2</v>
      </c>
      <c r="P358">
        <f t="shared" si="32"/>
        <v>-1.9567449509645396E-2</v>
      </c>
      <c r="Q358" s="2">
        <f t="shared" si="38"/>
        <v>23625.930999999997</v>
      </c>
      <c r="X358" s="6"/>
    </row>
    <row r="359" spans="1:24">
      <c r="A359" s="17" t="s">
        <v>1768</v>
      </c>
      <c r="C359" s="21">
        <v>38644.436999999998</v>
      </c>
      <c r="D359" s="21"/>
      <c r="E359">
        <f t="shared" si="35"/>
        <v>-3287.0080893940162</v>
      </c>
      <c r="F359">
        <f t="shared" si="36"/>
        <v>-3287</v>
      </c>
      <c r="G359">
        <f t="shared" si="37"/>
        <v>-1.4662800000223797E-2</v>
      </c>
      <c r="I359">
        <f t="shared" si="34"/>
        <v>-1.4662800000223797E-2</v>
      </c>
      <c r="P359">
        <f t="shared" si="32"/>
        <v>-1.9567449509645396E-2</v>
      </c>
      <c r="Q359" s="2">
        <f t="shared" si="38"/>
        <v>23625.936999999998</v>
      </c>
      <c r="X359" s="6"/>
    </row>
    <row r="360" spans="1:24">
      <c r="A360" s="17" t="s">
        <v>1796</v>
      </c>
      <c r="C360" s="21">
        <v>38653.498</v>
      </c>
      <c r="D360" s="21"/>
      <c r="E360">
        <f t="shared" si="35"/>
        <v>-3282.0091806468022</v>
      </c>
      <c r="F360">
        <f t="shared" si="36"/>
        <v>-3282</v>
      </c>
      <c r="G360">
        <f t="shared" si="37"/>
        <v>-1.6640800000459421E-2</v>
      </c>
      <c r="I360">
        <f t="shared" si="34"/>
        <v>-1.6640800000459421E-2</v>
      </c>
      <c r="P360">
        <f t="shared" si="32"/>
        <v>-1.9491220733574031E-2</v>
      </c>
      <c r="Q360" s="2">
        <f t="shared" si="38"/>
        <v>23634.998</v>
      </c>
      <c r="X360" s="6"/>
    </row>
    <row r="361" spans="1:24">
      <c r="A361" s="17" t="s">
        <v>1777</v>
      </c>
      <c r="C361" s="21">
        <v>38664.368000000002</v>
      </c>
      <c r="D361" s="21"/>
      <c r="E361">
        <f t="shared" si="35"/>
        <v>-3276.0122555742691</v>
      </c>
      <c r="F361">
        <f t="shared" si="36"/>
        <v>-3276</v>
      </c>
      <c r="G361">
        <f t="shared" si="37"/>
        <v>-2.2214399999938905E-2</v>
      </c>
      <c r="I361">
        <f t="shared" si="34"/>
        <v>-2.2214399999938905E-2</v>
      </c>
      <c r="P361">
        <f t="shared" si="32"/>
        <v>-1.9399898227297055E-2</v>
      </c>
      <c r="Q361" s="2">
        <f t="shared" si="38"/>
        <v>23645.868000000002</v>
      </c>
      <c r="X361" s="6"/>
    </row>
    <row r="362" spans="1:24">
      <c r="A362" s="17" t="s">
        <v>1791</v>
      </c>
      <c r="C362" s="21">
        <v>38664.375999999997</v>
      </c>
      <c r="D362" s="21"/>
      <c r="E362">
        <f t="shared" si="35"/>
        <v>-3276.0078420139616</v>
      </c>
      <c r="F362">
        <f t="shared" si="36"/>
        <v>-3276</v>
      </c>
      <c r="G362">
        <f t="shared" si="37"/>
        <v>-1.4214400005585048E-2</v>
      </c>
      <c r="I362">
        <f t="shared" si="34"/>
        <v>-1.4214400005585048E-2</v>
      </c>
      <c r="P362">
        <f t="shared" si="32"/>
        <v>-1.9399898227297055E-2</v>
      </c>
      <c r="Q362" s="2">
        <f t="shared" si="38"/>
        <v>23645.875999999997</v>
      </c>
      <c r="X362" s="6"/>
    </row>
    <row r="363" spans="1:24">
      <c r="A363" s="17" t="s">
        <v>1777</v>
      </c>
      <c r="C363" s="21">
        <v>38673.428</v>
      </c>
      <c r="D363" s="21"/>
      <c r="E363">
        <f t="shared" si="35"/>
        <v>-3271.0138985220965</v>
      </c>
      <c r="F363">
        <f t="shared" si="36"/>
        <v>-3271</v>
      </c>
      <c r="G363">
        <f t="shared" si="37"/>
        <v>-2.5192399996740278E-2</v>
      </c>
      <c r="I363">
        <f t="shared" si="34"/>
        <v>-2.5192399996740278E-2</v>
      </c>
      <c r="P363">
        <f t="shared" si="32"/>
        <v>-1.9323922826240125E-2</v>
      </c>
      <c r="Q363" s="2">
        <f t="shared" si="38"/>
        <v>23654.928</v>
      </c>
      <c r="X363" s="6"/>
    </row>
    <row r="364" spans="1:24">
      <c r="A364" s="17" t="s">
        <v>1797</v>
      </c>
      <c r="C364" s="21">
        <v>38680.680999999997</v>
      </c>
      <c r="D364" s="21"/>
      <c r="E364">
        <f t="shared" si="35"/>
        <v>-3267.0124544051641</v>
      </c>
      <c r="F364">
        <f t="shared" si="36"/>
        <v>-3267</v>
      </c>
      <c r="G364">
        <f t="shared" si="37"/>
        <v>-2.2574800001166295E-2</v>
      </c>
      <c r="I364">
        <f t="shared" si="34"/>
        <v>-2.2574800001166295E-2</v>
      </c>
      <c r="P364">
        <f t="shared" si="32"/>
        <v>-1.9263225428126578E-2</v>
      </c>
      <c r="Q364" s="2">
        <f t="shared" si="38"/>
        <v>23662.180999999997</v>
      </c>
      <c r="X364" s="6"/>
    </row>
    <row r="365" spans="1:24">
      <c r="A365" s="17" t="s">
        <v>1798</v>
      </c>
      <c r="C365" s="21">
        <v>38700.620999999999</v>
      </c>
      <c r="D365" s="21"/>
      <c r="E365">
        <f t="shared" si="35"/>
        <v>-3256.0116553300686</v>
      </c>
      <c r="F365">
        <f t="shared" si="36"/>
        <v>-3256</v>
      </c>
      <c r="G365">
        <f t="shared" si="37"/>
        <v>-2.1126399995409884E-2</v>
      </c>
      <c r="I365">
        <f t="shared" si="34"/>
        <v>-2.1126399995409884E-2</v>
      </c>
      <c r="P365">
        <f t="shared" si="32"/>
        <v>-1.9096687645835986E-2</v>
      </c>
      <c r="Q365" s="2">
        <f t="shared" si="38"/>
        <v>23682.120999999999</v>
      </c>
      <c r="X365" s="6"/>
    </row>
    <row r="366" spans="1:24">
      <c r="A366" s="64" t="s">
        <v>1645</v>
      </c>
      <c r="B366" s="13"/>
      <c r="C366" s="22">
        <v>38733.256000000001</v>
      </c>
      <c r="D366" s="22"/>
      <c r="E366">
        <f t="shared" si="35"/>
        <v>-3238.0070877365019</v>
      </c>
      <c r="F366">
        <f t="shared" si="36"/>
        <v>-3238</v>
      </c>
      <c r="G366">
        <f t="shared" si="37"/>
        <v>-1.2847199999669101E-2</v>
      </c>
      <c r="J366">
        <f>G366</f>
        <v>-1.2847199999669101E-2</v>
      </c>
      <c r="P366">
        <f t="shared" si="32"/>
        <v>-1.882537365442899E-2</v>
      </c>
      <c r="Q366" s="2">
        <f t="shared" si="38"/>
        <v>23714.756000000001</v>
      </c>
      <c r="X366" s="6"/>
    </row>
    <row r="367" spans="1:24">
      <c r="A367" s="17" t="s">
        <v>1799</v>
      </c>
      <c r="C367" s="21">
        <v>38760.447</v>
      </c>
      <c r="D367" s="21"/>
      <c r="E367">
        <f t="shared" si="35"/>
        <v>-3223.0059479345518</v>
      </c>
      <c r="F367">
        <f t="shared" si="36"/>
        <v>-3223</v>
      </c>
      <c r="G367">
        <f t="shared" si="37"/>
        <v>-1.078119999874616E-2</v>
      </c>
      <c r="I367">
        <f>G367</f>
        <v>-1.078119999874616E-2</v>
      </c>
      <c r="P367">
        <f t="shared" si="32"/>
        <v>-1.8600418849154796E-2</v>
      </c>
      <c r="Q367" s="2">
        <f t="shared" si="38"/>
        <v>23741.947</v>
      </c>
      <c r="X367" s="6"/>
    </row>
    <row r="368" spans="1:24">
      <c r="A368" s="15" t="s">
        <v>1645</v>
      </c>
      <c r="B368" s="13"/>
      <c r="C368" s="22">
        <v>38791.258500000004</v>
      </c>
      <c r="D368" s="22"/>
      <c r="E368">
        <f t="shared" si="35"/>
        <v>-3206.0073962443662</v>
      </c>
      <c r="F368">
        <f t="shared" si="36"/>
        <v>-3206</v>
      </c>
      <c r="G368">
        <f t="shared" si="37"/>
        <v>-1.3406399993982632E-2</v>
      </c>
      <c r="J368">
        <f>G368</f>
        <v>-1.3406399993982632E-2</v>
      </c>
      <c r="P368">
        <f t="shared" si="32"/>
        <v>-1.8346723124460906E-2</v>
      </c>
      <c r="Q368" s="2">
        <f t="shared" si="38"/>
        <v>23772.758500000004</v>
      </c>
      <c r="X368" s="6"/>
    </row>
    <row r="369" spans="1:24">
      <c r="A369" s="17" t="s">
        <v>1800</v>
      </c>
      <c r="C369" s="21">
        <v>38820.267</v>
      </c>
      <c r="D369" s="21"/>
      <c r="E369">
        <f t="shared" si="35"/>
        <v>-3190.0035507092693</v>
      </c>
      <c r="F369">
        <f t="shared" si="36"/>
        <v>-3190</v>
      </c>
      <c r="G369">
        <f t="shared" si="37"/>
        <v>-6.4359999960288405E-3</v>
      </c>
      <c r="I369">
        <f>G369</f>
        <v>-6.4359999960288405E-3</v>
      </c>
      <c r="P369">
        <f t="shared" si="32"/>
        <v>-1.810916687775949E-2</v>
      </c>
      <c r="Q369" s="2">
        <f t="shared" si="38"/>
        <v>23801.767</v>
      </c>
      <c r="X369" s="6"/>
    </row>
    <row r="370" spans="1:24">
      <c r="A370" s="17" t="s">
        <v>1801</v>
      </c>
      <c r="C370" s="21">
        <v>38829.322</v>
      </c>
      <c r="D370" s="21"/>
      <c r="E370">
        <f t="shared" si="35"/>
        <v>-3185.0079521322891</v>
      </c>
      <c r="F370">
        <f t="shared" si="36"/>
        <v>-3185</v>
      </c>
      <c r="G370">
        <f t="shared" si="37"/>
        <v>-1.4413999997486826E-2</v>
      </c>
      <c r="I370">
        <f>G370</f>
        <v>-1.4413999997486826E-2</v>
      </c>
      <c r="P370">
        <f t="shared" si="32"/>
        <v>-1.8035172408633622E-2</v>
      </c>
      <c r="Q370" s="2">
        <f t="shared" si="38"/>
        <v>23810.822</v>
      </c>
      <c r="X370" s="6"/>
    </row>
    <row r="371" spans="1:24">
      <c r="A371" s="15" t="s">
        <v>1645</v>
      </c>
      <c r="B371" s="13"/>
      <c r="C371" s="22">
        <v>38829.322999999997</v>
      </c>
      <c r="D371" s="22"/>
      <c r="E371">
        <f t="shared" si="35"/>
        <v>-3185.0074004372523</v>
      </c>
      <c r="F371">
        <f t="shared" si="36"/>
        <v>-3185</v>
      </c>
      <c r="G371">
        <f t="shared" si="37"/>
        <v>-1.3414000000921078E-2</v>
      </c>
      <c r="J371">
        <f>G371</f>
        <v>-1.3414000000921078E-2</v>
      </c>
      <c r="P371">
        <f t="shared" si="32"/>
        <v>-1.8035172408633622E-2</v>
      </c>
      <c r="Q371" s="2">
        <f t="shared" si="38"/>
        <v>23810.822999999997</v>
      </c>
      <c r="X371" s="6"/>
    </row>
    <row r="372" spans="1:24">
      <c r="A372" s="17" t="s">
        <v>1802</v>
      </c>
      <c r="C372" s="21">
        <v>38840.197</v>
      </c>
      <c r="D372" s="21"/>
      <c r="E372">
        <f t="shared" si="35"/>
        <v>-3179.0082685845637</v>
      </c>
      <c r="F372">
        <f t="shared" si="36"/>
        <v>-3179</v>
      </c>
      <c r="G372">
        <f t="shared" si="37"/>
        <v>-1.4987599999585655E-2</v>
      </c>
      <c r="I372">
        <f>G372</f>
        <v>-1.4987599999585655E-2</v>
      </c>
      <c r="P372">
        <f t="shared" si="32"/>
        <v>-1.7946531070691246E-2</v>
      </c>
      <c r="Q372" s="2">
        <f t="shared" si="38"/>
        <v>23821.697</v>
      </c>
      <c r="X372" s="6"/>
    </row>
    <row r="373" spans="1:24">
      <c r="A373" s="15" t="s">
        <v>1645</v>
      </c>
      <c r="B373" s="13"/>
      <c r="C373" s="22">
        <v>38840.198499999999</v>
      </c>
      <c r="D373" s="22"/>
      <c r="E373">
        <f t="shared" si="35"/>
        <v>-3179.0074410420061</v>
      </c>
      <c r="F373">
        <f t="shared" si="36"/>
        <v>-3179</v>
      </c>
      <c r="G373">
        <f t="shared" si="37"/>
        <v>-1.3487600001099054E-2</v>
      </c>
      <c r="J373">
        <f>G373</f>
        <v>-1.3487600001099054E-2</v>
      </c>
      <c r="P373">
        <f t="shared" si="32"/>
        <v>-1.7946531070691246E-2</v>
      </c>
      <c r="Q373" s="2">
        <f t="shared" si="38"/>
        <v>23821.698499999999</v>
      </c>
      <c r="X373" s="6"/>
    </row>
    <row r="374" spans="1:24">
      <c r="A374" s="17" t="s">
        <v>1803</v>
      </c>
      <c r="C374" s="21">
        <v>38934.438000000002</v>
      </c>
      <c r="D374" s="21"/>
      <c r="E374">
        <f t="shared" si="35"/>
        <v>-3127.0159764262899</v>
      </c>
      <c r="F374">
        <f t="shared" si="36"/>
        <v>-3127</v>
      </c>
      <c r="G374">
        <f t="shared" si="37"/>
        <v>-2.8958799994143192E-2</v>
      </c>
      <c r="I374">
        <f t="shared" ref="I374:I400" si="39">G374</f>
        <v>-2.8958799994143192E-2</v>
      </c>
      <c r="P374">
        <f t="shared" si="32"/>
        <v>-1.7185253224071374E-2</v>
      </c>
      <c r="Q374" s="2">
        <f t="shared" si="38"/>
        <v>23915.938000000002</v>
      </c>
      <c r="X374" s="6"/>
    </row>
    <row r="375" spans="1:24">
      <c r="A375" s="17" t="s">
        <v>1804</v>
      </c>
      <c r="C375" s="21">
        <v>38934.440999999999</v>
      </c>
      <c r="D375" s="21"/>
      <c r="E375">
        <f t="shared" si="35"/>
        <v>-3127.0143213411748</v>
      </c>
      <c r="F375">
        <f t="shared" si="36"/>
        <v>-3127</v>
      </c>
      <c r="G375">
        <f t="shared" si="37"/>
        <v>-2.595879999716999E-2</v>
      </c>
      <c r="I375">
        <f t="shared" si="39"/>
        <v>-2.595879999716999E-2</v>
      </c>
      <c r="P375">
        <f t="shared" si="32"/>
        <v>-1.7185253224071374E-2</v>
      </c>
      <c r="Q375" s="2">
        <f t="shared" si="38"/>
        <v>23915.940999999999</v>
      </c>
      <c r="X375" s="6"/>
    </row>
    <row r="376" spans="1:24">
      <c r="A376" s="17" t="s">
        <v>1805</v>
      </c>
      <c r="C376" s="21">
        <v>38934.442999999999</v>
      </c>
      <c r="D376" s="21"/>
      <c r="E376">
        <f t="shared" si="35"/>
        <v>-3127.0132179510965</v>
      </c>
      <c r="F376">
        <f t="shared" si="36"/>
        <v>-3127</v>
      </c>
      <c r="G376">
        <f t="shared" si="37"/>
        <v>-2.3958799996762536E-2</v>
      </c>
      <c r="I376">
        <f t="shared" si="39"/>
        <v>-2.3958799996762536E-2</v>
      </c>
      <c r="P376">
        <f t="shared" si="32"/>
        <v>-1.7185253224071374E-2</v>
      </c>
      <c r="Q376" s="2">
        <f t="shared" si="38"/>
        <v>23915.942999999999</v>
      </c>
      <c r="X376" s="6"/>
    </row>
    <row r="377" spans="1:24">
      <c r="A377" s="14" t="s">
        <v>1649</v>
      </c>
      <c r="B377" s="13"/>
      <c r="C377" s="22">
        <v>38972.514999999999</v>
      </c>
      <c r="D377" s="22"/>
      <c r="E377">
        <f t="shared" si="35"/>
        <v>-3106.0090844311876</v>
      </c>
      <c r="F377">
        <f t="shared" si="36"/>
        <v>-3106</v>
      </c>
      <c r="G377">
        <f t="shared" si="37"/>
        <v>-1.6466399996716063E-2</v>
      </c>
      <c r="I377">
        <f t="shared" si="39"/>
        <v>-1.6466399996716063E-2</v>
      </c>
      <c r="P377">
        <f t="shared" si="32"/>
        <v>-1.688134522004324E-2</v>
      </c>
      <c r="Q377" s="2">
        <f t="shared" si="38"/>
        <v>23954.014999999999</v>
      </c>
      <c r="X377" s="6"/>
    </row>
    <row r="378" spans="1:24">
      <c r="A378" s="17" t="s">
        <v>1781</v>
      </c>
      <c r="C378" s="21">
        <v>38972.517999999996</v>
      </c>
      <c r="D378" s="21"/>
      <c r="E378">
        <f t="shared" si="35"/>
        <v>-3106.0074293460725</v>
      </c>
      <c r="F378">
        <f t="shared" si="36"/>
        <v>-3106</v>
      </c>
      <c r="G378">
        <f t="shared" si="37"/>
        <v>-1.3466399999742862E-2</v>
      </c>
      <c r="I378">
        <f t="shared" si="39"/>
        <v>-1.3466399999742862E-2</v>
      </c>
      <c r="P378">
        <f t="shared" si="32"/>
        <v>-1.688134522004324E-2</v>
      </c>
      <c r="Q378" s="2">
        <f t="shared" si="38"/>
        <v>23954.017999999996</v>
      </c>
      <c r="X378" s="6"/>
    </row>
    <row r="379" spans="1:24">
      <c r="A379" s="14" t="s">
        <v>1649</v>
      </c>
      <c r="B379" s="13"/>
      <c r="C379" s="22">
        <v>38981.578999999998</v>
      </c>
      <c r="D379" s="22"/>
      <c r="E379">
        <f t="shared" si="35"/>
        <v>-3101.0085205988585</v>
      </c>
      <c r="F379">
        <f t="shared" si="36"/>
        <v>-3101</v>
      </c>
      <c r="G379">
        <f t="shared" si="37"/>
        <v>-1.5444399999978486E-2</v>
      </c>
      <c r="I379">
        <f t="shared" si="39"/>
        <v>-1.5444399999978486E-2</v>
      </c>
      <c r="P379">
        <f t="shared" si="32"/>
        <v>-1.6809285614663994E-2</v>
      </c>
      <c r="Q379" s="2">
        <f t="shared" si="38"/>
        <v>23963.078999999998</v>
      </c>
      <c r="X379" s="6"/>
    </row>
    <row r="380" spans="1:24">
      <c r="A380" s="17" t="s">
        <v>1781</v>
      </c>
      <c r="C380" s="21">
        <v>38992.457999999999</v>
      </c>
      <c r="D380" s="21"/>
      <c r="E380">
        <f t="shared" si="35"/>
        <v>-3095.006630270977</v>
      </c>
      <c r="F380">
        <f t="shared" si="36"/>
        <v>-3095</v>
      </c>
      <c r="G380">
        <f t="shared" si="37"/>
        <v>-1.2018000001262408E-2</v>
      </c>
      <c r="I380">
        <f t="shared" si="39"/>
        <v>-1.2018000001262408E-2</v>
      </c>
      <c r="P380">
        <f t="shared" ref="P380:P443" si="40">+D$11+D$12*F380+D$13*F380^2</f>
        <v>-1.6722966113217559E-2</v>
      </c>
      <c r="Q380" s="2">
        <f t="shared" si="38"/>
        <v>23973.957999999999</v>
      </c>
      <c r="X380" s="6"/>
    </row>
    <row r="381" spans="1:24">
      <c r="A381" s="17" t="s">
        <v>1806</v>
      </c>
      <c r="C381" s="21">
        <v>38992.470999999998</v>
      </c>
      <c r="D381" s="21"/>
      <c r="E381">
        <f t="shared" si="35"/>
        <v>-3094.999458235472</v>
      </c>
      <c r="F381">
        <f t="shared" si="36"/>
        <v>-3095</v>
      </c>
      <c r="G381">
        <f t="shared" si="37"/>
        <v>9.8199999774806201E-4</v>
      </c>
      <c r="I381">
        <f t="shared" si="39"/>
        <v>9.8199999774806201E-4</v>
      </c>
      <c r="P381">
        <f t="shared" si="40"/>
        <v>-1.6722966113217559E-2</v>
      </c>
      <c r="Q381" s="2">
        <f t="shared" si="38"/>
        <v>23973.970999999998</v>
      </c>
      <c r="X381" s="6"/>
    </row>
    <row r="382" spans="1:24">
      <c r="A382" s="17" t="s">
        <v>1781</v>
      </c>
      <c r="C382" s="21">
        <v>39012.387000000002</v>
      </c>
      <c r="D382" s="21"/>
      <c r="E382">
        <f t="shared" si="35"/>
        <v>-3084.0118998413081</v>
      </c>
      <c r="F382">
        <f t="shared" si="36"/>
        <v>-3084</v>
      </c>
      <c r="G382">
        <f t="shared" si="37"/>
        <v>-2.1569599994109012E-2</v>
      </c>
      <c r="I382">
        <f t="shared" si="39"/>
        <v>-2.1569599994109012E-2</v>
      </c>
      <c r="P382">
        <f t="shared" si="40"/>
        <v>-1.6565144431423647E-2</v>
      </c>
      <c r="Q382" s="2">
        <f t="shared" si="38"/>
        <v>23993.887000000002</v>
      </c>
      <c r="X382" s="6"/>
    </row>
    <row r="383" spans="1:24">
      <c r="A383" s="17" t="s">
        <v>1781</v>
      </c>
      <c r="C383" s="21">
        <v>39021.445</v>
      </c>
      <c r="D383" s="21"/>
      <c r="E383">
        <f t="shared" si="35"/>
        <v>-3079.0146461792133</v>
      </c>
      <c r="F383">
        <f t="shared" si="36"/>
        <v>-3079</v>
      </c>
      <c r="G383">
        <f t="shared" si="37"/>
        <v>-2.6547599998593796E-2</v>
      </c>
      <c r="I383">
        <f t="shared" si="39"/>
        <v>-2.6547599998593796E-2</v>
      </c>
      <c r="P383">
        <f t="shared" si="40"/>
        <v>-1.6493591576073278E-2</v>
      </c>
      <c r="Q383" s="2">
        <f t="shared" si="38"/>
        <v>24002.945</v>
      </c>
      <c r="X383" s="6"/>
    </row>
    <row r="384" spans="1:24">
      <c r="A384" s="17" t="s">
        <v>1807</v>
      </c>
      <c r="C384" s="21">
        <v>39061.328000000001</v>
      </c>
      <c r="D384" s="21"/>
      <c r="E384">
        <f t="shared" si="35"/>
        <v>-3057.0113929439071</v>
      </c>
      <c r="F384">
        <f t="shared" si="36"/>
        <v>-3057</v>
      </c>
      <c r="G384">
        <f t="shared" si="37"/>
        <v>-2.0650799997383729E-2</v>
      </c>
      <c r="I384">
        <f t="shared" si="39"/>
        <v>-2.0650799997383729E-2</v>
      </c>
      <c r="P384">
        <f t="shared" si="40"/>
        <v>-1.6180127237609618E-2</v>
      </c>
      <c r="Q384" s="2">
        <f t="shared" si="38"/>
        <v>24042.828000000001</v>
      </c>
      <c r="X384" s="6"/>
    </row>
    <row r="385" spans="1:24">
      <c r="A385" s="17" t="s">
        <v>1808</v>
      </c>
      <c r="C385" s="21">
        <v>39061.332000000002</v>
      </c>
      <c r="D385" s="21"/>
      <c r="E385">
        <f t="shared" si="35"/>
        <v>-3057.0091861637511</v>
      </c>
      <c r="F385">
        <f t="shared" si="36"/>
        <v>-3057</v>
      </c>
      <c r="G385">
        <f t="shared" si="37"/>
        <v>-1.6650799996568821E-2</v>
      </c>
      <c r="I385">
        <f t="shared" si="39"/>
        <v>-1.6650799996568821E-2</v>
      </c>
      <c r="P385">
        <f t="shared" si="40"/>
        <v>-1.6180127237609618E-2</v>
      </c>
      <c r="Q385" s="2">
        <f t="shared" si="38"/>
        <v>24042.832000000002</v>
      </c>
      <c r="X385" s="6"/>
    </row>
    <row r="386" spans="1:24">
      <c r="A386" s="17" t="s">
        <v>1809</v>
      </c>
      <c r="C386" s="21">
        <v>39061.332999999999</v>
      </c>
      <c r="D386" s="21"/>
      <c r="E386">
        <f t="shared" si="35"/>
        <v>-3057.0086344687143</v>
      </c>
      <c r="F386">
        <f t="shared" si="36"/>
        <v>-3057</v>
      </c>
      <c r="G386">
        <f t="shared" si="37"/>
        <v>-1.5650800000003073E-2</v>
      </c>
      <c r="I386">
        <f t="shared" si="39"/>
        <v>-1.5650800000003073E-2</v>
      </c>
      <c r="P386">
        <f t="shared" si="40"/>
        <v>-1.6180127237609618E-2</v>
      </c>
      <c r="Q386" s="2">
        <f t="shared" si="38"/>
        <v>24042.832999999999</v>
      </c>
      <c r="X386" s="6"/>
    </row>
    <row r="387" spans="1:24">
      <c r="A387" s="17" t="s">
        <v>1808</v>
      </c>
      <c r="C387" s="21">
        <v>39061.334000000003</v>
      </c>
      <c r="D387" s="21"/>
      <c r="E387">
        <f t="shared" si="35"/>
        <v>-3057.0080827736733</v>
      </c>
      <c r="F387">
        <f t="shared" si="36"/>
        <v>-3057</v>
      </c>
      <c r="G387">
        <f t="shared" si="37"/>
        <v>-1.4650799996161368E-2</v>
      </c>
      <c r="I387">
        <f t="shared" si="39"/>
        <v>-1.4650799996161368E-2</v>
      </c>
      <c r="P387">
        <f t="shared" si="40"/>
        <v>-1.6180127237609618E-2</v>
      </c>
      <c r="Q387" s="2">
        <f t="shared" si="38"/>
        <v>24042.834000000003</v>
      </c>
      <c r="X387" s="6"/>
    </row>
    <row r="388" spans="1:24">
      <c r="A388" s="17" t="s">
        <v>1810</v>
      </c>
      <c r="C388" s="21">
        <v>39061.339999999997</v>
      </c>
      <c r="D388" s="21"/>
      <c r="E388">
        <f t="shared" si="35"/>
        <v>-3057.0047726034431</v>
      </c>
      <c r="F388">
        <f t="shared" si="36"/>
        <v>-3057</v>
      </c>
      <c r="G388">
        <f t="shared" si="37"/>
        <v>-8.6508000022149645E-3</v>
      </c>
      <c r="I388">
        <f t="shared" si="39"/>
        <v>-8.6508000022149645E-3</v>
      </c>
      <c r="P388">
        <f t="shared" si="40"/>
        <v>-1.6180127237609618E-2</v>
      </c>
      <c r="Q388" s="2">
        <f t="shared" si="38"/>
        <v>24042.839999999997</v>
      </c>
      <c r="X388" s="6"/>
    </row>
    <row r="389" spans="1:24">
      <c r="A389" s="17" t="s">
        <v>1811</v>
      </c>
      <c r="C389" s="21">
        <v>39061.341999999997</v>
      </c>
      <c r="D389" s="21"/>
      <c r="E389">
        <f t="shared" si="35"/>
        <v>-3057.0036692133654</v>
      </c>
      <c r="F389">
        <f t="shared" si="36"/>
        <v>-3057</v>
      </c>
      <c r="G389">
        <f t="shared" si="37"/>
        <v>-6.6508000018075109E-3</v>
      </c>
      <c r="I389">
        <f t="shared" si="39"/>
        <v>-6.6508000018075109E-3</v>
      </c>
      <c r="P389">
        <f t="shared" si="40"/>
        <v>-1.6180127237609618E-2</v>
      </c>
      <c r="Q389" s="2">
        <f t="shared" si="38"/>
        <v>24042.841999999997</v>
      </c>
      <c r="X389" s="6"/>
    </row>
    <row r="390" spans="1:24">
      <c r="A390" s="17" t="s">
        <v>1812</v>
      </c>
      <c r="C390" s="21">
        <v>39061.345999999998</v>
      </c>
      <c r="D390" s="21"/>
      <c r="E390">
        <f t="shared" si="35"/>
        <v>-3057.0014624332093</v>
      </c>
      <c r="F390">
        <f t="shared" si="36"/>
        <v>-3057</v>
      </c>
      <c r="G390">
        <f t="shared" si="37"/>
        <v>-2.6508000009926036E-3</v>
      </c>
      <c r="I390">
        <f t="shared" si="39"/>
        <v>-2.6508000009926036E-3</v>
      </c>
      <c r="P390">
        <f t="shared" si="40"/>
        <v>-1.6180127237609618E-2</v>
      </c>
      <c r="Q390" s="2">
        <f t="shared" si="38"/>
        <v>24042.845999999998</v>
      </c>
      <c r="X390" s="6"/>
    </row>
    <row r="391" spans="1:24">
      <c r="A391" s="17" t="s">
        <v>1748</v>
      </c>
      <c r="C391" s="21">
        <v>39061.364999999998</v>
      </c>
      <c r="D391" s="21"/>
      <c r="E391">
        <f t="shared" si="35"/>
        <v>-3056.9909802274706</v>
      </c>
      <c r="F391">
        <f t="shared" si="36"/>
        <v>-3057</v>
      </c>
      <c r="G391">
        <f t="shared" si="37"/>
        <v>1.6349199999240227E-2</v>
      </c>
      <c r="I391">
        <f t="shared" si="39"/>
        <v>1.6349199999240227E-2</v>
      </c>
      <c r="P391">
        <f t="shared" si="40"/>
        <v>-1.6180127237609618E-2</v>
      </c>
      <c r="Q391" s="2">
        <f t="shared" si="38"/>
        <v>24042.864999999998</v>
      </c>
      <c r="X391" s="6"/>
    </row>
    <row r="392" spans="1:24">
      <c r="A392" s="14" t="s">
        <v>1650</v>
      </c>
      <c r="B392" s="13"/>
      <c r="C392" s="22">
        <v>39070.402000000002</v>
      </c>
      <c r="D392" s="22"/>
      <c r="E392">
        <f t="shared" si="35"/>
        <v>-3052.0053121611882</v>
      </c>
      <c r="F392">
        <f t="shared" si="36"/>
        <v>-3052</v>
      </c>
      <c r="G392">
        <f t="shared" si="37"/>
        <v>-9.6287999986088835E-3</v>
      </c>
      <c r="I392">
        <f t="shared" si="39"/>
        <v>-9.6287999986088835E-3</v>
      </c>
      <c r="P392">
        <f t="shared" si="40"/>
        <v>-1.6109196302749235E-2</v>
      </c>
      <c r="Q392" s="2">
        <f t="shared" si="38"/>
        <v>24051.902000000002</v>
      </c>
      <c r="X392" s="6"/>
    </row>
    <row r="393" spans="1:24">
      <c r="A393" s="14" t="s">
        <v>1650</v>
      </c>
      <c r="B393" s="13"/>
      <c r="C393" s="22">
        <v>39079.472000000002</v>
      </c>
      <c r="D393" s="22"/>
      <c r="E393">
        <f t="shared" si="35"/>
        <v>-3047.0014381586257</v>
      </c>
      <c r="F393">
        <f t="shared" si="36"/>
        <v>-3047</v>
      </c>
      <c r="G393">
        <f t="shared" si="37"/>
        <v>-2.606799993372988E-3</v>
      </c>
      <c r="I393">
        <f t="shared" si="39"/>
        <v>-2.606799993372988E-3</v>
      </c>
      <c r="P393">
        <f t="shared" si="40"/>
        <v>-1.603838053834996E-2</v>
      </c>
      <c r="Q393" s="2">
        <f t="shared" si="38"/>
        <v>24060.972000000002</v>
      </c>
      <c r="X393" s="6"/>
    </row>
    <row r="394" spans="1:24">
      <c r="A394" s="14" t="s">
        <v>1650</v>
      </c>
      <c r="B394" s="13"/>
      <c r="C394" s="22">
        <v>39088.527000000002</v>
      </c>
      <c r="D394" s="22"/>
      <c r="E394">
        <f t="shared" si="35"/>
        <v>-3042.0058395816454</v>
      </c>
      <c r="F394">
        <f t="shared" si="36"/>
        <v>-3042</v>
      </c>
      <c r="G394">
        <f t="shared" si="37"/>
        <v>-1.0584799994830973E-2</v>
      </c>
      <c r="I394">
        <f t="shared" si="39"/>
        <v>-1.0584799994830973E-2</v>
      </c>
      <c r="P394">
        <f t="shared" si="40"/>
        <v>-1.596767994441179E-2</v>
      </c>
      <c r="Q394" s="2">
        <f t="shared" si="38"/>
        <v>24070.027000000002</v>
      </c>
      <c r="X394" s="6"/>
    </row>
    <row r="395" spans="1:24">
      <c r="A395" s="14" t="s">
        <v>1651</v>
      </c>
      <c r="B395" s="13"/>
      <c r="C395" s="22">
        <v>39117.523000000001</v>
      </c>
      <c r="D395" s="22"/>
      <c r="E395">
        <f t="shared" si="35"/>
        <v>-3026.0088902345328</v>
      </c>
      <c r="F395">
        <f t="shared" si="36"/>
        <v>-3026</v>
      </c>
      <c r="G395">
        <f t="shared" si="37"/>
        <v>-1.6114400001242757E-2</v>
      </c>
      <c r="I395">
        <f t="shared" si="39"/>
        <v>-1.6114400001242757E-2</v>
      </c>
      <c r="P395">
        <f t="shared" si="40"/>
        <v>-1.5742211989308304E-2</v>
      </c>
      <c r="Q395" s="2">
        <f t="shared" si="38"/>
        <v>24099.023000000001</v>
      </c>
      <c r="X395" s="6"/>
    </row>
    <row r="396" spans="1:24">
      <c r="A396" s="17" t="s">
        <v>1813</v>
      </c>
      <c r="C396" s="21">
        <v>39311.463000000003</v>
      </c>
      <c r="D396" s="21"/>
      <c r="E396">
        <f t="shared" si="35"/>
        <v>-2919.0131543958259</v>
      </c>
      <c r="F396">
        <f t="shared" si="36"/>
        <v>-2919</v>
      </c>
      <c r="G396">
        <f t="shared" si="37"/>
        <v>-2.3843599992687814E-2</v>
      </c>
      <c r="I396">
        <f t="shared" si="39"/>
        <v>-2.3843599992687814E-2</v>
      </c>
      <c r="P396">
        <f t="shared" si="40"/>
        <v>-1.4264710208326653E-2</v>
      </c>
      <c r="Q396" s="2">
        <f t="shared" si="38"/>
        <v>24292.963000000003</v>
      </c>
      <c r="X396" s="6"/>
    </row>
    <row r="397" spans="1:24">
      <c r="A397" s="17" t="s">
        <v>1814</v>
      </c>
      <c r="C397" s="21">
        <v>39311.464999999997</v>
      </c>
      <c r="D397" s="21"/>
      <c r="E397">
        <f t="shared" si="35"/>
        <v>-2919.0120510057523</v>
      </c>
      <c r="F397">
        <f t="shared" si="36"/>
        <v>-2919</v>
      </c>
      <c r="G397">
        <f t="shared" si="37"/>
        <v>-2.1843599999556318E-2</v>
      </c>
      <c r="I397">
        <f t="shared" si="39"/>
        <v>-2.1843599999556318E-2</v>
      </c>
      <c r="P397">
        <f t="shared" si="40"/>
        <v>-1.4264710208326653E-2</v>
      </c>
      <c r="Q397" s="2">
        <f t="shared" si="38"/>
        <v>24292.964999999997</v>
      </c>
      <c r="X397" s="6"/>
    </row>
    <row r="398" spans="1:24">
      <c r="A398" s="14" t="s">
        <v>1648</v>
      </c>
      <c r="B398" s="13" t="s">
        <v>1647</v>
      </c>
      <c r="C398" s="22">
        <v>39338.654999999999</v>
      </c>
      <c r="D398" s="22"/>
      <c r="E398">
        <f t="shared" si="35"/>
        <v>-2904.0114628988395</v>
      </c>
      <c r="F398">
        <f t="shared" si="36"/>
        <v>-2904</v>
      </c>
      <c r="G398">
        <f t="shared" si="37"/>
        <v>-2.0777600002475083E-2</v>
      </c>
      <c r="I398">
        <f t="shared" si="39"/>
        <v>-2.0777600002475083E-2</v>
      </c>
      <c r="P398">
        <f t="shared" si="40"/>
        <v>-1.4061799029308594E-2</v>
      </c>
      <c r="Q398" s="2">
        <f t="shared" si="38"/>
        <v>24320.154999999999</v>
      </c>
      <c r="X398" s="6"/>
    </row>
    <row r="399" spans="1:24">
      <c r="A399" s="14" t="s">
        <v>1648</v>
      </c>
      <c r="B399" s="13" t="s">
        <v>1647</v>
      </c>
      <c r="C399" s="22">
        <v>39358.595999999998</v>
      </c>
      <c r="D399" s="22"/>
      <c r="E399">
        <f t="shared" si="35"/>
        <v>-2893.0101121287066</v>
      </c>
      <c r="F399">
        <f t="shared" si="36"/>
        <v>-2893</v>
      </c>
      <c r="G399">
        <f t="shared" si="37"/>
        <v>-1.8329200000152923E-2</v>
      </c>
      <c r="I399">
        <f t="shared" si="39"/>
        <v>-1.8329200000152923E-2</v>
      </c>
      <c r="P399">
        <f t="shared" si="40"/>
        <v>-1.3913656273066222E-2</v>
      </c>
      <c r="Q399" s="2">
        <f t="shared" si="38"/>
        <v>24340.095999999998</v>
      </c>
      <c r="X399" s="6"/>
    </row>
    <row r="400" spans="1:24">
      <c r="A400" s="17" t="s">
        <v>1815</v>
      </c>
      <c r="C400" s="21">
        <v>39389.415000000001</v>
      </c>
      <c r="D400" s="21"/>
      <c r="E400">
        <f t="shared" si="35"/>
        <v>-2876.0074227257296</v>
      </c>
      <c r="F400">
        <f t="shared" si="36"/>
        <v>-2876</v>
      </c>
      <c r="G400">
        <f t="shared" si="37"/>
        <v>-1.3454399995680433E-2</v>
      </c>
      <c r="I400">
        <f t="shared" si="39"/>
        <v>-1.3454399995680433E-2</v>
      </c>
      <c r="P400">
        <f t="shared" si="40"/>
        <v>-1.3685804799845038E-2</v>
      </c>
      <c r="Q400" s="2">
        <f t="shared" si="38"/>
        <v>24370.915000000001</v>
      </c>
      <c r="X400" s="6"/>
    </row>
    <row r="401" spans="1:24">
      <c r="A401" s="33" t="s">
        <v>1652</v>
      </c>
      <c r="B401" s="34" t="s">
        <v>1647</v>
      </c>
      <c r="C401" s="33">
        <v>39389.4182</v>
      </c>
      <c r="D401" s="33" t="s">
        <v>1908</v>
      </c>
      <c r="E401" s="32">
        <f t="shared" si="35"/>
        <v>-2876.0056573016054</v>
      </c>
      <c r="F401">
        <f t="shared" si="36"/>
        <v>-2876</v>
      </c>
      <c r="G401">
        <f t="shared" si="37"/>
        <v>-1.0254399996483698E-2</v>
      </c>
      <c r="J401">
        <f>G401</f>
        <v>-1.0254399996483698E-2</v>
      </c>
      <c r="O401">
        <f ca="1">+C$11+C$12*F401</f>
        <v>1.3081919450087656E-2</v>
      </c>
      <c r="P401">
        <f t="shared" si="40"/>
        <v>-1.3685804799845038E-2</v>
      </c>
      <c r="Q401" s="2">
        <f t="shared" si="38"/>
        <v>24370.9182</v>
      </c>
      <c r="X401" s="6"/>
    </row>
    <row r="402" spans="1:24">
      <c r="A402" s="33" t="s">
        <v>1645</v>
      </c>
      <c r="B402" s="34" t="s">
        <v>1647</v>
      </c>
      <c r="C402" s="33">
        <v>39389.4182</v>
      </c>
      <c r="D402" s="33" t="s">
        <v>1909</v>
      </c>
      <c r="E402" s="32">
        <f t="shared" si="35"/>
        <v>-2876.0056573016054</v>
      </c>
      <c r="F402">
        <f t="shared" si="36"/>
        <v>-2876</v>
      </c>
      <c r="G402">
        <f t="shared" si="37"/>
        <v>-1.0254399996483698E-2</v>
      </c>
      <c r="J402">
        <f>G402</f>
        <v>-1.0254399996483698E-2</v>
      </c>
      <c r="O402">
        <f ca="1">+C$11+C$12*F402</f>
        <v>1.3081919450087656E-2</v>
      </c>
      <c r="P402">
        <f t="shared" si="40"/>
        <v>-1.3685804799845038E-2</v>
      </c>
      <c r="Q402" s="2">
        <f t="shared" si="38"/>
        <v>24370.9182</v>
      </c>
      <c r="X402" s="6"/>
    </row>
    <row r="403" spans="1:24">
      <c r="A403" s="14" t="s">
        <v>1652</v>
      </c>
      <c r="B403" s="13"/>
      <c r="C403" s="22">
        <v>39389.418200000189</v>
      </c>
      <c r="D403" s="22"/>
      <c r="E403">
        <f t="shared" si="35"/>
        <v>-2876.0056573015013</v>
      </c>
      <c r="F403">
        <f t="shared" si="36"/>
        <v>-2876</v>
      </c>
      <c r="G403">
        <f t="shared" si="37"/>
        <v>-1.0254399807308801E-2</v>
      </c>
      <c r="J403">
        <f>G403</f>
        <v>-1.0254399807308801E-2</v>
      </c>
      <c r="P403">
        <f t="shared" si="40"/>
        <v>-1.3685804799845038E-2</v>
      </c>
      <c r="Q403" s="2">
        <f t="shared" si="38"/>
        <v>24370.918200000189</v>
      </c>
      <c r="X403" s="6"/>
    </row>
    <row r="404" spans="1:24">
      <c r="A404" s="17" t="s">
        <v>1816</v>
      </c>
      <c r="C404" s="21">
        <v>39389.42</v>
      </c>
      <c r="D404" s="21"/>
      <c r="E404">
        <f t="shared" si="35"/>
        <v>-2876.0046642505367</v>
      </c>
      <c r="F404">
        <f t="shared" si="36"/>
        <v>-2876</v>
      </c>
      <c r="G404">
        <f t="shared" si="37"/>
        <v>-8.4543999982997775E-3</v>
      </c>
      <c r="I404">
        <f t="shared" ref="I404:I423" si="41">G404</f>
        <v>-8.4543999982997775E-3</v>
      </c>
      <c r="P404">
        <f t="shared" si="40"/>
        <v>-1.3685804799845038E-2</v>
      </c>
      <c r="Q404" s="2">
        <f t="shared" si="38"/>
        <v>24370.92</v>
      </c>
      <c r="X404" s="6"/>
    </row>
    <row r="405" spans="1:24">
      <c r="A405" s="17" t="s">
        <v>1817</v>
      </c>
      <c r="C405" s="21">
        <v>39389.428999999996</v>
      </c>
      <c r="D405" s="21"/>
      <c r="E405">
        <f t="shared" ref="E405:E468" si="42">+(C405-C$7)/C$8</f>
        <v>-2875.9996989951878</v>
      </c>
      <c r="F405">
        <f t="shared" ref="F405:F468" si="43">ROUND(2*E405,0)/2</f>
        <v>-2876</v>
      </c>
      <c r="G405">
        <f t="shared" ref="G405:G468" si="44">+C405-(C$7+F405*C$8)</f>
        <v>5.45599999895785E-4</v>
      </c>
      <c r="I405">
        <f t="shared" si="41"/>
        <v>5.45599999895785E-4</v>
      </c>
      <c r="P405">
        <f t="shared" si="40"/>
        <v>-1.3685804799845038E-2</v>
      </c>
      <c r="Q405" s="2">
        <f t="shared" ref="Q405:Q468" si="45">+C405-15018.5</f>
        <v>24370.928999999996</v>
      </c>
      <c r="X405" s="6"/>
    </row>
    <row r="406" spans="1:24">
      <c r="A406" s="17" t="s">
        <v>1748</v>
      </c>
      <c r="C406" s="21">
        <v>39389.438000000002</v>
      </c>
      <c r="D406" s="21"/>
      <c r="E406">
        <f t="shared" si="42"/>
        <v>-2875.9947337398348</v>
      </c>
      <c r="F406">
        <f t="shared" si="43"/>
        <v>-2876</v>
      </c>
      <c r="G406">
        <f t="shared" si="44"/>
        <v>9.5456000053673051E-3</v>
      </c>
      <c r="I406">
        <f t="shared" si="41"/>
        <v>9.5456000053673051E-3</v>
      </c>
      <c r="P406">
        <f t="shared" si="40"/>
        <v>-1.3685804799845038E-2</v>
      </c>
      <c r="Q406" s="2">
        <f t="shared" si="45"/>
        <v>24370.938000000002</v>
      </c>
      <c r="X406" s="6"/>
    </row>
    <row r="407" spans="1:24">
      <c r="A407" s="14" t="s">
        <v>1653</v>
      </c>
      <c r="B407" s="13"/>
      <c r="C407" s="22">
        <v>39445.591999999997</v>
      </c>
      <c r="D407" s="22"/>
      <c r="E407">
        <f t="shared" si="42"/>
        <v>-2845.0148505270572</v>
      </c>
      <c r="F407">
        <f t="shared" si="43"/>
        <v>-2845</v>
      </c>
      <c r="G407">
        <f t="shared" si="44"/>
        <v>-2.6918000003206544E-2</v>
      </c>
      <c r="I407">
        <f t="shared" si="41"/>
        <v>-2.6918000003206544E-2</v>
      </c>
      <c r="P407">
        <f t="shared" si="40"/>
        <v>-1.3273738409834871E-2</v>
      </c>
      <c r="Q407" s="2">
        <f t="shared" si="45"/>
        <v>24427.091999999997</v>
      </c>
      <c r="X407" s="6"/>
    </row>
    <row r="408" spans="1:24">
      <c r="A408" s="17" t="s">
        <v>1799</v>
      </c>
      <c r="C408" s="21">
        <v>39487.303</v>
      </c>
      <c r="D408" s="21"/>
      <c r="E408">
        <f t="shared" si="42"/>
        <v>-2822.0030987606933</v>
      </c>
      <c r="F408">
        <f t="shared" si="43"/>
        <v>-2822</v>
      </c>
      <c r="G408">
        <f t="shared" si="44"/>
        <v>-5.6168000010075048E-3</v>
      </c>
      <c r="I408">
        <f t="shared" si="41"/>
        <v>-5.6168000010075048E-3</v>
      </c>
      <c r="P408">
        <f t="shared" si="40"/>
        <v>-1.2970872567629649E-2</v>
      </c>
      <c r="Q408" s="2">
        <f t="shared" si="45"/>
        <v>24468.803</v>
      </c>
      <c r="X408" s="6"/>
    </row>
    <row r="409" spans="1:24">
      <c r="A409" s="17" t="s">
        <v>1818</v>
      </c>
      <c r="C409" s="21">
        <v>39554.355000000003</v>
      </c>
      <c r="D409" s="21"/>
      <c r="E409">
        <f t="shared" si="42"/>
        <v>-2785.0108430142914</v>
      </c>
      <c r="F409">
        <f t="shared" si="43"/>
        <v>-2785</v>
      </c>
      <c r="G409">
        <f t="shared" si="44"/>
        <v>-1.9653999996080529E-2</v>
      </c>
      <c r="I409">
        <f t="shared" si="41"/>
        <v>-1.9653999996080529E-2</v>
      </c>
      <c r="P409">
        <f t="shared" si="40"/>
        <v>-1.2488767172555324E-2</v>
      </c>
      <c r="Q409" s="2">
        <f t="shared" si="45"/>
        <v>24535.855000000003</v>
      </c>
      <c r="X409" s="6"/>
    </row>
    <row r="410" spans="1:24">
      <c r="A410" s="17" t="s">
        <v>1819</v>
      </c>
      <c r="C410" s="21">
        <v>39679.427000000003</v>
      </c>
      <c r="D410" s="21"/>
      <c r="E410">
        <f t="shared" si="42"/>
        <v>-2716.0092411125765</v>
      </c>
      <c r="F410">
        <f t="shared" si="43"/>
        <v>-2716</v>
      </c>
      <c r="G410">
        <f t="shared" si="44"/>
        <v>-1.6750399990996812E-2</v>
      </c>
      <c r="I410">
        <f t="shared" si="41"/>
        <v>-1.6750399990996812E-2</v>
      </c>
      <c r="P410">
        <f t="shared" si="40"/>
        <v>-1.1606552895170347E-2</v>
      </c>
      <c r="Q410" s="2">
        <f t="shared" si="45"/>
        <v>24660.927000000003</v>
      </c>
      <c r="X410" s="6"/>
    </row>
    <row r="411" spans="1:24">
      <c r="A411" s="17" t="s">
        <v>1820</v>
      </c>
      <c r="C411" s="21">
        <v>39679.428999999996</v>
      </c>
      <c r="D411" s="21"/>
      <c r="E411">
        <f t="shared" si="42"/>
        <v>-2716.0081377225024</v>
      </c>
      <c r="F411">
        <f t="shared" si="43"/>
        <v>-2716</v>
      </c>
      <c r="G411">
        <f t="shared" si="44"/>
        <v>-1.4750399997865316E-2</v>
      </c>
      <c r="I411">
        <f t="shared" si="41"/>
        <v>-1.4750399997865316E-2</v>
      </c>
      <c r="P411">
        <f t="shared" si="40"/>
        <v>-1.1606552895170347E-2</v>
      </c>
      <c r="Q411" s="2">
        <f t="shared" si="45"/>
        <v>24660.928999999996</v>
      </c>
      <c r="X411" s="6"/>
    </row>
    <row r="412" spans="1:24">
      <c r="A412" s="17" t="s">
        <v>1821</v>
      </c>
      <c r="C412" s="21">
        <v>39679.430999999997</v>
      </c>
      <c r="D412" s="21"/>
      <c r="E412">
        <f t="shared" si="42"/>
        <v>-2716.0070343324246</v>
      </c>
      <c r="F412">
        <f t="shared" si="43"/>
        <v>-2716</v>
      </c>
      <c r="G412">
        <f t="shared" si="44"/>
        <v>-1.2750399997457862E-2</v>
      </c>
      <c r="I412">
        <f t="shared" si="41"/>
        <v>-1.2750399997457862E-2</v>
      </c>
      <c r="P412">
        <f t="shared" si="40"/>
        <v>-1.1606552895170347E-2</v>
      </c>
      <c r="Q412" s="2">
        <f t="shared" si="45"/>
        <v>24660.930999999997</v>
      </c>
      <c r="X412" s="6"/>
    </row>
    <row r="413" spans="1:24">
      <c r="A413" s="17" t="s">
        <v>1822</v>
      </c>
      <c r="C413" s="21">
        <v>39679.432000000001</v>
      </c>
      <c r="D413" s="21"/>
      <c r="E413">
        <f t="shared" si="42"/>
        <v>-2716.0064826373832</v>
      </c>
      <c r="F413">
        <f t="shared" si="43"/>
        <v>-2716</v>
      </c>
      <c r="G413">
        <f t="shared" si="44"/>
        <v>-1.1750399993616156E-2</v>
      </c>
      <c r="I413">
        <f t="shared" si="41"/>
        <v>-1.1750399993616156E-2</v>
      </c>
      <c r="P413">
        <f t="shared" si="40"/>
        <v>-1.1606552895170347E-2</v>
      </c>
      <c r="Q413" s="2">
        <f t="shared" si="45"/>
        <v>24660.932000000001</v>
      </c>
      <c r="X413" s="6"/>
    </row>
    <row r="414" spans="1:24">
      <c r="A414" s="14" t="s">
        <v>1654</v>
      </c>
      <c r="B414" s="13"/>
      <c r="C414" s="22">
        <v>39704.802000000003</v>
      </c>
      <c r="D414" s="22"/>
      <c r="E414">
        <f t="shared" si="42"/>
        <v>-2702.0099795012165</v>
      </c>
      <c r="F414">
        <f t="shared" si="43"/>
        <v>-2702</v>
      </c>
      <c r="G414">
        <f t="shared" si="44"/>
        <v>-1.8088799995894078E-2</v>
      </c>
      <c r="I414">
        <f t="shared" si="41"/>
        <v>-1.8088799995894078E-2</v>
      </c>
      <c r="P414">
        <f t="shared" si="40"/>
        <v>-1.1430229458376509E-2</v>
      </c>
      <c r="Q414" s="2">
        <f t="shared" si="45"/>
        <v>24686.302000000003</v>
      </c>
      <c r="X414" s="6"/>
    </row>
    <row r="415" spans="1:24">
      <c r="A415" s="17" t="s">
        <v>1820</v>
      </c>
      <c r="C415" s="21">
        <v>39737.432000000001</v>
      </c>
      <c r="D415" s="21"/>
      <c r="E415">
        <f t="shared" si="42"/>
        <v>-2684.0081703828464</v>
      </c>
      <c r="F415">
        <f t="shared" si="43"/>
        <v>-2684</v>
      </c>
      <c r="G415">
        <f t="shared" si="44"/>
        <v>-1.4809599997533951E-2</v>
      </c>
      <c r="I415">
        <f t="shared" si="41"/>
        <v>-1.4809599997533951E-2</v>
      </c>
      <c r="P415">
        <f t="shared" si="40"/>
        <v>-1.1204854660496397E-2</v>
      </c>
      <c r="Q415" s="2">
        <f t="shared" si="45"/>
        <v>24718.932000000001</v>
      </c>
      <c r="X415" s="6"/>
    </row>
    <row r="416" spans="1:24">
      <c r="A416" s="17" t="s">
        <v>1823</v>
      </c>
      <c r="C416" s="21">
        <v>39748.315999999999</v>
      </c>
      <c r="D416" s="21"/>
      <c r="E416">
        <f t="shared" si="42"/>
        <v>-2678.0035215797716</v>
      </c>
      <c r="F416">
        <f t="shared" si="43"/>
        <v>-2678</v>
      </c>
      <c r="G416">
        <f t="shared" si="44"/>
        <v>-6.383200001437217E-3</v>
      </c>
      <c r="I416">
        <f t="shared" si="41"/>
        <v>-6.383200001437217E-3</v>
      </c>
      <c r="P416">
        <f t="shared" si="40"/>
        <v>-1.1130061418797684E-2</v>
      </c>
      <c r="Q416" s="2">
        <f t="shared" si="45"/>
        <v>24729.815999999999</v>
      </c>
      <c r="X416" s="6"/>
    </row>
    <row r="417" spans="1:24">
      <c r="A417" s="17" t="s">
        <v>1820</v>
      </c>
      <c r="C417" s="21">
        <v>39777.305999999997</v>
      </c>
      <c r="D417" s="21"/>
      <c r="E417">
        <f t="shared" si="42"/>
        <v>-2662.0098824028933</v>
      </c>
      <c r="F417">
        <f t="shared" si="43"/>
        <v>-2662</v>
      </c>
      <c r="G417">
        <f t="shared" si="44"/>
        <v>-1.7912800001795404E-2</v>
      </c>
      <c r="I417">
        <f t="shared" si="41"/>
        <v>-1.7912800001795404E-2</v>
      </c>
      <c r="P417">
        <f t="shared" si="40"/>
        <v>-1.0931423574313991E-2</v>
      </c>
      <c r="Q417" s="2">
        <f t="shared" si="45"/>
        <v>24758.805999999997</v>
      </c>
      <c r="X417" s="6"/>
    </row>
    <row r="418" spans="1:24">
      <c r="A418" s="15" t="s">
        <v>1655</v>
      </c>
      <c r="B418" s="13" t="s">
        <v>1647</v>
      </c>
      <c r="C418" s="22">
        <v>39831.682000000001</v>
      </c>
      <c r="D418" s="22"/>
      <c r="E418">
        <f t="shared" si="42"/>
        <v>-2632.0109129692237</v>
      </c>
      <c r="F418">
        <f t="shared" si="43"/>
        <v>-2632</v>
      </c>
      <c r="G418">
        <f t="shared" si="44"/>
        <v>-1.9780799993895926E-2</v>
      </c>
      <c r="I418">
        <f t="shared" si="41"/>
        <v>-1.9780799993895926E-2</v>
      </c>
      <c r="P418">
        <f t="shared" si="40"/>
        <v>-1.0562156320633656E-2</v>
      </c>
      <c r="Q418" s="2">
        <f t="shared" si="45"/>
        <v>24813.182000000001</v>
      </c>
      <c r="X418" s="6"/>
    </row>
    <row r="419" spans="1:24">
      <c r="A419" s="15" t="s">
        <v>1655</v>
      </c>
      <c r="B419" s="13" t="s">
        <v>1647</v>
      </c>
      <c r="C419" s="22">
        <v>39851.625999999997</v>
      </c>
      <c r="D419" s="22"/>
      <c r="E419">
        <f t="shared" si="42"/>
        <v>-2621.0079071139762</v>
      </c>
      <c r="F419">
        <f t="shared" si="43"/>
        <v>-2621</v>
      </c>
      <c r="G419">
        <f t="shared" si="44"/>
        <v>-1.4332400001876522E-2</v>
      </c>
      <c r="I419">
        <f t="shared" si="41"/>
        <v>-1.4332400001876522E-2</v>
      </c>
      <c r="P419">
        <f t="shared" si="40"/>
        <v>-1.0427797165176731E-2</v>
      </c>
      <c r="Q419" s="2">
        <f t="shared" si="45"/>
        <v>24833.125999999997</v>
      </c>
      <c r="X419" s="6"/>
    </row>
    <row r="420" spans="1:24">
      <c r="A420" s="15" t="s">
        <v>1655</v>
      </c>
      <c r="B420" s="13" t="s">
        <v>1647</v>
      </c>
      <c r="C420" s="22">
        <v>39860.675000000003</v>
      </c>
      <c r="D420" s="22"/>
      <c r="E420">
        <f t="shared" si="42"/>
        <v>-2616.0156187072257</v>
      </c>
      <c r="F420">
        <f t="shared" si="43"/>
        <v>-2616</v>
      </c>
      <c r="G420">
        <f t="shared" si="44"/>
        <v>-2.8310399997280911E-2</v>
      </c>
      <c r="I420">
        <f t="shared" si="41"/>
        <v>-2.8310399997280911E-2</v>
      </c>
      <c r="P420">
        <f t="shared" si="40"/>
        <v>-1.0366909094524991E-2</v>
      </c>
      <c r="Q420" s="2">
        <f t="shared" si="45"/>
        <v>24842.175000000003</v>
      </c>
      <c r="X420" s="6"/>
    </row>
    <row r="421" spans="1:24">
      <c r="A421" s="15" t="s">
        <v>1655</v>
      </c>
      <c r="B421" s="13" t="s">
        <v>1647</v>
      </c>
      <c r="C421" s="22">
        <v>39869.747000000003</v>
      </c>
      <c r="D421" s="22"/>
      <c r="E421">
        <f t="shared" si="42"/>
        <v>-2611.010641314585</v>
      </c>
      <c r="F421">
        <f t="shared" si="43"/>
        <v>-2611</v>
      </c>
      <c r="G421">
        <f t="shared" si="44"/>
        <v>-1.9288399998913519E-2</v>
      </c>
      <c r="I421">
        <f t="shared" si="41"/>
        <v>-1.9288399998913519E-2</v>
      </c>
      <c r="P421">
        <f t="shared" si="40"/>
        <v>-1.0306136194334358E-2</v>
      </c>
      <c r="Q421" s="2">
        <f t="shared" si="45"/>
        <v>24851.247000000003</v>
      </c>
      <c r="X421" s="6"/>
    </row>
    <row r="422" spans="1:24">
      <c r="A422" s="61" t="s">
        <v>3129</v>
      </c>
      <c r="B422" s="62" t="s">
        <v>1647</v>
      </c>
      <c r="C422" s="61">
        <v>39876.995999999999</v>
      </c>
      <c r="D422" s="61" t="s">
        <v>1904</v>
      </c>
      <c r="E422" s="16">
        <f t="shared" si="42"/>
        <v>-2607.0114039778091</v>
      </c>
      <c r="F422">
        <f t="shared" si="43"/>
        <v>-2607</v>
      </c>
      <c r="G422">
        <f t="shared" si="44"/>
        <v>-2.0670799996878486E-2</v>
      </c>
      <c r="I422">
        <f t="shared" si="41"/>
        <v>-2.0670799996878486E-2</v>
      </c>
      <c r="O422">
        <f ca="1">+C$11+C$12*F422</f>
        <v>1.1910602291515575E-2</v>
      </c>
      <c r="P422">
        <f t="shared" si="40"/>
        <v>-1.0257600796913853E-2</v>
      </c>
      <c r="Q422" s="2">
        <f t="shared" si="45"/>
        <v>24858.495999999999</v>
      </c>
      <c r="X422" s="6"/>
    </row>
    <row r="423" spans="1:24">
      <c r="A423" s="17" t="s">
        <v>1817</v>
      </c>
      <c r="C423" s="21">
        <v>39882.440999999999</v>
      </c>
      <c r="D423" s="21"/>
      <c r="E423">
        <f t="shared" si="42"/>
        <v>-2604.0074244911548</v>
      </c>
      <c r="F423">
        <f t="shared" si="43"/>
        <v>-2604</v>
      </c>
      <c r="G423">
        <f t="shared" si="44"/>
        <v>-1.3457599998218939E-2</v>
      </c>
      <c r="I423">
        <f t="shared" si="41"/>
        <v>-1.3457599998218939E-2</v>
      </c>
      <c r="P423">
        <f t="shared" si="40"/>
        <v>-1.022124762044214E-2</v>
      </c>
      <c r="Q423" s="2">
        <f t="shared" si="45"/>
        <v>24863.940999999999</v>
      </c>
      <c r="X423" s="6"/>
    </row>
    <row r="424" spans="1:24">
      <c r="A424" s="17" t="s">
        <v>1824</v>
      </c>
      <c r="C424" s="21">
        <v>39893.321900000003</v>
      </c>
      <c r="D424" s="21"/>
      <c r="E424">
        <f t="shared" si="42"/>
        <v>-2598.0044859426976</v>
      </c>
      <c r="F424">
        <f t="shared" si="43"/>
        <v>-2598</v>
      </c>
      <c r="G424">
        <f t="shared" si="44"/>
        <v>-8.1311999965691939E-3</v>
      </c>
      <c r="J424">
        <f>G424</f>
        <v>-8.1311999965691939E-3</v>
      </c>
      <c r="P424">
        <f t="shared" si="40"/>
        <v>-1.0148665651596708E-2</v>
      </c>
      <c r="Q424" s="2">
        <f t="shared" si="45"/>
        <v>24874.821900000003</v>
      </c>
      <c r="X424" s="6"/>
    </row>
    <row r="425" spans="1:24">
      <c r="A425" s="17" t="s">
        <v>1817</v>
      </c>
      <c r="C425" s="21">
        <v>39911.436000000002</v>
      </c>
      <c r="D425" s="21"/>
      <c r="E425">
        <f t="shared" si="42"/>
        <v>-2588.011026839079</v>
      </c>
      <c r="F425">
        <f t="shared" si="43"/>
        <v>-2588</v>
      </c>
      <c r="G425">
        <f t="shared" si="44"/>
        <v>-1.9987199993920512E-2</v>
      </c>
      <c r="I425">
        <f>G425</f>
        <v>-1.9987199993920512E-2</v>
      </c>
      <c r="P425">
        <f t="shared" si="40"/>
        <v>-1.0028064248996537E-2</v>
      </c>
      <c r="Q425" s="2">
        <f t="shared" si="45"/>
        <v>24892.936000000002</v>
      </c>
      <c r="X425" s="6"/>
    </row>
    <row r="426" spans="1:24">
      <c r="A426" s="61" t="s">
        <v>3129</v>
      </c>
      <c r="B426" s="62" t="s">
        <v>1647</v>
      </c>
      <c r="C426" s="61">
        <v>39925.945</v>
      </c>
      <c r="D426" s="61" t="s">
        <v>1904</v>
      </c>
      <c r="E426" s="16">
        <f t="shared" si="42"/>
        <v>-2580.006483520096</v>
      </c>
      <c r="F426">
        <f t="shared" si="43"/>
        <v>-2580</v>
      </c>
      <c r="G426">
        <f t="shared" si="44"/>
        <v>-1.1751999998523388E-2</v>
      </c>
      <c r="I426">
        <f>G426</f>
        <v>-1.1751999998523388E-2</v>
      </c>
      <c r="O426">
        <f ca="1">+C$11+C$12*F426</f>
        <v>1.1793035141770422E-2</v>
      </c>
      <c r="P426">
        <f t="shared" si="40"/>
        <v>-9.9319148178443895E-3</v>
      </c>
      <c r="Q426" s="2">
        <f t="shared" si="45"/>
        <v>24907.445</v>
      </c>
      <c r="X426" s="6"/>
    </row>
    <row r="427" spans="1:24">
      <c r="A427" s="14" t="s">
        <v>1656</v>
      </c>
      <c r="B427" s="13"/>
      <c r="C427" s="22">
        <v>40056.455800000003</v>
      </c>
      <c r="D427" s="22"/>
      <c r="E427">
        <f t="shared" si="42"/>
        <v>-2508.0043226409657</v>
      </c>
      <c r="F427">
        <f t="shared" si="43"/>
        <v>-2508</v>
      </c>
      <c r="G427">
        <f t="shared" si="44"/>
        <v>-7.8351999909500591E-3</v>
      </c>
      <c r="J427">
        <f>G427</f>
        <v>-7.8351999909500591E-3</v>
      </c>
      <c r="P427">
        <f t="shared" si="40"/>
        <v>-9.079837574594754E-3</v>
      </c>
      <c r="Q427" s="2">
        <f t="shared" si="45"/>
        <v>25037.955800000003</v>
      </c>
      <c r="X427" s="6"/>
    </row>
    <row r="428" spans="1:24">
      <c r="A428" s="17" t="s">
        <v>1817</v>
      </c>
      <c r="C428" s="21">
        <v>40065.514000000003</v>
      </c>
      <c r="D428" s="21"/>
      <c r="E428">
        <f t="shared" si="42"/>
        <v>-2503.0069586398618</v>
      </c>
      <c r="F428">
        <f t="shared" si="43"/>
        <v>-2503</v>
      </c>
      <c r="G428">
        <f t="shared" si="44"/>
        <v>-1.261319999321131E-2</v>
      </c>
      <c r="I428">
        <f>G428</f>
        <v>-1.261319999321131E-2</v>
      </c>
      <c r="P428">
        <f t="shared" si="40"/>
        <v>-9.0215523563640636E-3</v>
      </c>
      <c r="Q428" s="2">
        <f t="shared" si="45"/>
        <v>25047.014000000003</v>
      </c>
      <c r="X428" s="6"/>
    </row>
    <row r="429" spans="1:24">
      <c r="A429" s="14" t="s">
        <v>1656</v>
      </c>
      <c r="B429" s="13"/>
      <c r="C429" s="22">
        <v>40105.396000000001</v>
      </c>
      <c r="D429" s="22"/>
      <c r="E429">
        <f t="shared" si="42"/>
        <v>-2481.0042570995965</v>
      </c>
      <c r="F429">
        <f t="shared" si="43"/>
        <v>-2481</v>
      </c>
      <c r="G429">
        <f t="shared" si="44"/>
        <v>-7.7163999958429486E-3</v>
      </c>
      <c r="J429">
        <f>G429</f>
        <v>-7.7163999958429486E-3</v>
      </c>
      <c r="P429">
        <f t="shared" si="40"/>
        <v>-8.7664656212269911E-3</v>
      </c>
      <c r="Q429" s="2">
        <f t="shared" si="45"/>
        <v>25086.896000000001</v>
      </c>
      <c r="X429" s="6"/>
    </row>
    <row r="430" spans="1:24">
      <c r="A430" s="14" t="s">
        <v>1656</v>
      </c>
      <c r="B430" s="13"/>
      <c r="C430" s="22">
        <v>40105.397700000001</v>
      </c>
      <c r="D430" s="22"/>
      <c r="E430">
        <f t="shared" si="42"/>
        <v>-2481.0033192180304</v>
      </c>
      <c r="F430">
        <f t="shared" si="43"/>
        <v>-2481</v>
      </c>
      <c r="G430">
        <f t="shared" si="44"/>
        <v>-6.0163999951328151E-3</v>
      </c>
      <c r="J430">
        <f>G430</f>
        <v>-6.0163999951328151E-3</v>
      </c>
      <c r="P430">
        <f t="shared" si="40"/>
        <v>-8.7664656212269911E-3</v>
      </c>
      <c r="Q430" s="2">
        <f t="shared" si="45"/>
        <v>25086.897700000001</v>
      </c>
      <c r="X430" s="6"/>
    </row>
    <row r="431" spans="1:24">
      <c r="A431" s="61" t="s">
        <v>3129</v>
      </c>
      <c r="B431" s="62" t="s">
        <v>1647</v>
      </c>
      <c r="C431" s="61">
        <v>40118.076000000001</v>
      </c>
      <c r="D431" s="61" t="s">
        <v>1904</v>
      </c>
      <c r="E431" s="16">
        <f t="shared" si="42"/>
        <v>-2474.0087640067081</v>
      </c>
      <c r="F431">
        <f t="shared" si="43"/>
        <v>-2474</v>
      </c>
      <c r="G431">
        <f t="shared" si="44"/>
        <v>-1.5885599998000544E-2</v>
      </c>
      <c r="I431">
        <f>G431</f>
        <v>-1.5885599998000544E-2</v>
      </c>
      <c r="O431">
        <f ca="1">+C$11+C$12*F431</f>
        <v>1.133147522054871E-2</v>
      </c>
      <c r="P431">
        <f t="shared" si="40"/>
        <v>-8.6857692521191132E-3</v>
      </c>
      <c r="Q431" s="2">
        <f t="shared" si="45"/>
        <v>25099.576000000001</v>
      </c>
      <c r="X431" s="6"/>
    </row>
    <row r="432" spans="1:24">
      <c r="A432" s="17" t="s">
        <v>1802</v>
      </c>
      <c r="C432" s="21">
        <v>40125.336000000003</v>
      </c>
      <c r="D432" s="21"/>
      <c r="E432">
        <f t="shared" si="42"/>
        <v>-2470.003458024501</v>
      </c>
      <c r="F432">
        <f t="shared" si="43"/>
        <v>-2470</v>
      </c>
      <c r="G432">
        <f t="shared" si="44"/>
        <v>-6.2679999973624945E-3</v>
      </c>
      <c r="I432">
        <f>G432</f>
        <v>-6.2679999973624945E-3</v>
      </c>
      <c r="P432">
        <f t="shared" si="40"/>
        <v>-8.6397583912061031E-3</v>
      </c>
      <c r="Q432" s="2">
        <f t="shared" si="45"/>
        <v>25106.836000000003</v>
      </c>
      <c r="X432" s="6"/>
    </row>
    <row r="433" spans="1:34">
      <c r="A433" s="61" t="s">
        <v>3129</v>
      </c>
      <c r="B433" s="62" t="s">
        <v>1647</v>
      </c>
      <c r="C433" s="61">
        <v>40128.955999999998</v>
      </c>
      <c r="D433" s="61" t="s">
        <v>1904</v>
      </c>
      <c r="E433" s="16">
        <f t="shared" si="42"/>
        <v>-2468.0063219837893</v>
      </c>
      <c r="F433">
        <f t="shared" si="43"/>
        <v>-2468</v>
      </c>
      <c r="G433">
        <f t="shared" si="44"/>
        <v>-1.1459200002718717E-2</v>
      </c>
      <c r="I433">
        <f>G433</f>
        <v>-1.1459200002718717E-2</v>
      </c>
      <c r="O433">
        <f ca="1">+C$11+C$12*F433</f>
        <v>1.130534918727201E-2</v>
      </c>
      <c r="P433">
        <f t="shared" si="40"/>
        <v>-8.6167806016602625E-3</v>
      </c>
      <c r="Q433" s="2">
        <f t="shared" si="45"/>
        <v>25110.455999999998</v>
      </c>
      <c r="X433" s="6"/>
    </row>
    <row r="434" spans="1:34">
      <c r="A434" s="16" t="s">
        <v>1510</v>
      </c>
      <c r="C434" s="21">
        <v>40134.392999999996</v>
      </c>
      <c r="D434" s="21"/>
      <c r="E434">
        <f t="shared" si="42"/>
        <v>-2465.0067560574471</v>
      </c>
      <c r="F434">
        <f t="shared" si="43"/>
        <v>-2465</v>
      </c>
      <c r="G434">
        <f t="shared" si="44"/>
        <v>-1.2245999998413026E-2</v>
      </c>
      <c r="I434">
        <f>G434</f>
        <v>-1.2245999998413026E-2</v>
      </c>
      <c r="P434">
        <f t="shared" si="40"/>
        <v>-8.5823484684798348E-3</v>
      </c>
      <c r="Q434" s="2">
        <f t="shared" si="45"/>
        <v>25115.892999999996</v>
      </c>
      <c r="X434" s="6"/>
      <c r="AD434">
        <v>12</v>
      </c>
      <c r="AF434" t="s">
        <v>1509</v>
      </c>
      <c r="AH434" t="s">
        <v>1511</v>
      </c>
    </row>
    <row r="435" spans="1:34">
      <c r="A435" s="15" t="s">
        <v>1645</v>
      </c>
      <c r="B435" s="13"/>
      <c r="C435" s="22">
        <v>40154.336000000003</v>
      </c>
      <c r="D435" s="22"/>
      <c r="E435">
        <f t="shared" si="42"/>
        <v>-2454.0043018972324</v>
      </c>
      <c r="F435">
        <f t="shared" si="43"/>
        <v>-2454</v>
      </c>
      <c r="G435">
        <f t="shared" si="44"/>
        <v>-7.797599995683413E-3</v>
      </c>
      <c r="J435">
        <f>G435</f>
        <v>-7.797599995683413E-3</v>
      </c>
      <c r="P435">
        <f t="shared" si="40"/>
        <v>-8.4564520385051467E-3</v>
      </c>
      <c r="Q435" s="2">
        <f t="shared" si="45"/>
        <v>25135.836000000003</v>
      </c>
      <c r="X435" s="6"/>
    </row>
    <row r="436" spans="1:34">
      <c r="A436" s="61" t="s">
        <v>3129</v>
      </c>
      <c r="B436" s="62" t="s">
        <v>1647</v>
      </c>
      <c r="C436" s="61">
        <v>40156.114999999998</v>
      </c>
      <c r="D436" s="61" t="s">
        <v>1904</v>
      </c>
      <c r="E436" s="16">
        <f t="shared" si="42"/>
        <v>-2453.0228364230834</v>
      </c>
      <c r="F436">
        <f t="shared" si="43"/>
        <v>-2453</v>
      </c>
      <c r="G436">
        <f t="shared" si="44"/>
        <v>-4.1393200001039077E-2</v>
      </c>
      <c r="I436">
        <f>G436</f>
        <v>-4.1393200001039077E-2</v>
      </c>
      <c r="O436">
        <f ca="1">+C$11+C$12*F436</f>
        <v>1.1240034104080258E-2</v>
      </c>
      <c r="P436">
        <f t="shared" si="40"/>
        <v>-8.4450345494181157E-3</v>
      </c>
      <c r="Q436" s="2">
        <f t="shared" si="45"/>
        <v>25137.614999999998</v>
      </c>
      <c r="X436" s="6"/>
    </row>
    <row r="437" spans="1:34">
      <c r="A437" s="15" t="s">
        <v>1655</v>
      </c>
      <c r="B437" s="13" t="s">
        <v>1647</v>
      </c>
      <c r="C437" s="22">
        <v>40161.58</v>
      </c>
      <c r="D437" s="22"/>
      <c r="E437">
        <f t="shared" si="42"/>
        <v>-2450.0078230356494</v>
      </c>
      <c r="F437">
        <f t="shared" si="43"/>
        <v>-2450</v>
      </c>
      <c r="G437">
        <f t="shared" si="44"/>
        <v>-1.4179999998304993E-2</v>
      </c>
      <c r="I437">
        <f>G437</f>
        <v>-1.4179999998304993E-2</v>
      </c>
      <c r="P437">
        <f t="shared" si="40"/>
        <v>-8.4108097230676838E-3</v>
      </c>
      <c r="Q437" s="2">
        <f t="shared" si="45"/>
        <v>25143.08</v>
      </c>
      <c r="X437" s="6"/>
    </row>
    <row r="438" spans="1:34">
      <c r="A438" s="15" t="s">
        <v>1645</v>
      </c>
      <c r="B438" s="13"/>
      <c r="C438" s="22">
        <v>40183.337200000002</v>
      </c>
      <c r="D438" s="22"/>
      <c r="E438">
        <f t="shared" si="42"/>
        <v>-2438.0044837359178</v>
      </c>
      <c r="F438">
        <f t="shared" si="43"/>
        <v>-2438</v>
      </c>
      <c r="G438">
        <f t="shared" si="44"/>
        <v>-8.1271999952150509E-3</v>
      </c>
      <c r="J438">
        <f>G438</f>
        <v>-8.1271999952150509E-3</v>
      </c>
      <c r="P438">
        <f t="shared" si="40"/>
        <v>-8.2743250313259444E-3</v>
      </c>
      <c r="Q438" s="2">
        <f t="shared" si="45"/>
        <v>25164.837200000002</v>
      </c>
      <c r="X438" s="6"/>
    </row>
    <row r="439" spans="1:34">
      <c r="A439" s="61" t="s">
        <v>3129</v>
      </c>
      <c r="B439" s="62" t="s">
        <v>1647</v>
      </c>
      <c r="C439" s="61">
        <v>40186.949999999997</v>
      </c>
      <c r="D439" s="61" t="s">
        <v>1904</v>
      </c>
      <c r="E439" s="16">
        <f t="shared" si="42"/>
        <v>-2436.0113198994864</v>
      </c>
      <c r="F439">
        <f t="shared" si="43"/>
        <v>-2436</v>
      </c>
      <c r="G439">
        <f t="shared" si="44"/>
        <v>-2.0518400000582915E-2</v>
      </c>
      <c r="I439">
        <f>G439</f>
        <v>-2.0518400000582915E-2</v>
      </c>
      <c r="O439">
        <f ca="1">+C$11+C$12*F439</f>
        <v>1.1166010343129607E-2</v>
      </c>
      <c r="P439">
        <f t="shared" si="40"/>
        <v>-8.2516420781605405E-3</v>
      </c>
      <c r="Q439" s="2">
        <f t="shared" si="45"/>
        <v>25168.449999999997</v>
      </c>
      <c r="X439" s="6"/>
    </row>
    <row r="440" spans="1:34">
      <c r="A440" s="15" t="s">
        <v>1645</v>
      </c>
      <c r="B440" s="13"/>
      <c r="C440" s="22">
        <v>40194.212699999996</v>
      </c>
      <c r="D440" s="22"/>
      <c r="E440">
        <f t="shared" si="42"/>
        <v>-2432.0045243406757</v>
      </c>
      <c r="F440">
        <f t="shared" si="43"/>
        <v>-2432</v>
      </c>
      <c r="G440">
        <f t="shared" si="44"/>
        <v>-8.2008000026689842E-3</v>
      </c>
      <c r="J440">
        <f>G440</f>
        <v>-8.2008000026689842E-3</v>
      </c>
      <c r="P440">
        <f t="shared" si="40"/>
        <v>-8.2063314536510671E-3</v>
      </c>
      <c r="Q440" s="2">
        <f t="shared" si="45"/>
        <v>25175.712699999996</v>
      </c>
      <c r="X440" s="6"/>
    </row>
    <row r="441" spans="1:34">
      <c r="A441" s="15" t="s">
        <v>1645</v>
      </c>
      <c r="B441" s="13"/>
      <c r="C441" s="22">
        <v>40201.463199999998</v>
      </c>
      <c r="D441" s="22"/>
      <c r="E441">
        <f t="shared" si="42"/>
        <v>-2428.0044594613382</v>
      </c>
      <c r="F441">
        <f t="shared" si="43"/>
        <v>-2428</v>
      </c>
      <c r="G441">
        <f t="shared" si="44"/>
        <v>-8.0832000021473505E-3</v>
      </c>
      <c r="J441">
        <f>G441</f>
        <v>-8.0832000021473505E-3</v>
      </c>
      <c r="P441">
        <f t="shared" si="40"/>
        <v>-8.1610945382367042E-3</v>
      </c>
      <c r="Q441" s="2">
        <f t="shared" si="45"/>
        <v>25182.963199999998</v>
      </c>
      <c r="X441" s="6"/>
    </row>
    <row r="442" spans="1:34">
      <c r="A442" s="15" t="s">
        <v>1645</v>
      </c>
      <c r="B442" s="13"/>
      <c r="C442" s="22">
        <v>40203.2765</v>
      </c>
      <c r="D442" s="22"/>
      <c r="E442">
        <f t="shared" si="42"/>
        <v>-2427.0040708473521</v>
      </c>
      <c r="F442">
        <f t="shared" si="43"/>
        <v>-2427</v>
      </c>
      <c r="G442">
        <f t="shared" si="44"/>
        <v>-7.3788000008789822E-3</v>
      </c>
      <c r="J442">
        <f>G442</f>
        <v>-7.3788000008789822E-3</v>
      </c>
      <c r="P442">
        <f t="shared" si="40"/>
        <v>-8.1497968264292245E-3</v>
      </c>
      <c r="Q442" s="2">
        <f t="shared" si="45"/>
        <v>25184.7765</v>
      </c>
      <c r="X442" s="6"/>
    </row>
    <row r="443" spans="1:34">
      <c r="A443" s="14" t="s">
        <v>1652</v>
      </c>
      <c r="B443" s="13"/>
      <c r="C443" s="22">
        <v>40203.276500000153</v>
      </c>
      <c r="D443" s="22"/>
      <c r="E443">
        <f t="shared" si="42"/>
        <v>-2427.0040708472675</v>
      </c>
      <c r="F443">
        <f t="shared" si="43"/>
        <v>-2427</v>
      </c>
      <c r="G443">
        <f t="shared" si="44"/>
        <v>-7.3787998480838723E-3</v>
      </c>
      <c r="J443">
        <f>G443</f>
        <v>-7.3787998480838723E-3</v>
      </c>
      <c r="P443">
        <f t="shared" si="40"/>
        <v>-8.1497968264292245E-3</v>
      </c>
      <c r="Q443" s="2">
        <f t="shared" si="45"/>
        <v>25184.776500000153</v>
      </c>
      <c r="X443" s="6"/>
    </row>
    <row r="444" spans="1:34">
      <c r="A444" s="14" t="s">
        <v>1656</v>
      </c>
      <c r="B444" s="13"/>
      <c r="C444" s="22">
        <v>40203.277000000002</v>
      </c>
      <c r="D444" s="22"/>
      <c r="E444">
        <f t="shared" si="42"/>
        <v>-2427.0037949998314</v>
      </c>
      <c r="F444">
        <f t="shared" si="43"/>
        <v>-2427</v>
      </c>
      <c r="G444">
        <f t="shared" si="44"/>
        <v>-6.8787999989581294E-3</v>
      </c>
      <c r="J444">
        <f>G444</f>
        <v>-6.8787999989581294E-3</v>
      </c>
      <c r="P444">
        <f t="shared" ref="P444:P507" si="46">+D$11+D$12*F444+D$13*F444^2</f>
        <v>-8.1497968264292245E-3</v>
      </c>
      <c r="Q444" s="2">
        <f t="shared" si="45"/>
        <v>25184.777000000002</v>
      </c>
      <c r="X444" s="6"/>
    </row>
    <row r="445" spans="1:34">
      <c r="A445" s="14" t="s">
        <v>1657</v>
      </c>
      <c r="B445" s="13"/>
      <c r="C445" s="22">
        <v>40203.279000000002</v>
      </c>
      <c r="D445" s="22">
        <v>4.0000000000000001E-3</v>
      </c>
      <c r="E445">
        <f t="shared" si="42"/>
        <v>-2427.0026916097536</v>
      </c>
      <c r="F445">
        <f t="shared" si="43"/>
        <v>-2427</v>
      </c>
      <c r="G445">
        <f t="shared" si="44"/>
        <v>-4.8787999985506758E-3</v>
      </c>
      <c r="I445">
        <f t="shared" ref="I445:I452" si="47">G445</f>
        <v>-4.8787999985506758E-3</v>
      </c>
      <c r="P445">
        <f t="shared" si="46"/>
        <v>-8.1497968264292245E-3</v>
      </c>
      <c r="Q445" s="2">
        <f t="shared" si="45"/>
        <v>25184.779000000002</v>
      </c>
      <c r="X445" s="6"/>
    </row>
    <row r="446" spans="1:34">
      <c r="A446" s="15" t="s">
        <v>1655</v>
      </c>
      <c r="B446" s="13" t="s">
        <v>1647</v>
      </c>
      <c r="C446" s="22">
        <v>40219.591</v>
      </c>
      <c r="D446" s="22"/>
      <c r="E446">
        <f t="shared" si="42"/>
        <v>-2418.0034421356854</v>
      </c>
      <c r="F446">
        <f t="shared" si="43"/>
        <v>-2418</v>
      </c>
      <c r="G446">
        <f t="shared" si="44"/>
        <v>-6.2391999963438138E-3</v>
      </c>
      <c r="I446">
        <f t="shared" si="47"/>
        <v>-6.2391999963438138E-3</v>
      </c>
      <c r="P446">
        <f t="shared" si="46"/>
        <v>-8.0483247269918963E-3</v>
      </c>
      <c r="Q446" s="2">
        <f t="shared" si="45"/>
        <v>25201.091</v>
      </c>
      <c r="X446" s="6"/>
    </row>
    <row r="447" spans="1:34">
      <c r="A447" s="15" t="s">
        <v>1655</v>
      </c>
      <c r="B447" s="13" t="s">
        <v>1647</v>
      </c>
      <c r="C447" s="22">
        <v>40219.599000000002</v>
      </c>
      <c r="D447" s="22"/>
      <c r="E447">
        <f t="shared" si="42"/>
        <v>-2417.9990285753734</v>
      </c>
      <c r="F447">
        <f t="shared" si="43"/>
        <v>-2418</v>
      </c>
      <c r="G447">
        <f t="shared" si="44"/>
        <v>1.7608000052860007E-3</v>
      </c>
      <c r="I447">
        <f t="shared" si="47"/>
        <v>1.7608000052860007E-3</v>
      </c>
      <c r="P447">
        <f t="shared" si="46"/>
        <v>-8.0483247269918963E-3</v>
      </c>
      <c r="Q447" s="2">
        <f t="shared" si="45"/>
        <v>25201.099000000002</v>
      </c>
      <c r="X447" s="6"/>
    </row>
    <row r="448" spans="1:34">
      <c r="A448" s="15" t="s">
        <v>1655</v>
      </c>
      <c r="B448" s="13" t="s">
        <v>1647</v>
      </c>
      <c r="C448" s="22">
        <v>40228.656999999999</v>
      </c>
      <c r="D448" s="22"/>
      <c r="E448">
        <f t="shared" si="42"/>
        <v>-2413.0017749132785</v>
      </c>
      <c r="F448">
        <f t="shared" si="43"/>
        <v>-2413</v>
      </c>
      <c r="G448">
        <f t="shared" si="44"/>
        <v>-3.2171999991987832E-3</v>
      </c>
      <c r="I448">
        <f t="shared" si="47"/>
        <v>-3.2171999991987832E-3</v>
      </c>
      <c r="P448">
        <f t="shared" si="46"/>
        <v>-7.9921125770611549E-3</v>
      </c>
      <c r="Q448" s="2">
        <f t="shared" si="45"/>
        <v>25210.156999999999</v>
      </c>
      <c r="X448" s="6"/>
    </row>
    <row r="449" spans="1:34">
      <c r="A449" s="15" t="s">
        <v>1655</v>
      </c>
      <c r="B449" s="13" t="s">
        <v>1647</v>
      </c>
      <c r="C449" s="22">
        <v>40248.586000000003</v>
      </c>
      <c r="D449" s="22"/>
      <c r="E449">
        <f t="shared" si="42"/>
        <v>-2402.0070444836097</v>
      </c>
      <c r="F449">
        <f t="shared" si="43"/>
        <v>-2402</v>
      </c>
      <c r="G449">
        <f t="shared" si="44"/>
        <v>-1.2768799999321345E-2</v>
      </c>
      <c r="I449">
        <f t="shared" si="47"/>
        <v>-1.2768799999321345E-2</v>
      </c>
      <c r="P449">
        <f t="shared" si="46"/>
        <v>-7.8688512472366266E-3</v>
      </c>
      <c r="Q449" s="2">
        <f t="shared" si="45"/>
        <v>25230.086000000003</v>
      </c>
      <c r="X449" s="6"/>
    </row>
    <row r="450" spans="1:34">
      <c r="A450" s="17" t="s">
        <v>1802</v>
      </c>
      <c r="C450" s="21">
        <v>40261.279999999999</v>
      </c>
      <c r="D450" s="21"/>
      <c r="E450">
        <f t="shared" si="42"/>
        <v>-2395.0038276601795</v>
      </c>
      <c r="F450">
        <f t="shared" si="43"/>
        <v>-2395</v>
      </c>
      <c r="G450">
        <f t="shared" si="44"/>
        <v>-6.9379999986267649E-3</v>
      </c>
      <c r="I450">
        <f t="shared" si="47"/>
        <v>-6.9379999986267649E-3</v>
      </c>
      <c r="P450">
        <f t="shared" si="46"/>
        <v>-7.790702448728465E-3</v>
      </c>
      <c r="Q450" s="2">
        <f t="shared" si="45"/>
        <v>25242.78</v>
      </c>
      <c r="X450" s="6"/>
    </row>
    <row r="451" spans="1:34">
      <c r="A451" s="16" t="s">
        <v>1512</v>
      </c>
      <c r="C451" s="21">
        <v>40299.349000000002</v>
      </c>
      <c r="D451" s="21"/>
      <c r="E451">
        <f t="shared" si="42"/>
        <v>-2374.0013492253852</v>
      </c>
      <c r="F451">
        <f t="shared" si="43"/>
        <v>-2374</v>
      </c>
      <c r="G451">
        <f t="shared" si="44"/>
        <v>-2.4455999955534935E-3</v>
      </c>
      <c r="I451">
        <f t="shared" si="47"/>
        <v>-2.4455999955534935E-3</v>
      </c>
      <c r="P451">
        <f t="shared" si="46"/>
        <v>-7.5576104578266145E-3</v>
      </c>
      <c r="Q451" s="2">
        <f t="shared" si="45"/>
        <v>25280.849000000002</v>
      </c>
      <c r="X451" s="6"/>
      <c r="AD451">
        <v>15</v>
      </c>
      <c r="AF451" t="s">
        <v>1509</v>
      </c>
      <c r="AH451" t="s">
        <v>1511</v>
      </c>
    </row>
    <row r="452" spans="1:34">
      <c r="A452" s="17" t="s">
        <v>1820</v>
      </c>
      <c r="C452" s="21">
        <v>40404.463000000003</v>
      </c>
      <c r="D452" s="21"/>
      <c r="E452">
        <f t="shared" si="42"/>
        <v>-2316.0104769094633</v>
      </c>
      <c r="F452">
        <f t="shared" si="43"/>
        <v>-2316</v>
      </c>
      <c r="G452">
        <f t="shared" si="44"/>
        <v>-1.8990399992617313E-2</v>
      </c>
      <c r="I452">
        <f t="shared" si="47"/>
        <v>-1.8990399992617313E-2</v>
      </c>
      <c r="P452">
        <f t="shared" si="46"/>
        <v>-6.9243867992489E-3</v>
      </c>
      <c r="Q452" s="2">
        <f t="shared" si="45"/>
        <v>25385.963000000003</v>
      </c>
      <c r="X452" s="6"/>
    </row>
    <row r="453" spans="1:34">
      <c r="A453" s="17" t="s">
        <v>1825</v>
      </c>
      <c r="C453" s="21">
        <v>40442.5406</v>
      </c>
      <c r="D453" s="21"/>
      <c r="E453">
        <f t="shared" si="42"/>
        <v>-2295.0032538973383</v>
      </c>
      <c r="F453">
        <f t="shared" si="43"/>
        <v>-2295</v>
      </c>
      <c r="G453">
        <f t="shared" si="44"/>
        <v>-5.8979999957955442E-3</v>
      </c>
      <c r="J453">
        <f>G453</f>
        <v>-5.8979999957955442E-3</v>
      </c>
      <c r="P453">
        <f t="shared" si="46"/>
        <v>-6.6989375201461972E-3</v>
      </c>
      <c r="Q453" s="2">
        <f t="shared" si="45"/>
        <v>25424.0406</v>
      </c>
      <c r="X453" s="6"/>
    </row>
    <row r="454" spans="1:34">
      <c r="A454" s="17" t="s">
        <v>1820</v>
      </c>
      <c r="C454" s="21">
        <v>40473.351000000002</v>
      </c>
      <c r="D454" s="21"/>
      <c r="E454">
        <f t="shared" si="42"/>
        <v>-2278.005309071696</v>
      </c>
      <c r="F454">
        <f t="shared" si="43"/>
        <v>-2278</v>
      </c>
      <c r="G454">
        <f t="shared" si="44"/>
        <v>-9.6231999996234663E-3</v>
      </c>
      <c r="I454">
        <f>G454</f>
        <v>-9.6231999996234663E-3</v>
      </c>
      <c r="P454">
        <f t="shared" si="46"/>
        <v>-6.5179189632301E-3</v>
      </c>
      <c r="Q454" s="2">
        <f t="shared" si="45"/>
        <v>25454.851000000002</v>
      </c>
      <c r="X454" s="6"/>
    </row>
    <row r="455" spans="1:34">
      <c r="A455" s="14" t="s">
        <v>1656</v>
      </c>
      <c r="B455" s="13"/>
      <c r="C455" s="22">
        <v>40493.292999999998</v>
      </c>
      <c r="D455" s="22"/>
      <c r="E455">
        <f t="shared" si="42"/>
        <v>-2267.0034066065264</v>
      </c>
      <c r="F455">
        <f t="shared" si="43"/>
        <v>-2267</v>
      </c>
      <c r="G455">
        <f t="shared" si="44"/>
        <v>-6.1748000007355586E-3</v>
      </c>
      <c r="J455">
        <f>G455</f>
        <v>-6.1748000007355586E-3</v>
      </c>
      <c r="P455">
        <f t="shared" si="46"/>
        <v>-6.4014987587954052E-3</v>
      </c>
      <c r="Q455" s="2">
        <f t="shared" si="45"/>
        <v>25474.792999999998</v>
      </c>
      <c r="X455" s="6"/>
    </row>
    <row r="456" spans="1:34">
      <c r="A456" s="17" t="s">
        <v>1824</v>
      </c>
      <c r="C456" s="21">
        <v>40501.451999999997</v>
      </c>
      <c r="D456" s="21"/>
      <c r="E456">
        <f t="shared" si="42"/>
        <v>-2262.5021267843754</v>
      </c>
      <c r="F456">
        <f t="shared" si="43"/>
        <v>-2262.5</v>
      </c>
      <c r="G456">
        <f t="shared" si="44"/>
        <v>-3.855000002658926E-3</v>
      </c>
      <c r="I456">
        <f>G456</f>
        <v>-3.855000002658926E-3</v>
      </c>
      <c r="P456">
        <f t="shared" si="46"/>
        <v>-6.3540329743199137E-3</v>
      </c>
      <c r="Q456" s="2">
        <f t="shared" si="45"/>
        <v>25482.951999999997</v>
      </c>
      <c r="X456" s="6"/>
    </row>
    <row r="457" spans="1:34">
      <c r="A457" s="15" t="s">
        <v>1671</v>
      </c>
      <c r="B457" s="13"/>
      <c r="C457" s="22">
        <v>40502.356899999999</v>
      </c>
      <c r="D457" s="22"/>
      <c r="E457">
        <f t="shared" si="42"/>
        <v>-2262.0028979436997</v>
      </c>
      <c r="F457">
        <f t="shared" si="43"/>
        <v>-2262</v>
      </c>
      <c r="G457">
        <f t="shared" si="44"/>
        <v>-5.2528000014717691E-3</v>
      </c>
      <c r="J457">
        <f>G457</f>
        <v>-5.2528000014717691E-3</v>
      </c>
      <c r="P457">
        <f t="shared" si="46"/>
        <v>-6.3487647567901364E-3</v>
      </c>
      <c r="Q457" s="2">
        <f t="shared" si="45"/>
        <v>25483.856899999999</v>
      </c>
      <c r="X457" s="6"/>
    </row>
    <row r="458" spans="1:34">
      <c r="A458" s="61" t="s">
        <v>3129</v>
      </c>
      <c r="B458" s="62" t="s">
        <v>1647</v>
      </c>
      <c r="C458" s="61">
        <v>40504.159</v>
      </c>
      <c r="D458" s="61" t="s">
        <v>1904</v>
      </c>
      <c r="E458" s="16">
        <f t="shared" si="42"/>
        <v>-2261.0086883141494</v>
      </c>
      <c r="F458">
        <f t="shared" si="43"/>
        <v>-2261</v>
      </c>
      <c r="G458">
        <f t="shared" si="44"/>
        <v>-1.574840000102995E-2</v>
      </c>
      <c r="I458">
        <f t="shared" ref="I458:I473" si="48">G458</f>
        <v>-1.574840000102995E-2</v>
      </c>
      <c r="O458">
        <f ca="1">+C$11+C$12*F458</f>
        <v>1.0404001039225837E-2</v>
      </c>
      <c r="P458">
        <f t="shared" si="46"/>
        <v>-6.3382317768444158E-3</v>
      </c>
      <c r="Q458" s="2">
        <f t="shared" si="45"/>
        <v>25485.659</v>
      </c>
      <c r="X458" s="6"/>
    </row>
    <row r="459" spans="1:34">
      <c r="A459" s="17" t="s">
        <v>1824</v>
      </c>
      <c r="C459" s="21">
        <v>40542.233</v>
      </c>
      <c r="D459" s="21"/>
      <c r="E459">
        <f t="shared" si="42"/>
        <v>-2240.0034514041622</v>
      </c>
      <c r="F459">
        <f t="shared" si="43"/>
        <v>-2240</v>
      </c>
      <c r="G459">
        <f t="shared" si="44"/>
        <v>-6.256000000576023E-3</v>
      </c>
      <c r="I459">
        <f t="shared" si="48"/>
        <v>-6.256000000576023E-3</v>
      </c>
      <c r="P459">
        <f t="shared" si="46"/>
        <v>-6.1181033730449176E-3</v>
      </c>
      <c r="Q459" s="2">
        <f t="shared" si="45"/>
        <v>25523.733</v>
      </c>
      <c r="X459" s="6"/>
    </row>
    <row r="460" spans="1:34">
      <c r="A460" s="15" t="s">
        <v>1655</v>
      </c>
      <c r="B460" s="13" t="s">
        <v>1647</v>
      </c>
      <c r="C460" s="22">
        <v>40585.732000000004</v>
      </c>
      <c r="D460" s="22"/>
      <c r="E460">
        <f t="shared" si="42"/>
        <v>-2216.0052689082963</v>
      </c>
      <c r="F460">
        <f t="shared" si="43"/>
        <v>-2216</v>
      </c>
      <c r="G460">
        <f t="shared" si="44"/>
        <v>-9.55039999098517E-3</v>
      </c>
      <c r="I460">
        <f t="shared" si="48"/>
        <v>-9.55039999098517E-3</v>
      </c>
      <c r="P460">
        <f t="shared" si="46"/>
        <v>-5.8690157363768605E-3</v>
      </c>
      <c r="Q460" s="2">
        <f t="shared" si="45"/>
        <v>25567.232000000004</v>
      </c>
      <c r="X460" s="6"/>
    </row>
    <row r="461" spans="1:34">
      <c r="A461" s="16" t="s">
        <v>1514</v>
      </c>
      <c r="C461" s="21">
        <v>40676.368000000002</v>
      </c>
      <c r="D461" s="21"/>
      <c r="E461">
        <f t="shared" si="42"/>
        <v>-2166.0018373651551</v>
      </c>
      <c r="F461">
        <f t="shared" si="43"/>
        <v>-2166</v>
      </c>
      <c r="G461">
        <f t="shared" si="44"/>
        <v>-3.3303999953204766E-3</v>
      </c>
      <c r="I461">
        <f t="shared" si="48"/>
        <v>-3.3303999953204766E-3</v>
      </c>
      <c r="P461">
        <f t="shared" si="46"/>
        <v>-5.3586057741070881E-3</v>
      </c>
      <c r="Q461" s="2">
        <f t="shared" si="45"/>
        <v>25657.868000000002</v>
      </c>
      <c r="X461" s="6"/>
      <c r="AD461">
        <v>12</v>
      </c>
      <c r="AF461" t="s">
        <v>1513</v>
      </c>
      <c r="AH461" t="s">
        <v>1511</v>
      </c>
    </row>
    <row r="462" spans="1:34">
      <c r="A462" s="16" t="s">
        <v>1515</v>
      </c>
      <c r="C462" s="21">
        <v>40714.415999999997</v>
      </c>
      <c r="D462" s="21"/>
      <c r="E462">
        <f t="shared" si="42"/>
        <v>-2145.0109445261814</v>
      </c>
      <c r="F462">
        <f t="shared" si="43"/>
        <v>-2145</v>
      </c>
      <c r="G462">
        <f t="shared" si="44"/>
        <v>-1.9838000000163447E-2</v>
      </c>
      <c r="I462">
        <f t="shared" si="48"/>
        <v>-1.9838000000163447E-2</v>
      </c>
      <c r="P462">
        <f t="shared" si="46"/>
        <v>-5.1476679731040347E-3</v>
      </c>
      <c r="Q462" s="2">
        <f t="shared" si="45"/>
        <v>25695.915999999997</v>
      </c>
      <c r="X462" s="6"/>
      <c r="AD462">
        <v>8</v>
      </c>
      <c r="AF462" t="s">
        <v>1513</v>
      </c>
      <c r="AH462" t="s">
        <v>1511</v>
      </c>
    </row>
    <row r="463" spans="1:34">
      <c r="A463" s="17" t="s">
        <v>1826</v>
      </c>
      <c r="C463" s="21">
        <v>40781.49</v>
      </c>
      <c r="D463" s="21"/>
      <c r="E463">
        <f t="shared" si="42"/>
        <v>-2108.0065514889257</v>
      </c>
      <c r="F463">
        <f t="shared" si="43"/>
        <v>-2108</v>
      </c>
      <c r="G463">
        <f t="shared" si="44"/>
        <v>-1.1875199998030439E-2</v>
      </c>
      <c r="I463">
        <f t="shared" si="48"/>
        <v>-1.1875199998030439E-2</v>
      </c>
      <c r="P463">
        <f t="shared" si="46"/>
        <v>-4.7809587732418049E-3</v>
      </c>
      <c r="Q463" s="2">
        <f t="shared" si="45"/>
        <v>25762.989999999998</v>
      </c>
      <c r="X463" s="6"/>
    </row>
    <row r="464" spans="1:34">
      <c r="A464" s="16" t="s">
        <v>1517</v>
      </c>
      <c r="C464" s="21">
        <v>40801.423999999999</v>
      </c>
      <c r="D464" s="21"/>
      <c r="E464">
        <f t="shared" si="42"/>
        <v>-2097.0090625840639</v>
      </c>
      <c r="F464">
        <f t="shared" si="43"/>
        <v>-2097</v>
      </c>
      <c r="G464">
        <f t="shared" si="44"/>
        <v>-1.6426800000772346E-2</v>
      </c>
      <c r="I464">
        <f t="shared" si="48"/>
        <v>-1.6426800000772346E-2</v>
      </c>
      <c r="P464">
        <f t="shared" si="46"/>
        <v>-4.6731533192980136E-3</v>
      </c>
      <c r="Q464" s="2">
        <f t="shared" si="45"/>
        <v>25782.923999999999</v>
      </c>
      <c r="X464" s="6"/>
      <c r="AD464">
        <v>10</v>
      </c>
      <c r="AF464" t="s">
        <v>1516</v>
      </c>
      <c r="AH464" t="s">
        <v>1511</v>
      </c>
    </row>
    <row r="465" spans="1:34">
      <c r="A465" s="17" t="s">
        <v>1827</v>
      </c>
      <c r="C465" s="21">
        <v>40801.428999999996</v>
      </c>
      <c r="D465" s="21"/>
      <c r="E465">
        <f t="shared" si="42"/>
        <v>-2097.0063041088711</v>
      </c>
      <c r="F465">
        <f t="shared" si="43"/>
        <v>-2097</v>
      </c>
      <c r="G465">
        <f t="shared" si="44"/>
        <v>-1.1426800003391691E-2</v>
      </c>
      <c r="I465">
        <f t="shared" si="48"/>
        <v>-1.1426800003391691E-2</v>
      </c>
      <c r="P465">
        <f t="shared" si="46"/>
        <v>-4.6731533192980136E-3</v>
      </c>
      <c r="Q465" s="2">
        <f t="shared" si="45"/>
        <v>25782.928999999996</v>
      </c>
      <c r="X465" s="6"/>
    </row>
    <row r="466" spans="1:34">
      <c r="A466" s="17" t="s">
        <v>1828</v>
      </c>
      <c r="C466" s="21">
        <v>40801.438000000002</v>
      </c>
      <c r="D466" s="21"/>
      <c r="E466">
        <f t="shared" si="42"/>
        <v>-2097.0013388535185</v>
      </c>
      <c r="F466">
        <f t="shared" si="43"/>
        <v>-2097</v>
      </c>
      <c r="G466">
        <f t="shared" si="44"/>
        <v>-2.4267999979201704E-3</v>
      </c>
      <c r="I466">
        <f t="shared" si="48"/>
        <v>-2.4267999979201704E-3</v>
      </c>
      <c r="P466">
        <f t="shared" si="46"/>
        <v>-4.6731533192980136E-3</v>
      </c>
      <c r="Q466" s="2">
        <f t="shared" si="45"/>
        <v>25782.938000000002</v>
      </c>
      <c r="X466" s="6"/>
    </row>
    <row r="467" spans="1:34">
      <c r="A467" s="16" t="s">
        <v>1517</v>
      </c>
      <c r="C467" s="21">
        <v>40801.440000000002</v>
      </c>
      <c r="D467" s="21"/>
      <c r="E467">
        <f t="shared" si="42"/>
        <v>-2097.0002354634403</v>
      </c>
      <c r="F467">
        <f t="shared" si="43"/>
        <v>-2097</v>
      </c>
      <c r="G467">
        <f t="shared" si="44"/>
        <v>-4.267999975127168E-4</v>
      </c>
      <c r="I467">
        <f t="shared" si="48"/>
        <v>-4.267999975127168E-4</v>
      </c>
      <c r="P467">
        <f t="shared" si="46"/>
        <v>-4.6731533192980136E-3</v>
      </c>
      <c r="Q467" s="2">
        <f t="shared" si="45"/>
        <v>25782.940000000002</v>
      </c>
      <c r="X467" s="6"/>
      <c r="AD467">
        <v>7</v>
      </c>
      <c r="AF467" t="s">
        <v>1518</v>
      </c>
      <c r="AH467" t="s">
        <v>1511</v>
      </c>
    </row>
    <row r="468" spans="1:34">
      <c r="A468" s="16" t="s">
        <v>1519</v>
      </c>
      <c r="C468" s="21">
        <v>40830.425999999999</v>
      </c>
      <c r="D468" s="21"/>
      <c r="E468">
        <f t="shared" si="42"/>
        <v>-2081.0088030667175</v>
      </c>
      <c r="F468">
        <f t="shared" si="43"/>
        <v>-2081</v>
      </c>
      <c r="G468">
        <f t="shared" si="44"/>
        <v>-1.5956399998685811E-2</v>
      </c>
      <c r="I468">
        <f t="shared" si="48"/>
        <v>-1.5956399998685811E-2</v>
      </c>
      <c r="P468">
        <f t="shared" si="46"/>
        <v>-4.5173404590728378E-3</v>
      </c>
      <c r="Q468" s="2">
        <f t="shared" si="45"/>
        <v>25811.925999999999</v>
      </c>
      <c r="X468" s="6"/>
      <c r="AD468">
        <v>6</v>
      </c>
      <c r="AF468" t="s">
        <v>1518</v>
      </c>
      <c r="AH468" t="s">
        <v>1511</v>
      </c>
    </row>
    <row r="469" spans="1:34">
      <c r="A469" s="17" t="s">
        <v>1826</v>
      </c>
      <c r="C469" s="21">
        <v>40830.430999999997</v>
      </c>
      <c r="D469" s="21"/>
      <c r="E469">
        <f t="shared" ref="E469:E532" si="49">+(C469-C$7)/C$8</f>
        <v>-2081.0060445915246</v>
      </c>
      <c r="F469">
        <f t="shared" ref="F469:F532" si="50">ROUND(2*E469,0)/2</f>
        <v>-2081</v>
      </c>
      <c r="G469">
        <f t="shared" ref="G469:G532" si="51">+C469-(C$7+F469*C$8)</f>
        <v>-1.0956400001305155E-2</v>
      </c>
      <c r="I469">
        <f t="shared" si="48"/>
        <v>-1.0956400001305155E-2</v>
      </c>
      <c r="P469">
        <f t="shared" si="46"/>
        <v>-4.5173404590728378E-3</v>
      </c>
      <c r="Q469" s="2">
        <f t="shared" ref="Q469:Q532" si="52">+C469-15018.5</f>
        <v>25811.930999999997</v>
      </c>
      <c r="X469" s="6"/>
    </row>
    <row r="470" spans="1:34">
      <c r="A470" s="16" t="s">
        <v>1519</v>
      </c>
      <c r="C470" s="21">
        <v>40839.5</v>
      </c>
      <c r="D470" s="21"/>
      <c r="E470">
        <f t="shared" si="49"/>
        <v>-2076.002722283999</v>
      </c>
      <c r="F470">
        <f t="shared" si="50"/>
        <v>-2076</v>
      </c>
      <c r="G470">
        <f t="shared" si="51"/>
        <v>-4.9343999999109656E-3</v>
      </c>
      <c r="I470">
        <f t="shared" si="48"/>
        <v>-4.9343999999109656E-3</v>
      </c>
      <c r="P470">
        <f t="shared" si="46"/>
        <v>-4.4688907982207964E-3</v>
      </c>
      <c r="Q470" s="2">
        <f t="shared" si="52"/>
        <v>25821</v>
      </c>
      <c r="X470" s="6"/>
      <c r="AD470">
        <v>8</v>
      </c>
      <c r="AF470" t="s">
        <v>1518</v>
      </c>
      <c r="AH470" t="s">
        <v>1511</v>
      </c>
    </row>
    <row r="471" spans="1:34">
      <c r="A471" s="16" t="s">
        <v>1519</v>
      </c>
      <c r="C471" s="21">
        <v>40850.379999999997</v>
      </c>
      <c r="D471" s="21"/>
      <c r="E471">
        <f t="shared" si="49"/>
        <v>-2070.0002802610802</v>
      </c>
      <c r="F471">
        <f t="shared" si="50"/>
        <v>-2070</v>
      </c>
      <c r="G471">
        <f t="shared" si="51"/>
        <v>-5.0800000462913886E-4</v>
      </c>
      <c r="I471">
        <f t="shared" si="48"/>
        <v>-5.0800000462913886E-4</v>
      </c>
      <c r="P471">
        <f t="shared" si="46"/>
        <v>-4.410903230207013E-3</v>
      </c>
      <c r="Q471" s="2">
        <f t="shared" si="52"/>
        <v>25831.879999999997</v>
      </c>
      <c r="X471" s="6"/>
      <c r="AD471">
        <v>12</v>
      </c>
      <c r="AF471" t="s">
        <v>1516</v>
      </c>
      <c r="AH471" t="s">
        <v>1511</v>
      </c>
    </row>
    <row r="472" spans="1:34">
      <c r="A472" s="16" t="s">
        <v>1519</v>
      </c>
      <c r="C472" s="21">
        <v>40850.402000000002</v>
      </c>
      <c r="D472" s="21"/>
      <c r="E472">
        <f t="shared" si="49"/>
        <v>-2069.9881429702227</v>
      </c>
      <c r="F472">
        <f t="shared" si="50"/>
        <v>-2070</v>
      </c>
      <c r="G472">
        <f t="shared" si="51"/>
        <v>2.1491999999852851E-2</v>
      </c>
      <c r="I472">
        <f t="shared" si="48"/>
        <v>2.1491999999852851E-2</v>
      </c>
      <c r="P472">
        <f t="shared" si="46"/>
        <v>-4.410903230207013E-3</v>
      </c>
      <c r="Q472" s="2">
        <f t="shared" si="52"/>
        <v>25831.902000000002</v>
      </c>
      <c r="X472" s="6"/>
      <c r="AD472">
        <v>17</v>
      </c>
      <c r="AF472" t="s">
        <v>1509</v>
      </c>
      <c r="AH472" t="s">
        <v>1511</v>
      </c>
    </row>
    <row r="473" spans="1:34">
      <c r="A473" s="16" t="s">
        <v>1519</v>
      </c>
      <c r="C473" s="21">
        <v>40859.434999999998</v>
      </c>
      <c r="D473" s="21"/>
      <c r="E473">
        <f t="shared" si="49"/>
        <v>-2065.0046816841004</v>
      </c>
      <c r="F473">
        <f t="shared" si="50"/>
        <v>-2065</v>
      </c>
      <c r="G473">
        <f t="shared" si="51"/>
        <v>-8.4859999988111667E-3</v>
      </c>
      <c r="I473">
        <f t="shared" si="48"/>
        <v>-8.4859999988111667E-3</v>
      </c>
      <c r="P473">
        <f t="shared" si="46"/>
        <v>-4.3627069443694108E-3</v>
      </c>
      <c r="Q473" s="2">
        <f t="shared" si="52"/>
        <v>25840.934999999998</v>
      </c>
      <c r="X473" s="6"/>
      <c r="AD473">
        <v>13</v>
      </c>
      <c r="AF473" t="s">
        <v>1509</v>
      </c>
      <c r="AH473" t="s">
        <v>1511</v>
      </c>
    </row>
    <row r="474" spans="1:34">
      <c r="A474" s="17" t="s">
        <v>1825</v>
      </c>
      <c r="C474" s="21">
        <v>40859.439899999998</v>
      </c>
      <c r="D474" s="21"/>
      <c r="E474">
        <f t="shared" si="49"/>
        <v>-2065.0019783784096</v>
      </c>
      <c r="F474">
        <f t="shared" si="50"/>
        <v>-2065</v>
      </c>
      <c r="G474">
        <f t="shared" si="51"/>
        <v>-3.585999998904299E-3</v>
      </c>
      <c r="J474">
        <f>G474</f>
        <v>-3.585999998904299E-3</v>
      </c>
      <c r="P474">
        <f t="shared" si="46"/>
        <v>-4.3627069443694108E-3</v>
      </c>
      <c r="Q474" s="2">
        <f t="shared" si="52"/>
        <v>25840.939899999998</v>
      </c>
      <c r="X474" s="6"/>
    </row>
    <row r="475" spans="1:34">
      <c r="A475" s="16" t="s">
        <v>1520</v>
      </c>
      <c r="C475" s="21">
        <v>40870.317999999999</v>
      </c>
      <c r="D475" s="21"/>
      <c r="E475">
        <f t="shared" si="49"/>
        <v>-2059.0005845760625</v>
      </c>
      <c r="F475">
        <f t="shared" si="50"/>
        <v>-2059</v>
      </c>
      <c r="G475">
        <f t="shared" si="51"/>
        <v>-1.0595999992801808E-3</v>
      </c>
      <c r="I475">
        <f>G475</f>
        <v>-1.0595999992801808E-3</v>
      </c>
      <c r="P475">
        <f t="shared" si="46"/>
        <v>-4.3050234263729524E-3</v>
      </c>
      <c r="Q475" s="2">
        <f t="shared" si="52"/>
        <v>25851.817999999999</v>
      </c>
      <c r="X475" s="6"/>
      <c r="AD475">
        <v>9</v>
      </c>
      <c r="AF475" t="s">
        <v>1516</v>
      </c>
      <c r="AH475" t="s">
        <v>1511</v>
      </c>
    </row>
    <row r="476" spans="1:34">
      <c r="A476" s="17" t="s">
        <v>1829</v>
      </c>
      <c r="C476" s="21">
        <v>40870.334000000003</v>
      </c>
      <c r="D476" s="21"/>
      <c r="E476">
        <f t="shared" si="49"/>
        <v>-2058.9917574554388</v>
      </c>
      <c r="F476">
        <f t="shared" si="50"/>
        <v>-2059</v>
      </c>
      <c r="G476">
        <f t="shared" si="51"/>
        <v>1.4940400003979448E-2</v>
      </c>
      <c r="I476">
        <f>G476</f>
        <v>1.4940400003979448E-2</v>
      </c>
      <c r="P476">
        <f t="shared" si="46"/>
        <v>-4.3050234263729524E-3</v>
      </c>
      <c r="Q476" s="2">
        <f t="shared" si="52"/>
        <v>25851.834000000003</v>
      </c>
      <c r="X476" s="6"/>
    </row>
    <row r="477" spans="1:34">
      <c r="A477" s="17" t="s">
        <v>1830</v>
      </c>
      <c r="C477" s="21">
        <v>40877.563000000002</v>
      </c>
      <c r="D477" s="21"/>
      <c r="E477">
        <f t="shared" si="49"/>
        <v>-2055.0035540194385</v>
      </c>
      <c r="F477">
        <f t="shared" si="50"/>
        <v>-2055</v>
      </c>
      <c r="G477">
        <f t="shared" si="51"/>
        <v>-6.4419999980600551E-3</v>
      </c>
      <c r="I477">
        <f>G477</f>
        <v>-6.4419999980600551E-3</v>
      </c>
      <c r="P477">
        <f t="shared" si="46"/>
        <v>-4.2666598840775324E-3</v>
      </c>
      <c r="Q477" s="2">
        <f t="shared" si="52"/>
        <v>25859.063000000002</v>
      </c>
      <c r="X477" s="6"/>
    </row>
    <row r="478" spans="1:34">
      <c r="A478" s="16" t="s">
        <v>1520</v>
      </c>
      <c r="C478" s="21">
        <v>40888.432999999997</v>
      </c>
      <c r="D478" s="21"/>
      <c r="E478">
        <f t="shared" si="49"/>
        <v>-2049.0066289469096</v>
      </c>
      <c r="F478">
        <f t="shared" si="50"/>
        <v>-2049</v>
      </c>
      <c r="G478">
        <f t="shared" si="51"/>
        <v>-1.2015599997539539E-2</v>
      </c>
      <c r="I478">
        <f>G478</f>
        <v>-1.2015599997539539E-2</v>
      </c>
      <c r="P478">
        <f t="shared" si="46"/>
        <v>-4.2092527751877336E-3</v>
      </c>
      <c r="Q478" s="2">
        <f t="shared" si="52"/>
        <v>25869.932999999997</v>
      </c>
      <c r="X478" s="6"/>
      <c r="AD478">
        <v>9</v>
      </c>
      <c r="AF478" t="s">
        <v>1518</v>
      </c>
      <c r="AH478" t="s">
        <v>1511</v>
      </c>
    </row>
    <row r="479" spans="1:34">
      <c r="A479" s="16" t="s">
        <v>1520</v>
      </c>
      <c r="C479" s="21">
        <v>40890.262999999999</v>
      </c>
      <c r="D479" s="21"/>
      <c r="E479">
        <f t="shared" si="49"/>
        <v>-2047.9970270257741</v>
      </c>
      <c r="F479">
        <f t="shared" si="50"/>
        <v>-2048</v>
      </c>
      <c r="G479">
        <f t="shared" si="51"/>
        <v>5.3888000038568862E-3</v>
      </c>
      <c r="I479">
        <f>G479</f>
        <v>5.3888000038568862E-3</v>
      </c>
      <c r="P479">
        <f t="shared" si="46"/>
        <v>-4.1997010475706559E-3</v>
      </c>
      <c r="Q479" s="2">
        <f t="shared" si="52"/>
        <v>25871.762999999999</v>
      </c>
      <c r="X479" s="6"/>
      <c r="AD479">
        <v>12</v>
      </c>
      <c r="AF479" t="s">
        <v>1518</v>
      </c>
      <c r="AH479" t="s">
        <v>1511</v>
      </c>
    </row>
    <row r="480" spans="1:34">
      <c r="A480" s="15" t="s">
        <v>1645</v>
      </c>
      <c r="B480" s="13"/>
      <c r="C480" s="22">
        <v>40899.317499999997</v>
      </c>
      <c r="D480" s="22"/>
      <c r="E480">
        <f t="shared" si="49"/>
        <v>-2043.0017042963145</v>
      </c>
      <c r="F480">
        <f t="shared" si="50"/>
        <v>-2043</v>
      </c>
      <c r="G480">
        <f t="shared" si="51"/>
        <v>-3.0891999995219521E-3</v>
      </c>
      <c r="J480">
        <f>G480</f>
        <v>-3.0891999995219521E-3</v>
      </c>
      <c r="P480">
        <f t="shared" si="46"/>
        <v>-4.1520115117619312E-3</v>
      </c>
      <c r="Q480" s="2">
        <f t="shared" si="52"/>
        <v>25880.817499999997</v>
      </c>
      <c r="X480" s="6"/>
    </row>
    <row r="481" spans="1:34">
      <c r="A481" s="17" t="s">
        <v>1831</v>
      </c>
      <c r="C481" s="21">
        <v>40924.713000000003</v>
      </c>
      <c r="D481" s="21"/>
      <c r="E481">
        <f t="shared" si="49"/>
        <v>-2028.9911329366544</v>
      </c>
      <c r="F481">
        <f t="shared" si="50"/>
        <v>-2029</v>
      </c>
      <c r="G481">
        <f t="shared" si="51"/>
        <v>1.607240000157617E-2</v>
      </c>
      <c r="I481">
        <f t="shared" ref="I481:I496" si="53">G481</f>
        <v>1.607240000157617E-2</v>
      </c>
      <c r="P481">
        <f t="shared" si="46"/>
        <v>-4.0190935183505964E-3</v>
      </c>
      <c r="Q481" s="2">
        <f t="shared" si="52"/>
        <v>25906.213000000003</v>
      </c>
      <c r="X481" s="6"/>
    </row>
    <row r="482" spans="1:34">
      <c r="A482" s="17" t="s">
        <v>1802</v>
      </c>
      <c r="C482" s="21">
        <v>40948.256000000001</v>
      </c>
      <c r="D482" s="21"/>
      <c r="E482">
        <f t="shared" si="49"/>
        <v>-2016.0025766365079</v>
      </c>
      <c r="F482">
        <f t="shared" si="50"/>
        <v>-2016</v>
      </c>
      <c r="G482">
        <f t="shared" si="51"/>
        <v>-4.6703999978490174E-3</v>
      </c>
      <c r="I482">
        <f t="shared" si="53"/>
        <v>-4.6703999978490174E-3</v>
      </c>
      <c r="P482">
        <f t="shared" si="46"/>
        <v>-3.8964781639627688E-3</v>
      </c>
      <c r="Q482" s="2">
        <f t="shared" si="52"/>
        <v>25929.756000000001</v>
      </c>
      <c r="X482" s="6"/>
    </row>
    <row r="483" spans="1:34">
      <c r="A483" s="17" t="s">
        <v>1832</v>
      </c>
      <c r="C483" s="21">
        <v>40955.504000000001</v>
      </c>
      <c r="D483" s="21"/>
      <c r="E483">
        <f t="shared" si="49"/>
        <v>-2012.0038909947689</v>
      </c>
      <c r="F483">
        <f t="shared" si="50"/>
        <v>-2012</v>
      </c>
      <c r="G483">
        <f t="shared" si="51"/>
        <v>-7.05279999965569E-3</v>
      </c>
      <c r="I483">
        <f t="shared" si="53"/>
        <v>-7.05279999965569E-3</v>
      </c>
      <c r="P483">
        <f t="shared" si="46"/>
        <v>-3.8589069944397741E-3</v>
      </c>
      <c r="Q483" s="2">
        <f t="shared" si="52"/>
        <v>25937.004000000001</v>
      </c>
      <c r="X483" s="6"/>
    </row>
    <row r="484" spans="1:34">
      <c r="A484" s="17" t="s">
        <v>1833</v>
      </c>
      <c r="C484" s="21">
        <v>40966.398000000001</v>
      </c>
      <c r="D484" s="21"/>
      <c r="E484">
        <f t="shared" si="49"/>
        <v>-2005.9937252413044</v>
      </c>
      <c r="F484">
        <f t="shared" si="50"/>
        <v>-2006</v>
      </c>
      <c r="G484">
        <f t="shared" si="51"/>
        <v>1.137360000575427E-2</v>
      </c>
      <c r="I484">
        <f t="shared" si="53"/>
        <v>1.137360000575427E-2</v>
      </c>
      <c r="P484">
        <f t="shared" si="46"/>
        <v>-3.8026884447086131E-3</v>
      </c>
      <c r="Q484" s="2">
        <f t="shared" si="52"/>
        <v>25947.898000000001</v>
      </c>
      <c r="X484" s="6"/>
    </row>
    <row r="485" spans="1:34">
      <c r="A485" s="17" t="s">
        <v>1834</v>
      </c>
      <c r="C485" s="21">
        <v>40973.607000000004</v>
      </c>
      <c r="D485" s="21"/>
      <c r="E485">
        <f t="shared" si="49"/>
        <v>-2002.0165557060795</v>
      </c>
      <c r="F485">
        <f t="shared" si="50"/>
        <v>-2002</v>
      </c>
      <c r="G485">
        <f t="shared" si="51"/>
        <v>-3.0008799993083812E-2</v>
      </c>
      <c r="I485">
        <f t="shared" si="53"/>
        <v>-3.0008799993083812E-2</v>
      </c>
      <c r="P485">
        <f t="shared" si="46"/>
        <v>-3.765301547923392E-3</v>
      </c>
      <c r="Q485" s="2">
        <f t="shared" si="52"/>
        <v>25955.107000000004</v>
      </c>
      <c r="X485" s="6"/>
    </row>
    <row r="486" spans="1:34">
      <c r="A486" s="17" t="s">
        <v>1802</v>
      </c>
      <c r="C486" s="21">
        <v>40986.321000000004</v>
      </c>
      <c r="D486" s="21"/>
      <c r="E486">
        <f t="shared" si="49"/>
        <v>-1995.0023049818694</v>
      </c>
      <c r="F486">
        <f t="shared" si="50"/>
        <v>-1995</v>
      </c>
      <c r="G486">
        <f t="shared" si="51"/>
        <v>-4.1779999955906533E-3</v>
      </c>
      <c r="I486">
        <f t="shared" si="53"/>
        <v>-4.1779999955906533E-3</v>
      </c>
      <c r="P486">
        <f t="shared" si="46"/>
        <v>-3.700051841059363E-3</v>
      </c>
      <c r="Q486" s="2">
        <f t="shared" si="52"/>
        <v>25967.821000000004</v>
      </c>
      <c r="X486" s="6"/>
    </row>
    <row r="487" spans="1:34">
      <c r="A487" s="61" t="s">
        <v>3129</v>
      </c>
      <c r="B487" s="62" t="s">
        <v>1647</v>
      </c>
      <c r="C487" s="61">
        <v>40989.936999999998</v>
      </c>
      <c r="D487" s="61" t="s">
        <v>1904</v>
      </c>
      <c r="E487" s="16">
        <f t="shared" si="49"/>
        <v>-1993.0073757213138</v>
      </c>
      <c r="F487">
        <f t="shared" si="50"/>
        <v>-1993</v>
      </c>
      <c r="G487">
        <f t="shared" si="51"/>
        <v>-1.3369200001761783E-2</v>
      </c>
      <c r="I487">
        <f t="shared" si="53"/>
        <v>-1.3369200001761783E-2</v>
      </c>
      <c r="O487">
        <f ca="1">+C$11+C$12*F487</f>
        <v>9.2370382195332071E-3</v>
      </c>
      <c r="P487">
        <f t="shared" si="46"/>
        <v>-3.6814505290356393E-3</v>
      </c>
      <c r="Q487" s="2">
        <f t="shared" si="52"/>
        <v>25971.436999999998</v>
      </c>
      <c r="X487" s="6"/>
    </row>
    <row r="488" spans="1:34">
      <c r="A488" s="17" t="s">
        <v>1835</v>
      </c>
      <c r="C488" s="21">
        <v>40993.582999999999</v>
      </c>
      <c r="D488" s="21"/>
      <c r="E488">
        <f t="shared" si="49"/>
        <v>-1990.9958956095886</v>
      </c>
      <c r="F488">
        <f t="shared" si="50"/>
        <v>-1991</v>
      </c>
      <c r="G488">
        <f t="shared" si="51"/>
        <v>7.4395999981788918E-3</v>
      </c>
      <c r="I488">
        <f t="shared" si="53"/>
        <v>7.4395999981788918E-3</v>
      </c>
      <c r="P488">
        <f t="shared" si="46"/>
        <v>-3.6628676442856936E-3</v>
      </c>
      <c r="Q488" s="2">
        <f t="shared" si="52"/>
        <v>25975.082999999999</v>
      </c>
      <c r="X488" s="6"/>
    </row>
    <row r="489" spans="1:34">
      <c r="A489" s="16" t="s">
        <v>1521</v>
      </c>
      <c r="C489" s="21">
        <v>40995.381999999998</v>
      </c>
      <c r="D489" s="21"/>
      <c r="E489">
        <f t="shared" si="49"/>
        <v>-1990.0033962346597</v>
      </c>
      <c r="F489">
        <f t="shared" si="50"/>
        <v>-1990</v>
      </c>
      <c r="G489">
        <f t="shared" si="51"/>
        <v>-6.1560000031022355E-3</v>
      </c>
      <c r="I489">
        <f t="shared" si="53"/>
        <v>-6.1560000031022355E-3</v>
      </c>
      <c r="P489">
        <f t="shared" si="46"/>
        <v>-3.6535831121383856E-3</v>
      </c>
      <c r="Q489" s="2">
        <f t="shared" si="52"/>
        <v>25976.881999999998</v>
      </c>
      <c r="X489" s="6"/>
      <c r="AD489">
        <v>10</v>
      </c>
      <c r="AF489" t="s">
        <v>1518</v>
      </c>
      <c r="AH489" t="s">
        <v>1511</v>
      </c>
    </row>
    <row r="490" spans="1:34">
      <c r="A490" s="16" t="s">
        <v>1523</v>
      </c>
      <c r="C490" s="21">
        <v>41071.504999999997</v>
      </c>
      <c r="D490" s="21"/>
      <c r="E490">
        <f t="shared" si="49"/>
        <v>-1948.0067147906577</v>
      </c>
      <c r="F490">
        <f t="shared" si="50"/>
        <v>-1948</v>
      </c>
      <c r="G490">
        <f t="shared" si="51"/>
        <v>-1.2171200003649574E-2</v>
      </c>
      <c r="I490">
        <f t="shared" si="53"/>
        <v>-1.2171200003649574E-2</v>
      </c>
      <c r="P490">
        <f t="shared" si="46"/>
        <v>-3.267792719006739E-3</v>
      </c>
      <c r="Q490" s="2">
        <f t="shared" si="52"/>
        <v>26053.004999999997</v>
      </c>
      <c r="X490" s="6"/>
      <c r="AD490">
        <v>11</v>
      </c>
      <c r="AF490" t="s">
        <v>1522</v>
      </c>
      <c r="AH490" t="s">
        <v>1511</v>
      </c>
    </row>
    <row r="491" spans="1:34">
      <c r="A491" s="17" t="s">
        <v>1836</v>
      </c>
      <c r="C491" s="21">
        <v>41127.694000000003</v>
      </c>
      <c r="D491" s="21"/>
      <c r="E491">
        <f t="shared" si="49"/>
        <v>-1917.0075222515134</v>
      </c>
      <c r="F491">
        <f t="shared" si="50"/>
        <v>-1917</v>
      </c>
      <c r="G491">
        <f t="shared" si="51"/>
        <v>-1.3634799994179048E-2</v>
      </c>
      <c r="I491">
        <f t="shared" si="53"/>
        <v>-1.3634799994179048E-2</v>
      </c>
      <c r="P491">
        <f t="shared" si="46"/>
        <v>-2.9882552820031409E-3</v>
      </c>
      <c r="Q491" s="2">
        <f t="shared" si="52"/>
        <v>26109.194000000003</v>
      </c>
      <c r="X491" s="6"/>
    </row>
    <row r="492" spans="1:34">
      <c r="A492" s="16" t="s">
        <v>1523</v>
      </c>
      <c r="C492" s="21">
        <v>41140.402000000002</v>
      </c>
      <c r="D492" s="21"/>
      <c r="E492">
        <f t="shared" si="49"/>
        <v>-1909.9965816975373</v>
      </c>
      <c r="F492">
        <f t="shared" si="50"/>
        <v>-1910</v>
      </c>
      <c r="G492">
        <f t="shared" si="51"/>
        <v>6.1960000020917505E-3</v>
      </c>
      <c r="I492">
        <f t="shared" si="53"/>
        <v>6.1960000020917505E-3</v>
      </c>
      <c r="P492">
        <f t="shared" si="46"/>
        <v>-2.9257466321134899E-3</v>
      </c>
      <c r="Q492" s="2">
        <f t="shared" si="52"/>
        <v>26121.902000000002</v>
      </c>
      <c r="X492" s="6"/>
      <c r="AD492">
        <v>10</v>
      </c>
      <c r="AF492" t="s">
        <v>1509</v>
      </c>
      <c r="AH492" t="s">
        <v>1511</v>
      </c>
    </row>
    <row r="493" spans="1:34">
      <c r="A493" s="17" t="s">
        <v>1836</v>
      </c>
      <c r="C493" s="21">
        <v>41145.811000000002</v>
      </c>
      <c r="D493" s="21"/>
      <c r="E493">
        <f t="shared" si="49"/>
        <v>-1907.0124632322825</v>
      </c>
      <c r="F493">
        <f t="shared" si="50"/>
        <v>-1907</v>
      </c>
      <c r="G493">
        <f t="shared" si="51"/>
        <v>-2.259079999930691E-2</v>
      </c>
      <c r="I493">
        <f t="shared" si="53"/>
        <v>-2.259079999930691E-2</v>
      </c>
      <c r="P493">
        <f t="shared" si="46"/>
        <v>-2.8990263130088765E-3</v>
      </c>
      <c r="Q493" s="2">
        <f t="shared" si="52"/>
        <v>26127.311000000002</v>
      </c>
      <c r="X493" s="6"/>
    </row>
    <row r="494" spans="1:34">
      <c r="A494" s="16" t="s">
        <v>1523</v>
      </c>
      <c r="C494" s="21">
        <v>41158.514999999999</v>
      </c>
      <c r="D494" s="21"/>
      <c r="E494">
        <f t="shared" si="49"/>
        <v>-1900.0037294584622</v>
      </c>
      <c r="F494">
        <f t="shared" si="50"/>
        <v>-1900</v>
      </c>
      <c r="G494">
        <f t="shared" si="51"/>
        <v>-6.7599999965750612E-3</v>
      </c>
      <c r="I494">
        <f t="shared" si="53"/>
        <v>-6.7599999965750612E-3</v>
      </c>
      <c r="P494">
        <f t="shared" si="46"/>
        <v>-2.8368401404103277E-3</v>
      </c>
      <c r="Q494" s="2">
        <f t="shared" si="52"/>
        <v>26140.014999999999</v>
      </c>
      <c r="X494" s="6"/>
      <c r="AD494">
        <v>18</v>
      </c>
      <c r="AF494" t="s">
        <v>1522</v>
      </c>
      <c r="AH494" t="s">
        <v>1511</v>
      </c>
    </row>
    <row r="495" spans="1:34">
      <c r="A495" s="16" t="s">
        <v>1523</v>
      </c>
      <c r="C495" s="21">
        <v>41169.396000000001</v>
      </c>
      <c r="D495" s="21"/>
      <c r="E495">
        <f t="shared" si="49"/>
        <v>-1894.0007357405025</v>
      </c>
      <c r="F495">
        <f t="shared" si="50"/>
        <v>-1894</v>
      </c>
      <c r="G495">
        <f t="shared" si="51"/>
        <v>-1.3335999974515289E-3</v>
      </c>
      <c r="I495">
        <f t="shared" si="53"/>
        <v>-1.3335999974515289E-3</v>
      </c>
      <c r="P495">
        <f t="shared" si="46"/>
        <v>-2.7837173726737588E-3</v>
      </c>
      <c r="Q495" s="2">
        <f t="shared" si="52"/>
        <v>26150.896000000001</v>
      </c>
      <c r="X495" s="6"/>
      <c r="AD495">
        <v>9</v>
      </c>
      <c r="AF495" t="s">
        <v>1513</v>
      </c>
      <c r="AH495" t="s">
        <v>1511</v>
      </c>
    </row>
    <row r="496" spans="1:34">
      <c r="A496" s="17" t="s">
        <v>1834</v>
      </c>
      <c r="C496" s="21">
        <v>41194.762999999999</v>
      </c>
      <c r="D496" s="21"/>
      <c r="E496">
        <f t="shared" si="49"/>
        <v>-1880.0058876894545</v>
      </c>
      <c r="F496">
        <f t="shared" si="50"/>
        <v>-1880</v>
      </c>
      <c r="G496">
        <f t="shared" si="51"/>
        <v>-1.0671999996702652E-2</v>
      </c>
      <c r="I496">
        <f t="shared" si="53"/>
        <v>-1.0671999996702652E-2</v>
      </c>
      <c r="P496">
        <f t="shared" si="46"/>
        <v>-2.6604092025373036E-3</v>
      </c>
      <c r="Q496" s="2">
        <f t="shared" si="52"/>
        <v>26176.262999999999</v>
      </c>
      <c r="X496" s="6"/>
    </row>
    <row r="497" spans="1:34">
      <c r="A497" s="17" t="s">
        <v>1825</v>
      </c>
      <c r="C497" s="21">
        <v>41207.460500000001</v>
      </c>
      <c r="D497" s="21"/>
      <c r="E497">
        <f t="shared" si="49"/>
        <v>-1873.0007399333847</v>
      </c>
      <c r="F497">
        <f t="shared" si="50"/>
        <v>-1873</v>
      </c>
      <c r="G497">
        <f t="shared" si="51"/>
        <v>-1.3411999971140176E-3</v>
      </c>
      <c r="J497">
        <f>G497</f>
        <v>-1.3411999971140176E-3</v>
      </c>
      <c r="P497">
        <f t="shared" si="46"/>
        <v>-2.5990937186247355E-3</v>
      </c>
      <c r="Q497" s="2">
        <f t="shared" si="52"/>
        <v>26188.960500000001</v>
      </c>
      <c r="X497" s="6"/>
    </row>
    <row r="498" spans="1:34">
      <c r="A498" s="17" t="s">
        <v>1824</v>
      </c>
      <c r="C498" s="21">
        <v>41217.430500000002</v>
      </c>
      <c r="D498" s="21"/>
      <c r="E498">
        <f t="shared" si="49"/>
        <v>-1867.5003403958369</v>
      </c>
      <c r="F498">
        <f t="shared" si="50"/>
        <v>-1867.5</v>
      </c>
      <c r="G498">
        <f t="shared" si="51"/>
        <v>-6.1699999787379056E-4</v>
      </c>
      <c r="J498">
        <f>G498</f>
        <v>-6.1699999787379056E-4</v>
      </c>
      <c r="P498">
        <f t="shared" si="46"/>
        <v>-2.5510756263631687E-3</v>
      </c>
      <c r="Q498" s="2">
        <f t="shared" si="52"/>
        <v>26198.930500000002</v>
      </c>
      <c r="X498" s="6"/>
    </row>
    <row r="499" spans="1:34">
      <c r="A499" s="17" t="s">
        <v>1824</v>
      </c>
      <c r="C499" s="21">
        <v>41218.335299999999</v>
      </c>
      <c r="D499" s="21"/>
      <c r="E499">
        <f t="shared" si="49"/>
        <v>-1867.0011667246679</v>
      </c>
      <c r="F499">
        <f t="shared" si="50"/>
        <v>-1867</v>
      </c>
      <c r="G499">
        <f t="shared" si="51"/>
        <v>-2.1148000014363788E-3</v>
      </c>
      <c r="J499">
        <f>G499</f>
        <v>-2.1148000014363788E-3</v>
      </c>
      <c r="P499">
        <f t="shared" si="46"/>
        <v>-2.5467172554761476E-3</v>
      </c>
      <c r="Q499" s="2">
        <f t="shared" si="52"/>
        <v>26199.835299999999</v>
      </c>
      <c r="X499" s="6"/>
    </row>
    <row r="500" spans="1:34">
      <c r="A500" s="17" t="s">
        <v>1837</v>
      </c>
      <c r="C500" s="21">
        <v>41227.398000000001</v>
      </c>
      <c r="D500" s="21"/>
      <c r="E500">
        <f t="shared" si="49"/>
        <v>-1862.0013200958874</v>
      </c>
      <c r="F500">
        <f t="shared" si="50"/>
        <v>-1862</v>
      </c>
      <c r="G500">
        <f t="shared" si="51"/>
        <v>-2.39280000096187E-3</v>
      </c>
      <c r="I500">
        <f t="shared" ref="I500:I517" si="54">G500</f>
        <v>-2.39280000096187E-3</v>
      </c>
      <c r="P500">
        <f t="shared" si="46"/>
        <v>-2.5031968903595431E-3</v>
      </c>
      <c r="Q500" s="2">
        <f t="shared" si="52"/>
        <v>26208.898000000001</v>
      </c>
      <c r="X500" s="6"/>
    </row>
    <row r="501" spans="1:34">
      <c r="A501" s="16" t="s">
        <v>1525</v>
      </c>
      <c r="C501" s="21">
        <v>41247.334999999999</v>
      </c>
      <c r="D501" s="21"/>
      <c r="E501">
        <f t="shared" si="49"/>
        <v>-1851.0021761059108</v>
      </c>
      <c r="F501">
        <f t="shared" si="50"/>
        <v>-1851</v>
      </c>
      <c r="G501">
        <f t="shared" si="51"/>
        <v>-3.9443999994546175E-3</v>
      </c>
      <c r="I501">
        <f t="shared" si="54"/>
        <v>-3.9443999994546175E-3</v>
      </c>
      <c r="P501">
        <f t="shared" si="46"/>
        <v>-2.4078574871261157E-3</v>
      </c>
      <c r="Q501" s="2">
        <f t="shared" si="52"/>
        <v>26228.834999999999</v>
      </c>
      <c r="X501" s="6"/>
      <c r="AD501">
        <v>5</v>
      </c>
      <c r="AF501" t="s">
        <v>1524</v>
      </c>
      <c r="AH501" t="s">
        <v>1511</v>
      </c>
    </row>
    <row r="502" spans="1:34">
      <c r="A502" s="16" t="s">
        <v>1527</v>
      </c>
      <c r="C502" s="21">
        <v>41247.351000000002</v>
      </c>
      <c r="D502" s="21"/>
      <c r="E502">
        <f t="shared" si="49"/>
        <v>-1850.9933489852872</v>
      </c>
      <c r="F502">
        <f t="shared" si="50"/>
        <v>-1851</v>
      </c>
      <c r="G502">
        <f t="shared" si="51"/>
        <v>1.2055600003805012E-2</v>
      </c>
      <c r="I502">
        <f t="shared" si="54"/>
        <v>1.2055600003805012E-2</v>
      </c>
      <c r="P502">
        <f t="shared" si="46"/>
        <v>-2.4078574871261157E-3</v>
      </c>
      <c r="Q502" s="2">
        <f t="shared" si="52"/>
        <v>26228.851000000002</v>
      </c>
      <c r="X502" s="6"/>
      <c r="AD502">
        <v>8</v>
      </c>
      <c r="AF502" t="s">
        <v>1526</v>
      </c>
      <c r="AH502" t="s">
        <v>1511</v>
      </c>
    </row>
    <row r="503" spans="1:34">
      <c r="A503" s="17" t="s">
        <v>1838</v>
      </c>
      <c r="C503" s="21">
        <v>41252.769</v>
      </c>
      <c r="D503" s="21"/>
      <c r="E503">
        <f t="shared" si="49"/>
        <v>-1848.0042652646835</v>
      </c>
      <c r="F503">
        <f t="shared" si="50"/>
        <v>-1848</v>
      </c>
      <c r="G503">
        <f t="shared" si="51"/>
        <v>-7.7311999993980862E-3</v>
      </c>
      <c r="I503">
        <f t="shared" si="54"/>
        <v>-7.7311999993980862E-3</v>
      </c>
      <c r="P503">
        <f t="shared" si="46"/>
        <v>-2.3819525748861488E-3</v>
      </c>
      <c r="Q503" s="2">
        <f t="shared" si="52"/>
        <v>26234.269</v>
      </c>
      <c r="X503" s="6"/>
    </row>
    <row r="504" spans="1:34">
      <c r="A504" s="16" t="s">
        <v>1525</v>
      </c>
      <c r="C504" s="21">
        <v>41256.372000000003</v>
      </c>
      <c r="D504" s="21"/>
      <c r="E504">
        <f t="shared" si="49"/>
        <v>-1846.0165080396284</v>
      </c>
      <c r="F504">
        <f t="shared" si="50"/>
        <v>-1846</v>
      </c>
      <c r="G504">
        <f t="shared" si="51"/>
        <v>-2.9922399997303728E-2</v>
      </c>
      <c r="I504">
        <f t="shared" si="54"/>
        <v>-2.9922399997303728E-2</v>
      </c>
      <c r="P504">
        <f t="shared" si="46"/>
        <v>-2.3647056674850593E-3</v>
      </c>
      <c r="Q504" s="2">
        <f t="shared" si="52"/>
        <v>26237.872000000003</v>
      </c>
      <c r="X504" s="6"/>
      <c r="AD504">
        <v>6</v>
      </c>
      <c r="AF504" t="s">
        <v>1524</v>
      </c>
      <c r="AH504" t="s">
        <v>1511</v>
      </c>
    </row>
    <row r="505" spans="1:34">
      <c r="A505" s="16" t="s">
        <v>1525</v>
      </c>
      <c r="C505" s="21">
        <v>41256.425000000003</v>
      </c>
      <c r="D505" s="21"/>
      <c r="E505">
        <f t="shared" si="49"/>
        <v>-1845.9872682025684</v>
      </c>
      <c r="F505">
        <f t="shared" si="50"/>
        <v>-1846</v>
      </c>
      <c r="G505">
        <f t="shared" si="51"/>
        <v>2.3077600002579857E-2</v>
      </c>
      <c r="I505">
        <f t="shared" si="54"/>
        <v>2.3077600002579857E-2</v>
      </c>
      <c r="P505">
        <f t="shared" si="46"/>
        <v>-2.3647056674850593E-3</v>
      </c>
      <c r="Q505" s="2">
        <f t="shared" si="52"/>
        <v>26237.925000000003</v>
      </c>
      <c r="X505" s="6"/>
      <c r="AD505">
        <v>9</v>
      </c>
      <c r="AF505" t="s">
        <v>1509</v>
      </c>
      <c r="AH505" t="s">
        <v>1511</v>
      </c>
    </row>
    <row r="506" spans="1:34">
      <c r="A506" s="17" t="s">
        <v>1833</v>
      </c>
      <c r="C506" s="21">
        <v>41267.29</v>
      </c>
      <c r="D506" s="21"/>
      <c r="E506">
        <f t="shared" si="49"/>
        <v>-1839.9931016052326</v>
      </c>
      <c r="F506">
        <f t="shared" si="50"/>
        <v>-1840</v>
      </c>
      <c r="G506">
        <f t="shared" si="51"/>
        <v>1.2504000005719718E-2</v>
      </c>
      <c r="I506">
        <f t="shared" si="54"/>
        <v>1.2504000005719718E-2</v>
      </c>
      <c r="P506">
        <f t="shared" si="46"/>
        <v>-2.3130755089244542E-3</v>
      </c>
      <c r="Q506" s="2">
        <f t="shared" si="52"/>
        <v>26248.79</v>
      </c>
      <c r="X506" s="6"/>
    </row>
    <row r="507" spans="1:34">
      <c r="A507" s="17" t="s">
        <v>1835</v>
      </c>
      <c r="C507" s="21">
        <v>41312.593999999997</v>
      </c>
      <c r="D507" s="21"/>
      <c r="E507">
        <f t="shared" si="49"/>
        <v>-1814.9991095642079</v>
      </c>
      <c r="F507">
        <f t="shared" si="50"/>
        <v>-1815</v>
      </c>
      <c r="G507">
        <f t="shared" si="51"/>
        <v>1.6140000006998889E-3</v>
      </c>
      <c r="I507">
        <f t="shared" si="54"/>
        <v>1.6140000006998889E-3</v>
      </c>
      <c r="P507">
        <f t="shared" si="46"/>
        <v>-2.0997349904024439E-3</v>
      </c>
      <c r="Q507" s="2">
        <f t="shared" si="52"/>
        <v>26294.093999999997</v>
      </c>
      <c r="X507" s="6"/>
    </row>
    <row r="508" spans="1:34">
      <c r="A508" s="16" t="s">
        <v>1527</v>
      </c>
      <c r="C508" s="21">
        <v>41314.392</v>
      </c>
      <c r="D508" s="21"/>
      <c r="E508">
        <f t="shared" si="49"/>
        <v>-1814.0071618843158</v>
      </c>
      <c r="F508">
        <f t="shared" si="50"/>
        <v>-1814</v>
      </c>
      <c r="G508">
        <f t="shared" si="51"/>
        <v>-1.2981599997146986E-2</v>
      </c>
      <c r="I508">
        <f t="shared" si="54"/>
        <v>-1.2981599997146986E-2</v>
      </c>
      <c r="P508">
        <f t="shared" ref="P508:P571" si="55">+D$11+D$12*F508+D$13*F508^2</f>
        <v>-2.09126125830134E-3</v>
      </c>
      <c r="Q508" s="2">
        <f t="shared" si="52"/>
        <v>26295.892</v>
      </c>
      <c r="X508" s="6"/>
      <c r="AD508">
        <v>11</v>
      </c>
      <c r="AF508" t="s">
        <v>1522</v>
      </c>
      <c r="AH508" t="s">
        <v>1511</v>
      </c>
    </row>
    <row r="509" spans="1:34">
      <c r="A509" s="17" t="s">
        <v>1839</v>
      </c>
      <c r="C509" s="21">
        <v>41352.47</v>
      </c>
      <c r="D509" s="21"/>
      <c r="E509">
        <f t="shared" si="49"/>
        <v>-1792.9997181941726</v>
      </c>
      <c r="F509">
        <f t="shared" si="50"/>
        <v>-1793</v>
      </c>
      <c r="G509">
        <f t="shared" si="51"/>
        <v>5.1080000412184745E-4</v>
      </c>
      <c r="I509">
        <f t="shared" si="54"/>
        <v>5.1080000412184745E-4</v>
      </c>
      <c r="P509">
        <f t="shared" si="55"/>
        <v>-1.9143770592387945E-3</v>
      </c>
      <c r="Q509" s="2">
        <f t="shared" si="52"/>
        <v>26333.97</v>
      </c>
      <c r="X509" s="6"/>
    </row>
    <row r="510" spans="1:34">
      <c r="A510" s="17" t="s">
        <v>1840</v>
      </c>
      <c r="C510" s="21">
        <v>41383.296000000002</v>
      </c>
      <c r="D510" s="21"/>
      <c r="E510">
        <f t="shared" si="49"/>
        <v>-1775.9931669259245</v>
      </c>
      <c r="F510">
        <f t="shared" si="50"/>
        <v>-1776</v>
      </c>
      <c r="G510">
        <f t="shared" si="51"/>
        <v>1.2385600006382447E-2</v>
      </c>
      <c r="I510">
        <f t="shared" si="54"/>
        <v>1.2385600006382447E-2</v>
      </c>
      <c r="P510">
        <f t="shared" si="55"/>
        <v>-1.7726730909266349E-3</v>
      </c>
      <c r="Q510" s="2">
        <f t="shared" si="52"/>
        <v>26364.796000000002</v>
      </c>
      <c r="X510" s="6"/>
    </row>
    <row r="511" spans="1:34">
      <c r="A511" s="17" t="s">
        <v>1841</v>
      </c>
      <c r="C511" s="21">
        <v>41392.345000000001</v>
      </c>
      <c r="D511" s="21"/>
      <c r="E511">
        <f t="shared" si="49"/>
        <v>-1771.0008785191783</v>
      </c>
      <c r="F511">
        <f t="shared" si="50"/>
        <v>-1771</v>
      </c>
      <c r="G511">
        <f t="shared" si="51"/>
        <v>-1.5923999962978996E-3</v>
      </c>
      <c r="I511">
        <f t="shared" si="54"/>
        <v>-1.5923999962978996E-3</v>
      </c>
      <c r="P511">
        <f t="shared" si="55"/>
        <v>-1.7312488282022025E-3</v>
      </c>
      <c r="Q511" s="2">
        <f t="shared" si="52"/>
        <v>26373.845000000001</v>
      </c>
      <c r="X511" s="6"/>
    </row>
    <row r="512" spans="1:34">
      <c r="A512" s="15" t="s">
        <v>1658</v>
      </c>
      <c r="B512" s="13"/>
      <c r="C512" s="22">
        <v>41392.364000000001</v>
      </c>
      <c r="D512" s="22">
        <v>2E-3</v>
      </c>
      <c r="E512">
        <f t="shared" si="49"/>
        <v>-1770.9903963134398</v>
      </c>
      <c r="F512">
        <f t="shared" si="50"/>
        <v>-1771</v>
      </c>
      <c r="G512">
        <f t="shared" si="51"/>
        <v>1.7407600003934931E-2</v>
      </c>
      <c r="I512">
        <f t="shared" si="54"/>
        <v>1.7407600003934931E-2</v>
      </c>
      <c r="P512">
        <f t="shared" si="55"/>
        <v>-1.7312488282022025E-3</v>
      </c>
      <c r="Q512" s="2">
        <f t="shared" si="52"/>
        <v>26373.864000000001</v>
      </c>
      <c r="X512" s="6"/>
    </row>
    <row r="513" spans="1:34">
      <c r="A513" s="16" t="s">
        <v>1528</v>
      </c>
      <c r="C513" s="21">
        <v>41401.417000000001</v>
      </c>
      <c r="D513" s="21"/>
      <c r="E513">
        <f t="shared" si="49"/>
        <v>-1765.9959011265375</v>
      </c>
      <c r="F513">
        <f t="shared" si="50"/>
        <v>-1766</v>
      </c>
      <c r="G513">
        <f t="shared" si="51"/>
        <v>7.4296000020694919E-3</v>
      </c>
      <c r="I513">
        <f t="shared" si="54"/>
        <v>7.4296000020694919E-3</v>
      </c>
      <c r="P513">
        <f t="shared" si="55"/>
        <v>-1.689939735938879E-3</v>
      </c>
      <c r="Q513" s="2">
        <f t="shared" si="52"/>
        <v>26382.917000000001</v>
      </c>
      <c r="X513" s="6"/>
      <c r="AD513">
        <v>13</v>
      </c>
      <c r="AF513" t="s">
        <v>1509</v>
      </c>
      <c r="AH513" t="s">
        <v>1511</v>
      </c>
    </row>
    <row r="514" spans="1:34">
      <c r="A514" s="17" t="s">
        <v>1841</v>
      </c>
      <c r="C514" s="21">
        <v>41401.421000000002</v>
      </c>
      <c r="D514" s="21"/>
      <c r="E514">
        <f t="shared" si="49"/>
        <v>-1765.9936943463817</v>
      </c>
      <c r="F514">
        <f t="shared" si="50"/>
        <v>-1766</v>
      </c>
      <c r="G514">
        <f t="shared" si="51"/>
        <v>1.1429600002884399E-2</v>
      </c>
      <c r="I514">
        <f t="shared" si="54"/>
        <v>1.1429600002884399E-2</v>
      </c>
      <c r="P514">
        <f t="shared" si="55"/>
        <v>-1.689939735938879E-3</v>
      </c>
      <c r="Q514" s="2">
        <f t="shared" si="52"/>
        <v>26382.921000000002</v>
      </c>
      <c r="X514" s="6"/>
    </row>
    <row r="515" spans="1:34">
      <c r="A515" s="16" t="s">
        <v>1528</v>
      </c>
      <c r="C515" s="21">
        <v>41477.531000000003</v>
      </c>
      <c r="D515" s="21"/>
      <c r="E515">
        <f t="shared" si="49"/>
        <v>-1724.0041849378845</v>
      </c>
      <c r="F515">
        <f t="shared" si="50"/>
        <v>-1724</v>
      </c>
      <c r="G515">
        <f t="shared" si="51"/>
        <v>-7.5855999966734089E-3</v>
      </c>
      <c r="I515">
        <f t="shared" si="54"/>
        <v>-7.5855999966734089E-3</v>
      </c>
      <c r="P515">
        <f t="shared" si="55"/>
        <v>-1.3474902907315151E-3</v>
      </c>
      <c r="Q515" s="2">
        <f t="shared" si="52"/>
        <v>26459.031000000003</v>
      </c>
      <c r="X515" s="6"/>
      <c r="AD515">
        <v>7</v>
      </c>
      <c r="AF515" t="s">
        <v>1513</v>
      </c>
      <c r="AH515" t="s">
        <v>1511</v>
      </c>
    </row>
    <row r="516" spans="1:34">
      <c r="A516" s="16" t="s">
        <v>1529</v>
      </c>
      <c r="C516" s="21">
        <v>41535.553999999996</v>
      </c>
      <c r="D516" s="21"/>
      <c r="E516">
        <f t="shared" si="49"/>
        <v>-1691.9931836974567</v>
      </c>
      <c r="F516">
        <f t="shared" si="50"/>
        <v>-1692</v>
      </c>
      <c r="G516">
        <f t="shared" si="51"/>
        <v>1.2355200000456534E-2</v>
      </c>
      <c r="I516">
        <f t="shared" si="54"/>
        <v>1.2355200000456534E-2</v>
      </c>
      <c r="P516">
        <f t="shared" si="55"/>
        <v>-1.0920309007544701E-3</v>
      </c>
      <c r="Q516" s="2">
        <f t="shared" si="52"/>
        <v>26517.053999999996</v>
      </c>
      <c r="X516" s="6"/>
      <c r="AD516">
        <v>10</v>
      </c>
      <c r="AF516" t="s">
        <v>1513</v>
      </c>
      <c r="AH516" t="s">
        <v>1511</v>
      </c>
    </row>
    <row r="517" spans="1:34">
      <c r="A517" s="17" t="s">
        <v>1842</v>
      </c>
      <c r="C517" s="21">
        <v>41566.362000000001</v>
      </c>
      <c r="D517" s="21"/>
      <c r="E517">
        <f t="shared" si="49"/>
        <v>-1674.9965629399064</v>
      </c>
      <c r="F517">
        <f t="shared" si="50"/>
        <v>-1675</v>
      </c>
      <c r="G517">
        <f t="shared" si="51"/>
        <v>6.2300000063260086E-3</v>
      </c>
      <c r="I517">
        <f t="shared" si="54"/>
        <v>6.2300000063260086E-3</v>
      </c>
      <c r="P517">
        <f t="shared" si="55"/>
        <v>-9.5823683971123057E-4</v>
      </c>
      <c r="Q517" s="2">
        <f t="shared" si="52"/>
        <v>26547.862000000001</v>
      </c>
      <c r="X517" s="6"/>
    </row>
    <row r="518" spans="1:34">
      <c r="A518" s="15" t="s">
        <v>1645</v>
      </c>
      <c r="B518" s="13"/>
      <c r="C518" s="22">
        <v>41575.419000000002</v>
      </c>
      <c r="D518" s="22"/>
      <c r="E518">
        <f t="shared" si="49"/>
        <v>-1669.9998609728484</v>
      </c>
      <c r="F518">
        <f t="shared" si="50"/>
        <v>-1670</v>
      </c>
      <c r="G518">
        <f t="shared" si="51"/>
        <v>2.5200000527547672E-4</v>
      </c>
      <c r="J518">
        <f>G518</f>
        <v>2.5200000527547672E-4</v>
      </c>
      <c r="P518">
        <f t="shared" si="55"/>
        <v>-9.1913902030118545E-4</v>
      </c>
      <c r="Q518" s="2">
        <f t="shared" si="52"/>
        <v>26556.919000000002</v>
      </c>
      <c r="X518" s="6"/>
    </row>
    <row r="519" spans="1:34">
      <c r="A519" s="17" t="s">
        <v>1843</v>
      </c>
      <c r="C519" s="21">
        <v>41575.423000000003</v>
      </c>
      <c r="D519" s="21"/>
      <c r="E519">
        <f t="shared" si="49"/>
        <v>-1669.9976541926924</v>
      </c>
      <c r="F519">
        <f t="shared" si="50"/>
        <v>-1670</v>
      </c>
      <c r="G519">
        <f t="shared" si="51"/>
        <v>4.252000006090384E-3</v>
      </c>
      <c r="I519">
        <f>G519</f>
        <v>4.252000006090384E-3</v>
      </c>
      <c r="P519">
        <f t="shared" si="55"/>
        <v>-9.1913902030118545E-4</v>
      </c>
      <c r="Q519" s="2">
        <f t="shared" si="52"/>
        <v>26556.923000000003</v>
      </c>
      <c r="X519" s="6"/>
    </row>
    <row r="520" spans="1:34">
      <c r="A520" s="17" t="s">
        <v>1825</v>
      </c>
      <c r="C520" s="21">
        <v>41593.5455</v>
      </c>
      <c r="D520" s="21"/>
      <c r="E520">
        <f t="shared" si="49"/>
        <v>-1659.9995608507481</v>
      </c>
      <c r="F520">
        <f t="shared" si="50"/>
        <v>-1660</v>
      </c>
      <c r="G520">
        <f t="shared" si="51"/>
        <v>7.9600000026402995E-4</v>
      </c>
      <c r="J520">
        <f>G520</f>
        <v>7.9600000026402995E-4</v>
      </c>
      <c r="P520">
        <f t="shared" si="55"/>
        <v>-8.4128889286442295E-4</v>
      </c>
      <c r="Q520" s="2">
        <f t="shared" si="52"/>
        <v>26575.0455</v>
      </c>
      <c r="X520" s="6"/>
    </row>
    <row r="521" spans="1:34">
      <c r="A521" s="15" t="s">
        <v>1645</v>
      </c>
      <c r="B521" s="13"/>
      <c r="C521" s="22">
        <v>41595.357900000003</v>
      </c>
      <c r="D521" s="22"/>
      <c r="E521">
        <f t="shared" si="49"/>
        <v>-1658.9996687622963</v>
      </c>
      <c r="F521">
        <f t="shared" si="50"/>
        <v>-1659</v>
      </c>
      <c r="G521">
        <f t="shared" si="51"/>
        <v>6.0040000244043767E-4</v>
      </c>
      <c r="J521">
        <f>G521</f>
        <v>6.0040000244043767E-4</v>
      </c>
      <c r="P521">
        <f t="shared" si="55"/>
        <v>-8.3352921762219062E-4</v>
      </c>
      <c r="Q521" s="2">
        <f t="shared" si="52"/>
        <v>26576.857900000003</v>
      </c>
      <c r="X521" s="6"/>
    </row>
    <row r="522" spans="1:34">
      <c r="A522" s="15" t="s">
        <v>1645</v>
      </c>
      <c r="B522" s="13"/>
      <c r="C522" s="22">
        <v>41595.358099999998</v>
      </c>
      <c r="D522" s="22"/>
      <c r="E522">
        <f t="shared" si="49"/>
        <v>-1658.9995584232913</v>
      </c>
      <c r="F522">
        <f t="shared" si="50"/>
        <v>-1659</v>
      </c>
      <c r="G522">
        <f t="shared" si="51"/>
        <v>8.0039999738801271E-4</v>
      </c>
      <c r="J522">
        <f>G522</f>
        <v>8.0039999738801271E-4</v>
      </c>
      <c r="P522">
        <f t="shared" si="55"/>
        <v>-8.3352921762219062E-4</v>
      </c>
      <c r="Q522" s="2">
        <f t="shared" si="52"/>
        <v>26576.858099999998</v>
      </c>
      <c r="X522" s="6"/>
    </row>
    <row r="523" spans="1:34">
      <c r="A523" s="15" t="s">
        <v>1645</v>
      </c>
      <c r="B523" s="13"/>
      <c r="C523" s="22">
        <v>41595.358399999997</v>
      </c>
      <c r="D523" s="22"/>
      <c r="E523">
        <f t="shared" si="49"/>
        <v>-1658.9993929147797</v>
      </c>
      <c r="F523">
        <f t="shared" si="50"/>
        <v>-1659</v>
      </c>
      <c r="G523">
        <f t="shared" si="51"/>
        <v>1.1003999970853329E-3</v>
      </c>
      <c r="J523">
        <f>G523</f>
        <v>1.1003999970853329E-3</v>
      </c>
      <c r="P523">
        <f t="shared" si="55"/>
        <v>-8.3352921762219062E-4</v>
      </c>
      <c r="Q523" s="2">
        <f t="shared" si="52"/>
        <v>26576.858399999997</v>
      </c>
      <c r="X523" s="6"/>
    </row>
    <row r="524" spans="1:34">
      <c r="A524" s="15" t="s">
        <v>1659</v>
      </c>
      <c r="B524" s="13"/>
      <c r="C524" s="22">
        <v>41595.3586</v>
      </c>
      <c r="D524" s="22"/>
      <c r="E524">
        <f t="shared" si="49"/>
        <v>-1658.9992825757708</v>
      </c>
      <c r="F524">
        <f t="shared" si="50"/>
        <v>-1659</v>
      </c>
      <c r="G524">
        <f t="shared" si="51"/>
        <v>1.3003999993088655E-3</v>
      </c>
      <c r="J524">
        <f>G524</f>
        <v>1.3003999993088655E-3</v>
      </c>
      <c r="P524">
        <f t="shared" si="55"/>
        <v>-8.3352921762219062E-4</v>
      </c>
      <c r="Q524" s="2">
        <f t="shared" si="52"/>
        <v>26576.8586</v>
      </c>
      <c r="X524" s="6"/>
    </row>
    <row r="525" spans="1:34">
      <c r="A525" s="17" t="s">
        <v>1844</v>
      </c>
      <c r="C525" s="21">
        <v>41595.360000000001</v>
      </c>
      <c r="D525" s="21"/>
      <c r="E525">
        <f t="shared" si="49"/>
        <v>-1658.9985102027158</v>
      </c>
      <c r="F525">
        <f t="shared" si="50"/>
        <v>-1659</v>
      </c>
      <c r="G525">
        <f t="shared" si="51"/>
        <v>2.7004000003216788E-3</v>
      </c>
      <c r="I525">
        <f>G525</f>
        <v>2.7004000003216788E-3</v>
      </c>
      <c r="P525">
        <f t="shared" si="55"/>
        <v>-8.3352921762219062E-4</v>
      </c>
      <c r="Q525" s="2">
        <f t="shared" si="52"/>
        <v>26576.86</v>
      </c>
      <c r="X525" s="6"/>
    </row>
    <row r="526" spans="1:34">
      <c r="A526" s="16" t="s">
        <v>1530</v>
      </c>
      <c r="C526" s="21">
        <v>41604.42</v>
      </c>
      <c r="D526" s="21"/>
      <c r="E526">
        <f t="shared" si="49"/>
        <v>-1654.0001531505429</v>
      </c>
      <c r="F526">
        <f t="shared" si="50"/>
        <v>-1654</v>
      </c>
      <c r="G526">
        <f t="shared" si="51"/>
        <v>-2.7760000375565141E-4</v>
      </c>
      <c r="I526">
        <f>G526</f>
        <v>-2.7760000375565141E-4</v>
      </c>
      <c r="P526">
        <f t="shared" si="55"/>
        <v>-7.9479994368769277E-4</v>
      </c>
      <c r="Q526" s="2">
        <f t="shared" si="52"/>
        <v>26585.919999999998</v>
      </c>
      <c r="X526" s="6"/>
      <c r="AD526">
        <v>15</v>
      </c>
      <c r="AF526" t="s">
        <v>1509</v>
      </c>
      <c r="AH526" t="s">
        <v>1511</v>
      </c>
    </row>
    <row r="527" spans="1:34">
      <c r="A527" s="15" t="s">
        <v>1645</v>
      </c>
      <c r="B527" s="13"/>
      <c r="C527" s="22">
        <v>41604.421000000002</v>
      </c>
      <c r="D527" s="22"/>
      <c r="E527">
        <f t="shared" si="49"/>
        <v>-1653.9996014555018</v>
      </c>
      <c r="F527">
        <f t="shared" si="50"/>
        <v>-1654</v>
      </c>
      <c r="G527">
        <f t="shared" si="51"/>
        <v>7.2240000008605421E-4</v>
      </c>
      <c r="J527">
        <f>G527</f>
        <v>7.2240000008605421E-4</v>
      </c>
      <c r="P527">
        <f t="shared" si="55"/>
        <v>-7.9479994368769277E-4</v>
      </c>
      <c r="Q527" s="2">
        <f t="shared" si="52"/>
        <v>26585.921000000002</v>
      </c>
      <c r="X527" s="6"/>
    </row>
    <row r="528" spans="1:34">
      <c r="A528" s="61" t="s">
        <v>3414</v>
      </c>
      <c r="B528" s="62" t="s">
        <v>1647</v>
      </c>
      <c r="C528" s="61">
        <v>41604.421300000002</v>
      </c>
      <c r="D528" s="61" t="s">
        <v>1904</v>
      </c>
      <c r="E528" s="16">
        <f t="shared" si="49"/>
        <v>-1653.9994359469904</v>
      </c>
      <c r="F528">
        <f t="shared" si="50"/>
        <v>-1654</v>
      </c>
      <c r="G528">
        <f t="shared" si="51"/>
        <v>1.0223999997833744E-3</v>
      </c>
      <c r="J528">
        <f>G528</f>
        <v>1.0223999997833744E-3</v>
      </c>
      <c r="O528">
        <f ca="1">+C$11+C$12*F528</f>
        <v>7.7609173393996186E-3</v>
      </c>
      <c r="P528">
        <f t="shared" si="55"/>
        <v>-7.9479994368769277E-4</v>
      </c>
      <c r="Q528" s="2">
        <f t="shared" si="52"/>
        <v>26585.921300000002</v>
      </c>
      <c r="X528" s="6"/>
    </row>
    <row r="529" spans="1:34">
      <c r="A529" s="15" t="s">
        <v>1645</v>
      </c>
      <c r="B529" s="13"/>
      <c r="C529" s="22">
        <v>41604.421399999999</v>
      </c>
      <c r="D529" s="22"/>
      <c r="E529">
        <f t="shared" si="49"/>
        <v>-1653.9993807774879</v>
      </c>
      <c r="F529">
        <f t="shared" si="50"/>
        <v>-1654</v>
      </c>
      <c r="G529">
        <f t="shared" si="51"/>
        <v>1.1223999972571619E-3</v>
      </c>
      <c r="J529">
        <f>G529</f>
        <v>1.1223999972571619E-3</v>
      </c>
      <c r="P529">
        <f t="shared" si="55"/>
        <v>-7.9479994368769277E-4</v>
      </c>
      <c r="Q529" s="2">
        <f t="shared" si="52"/>
        <v>26585.921399999999</v>
      </c>
      <c r="X529" s="6"/>
    </row>
    <row r="530" spans="1:34">
      <c r="A530" s="16" t="s">
        <v>1530</v>
      </c>
      <c r="C530" s="21">
        <v>41615.288999999997</v>
      </c>
      <c r="D530" s="21"/>
      <c r="E530">
        <f t="shared" si="49"/>
        <v>-1648.0037797730511</v>
      </c>
      <c r="F530">
        <f t="shared" si="50"/>
        <v>-1648</v>
      </c>
      <c r="G530">
        <f t="shared" si="51"/>
        <v>-6.8511999998008832E-3</v>
      </c>
      <c r="I530">
        <f t="shared" ref="I530:I537" si="56">G530</f>
        <v>-6.8511999998008832E-3</v>
      </c>
      <c r="P530">
        <f t="shared" si="55"/>
        <v>-7.4847683997495904E-4</v>
      </c>
      <c r="Q530" s="2">
        <f t="shared" si="52"/>
        <v>26596.788999999997</v>
      </c>
      <c r="X530" s="6"/>
      <c r="AD530">
        <v>11</v>
      </c>
      <c r="AF530" t="s">
        <v>1516</v>
      </c>
      <c r="AH530" t="s">
        <v>1511</v>
      </c>
    </row>
    <row r="531" spans="1:34">
      <c r="A531" s="17" t="s">
        <v>1845</v>
      </c>
      <c r="C531" s="21">
        <v>41644.315999999999</v>
      </c>
      <c r="D531" s="21"/>
      <c r="E531">
        <f t="shared" si="49"/>
        <v>-1631.9897278797321</v>
      </c>
      <c r="F531">
        <f t="shared" si="50"/>
        <v>-1632</v>
      </c>
      <c r="G531">
        <f t="shared" si="51"/>
        <v>1.8619200003740843E-2</v>
      </c>
      <c r="I531">
        <f t="shared" si="56"/>
        <v>1.8619200003740843E-2</v>
      </c>
      <c r="P531">
        <f t="shared" si="55"/>
        <v>-6.257593634538712E-4</v>
      </c>
      <c r="Q531" s="2">
        <f t="shared" si="52"/>
        <v>26625.815999999999</v>
      </c>
      <c r="X531" s="6"/>
    </row>
    <row r="532" spans="1:34">
      <c r="A532" s="16" t="s">
        <v>1531</v>
      </c>
      <c r="C532" s="21">
        <v>41664.237999999998</v>
      </c>
      <c r="D532" s="21"/>
      <c r="E532">
        <f t="shared" si="49"/>
        <v>-1620.998859315338</v>
      </c>
      <c r="F532">
        <f t="shared" si="50"/>
        <v>-1621</v>
      </c>
      <c r="G532">
        <f t="shared" si="51"/>
        <v>2.0675999985542148E-3</v>
      </c>
      <c r="I532">
        <f t="shared" si="56"/>
        <v>2.0675999985542148E-3</v>
      </c>
      <c r="P532">
        <f t="shared" si="55"/>
        <v>-5.4207521088460615E-4</v>
      </c>
      <c r="Q532" s="2">
        <f t="shared" si="52"/>
        <v>26645.737999999998</v>
      </c>
      <c r="X532" s="6"/>
      <c r="AD532">
        <v>6</v>
      </c>
      <c r="AF532" t="s">
        <v>1518</v>
      </c>
      <c r="AH532" t="s">
        <v>1511</v>
      </c>
    </row>
    <row r="533" spans="1:34">
      <c r="A533" s="16" t="s">
        <v>1531</v>
      </c>
      <c r="C533" s="21">
        <v>41664.243999999999</v>
      </c>
      <c r="D533" s="21"/>
      <c r="E533">
        <f t="shared" ref="E533:E596" si="57">+(C533-C$7)/C$8</f>
        <v>-1620.9955491451042</v>
      </c>
      <c r="F533">
        <f t="shared" ref="F533:F596" si="58">ROUND(2*E533,0)/2</f>
        <v>-1621</v>
      </c>
      <c r="G533">
        <f t="shared" ref="G533:G596" si="59">+C533-(C$7+F533*C$8)</f>
        <v>8.0675999997765757E-3</v>
      </c>
      <c r="I533">
        <f t="shared" si="56"/>
        <v>8.0675999997765757E-3</v>
      </c>
      <c r="P533">
        <f t="shared" si="55"/>
        <v>-5.4207521088460615E-4</v>
      </c>
      <c r="Q533" s="2">
        <f t="shared" ref="Q533:Q596" si="60">+C533-15018.5</f>
        <v>26645.743999999999</v>
      </c>
      <c r="X533" s="6"/>
      <c r="AD533">
        <v>9</v>
      </c>
      <c r="AF533" t="s">
        <v>1509</v>
      </c>
      <c r="AH533" t="s">
        <v>1511</v>
      </c>
    </row>
    <row r="534" spans="1:34">
      <c r="A534" s="17" t="s">
        <v>1846</v>
      </c>
      <c r="C534" s="21">
        <v>41682.360999999997</v>
      </c>
      <c r="D534" s="21"/>
      <c r="E534">
        <f t="shared" si="57"/>
        <v>-1611.0004901258733</v>
      </c>
      <c r="F534">
        <f t="shared" si="58"/>
        <v>-1611</v>
      </c>
      <c r="G534">
        <f t="shared" si="59"/>
        <v>-8.8839999807532877E-4</v>
      </c>
      <c r="I534">
        <f t="shared" si="56"/>
        <v>-8.8839999807532877E-4</v>
      </c>
      <c r="P534">
        <f t="shared" si="55"/>
        <v>-4.6648242448556632E-4</v>
      </c>
      <c r="Q534" s="2">
        <f t="shared" si="60"/>
        <v>26663.860999999997</v>
      </c>
      <c r="X534" s="6"/>
    </row>
    <row r="535" spans="1:34">
      <c r="A535" s="17" t="s">
        <v>1845</v>
      </c>
      <c r="C535" s="21">
        <v>41682.364999999998</v>
      </c>
      <c r="D535" s="21"/>
      <c r="E535">
        <f t="shared" si="57"/>
        <v>-1610.9982833457173</v>
      </c>
      <c r="F535">
        <f t="shared" si="58"/>
        <v>-1611</v>
      </c>
      <c r="G535">
        <f t="shared" si="59"/>
        <v>3.1116000027395785E-3</v>
      </c>
      <c r="I535">
        <f t="shared" si="56"/>
        <v>3.1116000027395785E-3</v>
      </c>
      <c r="P535">
        <f t="shared" si="55"/>
        <v>-4.6648242448556632E-4</v>
      </c>
      <c r="Q535" s="2">
        <f t="shared" si="60"/>
        <v>26663.864999999998</v>
      </c>
      <c r="X535" s="6"/>
    </row>
    <row r="536" spans="1:34">
      <c r="A536" s="17" t="s">
        <v>1847</v>
      </c>
      <c r="C536" s="21">
        <v>41682.366000000002</v>
      </c>
      <c r="D536" s="21"/>
      <c r="E536">
        <f t="shared" si="57"/>
        <v>-1610.9977316506763</v>
      </c>
      <c r="F536">
        <f t="shared" si="58"/>
        <v>-1611</v>
      </c>
      <c r="G536">
        <f t="shared" si="59"/>
        <v>4.1116000065812841E-3</v>
      </c>
      <c r="I536">
        <f t="shared" si="56"/>
        <v>4.1116000065812841E-3</v>
      </c>
      <c r="P536">
        <f t="shared" si="55"/>
        <v>-4.6648242448556632E-4</v>
      </c>
      <c r="Q536" s="2">
        <f t="shared" si="60"/>
        <v>26663.866000000002</v>
      </c>
      <c r="X536" s="6"/>
    </row>
    <row r="537" spans="1:34">
      <c r="A537" s="17" t="s">
        <v>1847</v>
      </c>
      <c r="C537" s="21">
        <v>41740.364999999998</v>
      </c>
      <c r="D537" s="21"/>
      <c r="E537">
        <f t="shared" si="57"/>
        <v>-1578.9999710911802</v>
      </c>
      <c r="F537">
        <f t="shared" si="58"/>
        <v>-1579</v>
      </c>
      <c r="G537">
        <f t="shared" si="59"/>
        <v>5.2399998821783811E-5</v>
      </c>
      <c r="I537">
        <f t="shared" si="56"/>
        <v>5.2399998821783811E-5</v>
      </c>
      <c r="P537">
        <f t="shared" si="55"/>
        <v>-2.2768129000322931E-4</v>
      </c>
      <c r="Q537" s="2">
        <f t="shared" si="60"/>
        <v>26721.864999999998</v>
      </c>
      <c r="X537" s="6"/>
    </row>
    <row r="538" spans="1:34">
      <c r="A538" s="17" t="s">
        <v>1802</v>
      </c>
      <c r="C538" s="21">
        <v>41749.429100000001</v>
      </c>
      <c r="D538" s="21"/>
      <c r="E538">
        <f t="shared" si="57"/>
        <v>-1573.9993520893447</v>
      </c>
      <c r="F538">
        <f t="shared" si="58"/>
        <v>-1574</v>
      </c>
      <c r="G538">
        <f t="shared" si="59"/>
        <v>1.174400000309106E-3</v>
      </c>
      <c r="J538">
        <f>G538</f>
        <v>1.174400000309106E-3</v>
      </c>
      <c r="P538">
        <f t="shared" si="55"/>
        <v>-1.9079474344646519E-4</v>
      </c>
      <c r="Q538" s="2">
        <f t="shared" si="60"/>
        <v>26730.929100000001</v>
      </c>
      <c r="X538" s="6"/>
    </row>
    <row r="539" spans="1:34">
      <c r="A539" s="17" t="s">
        <v>1848</v>
      </c>
      <c r="C539" s="21">
        <v>41874.485000000001</v>
      </c>
      <c r="D539" s="21"/>
      <c r="E539">
        <f t="shared" si="57"/>
        <v>-1505.0066324777561</v>
      </c>
      <c r="F539">
        <f t="shared" si="58"/>
        <v>-1505</v>
      </c>
      <c r="G539">
        <f t="shared" si="59"/>
        <v>-1.2021999995340593E-2</v>
      </c>
      <c r="I539">
        <f>G539</f>
        <v>-1.2021999995340593E-2</v>
      </c>
      <c r="P539">
        <f t="shared" si="55"/>
        <v>3.0647839154850087E-4</v>
      </c>
      <c r="Q539" s="2">
        <f t="shared" si="60"/>
        <v>26855.985000000001</v>
      </c>
      <c r="X539" s="6"/>
    </row>
    <row r="540" spans="1:34">
      <c r="A540" s="16" t="s">
        <v>1532</v>
      </c>
      <c r="C540" s="21">
        <v>41894.438000000002</v>
      </c>
      <c r="D540" s="21"/>
      <c r="E540">
        <f t="shared" si="57"/>
        <v>-1493.9986613671558</v>
      </c>
      <c r="F540">
        <f t="shared" si="58"/>
        <v>-1494</v>
      </c>
      <c r="G540">
        <f t="shared" si="59"/>
        <v>2.4264000021503307E-3</v>
      </c>
      <c r="I540">
        <f>G540</f>
        <v>2.4264000021503307E-3</v>
      </c>
      <c r="P540">
        <f t="shared" si="55"/>
        <v>3.8372681875103228E-4</v>
      </c>
      <c r="Q540" s="2">
        <f t="shared" si="60"/>
        <v>26875.938000000002</v>
      </c>
      <c r="X540" s="6"/>
      <c r="AD540">
        <v>9</v>
      </c>
      <c r="AF540" t="s">
        <v>1516</v>
      </c>
      <c r="AH540" t="s">
        <v>1511</v>
      </c>
    </row>
    <row r="541" spans="1:34">
      <c r="A541" s="15" t="s">
        <v>1660</v>
      </c>
      <c r="B541" s="13"/>
      <c r="C541" s="22">
        <v>41899.317499999997</v>
      </c>
      <c r="D541" s="22"/>
      <c r="E541">
        <f t="shared" si="57"/>
        <v>-1491.3066654249856</v>
      </c>
      <c r="F541">
        <f t="shared" si="58"/>
        <v>-1491.5</v>
      </c>
      <c r="J541">
        <f>G541</f>
        <v>0</v>
      </c>
      <c r="L541" s="17"/>
      <c r="P541">
        <f t="shared" si="55"/>
        <v>4.0120553941763205E-4</v>
      </c>
      <c r="Q541" s="2">
        <f t="shared" si="60"/>
        <v>26880.817499999997</v>
      </c>
      <c r="X541" s="6"/>
    </row>
    <row r="542" spans="1:34">
      <c r="A542" s="16" t="s">
        <v>1534</v>
      </c>
      <c r="C542" s="21">
        <v>41901.697</v>
      </c>
      <c r="D542" s="21"/>
      <c r="E542">
        <f t="shared" si="57"/>
        <v>-1489.9939070799896</v>
      </c>
      <c r="F542">
        <f t="shared" si="58"/>
        <v>-1490</v>
      </c>
      <c r="G542">
        <f t="shared" ref="G542:G573" si="61">+C542-(C$7+F542*C$8)</f>
        <v>1.1043999998946674E-2</v>
      </c>
      <c r="I542">
        <f>G542</f>
        <v>1.1043999998946674E-2</v>
      </c>
      <c r="P542">
        <f t="shared" si="55"/>
        <v>4.1167895136225933E-4</v>
      </c>
      <c r="Q542" s="2">
        <f t="shared" si="60"/>
        <v>26883.197</v>
      </c>
      <c r="X542" s="6"/>
      <c r="AD542">
        <v>12</v>
      </c>
      <c r="AF542" t="s">
        <v>1533</v>
      </c>
      <c r="AH542" t="s">
        <v>1511</v>
      </c>
    </row>
    <row r="543" spans="1:34">
      <c r="A543" s="16" t="s">
        <v>1534</v>
      </c>
      <c r="C543" s="21">
        <v>41903.499000000003</v>
      </c>
      <c r="D543" s="21"/>
      <c r="E543">
        <f t="shared" si="57"/>
        <v>-1488.9997526199418</v>
      </c>
      <c r="F543">
        <f t="shared" si="58"/>
        <v>-1489</v>
      </c>
      <c r="G543">
        <f t="shared" si="61"/>
        <v>4.4840000191470608E-4</v>
      </c>
      <c r="I543">
        <f>G543</f>
        <v>4.4840000191470608E-4</v>
      </c>
      <c r="P543">
        <f t="shared" si="55"/>
        <v>4.1865546746895459E-4</v>
      </c>
      <c r="Q543" s="2">
        <f t="shared" si="60"/>
        <v>26884.999000000003</v>
      </c>
      <c r="X543" s="6"/>
      <c r="AD543">
        <v>16</v>
      </c>
      <c r="AF543" t="s">
        <v>1513</v>
      </c>
      <c r="AH543" t="s">
        <v>1511</v>
      </c>
    </row>
    <row r="544" spans="1:34">
      <c r="A544" s="17" t="s">
        <v>1849</v>
      </c>
      <c r="C544" s="21">
        <v>41912.557999999997</v>
      </c>
      <c r="D544" s="21"/>
      <c r="E544">
        <f t="shared" si="57"/>
        <v>-1484.0019472628098</v>
      </c>
      <c r="F544">
        <f t="shared" si="58"/>
        <v>-1484</v>
      </c>
      <c r="G544">
        <f t="shared" si="61"/>
        <v>-3.5295999987283722E-3</v>
      </c>
      <c r="I544">
        <f>G544</f>
        <v>-3.5295999987283722E-3</v>
      </c>
      <c r="P544">
        <f t="shared" si="55"/>
        <v>4.5346894572576967E-4</v>
      </c>
      <c r="Q544" s="2">
        <f t="shared" si="60"/>
        <v>26894.057999999997</v>
      </c>
      <c r="X544" s="6"/>
    </row>
    <row r="545" spans="1:34">
      <c r="A545" s="15" t="s">
        <v>1661</v>
      </c>
      <c r="B545" s="13" t="s">
        <v>1647</v>
      </c>
      <c r="C545" s="22">
        <v>41919.8125</v>
      </c>
      <c r="D545" s="22">
        <v>4.0000000000000002E-4</v>
      </c>
      <c r="E545">
        <f t="shared" si="57"/>
        <v>-1479.9996756033163</v>
      </c>
      <c r="F545">
        <f t="shared" si="58"/>
        <v>-1480</v>
      </c>
      <c r="G545">
        <f t="shared" si="61"/>
        <v>5.8800000260816887E-4</v>
      </c>
      <c r="J545">
        <f>G545</f>
        <v>5.8800000260816887E-4</v>
      </c>
      <c r="P545">
        <f t="shared" si="55"/>
        <v>4.8123680559922308E-4</v>
      </c>
      <c r="Q545" s="2">
        <f t="shared" si="60"/>
        <v>26901.3125</v>
      </c>
      <c r="X545" s="6"/>
    </row>
    <row r="546" spans="1:34">
      <c r="A546" s="16" t="s">
        <v>1534</v>
      </c>
      <c r="C546" s="21">
        <v>41919.815000000002</v>
      </c>
      <c r="D546" s="21"/>
      <c r="E546">
        <f t="shared" si="57"/>
        <v>-1479.9982963657178</v>
      </c>
      <c r="F546">
        <f t="shared" si="58"/>
        <v>-1480</v>
      </c>
      <c r="G546">
        <f t="shared" si="61"/>
        <v>3.0880000049364753E-3</v>
      </c>
      <c r="I546">
        <f t="shared" ref="I546:I551" si="62">G546</f>
        <v>3.0880000049364753E-3</v>
      </c>
      <c r="P546">
        <f t="shared" si="55"/>
        <v>4.8123680559922308E-4</v>
      </c>
      <c r="Q546" s="2">
        <f t="shared" si="60"/>
        <v>26901.315000000002</v>
      </c>
      <c r="X546" s="6"/>
      <c r="AD546">
        <v>12</v>
      </c>
      <c r="AF546" t="s">
        <v>1535</v>
      </c>
      <c r="AH546" t="s">
        <v>1511</v>
      </c>
    </row>
    <row r="547" spans="1:34">
      <c r="A547" s="16" t="s">
        <v>1534</v>
      </c>
      <c r="C547" s="21">
        <v>41934.317000000003</v>
      </c>
      <c r="D547" s="21"/>
      <c r="E547">
        <f t="shared" si="57"/>
        <v>-1471.9976149120055</v>
      </c>
      <c r="F547">
        <f t="shared" si="58"/>
        <v>-1472</v>
      </c>
      <c r="G547">
        <f t="shared" si="61"/>
        <v>4.3232000025454909E-3</v>
      </c>
      <c r="I547">
        <f t="shared" si="62"/>
        <v>4.3232000025454909E-3</v>
      </c>
      <c r="P547">
        <f t="shared" si="55"/>
        <v>5.3655139806080276E-4</v>
      </c>
      <c r="Q547" s="2">
        <f t="shared" si="60"/>
        <v>26915.817000000003</v>
      </c>
      <c r="X547" s="6"/>
      <c r="AD547">
        <v>9</v>
      </c>
      <c r="AF547" t="s">
        <v>1516</v>
      </c>
      <c r="AH547" t="s">
        <v>1511</v>
      </c>
    </row>
    <row r="548" spans="1:34">
      <c r="A548" s="16" t="s">
        <v>1534</v>
      </c>
      <c r="C548" s="21">
        <v>41934.328999999998</v>
      </c>
      <c r="D548" s="21"/>
      <c r="E548">
        <f t="shared" si="57"/>
        <v>-1471.9909945715417</v>
      </c>
      <c r="F548">
        <f t="shared" si="58"/>
        <v>-1472</v>
      </c>
      <c r="G548">
        <f t="shared" si="61"/>
        <v>1.6323199997714255E-2</v>
      </c>
      <c r="I548">
        <f t="shared" si="62"/>
        <v>1.6323199997714255E-2</v>
      </c>
      <c r="P548">
        <f t="shared" si="55"/>
        <v>5.3655139806080276E-4</v>
      </c>
      <c r="Q548" s="2">
        <f t="shared" si="60"/>
        <v>26915.828999999998</v>
      </c>
      <c r="X548" s="6"/>
      <c r="AD548">
        <v>12</v>
      </c>
      <c r="AF548" t="s">
        <v>1509</v>
      </c>
      <c r="AH548" t="s">
        <v>1511</v>
      </c>
    </row>
    <row r="549" spans="1:34">
      <c r="A549" s="17" t="s">
        <v>1850</v>
      </c>
      <c r="C549" s="21">
        <v>41941.544999999998</v>
      </c>
      <c r="D549" s="21"/>
      <c r="E549">
        <f t="shared" si="57"/>
        <v>-1468.0099631710461</v>
      </c>
      <c r="F549">
        <f t="shared" si="58"/>
        <v>-1468</v>
      </c>
      <c r="G549">
        <f t="shared" si="61"/>
        <v>-1.8059200003335718E-2</v>
      </c>
      <c r="I549">
        <f t="shared" si="62"/>
        <v>-1.8059200003335718E-2</v>
      </c>
      <c r="P549">
        <f t="shared" si="55"/>
        <v>5.6409813064892816E-4</v>
      </c>
      <c r="Q549" s="2">
        <f t="shared" si="60"/>
        <v>26923.044999999998</v>
      </c>
      <c r="X549" s="6"/>
    </row>
    <row r="550" spans="1:34">
      <c r="A550" s="17" t="s">
        <v>1850</v>
      </c>
      <c r="C550" s="21">
        <v>41943.377999999997</v>
      </c>
      <c r="D550" s="21"/>
      <c r="E550">
        <f t="shared" si="57"/>
        <v>-1466.9987061647955</v>
      </c>
      <c r="F550">
        <f t="shared" si="58"/>
        <v>-1467</v>
      </c>
      <c r="G550">
        <f t="shared" si="61"/>
        <v>2.3452000023098662E-3</v>
      </c>
      <c r="I550">
        <f t="shared" si="62"/>
        <v>2.3452000023098662E-3</v>
      </c>
      <c r="P550">
        <f t="shared" si="55"/>
        <v>5.7097329674984845E-4</v>
      </c>
      <c r="Q550" s="2">
        <f t="shared" si="60"/>
        <v>26924.877999999997</v>
      </c>
      <c r="X550" s="6"/>
    </row>
    <row r="551" spans="1:34">
      <c r="A551" s="16" t="s">
        <v>1536</v>
      </c>
      <c r="C551" s="21">
        <v>41981.432000000001</v>
      </c>
      <c r="D551" s="21"/>
      <c r="E551">
        <f t="shared" si="57"/>
        <v>-1446.004503155584</v>
      </c>
      <c r="F551">
        <f t="shared" si="58"/>
        <v>-1446</v>
      </c>
      <c r="G551">
        <f t="shared" si="61"/>
        <v>-8.1624000013107434E-3</v>
      </c>
      <c r="I551">
        <f t="shared" si="62"/>
        <v>-8.1624000013107434E-3</v>
      </c>
      <c r="P551">
        <f t="shared" si="55"/>
        <v>7.1428760980853968E-4</v>
      </c>
      <c r="Q551" s="2">
        <f t="shared" si="60"/>
        <v>26962.932000000001</v>
      </c>
      <c r="X551" s="6"/>
      <c r="AD551">
        <v>10</v>
      </c>
      <c r="AF551" t="s">
        <v>1513</v>
      </c>
      <c r="AH551" t="s">
        <v>1511</v>
      </c>
    </row>
    <row r="552" spans="1:34">
      <c r="A552" s="17" t="s">
        <v>1825</v>
      </c>
      <c r="C552" s="21">
        <v>41981.440499999997</v>
      </c>
      <c r="D552" s="21"/>
      <c r="E552">
        <f t="shared" si="57"/>
        <v>-1445.9998137477558</v>
      </c>
      <c r="F552">
        <f t="shared" si="58"/>
        <v>-1446</v>
      </c>
      <c r="G552">
        <f t="shared" si="61"/>
        <v>3.3759999496396631E-4</v>
      </c>
      <c r="J552">
        <f>G552</f>
        <v>3.3759999496396631E-4</v>
      </c>
      <c r="P552">
        <f t="shared" si="55"/>
        <v>7.1428760980853968E-4</v>
      </c>
      <c r="Q552" s="2">
        <f t="shared" si="60"/>
        <v>26962.940499999997</v>
      </c>
      <c r="X552" s="6"/>
    </row>
    <row r="553" spans="1:34">
      <c r="A553" s="16" t="s">
        <v>1536</v>
      </c>
      <c r="C553" s="21">
        <v>41983.258999999998</v>
      </c>
      <c r="D553" s="21"/>
      <c r="E553">
        <f t="shared" si="57"/>
        <v>-1444.9965563195674</v>
      </c>
      <c r="F553">
        <f t="shared" si="58"/>
        <v>-1445</v>
      </c>
      <c r="G553">
        <f t="shared" si="61"/>
        <v>6.24200000311248E-3</v>
      </c>
      <c r="I553">
        <f t="shared" ref="I553:I566" si="63">G553</f>
        <v>6.24200000311248E-3</v>
      </c>
      <c r="P553">
        <f t="shared" si="55"/>
        <v>7.2106142590368499E-4</v>
      </c>
      <c r="Q553" s="2">
        <f t="shared" si="60"/>
        <v>26964.758999999998</v>
      </c>
      <c r="X553" s="6"/>
      <c r="AD553">
        <v>8</v>
      </c>
      <c r="AF553" t="s">
        <v>1516</v>
      </c>
      <c r="AH553" t="s">
        <v>1511</v>
      </c>
    </row>
    <row r="554" spans="1:34">
      <c r="A554" s="17" t="s">
        <v>1851</v>
      </c>
      <c r="C554" s="21">
        <v>41990.502999999997</v>
      </c>
      <c r="D554" s="21"/>
      <c r="E554">
        <f t="shared" si="57"/>
        <v>-1441.0000774579842</v>
      </c>
      <c r="F554">
        <f t="shared" si="58"/>
        <v>-1441</v>
      </c>
      <c r="G554">
        <f t="shared" si="61"/>
        <v>-1.4039999950909987E-4</v>
      </c>
      <c r="I554">
        <f t="shared" si="63"/>
        <v>-1.4039999950909987E-4</v>
      </c>
      <c r="P554">
        <f t="shared" si="55"/>
        <v>7.4811062209982279E-4</v>
      </c>
      <c r="Q554" s="2">
        <f t="shared" si="60"/>
        <v>26972.002999999997</v>
      </c>
      <c r="X554" s="6"/>
    </row>
    <row r="555" spans="1:34">
      <c r="A555" s="17" t="s">
        <v>1851</v>
      </c>
      <c r="C555" s="21">
        <v>41992.315000000002</v>
      </c>
      <c r="D555" s="21"/>
      <c r="E555">
        <f t="shared" si="57"/>
        <v>-1440.0004060475464</v>
      </c>
      <c r="F555">
        <f t="shared" si="58"/>
        <v>-1440</v>
      </c>
      <c r="G555">
        <f t="shared" si="61"/>
        <v>-7.3599999450379983E-4</v>
      </c>
      <c r="I555">
        <f t="shared" si="63"/>
        <v>-7.3599999450379983E-4</v>
      </c>
      <c r="P555">
        <f t="shared" si="55"/>
        <v>7.5486140410274596E-4</v>
      </c>
      <c r="Q555" s="2">
        <f t="shared" si="60"/>
        <v>26973.815000000002</v>
      </c>
      <c r="X555" s="6"/>
    </row>
    <row r="556" spans="1:34">
      <c r="A556" s="17" t="s">
        <v>1852</v>
      </c>
      <c r="C556" s="21">
        <v>42008.625</v>
      </c>
      <c r="D556" s="21"/>
      <c r="E556">
        <f t="shared" si="57"/>
        <v>-1431.0022599635563</v>
      </c>
      <c r="F556">
        <f t="shared" si="58"/>
        <v>-1431</v>
      </c>
      <c r="G556">
        <f t="shared" si="61"/>
        <v>-4.0963999999803491E-3</v>
      </c>
      <c r="I556">
        <f t="shared" si="63"/>
        <v>-4.0963999999803491E-3</v>
      </c>
      <c r="P556">
        <f t="shared" si="55"/>
        <v>8.1541113529906388E-4</v>
      </c>
      <c r="Q556" s="2">
        <f t="shared" si="60"/>
        <v>26990.125</v>
      </c>
      <c r="X556" s="6"/>
    </row>
    <row r="557" spans="1:34">
      <c r="A557" s="17" t="s">
        <v>1851</v>
      </c>
      <c r="C557" s="21">
        <v>42019.504000000001</v>
      </c>
      <c r="D557" s="21"/>
      <c r="E557">
        <f t="shared" si="57"/>
        <v>-1425.0003696356748</v>
      </c>
      <c r="F557">
        <f t="shared" si="58"/>
        <v>-1425</v>
      </c>
      <c r="G557">
        <f t="shared" si="61"/>
        <v>-6.6999999398831278E-4</v>
      </c>
      <c r="I557">
        <f t="shared" si="63"/>
        <v>-6.6999999398831278E-4</v>
      </c>
      <c r="P557">
        <f t="shared" si="55"/>
        <v>8.5557031593328035E-4</v>
      </c>
      <c r="Q557" s="2">
        <f t="shared" si="60"/>
        <v>27001.004000000001</v>
      </c>
      <c r="X557" s="6"/>
    </row>
    <row r="558" spans="1:34">
      <c r="A558" s="16" t="s">
        <v>1537</v>
      </c>
      <c r="C558" s="21">
        <v>42050.307000000001</v>
      </c>
      <c r="D558" s="21"/>
      <c r="E558">
        <f t="shared" si="57"/>
        <v>-1408.0065073533212</v>
      </c>
      <c r="F558">
        <f t="shared" si="58"/>
        <v>-1408</v>
      </c>
      <c r="G558">
        <f t="shared" si="61"/>
        <v>-1.1795200000051409E-2</v>
      </c>
      <c r="I558">
        <f t="shared" si="63"/>
        <v>-1.1795200000051409E-2</v>
      </c>
      <c r="P558">
        <f t="shared" si="55"/>
        <v>9.6845402805769386E-4</v>
      </c>
      <c r="Q558" s="2">
        <f t="shared" si="60"/>
        <v>27031.807000000001</v>
      </c>
      <c r="X558" s="6"/>
      <c r="AD558">
        <v>9</v>
      </c>
      <c r="AF558" t="s">
        <v>1516</v>
      </c>
      <c r="AH558" t="s">
        <v>1511</v>
      </c>
    </row>
    <row r="559" spans="1:34">
      <c r="A559" s="17" t="s">
        <v>1853</v>
      </c>
      <c r="C559" s="21">
        <v>42057.553999999996</v>
      </c>
      <c r="D559" s="21"/>
      <c r="E559">
        <f t="shared" si="57"/>
        <v>-1404.0083734066232</v>
      </c>
      <c r="F559">
        <f t="shared" si="58"/>
        <v>-1404</v>
      </c>
      <c r="G559">
        <f t="shared" si="61"/>
        <v>-1.5177600005699787E-2</v>
      </c>
      <c r="I559">
        <f t="shared" si="63"/>
        <v>-1.5177600005699787E-2</v>
      </c>
      <c r="P559">
        <f t="shared" si="55"/>
        <v>9.9482141512407044E-4</v>
      </c>
      <c r="Q559" s="2">
        <f t="shared" si="60"/>
        <v>27039.053999999996</v>
      </c>
      <c r="X559" s="6"/>
    </row>
    <row r="560" spans="1:34">
      <c r="A560" s="17" t="s">
        <v>1853</v>
      </c>
      <c r="C560" s="21">
        <v>42086.565000000002</v>
      </c>
      <c r="D560" s="21"/>
      <c r="E560">
        <f t="shared" si="57"/>
        <v>-1388.0031486339237</v>
      </c>
      <c r="F560">
        <f t="shared" si="58"/>
        <v>-1388</v>
      </c>
      <c r="G560">
        <f t="shared" si="61"/>
        <v>-5.7071999981417321E-3</v>
      </c>
      <c r="I560">
        <f t="shared" si="63"/>
        <v>-5.7071999981417321E-3</v>
      </c>
      <c r="P560">
        <f t="shared" si="55"/>
        <v>1.0995538724384822E-3</v>
      </c>
      <c r="Q560" s="2">
        <f t="shared" si="60"/>
        <v>27068.065000000002</v>
      </c>
      <c r="X560" s="6"/>
    </row>
    <row r="561" spans="1:34">
      <c r="A561" s="17" t="s">
        <v>1854</v>
      </c>
      <c r="C561" s="21">
        <v>42155.446000000004</v>
      </c>
      <c r="D561" s="21"/>
      <c r="E561">
        <f t="shared" si="57"/>
        <v>-1350.001842661427</v>
      </c>
      <c r="F561">
        <f t="shared" si="58"/>
        <v>-1350</v>
      </c>
      <c r="G561">
        <f t="shared" si="61"/>
        <v>-3.3399999956600368E-3</v>
      </c>
      <c r="I561">
        <f t="shared" si="63"/>
        <v>-3.3399999956600368E-3</v>
      </c>
      <c r="P561">
        <f t="shared" si="55"/>
        <v>1.3435668628363259E-3</v>
      </c>
      <c r="Q561" s="2">
        <f t="shared" si="60"/>
        <v>27136.946000000004</v>
      </c>
      <c r="X561" s="6"/>
    </row>
    <row r="562" spans="1:34">
      <c r="A562" s="16" t="s">
        <v>1539</v>
      </c>
      <c r="C562" s="21">
        <v>42280.521999999997</v>
      </c>
      <c r="D562" s="21"/>
      <c r="E562">
        <f t="shared" si="57"/>
        <v>-1280.9980339795602</v>
      </c>
      <c r="F562">
        <f t="shared" si="58"/>
        <v>-1281</v>
      </c>
      <c r="G562">
        <f t="shared" si="61"/>
        <v>3.5635999956866726E-3</v>
      </c>
      <c r="I562">
        <f t="shared" si="63"/>
        <v>3.5635999956866726E-3</v>
      </c>
      <c r="P562">
        <f t="shared" si="55"/>
        <v>1.7696370119556822E-3</v>
      </c>
      <c r="Q562" s="2">
        <f t="shared" si="60"/>
        <v>27262.021999999997</v>
      </c>
      <c r="X562" s="6"/>
      <c r="AD562">
        <v>12</v>
      </c>
      <c r="AF562" t="s">
        <v>1538</v>
      </c>
      <c r="AH562" t="s">
        <v>1511</v>
      </c>
    </row>
    <row r="563" spans="1:34">
      <c r="A563" s="16" t="s">
        <v>1539</v>
      </c>
      <c r="C563" s="21">
        <v>42280.523999999998</v>
      </c>
      <c r="D563" s="21"/>
      <c r="E563">
        <f t="shared" si="57"/>
        <v>-1280.9969305894822</v>
      </c>
      <c r="F563">
        <f t="shared" si="58"/>
        <v>-1281</v>
      </c>
      <c r="G563">
        <f t="shared" si="61"/>
        <v>5.5635999960941263E-3</v>
      </c>
      <c r="I563">
        <f t="shared" si="63"/>
        <v>5.5635999960941263E-3</v>
      </c>
      <c r="P563">
        <f t="shared" si="55"/>
        <v>1.7696370119556822E-3</v>
      </c>
      <c r="Q563" s="2">
        <f t="shared" si="60"/>
        <v>27262.023999999998</v>
      </c>
      <c r="X563" s="6"/>
      <c r="AD563">
        <v>22</v>
      </c>
      <c r="AF563" t="s">
        <v>1540</v>
      </c>
      <c r="AH563" t="s">
        <v>1511</v>
      </c>
    </row>
    <row r="564" spans="1:34">
      <c r="A564" s="16" t="s">
        <v>1539</v>
      </c>
      <c r="C564" s="21">
        <v>42280.538</v>
      </c>
      <c r="D564" s="21"/>
      <c r="E564">
        <f t="shared" si="57"/>
        <v>-1280.9892068589363</v>
      </c>
      <c r="F564">
        <f t="shared" si="58"/>
        <v>-1281</v>
      </c>
      <c r="G564">
        <f t="shared" si="61"/>
        <v>1.9563599998946302E-2</v>
      </c>
      <c r="I564">
        <f t="shared" si="63"/>
        <v>1.9563599998946302E-2</v>
      </c>
      <c r="P564">
        <f t="shared" si="55"/>
        <v>1.7696370119556822E-3</v>
      </c>
      <c r="Q564" s="2">
        <f t="shared" si="60"/>
        <v>27262.038</v>
      </c>
      <c r="X564" s="6"/>
      <c r="AD564">
        <v>13</v>
      </c>
      <c r="AF564" t="s">
        <v>1541</v>
      </c>
      <c r="AH564" t="s">
        <v>1511</v>
      </c>
    </row>
    <row r="565" spans="1:34">
      <c r="A565" s="17" t="s">
        <v>1853</v>
      </c>
      <c r="C565" s="21">
        <v>42289.574000000001</v>
      </c>
      <c r="D565" s="21"/>
      <c r="E565">
        <f t="shared" si="57"/>
        <v>-1276.0040904876951</v>
      </c>
      <c r="F565">
        <f t="shared" si="58"/>
        <v>-1276</v>
      </c>
      <c r="G565">
        <f t="shared" si="61"/>
        <v>-7.4143999954685569E-3</v>
      </c>
      <c r="I565">
        <f t="shared" si="63"/>
        <v>-7.4143999954685569E-3</v>
      </c>
      <c r="P565">
        <f t="shared" si="55"/>
        <v>1.7996593990303907E-3</v>
      </c>
      <c r="Q565" s="2">
        <f t="shared" si="60"/>
        <v>27271.074000000001</v>
      </c>
      <c r="X565" s="6"/>
    </row>
    <row r="566" spans="1:34">
      <c r="A566" s="16" t="s">
        <v>1539</v>
      </c>
      <c r="C566" s="21">
        <v>42289.58</v>
      </c>
      <c r="D566" s="21"/>
      <c r="E566">
        <f t="shared" si="57"/>
        <v>-1276.000780317461</v>
      </c>
      <c r="F566">
        <f t="shared" si="58"/>
        <v>-1276</v>
      </c>
      <c r="G566">
        <f t="shared" si="61"/>
        <v>-1.414399994246196E-3</v>
      </c>
      <c r="I566">
        <f t="shared" si="63"/>
        <v>-1.414399994246196E-3</v>
      </c>
      <c r="P566">
        <f t="shared" si="55"/>
        <v>1.7996593990303907E-3</v>
      </c>
      <c r="Q566" s="2">
        <f t="shared" si="60"/>
        <v>27271.08</v>
      </c>
      <c r="X566" s="6"/>
      <c r="AD566">
        <v>11</v>
      </c>
      <c r="AF566" t="s">
        <v>1518</v>
      </c>
      <c r="AH566" t="s">
        <v>1511</v>
      </c>
    </row>
    <row r="567" spans="1:34">
      <c r="A567" s="15" t="s">
        <v>1662</v>
      </c>
      <c r="B567" s="13" t="s">
        <v>1663</v>
      </c>
      <c r="C567" s="22">
        <v>42289.582000000002</v>
      </c>
      <c r="D567" s="22"/>
      <c r="E567">
        <f t="shared" si="57"/>
        <v>-1275.9996769273832</v>
      </c>
      <c r="F567">
        <f t="shared" si="58"/>
        <v>-1276</v>
      </c>
      <c r="G567">
        <f t="shared" si="61"/>
        <v>5.8560000616125762E-4</v>
      </c>
      <c r="J567">
        <f>G567</f>
        <v>5.8560000616125762E-4</v>
      </c>
      <c r="P567">
        <f t="shared" si="55"/>
        <v>1.7996593990303907E-3</v>
      </c>
      <c r="Q567" s="2">
        <f t="shared" si="60"/>
        <v>27271.082000000002</v>
      </c>
      <c r="X567" s="6"/>
    </row>
    <row r="568" spans="1:34">
      <c r="A568" s="17" t="s">
        <v>1850</v>
      </c>
      <c r="C568" s="21">
        <v>42309.512999999999</v>
      </c>
      <c r="D568" s="21"/>
      <c r="E568">
        <f t="shared" si="57"/>
        <v>-1265.0038431076405</v>
      </c>
      <c r="F568">
        <f t="shared" si="58"/>
        <v>-1265</v>
      </c>
      <c r="G568">
        <f t="shared" si="61"/>
        <v>-6.9660000008298084E-3</v>
      </c>
      <c r="I568">
        <f>G568</f>
        <v>-6.9660000008298084E-3</v>
      </c>
      <c r="P568">
        <f t="shared" si="55"/>
        <v>1.8653032505716481E-3</v>
      </c>
      <c r="Q568" s="2">
        <f t="shared" si="60"/>
        <v>27291.012999999999</v>
      </c>
      <c r="X568" s="6"/>
    </row>
    <row r="569" spans="1:34">
      <c r="A569" s="17" t="s">
        <v>1825</v>
      </c>
      <c r="C569" s="21">
        <v>42320.3969</v>
      </c>
      <c r="D569" s="21"/>
      <c r="E569">
        <f t="shared" si="57"/>
        <v>-1258.9992494740684</v>
      </c>
      <c r="F569">
        <f t="shared" si="58"/>
        <v>-1259</v>
      </c>
      <c r="G569">
        <f t="shared" si="61"/>
        <v>1.3604000050690956E-3</v>
      </c>
      <c r="J569">
        <f>G569</f>
        <v>1.3604000050690956E-3</v>
      </c>
      <c r="P569">
        <f t="shared" si="55"/>
        <v>1.9008740400353091E-3</v>
      </c>
      <c r="Q569" s="2">
        <f t="shared" si="60"/>
        <v>27301.8969</v>
      </c>
      <c r="X569" s="6"/>
    </row>
    <row r="570" spans="1:34">
      <c r="A570" s="17" t="s">
        <v>1855</v>
      </c>
      <c r="C570" s="21">
        <v>42365.688000000002</v>
      </c>
      <c r="D570" s="21"/>
      <c r="E570">
        <f t="shared" si="57"/>
        <v>-1234.012374299042</v>
      </c>
      <c r="F570">
        <f t="shared" si="58"/>
        <v>-1234</v>
      </c>
      <c r="G570">
        <f t="shared" si="61"/>
        <v>-2.2429599994211458E-2</v>
      </c>
      <c r="I570">
        <f t="shared" ref="I570:I585" si="64">G570</f>
        <v>-2.2429599994211458E-2</v>
      </c>
      <c r="P570">
        <f t="shared" si="55"/>
        <v>2.0473005206533834E-3</v>
      </c>
      <c r="Q570" s="2">
        <f t="shared" si="60"/>
        <v>27347.188000000002</v>
      </c>
      <c r="X570" s="6"/>
    </row>
    <row r="571" spans="1:34">
      <c r="A571" s="16" t="s">
        <v>1542</v>
      </c>
      <c r="C571" s="21">
        <v>42369.338000000003</v>
      </c>
      <c r="D571" s="21"/>
      <c r="E571">
        <f t="shared" si="57"/>
        <v>-1231.9986874071608</v>
      </c>
      <c r="F571">
        <f t="shared" si="58"/>
        <v>-1232</v>
      </c>
      <c r="G571">
        <f t="shared" si="61"/>
        <v>2.3792000065441243E-3</v>
      </c>
      <c r="I571">
        <f t="shared" si="64"/>
        <v>2.3792000065441243E-3</v>
      </c>
      <c r="P571">
        <f t="shared" si="55"/>
        <v>2.0588902550048326E-3</v>
      </c>
      <c r="Q571" s="2">
        <f t="shared" si="60"/>
        <v>27350.838000000003</v>
      </c>
      <c r="X571" s="6"/>
      <c r="AD571">
        <v>7</v>
      </c>
      <c r="AF571" t="s">
        <v>1518</v>
      </c>
      <c r="AH571" t="s">
        <v>1511</v>
      </c>
    </row>
    <row r="572" spans="1:34">
      <c r="A572" s="16" t="s">
        <v>1544</v>
      </c>
      <c r="C572" s="21">
        <v>42396.517999999996</v>
      </c>
      <c r="D572" s="21"/>
      <c r="E572">
        <f t="shared" si="57"/>
        <v>-1217.0036162506419</v>
      </c>
      <c r="F572">
        <f t="shared" si="58"/>
        <v>-1217</v>
      </c>
      <c r="G572">
        <f t="shared" si="61"/>
        <v>-6.5547999984119087E-3</v>
      </c>
      <c r="I572">
        <f t="shared" si="64"/>
        <v>-6.5547999984119087E-3</v>
      </c>
      <c r="P572">
        <f t="shared" ref="P572:P635" si="65">+D$11+D$12*F572+D$13*F572^2</f>
        <v>2.1452258932890479E-3</v>
      </c>
      <c r="Q572" s="2">
        <f t="shared" si="60"/>
        <v>27378.017999999996</v>
      </c>
      <c r="X572" s="6"/>
      <c r="AD572">
        <v>16</v>
      </c>
      <c r="AF572" t="s">
        <v>1543</v>
      </c>
      <c r="AH572" t="s">
        <v>1511</v>
      </c>
    </row>
    <row r="573" spans="1:34">
      <c r="A573" s="16" t="s">
        <v>1546</v>
      </c>
      <c r="C573" s="21">
        <v>42405.569000000003</v>
      </c>
      <c r="D573" s="21"/>
      <c r="E573">
        <f t="shared" si="57"/>
        <v>-1212.0102244538139</v>
      </c>
      <c r="F573">
        <f t="shared" si="58"/>
        <v>-1212</v>
      </c>
      <c r="G573">
        <f t="shared" si="61"/>
        <v>-1.8532799993408844E-2</v>
      </c>
      <c r="I573">
        <f t="shared" si="64"/>
        <v>-1.8532799993408844E-2</v>
      </c>
      <c r="P573">
        <f t="shared" si="65"/>
        <v>2.1737740984615703E-3</v>
      </c>
      <c r="Q573" s="2">
        <f t="shared" si="60"/>
        <v>27387.069000000003</v>
      </c>
      <c r="X573" s="6"/>
      <c r="AD573">
        <v>14</v>
      </c>
      <c r="AF573" t="s">
        <v>1545</v>
      </c>
      <c r="AH573" t="s">
        <v>1511</v>
      </c>
    </row>
    <row r="574" spans="1:34">
      <c r="A574" s="16" t="s">
        <v>1544</v>
      </c>
      <c r="C574" s="21">
        <v>42407.406999999999</v>
      </c>
      <c r="D574" s="21"/>
      <c r="E574">
        <f t="shared" si="57"/>
        <v>-1210.9962089723704</v>
      </c>
      <c r="F574">
        <f t="shared" si="58"/>
        <v>-1211</v>
      </c>
      <c r="G574">
        <f t="shared" ref="G574:G605" si="66">+C574-(C$7+F574*C$8)</f>
        <v>6.8716000023414381E-3</v>
      </c>
      <c r="I574">
        <f t="shared" si="64"/>
        <v>6.8716000023414381E-3</v>
      </c>
      <c r="P574">
        <f t="shared" si="65"/>
        <v>2.1794699190407409E-3</v>
      </c>
      <c r="Q574" s="2">
        <f t="shared" si="60"/>
        <v>27388.906999999999</v>
      </c>
      <c r="X574" s="6"/>
      <c r="AD574">
        <v>16</v>
      </c>
      <c r="AF574" t="s">
        <v>1543</v>
      </c>
      <c r="AH574" t="s">
        <v>1511</v>
      </c>
    </row>
    <row r="575" spans="1:34">
      <c r="A575" s="17" t="s">
        <v>1856</v>
      </c>
      <c r="C575" s="21">
        <v>42414.654000000002</v>
      </c>
      <c r="D575" s="21"/>
      <c r="E575">
        <f t="shared" si="57"/>
        <v>-1206.9980750256682</v>
      </c>
      <c r="F575">
        <f t="shared" si="58"/>
        <v>-1207</v>
      </c>
      <c r="G575">
        <f t="shared" si="66"/>
        <v>3.4892000039690174E-3</v>
      </c>
      <c r="I575">
        <f t="shared" si="64"/>
        <v>3.4892000039690174E-3</v>
      </c>
      <c r="P575">
        <f t="shared" si="65"/>
        <v>2.2022071331729834E-3</v>
      </c>
      <c r="Q575" s="2">
        <f t="shared" si="60"/>
        <v>27396.154000000002</v>
      </c>
      <c r="X575" s="6"/>
    </row>
    <row r="576" spans="1:34">
      <c r="A576" s="16" t="s">
        <v>1544</v>
      </c>
      <c r="C576" s="21">
        <v>42416.451000000001</v>
      </c>
      <c r="D576" s="21"/>
      <c r="E576">
        <f t="shared" si="57"/>
        <v>-1206.0066790408173</v>
      </c>
      <c r="F576">
        <f t="shared" si="58"/>
        <v>-1206</v>
      </c>
      <c r="G576">
        <f t="shared" si="66"/>
        <v>-1.2106399997719564E-2</v>
      </c>
      <c r="I576">
        <f t="shared" si="64"/>
        <v>-1.2106399997719564E-2</v>
      </c>
      <c r="P576">
        <f t="shared" si="65"/>
        <v>2.2078799196599331E-3</v>
      </c>
      <c r="Q576" s="2">
        <f t="shared" si="60"/>
        <v>27397.951000000001</v>
      </c>
      <c r="X576" s="6"/>
      <c r="AD576">
        <v>12</v>
      </c>
      <c r="AF576" t="s">
        <v>1541</v>
      </c>
      <c r="AH576" t="s">
        <v>1511</v>
      </c>
    </row>
    <row r="577" spans="1:34">
      <c r="A577" s="16" t="s">
        <v>1544</v>
      </c>
      <c r="C577" s="21">
        <v>42416.455000000002</v>
      </c>
      <c r="D577" s="21"/>
      <c r="E577">
        <f t="shared" si="57"/>
        <v>-1206.0044722606613</v>
      </c>
      <c r="F577">
        <f t="shared" si="58"/>
        <v>-1206</v>
      </c>
      <c r="G577">
        <f t="shared" si="66"/>
        <v>-8.1063999969046563E-3</v>
      </c>
      <c r="I577">
        <f t="shared" si="64"/>
        <v>-8.1063999969046563E-3</v>
      </c>
      <c r="P577">
        <f t="shared" si="65"/>
        <v>2.2078799196599331E-3</v>
      </c>
      <c r="Q577" s="2">
        <f t="shared" si="60"/>
        <v>27397.955000000002</v>
      </c>
      <c r="X577" s="6"/>
      <c r="AD577">
        <v>6</v>
      </c>
      <c r="AF577" t="s">
        <v>1518</v>
      </c>
      <c r="AH577" t="s">
        <v>1511</v>
      </c>
    </row>
    <row r="578" spans="1:34">
      <c r="A578" s="16" t="s">
        <v>1544</v>
      </c>
      <c r="C578" s="21">
        <v>42416.466999999997</v>
      </c>
      <c r="D578" s="21"/>
      <c r="E578">
        <f t="shared" si="57"/>
        <v>-1205.9978519201975</v>
      </c>
      <c r="F578">
        <f t="shared" si="58"/>
        <v>-1206</v>
      </c>
      <c r="G578">
        <f t="shared" si="66"/>
        <v>3.8935999982641079E-3</v>
      </c>
      <c r="I578">
        <f t="shared" si="64"/>
        <v>3.8935999982641079E-3</v>
      </c>
      <c r="P578">
        <f t="shared" si="65"/>
        <v>2.2078799196599331E-3</v>
      </c>
      <c r="Q578" s="2">
        <f t="shared" si="60"/>
        <v>27397.966999999997</v>
      </c>
      <c r="X578" s="6"/>
      <c r="AD578">
        <v>6</v>
      </c>
      <c r="AF578" t="s">
        <v>1513</v>
      </c>
      <c r="AH578" t="s">
        <v>1511</v>
      </c>
    </row>
    <row r="579" spans="1:34">
      <c r="A579" s="16" t="s">
        <v>1544</v>
      </c>
      <c r="C579" s="21">
        <v>42418.267999999996</v>
      </c>
      <c r="D579" s="21"/>
      <c r="E579">
        <f t="shared" si="57"/>
        <v>-1205.0042491551906</v>
      </c>
      <c r="F579">
        <f t="shared" si="58"/>
        <v>-1205</v>
      </c>
      <c r="G579">
        <f t="shared" si="66"/>
        <v>-7.7020000026095659E-3</v>
      </c>
      <c r="I579">
        <f t="shared" si="64"/>
        <v>-7.7020000026095659E-3</v>
      </c>
      <c r="P579">
        <f t="shared" si="65"/>
        <v>2.2135480993284383E-3</v>
      </c>
      <c r="Q579" s="2">
        <f t="shared" si="60"/>
        <v>27399.767999999996</v>
      </c>
      <c r="X579" s="6"/>
      <c r="AD579">
        <v>16</v>
      </c>
      <c r="AF579" t="s">
        <v>1543</v>
      </c>
      <c r="AH579" t="s">
        <v>1511</v>
      </c>
    </row>
    <row r="580" spans="1:34">
      <c r="A580" s="16" t="s">
        <v>1544</v>
      </c>
      <c r="C580" s="21">
        <v>42423.724999999999</v>
      </c>
      <c r="D580" s="21"/>
      <c r="E580">
        <f t="shared" si="57"/>
        <v>-1201.9936493280684</v>
      </c>
      <c r="F580">
        <f t="shared" si="58"/>
        <v>-1202</v>
      </c>
      <c r="G580">
        <f t="shared" si="66"/>
        <v>1.1511199998494703E-2</v>
      </c>
      <c r="I580">
        <f t="shared" si="64"/>
        <v>1.1511199998494703E-2</v>
      </c>
      <c r="P580">
        <f t="shared" si="65"/>
        <v>2.2305249974232887E-3</v>
      </c>
      <c r="Q580" s="2">
        <f t="shared" si="60"/>
        <v>27405.224999999999</v>
      </c>
      <c r="X580" s="6"/>
      <c r="AD580">
        <v>5</v>
      </c>
      <c r="AF580" t="s">
        <v>1513</v>
      </c>
      <c r="AH580" t="s">
        <v>1511</v>
      </c>
    </row>
    <row r="581" spans="1:34">
      <c r="A581" s="17" t="s">
        <v>1850</v>
      </c>
      <c r="C581" s="21">
        <v>42427.330999999998</v>
      </c>
      <c r="D581" s="21"/>
      <c r="E581">
        <f t="shared" si="57"/>
        <v>-1200.0042370178985</v>
      </c>
      <c r="F581">
        <f t="shared" si="58"/>
        <v>-1200</v>
      </c>
      <c r="G581">
        <f t="shared" si="66"/>
        <v>-7.6800000024377368E-3</v>
      </c>
      <c r="I581">
        <f t="shared" si="64"/>
        <v>-7.6800000024377368E-3</v>
      </c>
      <c r="P581">
        <f t="shared" si="65"/>
        <v>2.2418198953943003E-3</v>
      </c>
      <c r="Q581" s="2">
        <f t="shared" si="60"/>
        <v>27408.830999999998</v>
      </c>
      <c r="X581" s="6"/>
    </row>
    <row r="582" spans="1:34">
      <c r="A582" s="17" t="s">
        <v>1857</v>
      </c>
      <c r="C582" s="21">
        <v>42427.343999999997</v>
      </c>
      <c r="D582" s="21"/>
      <c r="E582">
        <f t="shared" si="57"/>
        <v>-1199.9970649823938</v>
      </c>
      <c r="F582">
        <f t="shared" si="58"/>
        <v>-1200</v>
      </c>
      <c r="G582">
        <f t="shared" si="66"/>
        <v>5.3199999965727329E-3</v>
      </c>
      <c r="I582">
        <f t="shared" si="64"/>
        <v>5.3199999965727329E-3</v>
      </c>
      <c r="P582">
        <f t="shared" si="65"/>
        <v>2.2418198953943003E-3</v>
      </c>
      <c r="Q582" s="2">
        <f t="shared" si="60"/>
        <v>27408.843999999997</v>
      </c>
      <c r="X582" s="6"/>
    </row>
    <row r="583" spans="1:34">
      <c r="A583" s="17" t="s">
        <v>1858</v>
      </c>
      <c r="C583" s="21">
        <v>42427.355000000003</v>
      </c>
      <c r="D583" s="21"/>
      <c r="E583">
        <f t="shared" si="57"/>
        <v>-1199.990996336963</v>
      </c>
      <c r="F583">
        <f t="shared" si="58"/>
        <v>-1200</v>
      </c>
      <c r="G583">
        <f t="shared" si="66"/>
        <v>1.6320000002451707E-2</v>
      </c>
      <c r="I583">
        <f t="shared" si="64"/>
        <v>1.6320000002451707E-2</v>
      </c>
      <c r="P583">
        <f t="shared" si="65"/>
        <v>2.2418198953943003E-3</v>
      </c>
      <c r="Q583" s="2">
        <f t="shared" si="60"/>
        <v>27408.855000000003</v>
      </c>
      <c r="X583" s="6"/>
    </row>
    <row r="584" spans="1:34">
      <c r="A584" s="16" t="s">
        <v>1547</v>
      </c>
      <c r="C584" s="21">
        <v>42465.411999999997</v>
      </c>
      <c r="D584" s="21"/>
      <c r="E584">
        <f t="shared" si="57"/>
        <v>-1178.9951382426405</v>
      </c>
      <c r="F584">
        <f t="shared" si="58"/>
        <v>-1179</v>
      </c>
      <c r="G584">
        <f t="shared" si="66"/>
        <v>8.8123999958042987E-3</v>
      </c>
      <c r="I584">
        <f t="shared" si="64"/>
        <v>8.8123999958042987E-3</v>
      </c>
      <c r="P584">
        <f t="shared" si="65"/>
        <v>2.3593037774356164E-3</v>
      </c>
      <c r="Q584" s="2">
        <f t="shared" si="60"/>
        <v>27446.911999999997</v>
      </c>
      <c r="X584" s="6"/>
      <c r="AD584">
        <v>12</v>
      </c>
      <c r="AF584" t="s">
        <v>1545</v>
      </c>
      <c r="AH584" t="s">
        <v>1511</v>
      </c>
    </row>
    <row r="585" spans="1:34">
      <c r="A585" s="17" t="s">
        <v>1856</v>
      </c>
      <c r="C585" s="21">
        <v>42577.786</v>
      </c>
      <c r="D585" s="21"/>
      <c r="E585">
        <f t="shared" si="57"/>
        <v>-1116.9989599445119</v>
      </c>
      <c r="F585">
        <f t="shared" si="58"/>
        <v>-1117</v>
      </c>
      <c r="G585">
        <f t="shared" si="66"/>
        <v>1.8851999993785284E-3</v>
      </c>
      <c r="I585">
        <f t="shared" si="64"/>
        <v>1.8851999993785284E-3</v>
      </c>
      <c r="P585">
        <f t="shared" si="65"/>
        <v>2.6943076091289022E-3</v>
      </c>
      <c r="Q585" s="2">
        <f t="shared" si="60"/>
        <v>27559.286</v>
      </c>
      <c r="X585" s="6"/>
    </row>
    <row r="586" spans="1:34">
      <c r="A586" s="15" t="s">
        <v>1664</v>
      </c>
      <c r="B586" s="13" t="s">
        <v>1663</v>
      </c>
      <c r="C586" s="22">
        <v>42590.472900000001</v>
      </c>
      <c r="D586" s="22"/>
      <c r="E586">
        <f t="shared" si="57"/>
        <v>-1109.9996601558548</v>
      </c>
      <c r="F586">
        <f t="shared" si="58"/>
        <v>-1110</v>
      </c>
      <c r="G586">
        <f t="shared" si="66"/>
        <v>6.1600000481121242E-4</v>
      </c>
      <c r="J586">
        <f>G586</f>
        <v>6.1600000481121242E-4</v>
      </c>
      <c r="P586">
        <f t="shared" si="65"/>
        <v>2.7310180757302896E-3</v>
      </c>
      <c r="Q586" s="2">
        <f t="shared" si="60"/>
        <v>27571.972900000001</v>
      </c>
      <c r="X586" s="6"/>
    </row>
    <row r="587" spans="1:34">
      <c r="A587" s="16" t="s">
        <v>1549</v>
      </c>
      <c r="C587" s="21">
        <v>42619.478000000003</v>
      </c>
      <c r="D587" s="21"/>
      <c r="E587">
        <f t="shared" si="57"/>
        <v>-1093.9976903838869</v>
      </c>
      <c r="F587">
        <f t="shared" si="58"/>
        <v>-1094</v>
      </c>
      <c r="G587">
        <f t="shared" si="66"/>
        <v>4.1864000013447367E-3</v>
      </c>
      <c r="I587">
        <f>G587</f>
        <v>4.1864000013447367E-3</v>
      </c>
      <c r="P587">
        <f t="shared" si="65"/>
        <v>2.8140800590825601E-3</v>
      </c>
      <c r="Q587" s="2">
        <f t="shared" si="60"/>
        <v>27600.978000000003</v>
      </c>
      <c r="X587" s="6"/>
      <c r="AD587">
        <v>12</v>
      </c>
      <c r="AF587" t="s">
        <v>1548</v>
      </c>
      <c r="AH587" t="s">
        <v>1511</v>
      </c>
    </row>
    <row r="588" spans="1:34">
      <c r="A588" s="17" t="s">
        <v>1859</v>
      </c>
      <c r="C588" s="21">
        <v>42624.906000000003</v>
      </c>
      <c r="D588" s="21"/>
      <c r="E588">
        <f t="shared" si="57"/>
        <v>-1091.0030897128934</v>
      </c>
      <c r="F588">
        <f t="shared" si="58"/>
        <v>-1091</v>
      </c>
      <c r="G588">
        <f t="shared" si="66"/>
        <v>-5.6003999925451353E-3</v>
      </c>
      <c r="I588">
        <f>G588</f>
        <v>-5.6003999925451353E-3</v>
      </c>
      <c r="P588">
        <f t="shared" si="65"/>
        <v>2.8295228866354466E-3</v>
      </c>
      <c r="Q588" s="2">
        <f t="shared" si="60"/>
        <v>27606.406000000003</v>
      </c>
      <c r="X588" s="6"/>
    </row>
    <row r="589" spans="1:34">
      <c r="A589" s="15" t="s">
        <v>1664</v>
      </c>
      <c r="B589" s="13" t="s">
        <v>1663</v>
      </c>
      <c r="C589" s="22">
        <v>42659.350599999998</v>
      </c>
      <c r="D589" s="22"/>
      <c r="E589">
        <f t="shared" si="57"/>
        <v>-1072.0001747769886</v>
      </c>
      <c r="F589">
        <f t="shared" si="58"/>
        <v>-1072</v>
      </c>
      <c r="G589">
        <f t="shared" si="66"/>
        <v>-3.1680000392952934E-4</v>
      </c>
      <c r="J589">
        <f>G589</f>
        <v>-3.1680000392952934E-4</v>
      </c>
      <c r="P589">
        <f t="shared" si="65"/>
        <v>2.9263646360822007E-3</v>
      </c>
      <c r="Q589" s="2">
        <f t="shared" si="60"/>
        <v>27640.850599999998</v>
      </c>
      <c r="X589" s="6"/>
    </row>
    <row r="590" spans="1:34">
      <c r="A590" s="15" t="s">
        <v>1664</v>
      </c>
      <c r="B590" s="13" t="s">
        <v>1663</v>
      </c>
      <c r="C590" s="22">
        <v>42659.351300000002</v>
      </c>
      <c r="D590" s="22"/>
      <c r="E590">
        <f t="shared" si="57"/>
        <v>-1071.999788590459</v>
      </c>
      <c r="F590">
        <f t="shared" si="58"/>
        <v>-1072</v>
      </c>
      <c r="G590">
        <f t="shared" si="66"/>
        <v>3.8320000021485612E-4</v>
      </c>
      <c r="J590">
        <f>G590</f>
        <v>3.8320000021485612E-4</v>
      </c>
      <c r="P590">
        <f t="shared" si="65"/>
        <v>2.9263646360822007E-3</v>
      </c>
      <c r="Q590" s="2">
        <f t="shared" si="60"/>
        <v>27640.851300000002</v>
      </c>
      <c r="X590" s="6"/>
    </row>
    <row r="591" spans="1:34">
      <c r="A591" s="16" t="s">
        <v>1550</v>
      </c>
      <c r="C591" s="21">
        <v>42679.292000000001</v>
      </c>
      <c r="D591" s="21"/>
      <c r="E591">
        <f t="shared" si="57"/>
        <v>-1060.998603328838</v>
      </c>
      <c r="F591">
        <f t="shared" si="58"/>
        <v>-1061</v>
      </c>
      <c r="G591">
        <f t="shared" si="66"/>
        <v>2.5316000028396957E-3</v>
      </c>
      <c r="I591">
        <f t="shared" ref="I591:I613" si="67">G591</f>
        <v>2.5316000028396957E-3</v>
      </c>
      <c r="P591">
        <f t="shared" si="65"/>
        <v>2.9816707870343748E-3</v>
      </c>
      <c r="Q591" s="2">
        <f t="shared" si="60"/>
        <v>27660.792000000001</v>
      </c>
      <c r="X591" s="6"/>
      <c r="AD591">
        <v>10</v>
      </c>
      <c r="AF591" t="s">
        <v>1516</v>
      </c>
      <c r="AH591" t="s">
        <v>1511</v>
      </c>
    </row>
    <row r="592" spans="1:34">
      <c r="A592" s="16" t="s">
        <v>1550</v>
      </c>
      <c r="C592" s="21">
        <v>42688.34</v>
      </c>
      <c r="D592" s="21"/>
      <c r="E592">
        <f t="shared" si="57"/>
        <v>-1056.0068666171328</v>
      </c>
      <c r="F592">
        <f t="shared" si="58"/>
        <v>-1056</v>
      </c>
      <c r="G592">
        <f t="shared" si="66"/>
        <v>-1.2446400003682356E-2</v>
      </c>
      <c r="I592">
        <f t="shared" si="67"/>
        <v>-1.2446400003682356E-2</v>
      </c>
      <c r="P592">
        <f t="shared" si="65"/>
        <v>3.0066256738203166E-3</v>
      </c>
      <c r="Q592" s="2">
        <f t="shared" si="60"/>
        <v>27669.839999999997</v>
      </c>
      <c r="X592" s="6"/>
      <c r="AD592">
        <v>11</v>
      </c>
      <c r="AF592" t="s">
        <v>1516</v>
      </c>
      <c r="AH592" t="s">
        <v>1511</v>
      </c>
    </row>
    <row r="593" spans="1:34">
      <c r="A593" s="17" t="s">
        <v>1859</v>
      </c>
      <c r="C593" s="21">
        <v>42693.807999999997</v>
      </c>
      <c r="D593" s="21"/>
      <c r="E593">
        <f t="shared" si="57"/>
        <v>-1052.9901981445839</v>
      </c>
      <c r="F593">
        <f t="shared" si="58"/>
        <v>-1053</v>
      </c>
      <c r="G593">
        <f t="shared" si="66"/>
        <v>1.7766799996024929E-2</v>
      </c>
      <c r="I593">
        <f t="shared" si="67"/>
        <v>1.7766799996024929E-2</v>
      </c>
      <c r="P593">
        <f t="shared" si="65"/>
        <v>3.0215433240705501E-3</v>
      </c>
      <c r="Q593" s="2">
        <f t="shared" si="60"/>
        <v>27675.307999999997</v>
      </c>
      <c r="X593" s="6"/>
    </row>
    <row r="594" spans="1:34">
      <c r="A594" s="16" t="s">
        <v>1550</v>
      </c>
      <c r="C594" s="21">
        <v>42708.294000000002</v>
      </c>
      <c r="D594" s="21"/>
      <c r="E594">
        <f t="shared" si="57"/>
        <v>-1044.9983438114914</v>
      </c>
      <c r="F594">
        <f t="shared" si="58"/>
        <v>-1045</v>
      </c>
      <c r="G594">
        <f t="shared" si="66"/>
        <v>3.0020000049262308E-3</v>
      </c>
      <c r="I594">
        <f t="shared" si="67"/>
        <v>3.0020000049262308E-3</v>
      </c>
      <c r="P594">
        <f t="shared" si="65"/>
        <v>3.0611210247262883E-3</v>
      </c>
      <c r="Q594" s="2">
        <f t="shared" si="60"/>
        <v>27689.794000000002</v>
      </c>
      <c r="X594" s="6"/>
      <c r="AD594">
        <v>12</v>
      </c>
      <c r="AF594" t="s">
        <v>1509</v>
      </c>
      <c r="AH594" t="s">
        <v>1511</v>
      </c>
    </row>
    <row r="595" spans="1:34">
      <c r="A595" s="17" t="s">
        <v>1860</v>
      </c>
      <c r="C595" s="21">
        <v>42713.735999999997</v>
      </c>
      <c r="D595" s="21"/>
      <c r="E595">
        <f t="shared" si="57"/>
        <v>-1041.9960194099563</v>
      </c>
      <c r="F595">
        <f t="shared" si="58"/>
        <v>-1042</v>
      </c>
      <c r="G595">
        <f t="shared" si="66"/>
        <v>7.2151999993366189E-3</v>
      </c>
      <c r="I595">
        <f t="shared" si="67"/>
        <v>7.2151999993366189E-3</v>
      </c>
      <c r="P595">
        <f t="shared" si="65"/>
        <v>3.0758866499678581E-3</v>
      </c>
      <c r="Q595" s="2">
        <f t="shared" si="60"/>
        <v>27695.235999999997</v>
      </c>
      <c r="X595" s="6"/>
    </row>
    <row r="596" spans="1:34">
      <c r="A596" s="17" t="s">
        <v>1861</v>
      </c>
      <c r="C596" s="21">
        <v>42733.661</v>
      </c>
      <c r="D596" s="21"/>
      <c r="E596">
        <f t="shared" si="57"/>
        <v>-1031.0034957604435</v>
      </c>
      <c r="F596">
        <f t="shared" si="58"/>
        <v>-1031</v>
      </c>
      <c r="G596">
        <f t="shared" si="66"/>
        <v>-6.3364000016008504E-3</v>
      </c>
      <c r="I596">
        <f t="shared" si="67"/>
        <v>-6.3364000016008504E-3</v>
      </c>
      <c r="P596">
        <f t="shared" si="65"/>
        <v>3.1296725508334023E-3</v>
      </c>
      <c r="Q596" s="2">
        <f t="shared" si="60"/>
        <v>27715.161</v>
      </c>
      <c r="X596" s="6"/>
    </row>
    <row r="597" spans="1:34">
      <c r="A597" s="17" t="s">
        <v>1860</v>
      </c>
      <c r="C597" s="21">
        <v>42753.627</v>
      </c>
      <c r="D597" s="21"/>
      <c r="E597">
        <f t="shared" ref="E597:E660" si="68">+(C597-C$7)/C$8</f>
        <v>-1019.9883526143383</v>
      </c>
      <c r="F597">
        <f t="shared" ref="F597:F660" si="69">ROUND(2*E597,0)/2</f>
        <v>-1020</v>
      </c>
      <c r="G597">
        <f t="shared" si="66"/>
        <v>2.1112000002176501E-2</v>
      </c>
      <c r="I597">
        <f t="shared" si="67"/>
        <v>2.1112000002176501E-2</v>
      </c>
      <c r="P597">
        <f t="shared" si="65"/>
        <v>3.1829010266671825E-3</v>
      </c>
      <c r="Q597" s="2">
        <f t="shared" ref="Q597:Q660" si="70">+C597-15018.5</f>
        <v>27735.127</v>
      </c>
      <c r="X597" s="6"/>
    </row>
    <row r="598" spans="1:34">
      <c r="A598" s="17" t="s">
        <v>1860</v>
      </c>
      <c r="C598" s="21">
        <v>42762.686999999998</v>
      </c>
      <c r="D598" s="21"/>
      <c r="E598">
        <f t="shared" si="68"/>
        <v>-1014.9899955621653</v>
      </c>
      <c r="F598">
        <f t="shared" si="69"/>
        <v>-1015</v>
      </c>
      <c r="G598">
        <f t="shared" si="66"/>
        <v>1.8133999998099171E-2</v>
      </c>
      <c r="I598">
        <f t="shared" si="67"/>
        <v>1.8133999998099171E-2</v>
      </c>
      <c r="P598">
        <f t="shared" si="65"/>
        <v>3.2069115156720357E-3</v>
      </c>
      <c r="Q598" s="2">
        <f t="shared" si="70"/>
        <v>27744.186999999998</v>
      </c>
      <c r="X598" s="6"/>
    </row>
    <row r="599" spans="1:34">
      <c r="A599" s="17" t="s">
        <v>1851</v>
      </c>
      <c r="C599" s="21">
        <v>42775.360999999997</v>
      </c>
      <c r="D599" s="21"/>
      <c r="E599">
        <f t="shared" si="68"/>
        <v>-1007.9978126395106</v>
      </c>
      <c r="F599">
        <f t="shared" si="69"/>
        <v>-1008</v>
      </c>
      <c r="G599">
        <f t="shared" si="66"/>
        <v>3.9648000019951724E-3</v>
      </c>
      <c r="I599">
        <f t="shared" si="67"/>
        <v>3.9648000019951724E-3</v>
      </c>
      <c r="P599">
        <f t="shared" si="65"/>
        <v>3.2403327139041696E-3</v>
      </c>
      <c r="Q599" s="2">
        <f t="shared" si="70"/>
        <v>27756.860999999997</v>
      </c>
      <c r="X599" s="6"/>
    </row>
    <row r="600" spans="1:34">
      <c r="A600" s="16" t="s">
        <v>1552</v>
      </c>
      <c r="C600" s="21">
        <v>42782.608</v>
      </c>
      <c r="D600" s="21"/>
      <c r="E600">
        <f t="shared" si="68"/>
        <v>-1003.9996786928084</v>
      </c>
      <c r="F600">
        <f t="shared" si="69"/>
        <v>-1004</v>
      </c>
      <c r="G600">
        <f t="shared" si="66"/>
        <v>5.8240000362275168E-4</v>
      </c>
      <c r="I600">
        <f t="shared" si="67"/>
        <v>5.8240000362275168E-4</v>
      </c>
      <c r="P600">
        <f t="shared" si="65"/>
        <v>3.2593291914596134E-3</v>
      </c>
      <c r="Q600" s="2">
        <f t="shared" si="70"/>
        <v>27764.108</v>
      </c>
      <c r="X600" s="6"/>
      <c r="AD600">
        <v>9</v>
      </c>
      <c r="AF600" t="s">
        <v>1551</v>
      </c>
      <c r="AH600" t="s">
        <v>1553</v>
      </c>
    </row>
    <row r="601" spans="1:34">
      <c r="A601" s="17" t="s">
        <v>1862</v>
      </c>
      <c r="C601" s="21">
        <v>42958.438000000002</v>
      </c>
      <c r="D601" s="21"/>
      <c r="E601">
        <f t="shared" si="68"/>
        <v>-906.99514000806164</v>
      </c>
      <c r="F601">
        <f t="shared" si="69"/>
        <v>-907</v>
      </c>
      <c r="G601">
        <f t="shared" si="66"/>
        <v>8.8092000005417503E-3</v>
      </c>
      <c r="I601">
        <f t="shared" si="67"/>
        <v>8.8092000005417503E-3</v>
      </c>
      <c r="P601">
        <f t="shared" si="65"/>
        <v>3.69742727202956E-3</v>
      </c>
      <c r="Q601" s="2">
        <f t="shared" si="70"/>
        <v>27939.938000000002</v>
      </c>
      <c r="X601" s="6"/>
    </row>
    <row r="602" spans="1:34">
      <c r="A602" s="16" t="s">
        <v>1552</v>
      </c>
      <c r="C602" s="21">
        <v>42965.673999999999</v>
      </c>
      <c r="D602" s="21"/>
      <c r="E602">
        <f t="shared" si="68"/>
        <v>-903.00307470679024</v>
      </c>
      <c r="F602">
        <f t="shared" si="69"/>
        <v>-903</v>
      </c>
      <c r="G602">
        <f t="shared" si="66"/>
        <v>-5.5731999964336865E-3</v>
      </c>
      <c r="I602">
        <f t="shared" si="67"/>
        <v>-5.5731999964336865E-3</v>
      </c>
      <c r="P602">
        <f t="shared" si="65"/>
        <v>3.7145625949334933E-3</v>
      </c>
      <c r="Q602" s="2">
        <f t="shared" si="70"/>
        <v>27947.173999999999</v>
      </c>
      <c r="X602" s="6"/>
      <c r="AB602" t="s">
        <v>1554</v>
      </c>
      <c r="AD602">
        <v>9</v>
      </c>
      <c r="AF602" t="s">
        <v>1555</v>
      </c>
      <c r="AH602" t="s">
        <v>1553</v>
      </c>
    </row>
    <row r="603" spans="1:34">
      <c r="A603" s="16" t="s">
        <v>1552</v>
      </c>
      <c r="C603" s="21">
        <v>42965.692000000003</v>
      </c>
      <c r="D603" s="21"/>
      <c r="E603">
        <f t="shared" si="68"/>
        <v>-902.99314419608856</v>
      </c>
      <c r="F603">
        <f t="shared" si="69"/>
        <v>-903</v>
      </c>
      <c r="G603">
        <f t="shared" si="66"/>
        <v>1.2426800007233396E-2</v>
      </c>
      <c r="I603">
        <f t="shared" si="67"/>
        <v>1.2426800007233396E-2</v>
      </c>
      <c r="P603">
        <f t="shared" si="65"/>
        <v>3.7145625949334933E-3</v>
      </c>
      <c r="Q603" s="2">
        <f t="shared" si="70"/>
        <v>27947.192000000003</v>
      </c>
      <c r="X603" s="6"/>
      <c r="AB603" t="s">
        <v>1554</v>
      </c>
      <c r="AD603">
        <v>10</v>
      </c>
      <c r="AF603" t="s">
        <v>1556</v>
      </c>
      <c r="AH603" t="s">
        <v>1553</v>
      </c>
    </row>
    <row r="604" spans="1:34">
      <c r="A604" s="17" t="s">
        <v>1863</v>
      </c>
      <c r="C604" s="21">
        <v>42967.483999999997</v>
      </c>
      <c r="D604" s="21"/>
      <c r="E604">
        <f t="shared" si="68"/>
        <v>-902.00450668643441</v>
      </c>
      <c r="F604">
        <f t="shared" si="69"/>
        <v>-902</v>
      </c>
      <c r="G604">
        <f t="shared" si="66"/>
        <v>-8.1687999991117977E-3</v>
      </c>
      <c r="I604">
        <f t="shared" si="67"/>
        <v>-8.1687999991117977E-3</v>
      </c>
      <c r="P604">
        <f t="shared" si="65"/>
        <v>3.7188349086133663E-3</v>
      </c>
      <c r="Q604" s="2">
        <f t="shared" si="70"/>
        <v>27948.983999999997</v>
      </c>
      <c r="X604" s="6"/>
    </row>
    <row r="605" spans="1:34">
      <c r="A605" s="16" t="s">
        <v>1558</v>
      </c>
      <c r="C605" s="21">
        <v>42978.428999999996</v>
      </c>
      <c r="D605" s="21"/>
      <c r="E605">
        <f t="shared" si="68"/>
        <v>-895.96620448598799</v>
      </c>
      <c r="F605">
        <f t="shared" si="69"/>
        <v>-896</v>
      </c>
      <c r="G605">
        <f t="shared" si="66"/>
        <v>6.1257599998498335E-2</v>
      </c>
      <c r="I605">
        <f t="shared" si="67"/>
        <v>6.1257599998498335E-2</v>
      </c>
      <c r="P605">
        <f t="shared" si="65"/>
        <v>3.7443720475052698E-3</v>
      </c>
      <c r="Q605" s="2">
        <f t="shared" si="70"/>
        <v>27959.928999999996</v>
      </c>
      <c r="X605" s="6"/>
      <c r="AD605">
        <v>11</v>
      </c>
      <c r="AF605" t="s">
        <v>1557</v>
      </c>
      <c r="AH605" t="s">
        <v>1511</v>
      </c>
    </row>
    <row r="606" spans="1:34">
      <c r="A606" s="16" t="s">
        <v>1552</v>
      </c>
      <c r="C606" s="21">
        <v>42983.792000000001</v>
      </c>
      <c r="D606" s="21"/>
      <c r="E606">
        <f t="shared" si="68"/>
        <v>-893.0074639925183</v>
      </c>
      <c r="F606">
        <f t="shared" si="69"/>
        <v>-893</v>
      </c>
      <c r="G606">
        <f t="shared" ref="G606:G637" si="71">+C606-(C$7+F606*C$8)</f>
        <v>-1.3529199997719843E-2</v>
      </c>
      <c r="I606">
        <f t="shared" si="67"/>
        <v>-1.3529199997719843E-2</v>
      </c>
      <c r="P606">
        <f t="shared" si="65"/>
        <v>3.7570784249022233E-3</v>
      </c>
      <c r="Q606" s="2">
        <f t="shared" si="70"/>
        <v>27965.292000000001</v>
      </c>
      <c r="X606" s="6"/>
      <c r="AB606" t="s">
        <v>1554</v>
      </c>
      <c r="AD606">
        <v>12</v>
      </c>
      <c r="AF606" t="s">
        <v>1556</v>
      </c>
      <c r="AH606" t="s">
        <v>1553</v>
      </c>
    </row>
    <row r="607" spans="1:34">
      <c r="A607" s="16" t="s">
        <v>1552</v>
      </c>
      <c r="C607" s="21">
        <v>42983.807999999997</v>
      </c>
      <c r="D607" s="21"/>
      <c r="E607">
        <f t="shared" si="68"/>
        <v>-892.99863687189861</v>
      </c>
      <c r="F607">
        <f t="shared" si="69"/>
        <v>-893</v>
      </c>
      <c r="G607">
        <f t="shared" si="71"/>
        <v>2.4707999982638285E-3</v>
      </c>
      <c r="I607">
        <f t="shared" si="67"/>
        <v>2.4707999982638285E-3</v>
      </c>
      <c r="P607">
        <f t="shared" si="65"/>
        <v>3.7570784249022233E-3</v>
      </c>
      <c r="Q607" s="2">
        <f t="shared" si="70"/>
        <v>27965.307999999997</v>
      </c>
      <c r="X607" s="6"/>
      <c r="AB607" t="s">
        <v>1554</v>
      </c>
      <c r="AD607">
        <v>8</v>
      </c>
      <c r="AF607" t="s">
        <v>1559</v>
      </c>
      <c r="AH607" t="s">
        <v>1553</v>
      </c>
    </row>
    <row r="608" spans="1:34">
      <c r="A608" s="16" t="s">
        <v>1552</v>
      </c>
      <c r="C608" s="21">
        <v>42983.822</v>
      </c>
      <c r="D608" s="21"/>
      <c r="E608">
        <f t="shared" si="68"/>
        <v>-892.99091314135285</v>
      </c>
      <c r="F608">
        <f t="shared" si="69"/>
        <v>-893</v>
      </c>
      <c r="G608">
        <f t="shared" si="71"/>
        <v>1.6470800001116004E-2</v>
      </c>
      <c r="I608">
        <f t="shared" si="67"/>
        <v>1.6470800001116004E-2</v>
      </c>
      <c r="P608">
        <f t="shared" si="65"/>
        <v>3.7570784249022233E-3</v>
      </c>
      <c r="Q608" s="2">
        <f t="shared" si="70"/>
        <v>27965.322</v>
      </c>
      <c r="X608" s="6"/>
      <c r="AB608" t="s">
        <v>1554</v>
      </c>
      <c r="AD608">
        <v>11</v>
      </c>
      <c r="AF608" t="s">
        <v>1555</v>
      </c>
      <c r="AH608" t="s">
        <v>1553</v>
      </c>
    </row>
    <row r="609" spans="1:34">
      <c r="A609" s="16" t="s">
        <v>1558</v>
      </c>
      <c r="C609" s="21">
        <v>42987.438999999998</v>
      </c>
      <c r="D609" s="21"/>
      <c r="E609">
        <f t="shared" si="68"/>
        <v>-890.99543218575616</v>
      </c>
      <c r="F609">
        <f t="shared" si="69"/>
        <v>-891</v>
      </c>
      <c r="G609">
        <f t="shared" si="71"/>
        <v>8.2795999987865798E-3</v>
      </c>
      <c r="I609">
        <f t="shared" si="67"/>
        <v>8.2795999987865798E-3</v>
      </c>
      <c r="P609">
        <f t="shared" si="65"/>
        <v>3.7655263090746374E-3</v>
      </c>
      <c r="Q609" s="2">
        <f t="shared" si="70"/>
        <v>27968.938999999998</v>
      </c>
      <c r="X609" s="6"/>
      <c r="AD609">
        <v>10</v>
      </c>
      <c r="AF609" t="s">
        <v>1513</v>
      </c>
      <c r="AH609" t="s">
        <v>1511</v>
      </c>
    </row>
    <row r="610" spans="1:34">
      <c r="A610" s="16" t="s">
        <v>1552</v>
      </c>
      <c r="C610" s="21">
        <v>42994.688999999998</v>
      </c>
      <c r="D610" s="21"/>
      <c r="E610">
        <f t="shared" si="68"/>
        <v>-886.995643153939</v>
      </c>
      <c r="F610">
        <f t="shared" si="69"/>
        <v>-887</v>
      </c>
      <c r="G610">
        <f t="shared" si="71"/>
        <v>7.8971999973873608E-3</v>
      </c>
      <c r="I610">
        <f t="shared" si="67"/>
        <v>7.8971999973873608E-3</v>
      </c>
      <c r="P610">
        <f t="shared" si="65"/>
        <v>3.7823667955981331E-3</v>
      </c>
      <c r="Q610" s="2">
        <f t="shared" si="70"/>
        <v>27976.188999999998</v>
      </c>
      <c r="X610" s="6"/>
      <c r="AB610" t="s">
        <v>1554</v>
      </c>
      <c r="AD610">
        <v>9</v>
      </c>
      <c r="AF610" t="s">
        <v>1560</v>
      </c>
      <c r="AH610" t="s">
        <v>1553</v>
      </c>
    </row>
    <row r="611" spans="1:34">
      <c r="A611" s="17" t="s">
        <v>1864</v>
      </c>
      <c r="C611" s="21">
        <v>42996.495000000003</v>
      </c>
      <c r="D611" s="21"/>
      <c r="E611">
        <f t="shared" si="68"/>
        <v>-885.9992819137351</v>
      </c>
      <c r="F611">
        <f t="shared" si="69"/>
        <v>-886</v>
      </c>
      <c r="G611">
        <f t="shared" si="71"/>
        <v>1.3016000011702999E-3</v>
      </c>
      <c r="I611">
        <f t="shared" si="67"/>
        <v>1.3016000011702999E-3</v>
      </c>
      <c r="P611">
        <f t="shared" si="65"/>
        <v>3.7865654001828968E-3</v>
      </c>
      <c r="Q611" s="2">
        <f t="shared" si="70"/>
        <v>27977.995000000003</v>
      </c>
      <c r="X611" s="6"/>
    </row>
    <row r="612" spans="1:34">
      <c r="A612" s="17" t="s">
        <v>1863</v>
      </c>
      <c r="C612" s="21">
        <v>43005.582999999999</v>
      </c>
      <c r="D612" s="21"/>
      <c r="E612">
        <f t="shared" si="68"/>
        <v>-880.98547740047457</v>
      </c>
      <c r="F612">
        <f t="shared" si="69"/>
        <v>-881</v>
      </c>
      <c r="G612">
        <f t="shared" si="71"/>
        <v>2.632360000279732E-2</v>
      </c>
      <c r="I612">
        <f t="shared" si="67"/>
        <v>2.632360000279732E-2</v>
      </c>
      <c r="P612">
        <f t="shared" si="65"/>
        <v>3.8074893208300473E-3</v>
      </c>
      <c r="Q612" s="2">
        <f t="shared" si="70"/>
        <v>27987.082999999999</v>
      </c>
      <c r="X612" s="6"/>
    </row>
    <row r="613" spans="1:34">
      <c r="A613" s="16" t="s">
        <v>1562</v>
      </c>
      <c r="C613" s="21">
        <v>43007.375</v>
      </c>
      <c r="D613" s="21"/>
      <c r="E613">
        <f t="shared" si="68"/>
        <v>-879.99683989081643</v>
      </c>
      <c r="F613">
        <f t="shared" si="69"/>
        <v>-880</v>
      </c>
      <c r="G613">
        <f t="shared" si="71"/>
        <v>5.7280000037280843E-3</v>
      </c>
      <c r="I613">
        <f t="shared" si="67"/>
        <v>5.7280000037280843E-3</v>
      </c>
      <c r="P613">
        <f t="shared" si="65"/>
        <v>3.8116602845041448E-3</v>
      </c>
      <c r="Q613" s="2">
        <f t="shared" si="70"/>
        <v>27988.875</v>
      </c>
      <c r="X613" s="6"/>
      <c r="AD613">
        <v>7</v>
      </c>
      <c r="AF613" t="s">
        <v>1561</v>
      </c>
      <c r="AH613" t="s">
        <v>1511</v>
      </c>
    </row>
    <row r="614" spans="1:34">
      <c r="A614" s="15" t="s">
        <v>1665</v>
      </c>
      <c r="B614" s="13" t="s">
        <v>1663</v>
      </c>
      <c r="C614" s="22">
        <v>43016.423999999999</v>
      </c>
      <c r="D614" s="22"/>
      <c r="E614">
        <f t="shared" si="68"/>
        <v>-875.00455148407036</v>
      </c>
      <c r="F614">
        <f t="shared" si="69"/>
        <v>-875</v>
      </c>
      <c r="G614">
        <f t="shared" si="71"/>
        <v>-8.2499999989522621E-3</v>
      </c>
      <c r="J614">
        <f>G614</f>
        <v>-8.2499999989522621E-3</v>
      </c>
      <c r="P614">
        <f t="shared" si="65"/>
        <v>3.8324460005979659E-3</v>
      </c>
      <c r="Q614" s="2">
        <f t="shared" si="70"/>
        <v>27997.923999999999</v>
      </c>
      <c r="X614" s="6"/>
    </row>
    <row r="615" spans="1:34">
      <c r="A615" s="16" t="s">
        <v>1563</v>
      </c>
      <c r="C615" s="21">
        <v>43016.432999999997</v>
      </c>
      <c r="D615" s="21"/>
      <c r="E615">
        <f t="shared" si="68"/>
        <v>-874.99958622872145</v>
      </c>
      <c r="F615">
        <f t="shared" si="69"/>
        <v>-875</v>
      </c>
      <c r="G615">
        <f t="shared" si="71"/>
        <v>7.4999999924330041E-4</v>
      </c>
      <c r="I615">
        <f t="shared" ref="I615:I620" si="72">G615</f>
        <v>7.4999999924330041E-4</v>
      </c>
      <c r="P615">
        <f t="shared" si="65"/>
        <v>3.8324460005979659E-3</v>
      </c>
      <c r="Q615" s="2">
        <f t="shared" si="70"/>
        <v>27997.932999999997</v>
      </c>
      <c r="X615" s="6"/>
      <c r="AD615">
        <v>10</v>
      </c>
      <c r="AF615" t="s">
        <v>1561</v>
      </c>
      <c r="AH615" t="s">
        <v>1511</v>
      </c>
    </row>
    <row r="616" spans="1:34">
      <c r="A616" s="17" t="s">
        <v>1863</v>
      </c>
      <c r="C616" s="21">
        <v>43016.442999999999</v>
      </c>
      <c r="D616" s="21"/>
      <c r="E616">
        <f t="shared" si="68"/>
        <v>-874.99406927833161</v>
      </c>
      <c r="F616">
        <f t="shared" si="69"/>
        <v>-875</v>
      </c>
      <c r="G616">
        <f t="shared" si="71"/>
        <v>1.0750000001280569E-2</v>
      </c>
      <c r="I616">
        <f t="shared" si="72"/>
        <v>1.0750000001280569E-2</v>
      </c>
      <c r="P616">
        <f t="shared" si="65"/>
        <v>3.8324460005979659E-3</v>
      </c>
      <c r="Q616" s="2">
        <f t="shared" si="70"/>
        <v>27997.942999999999</v>
      </c>
      <c r="X616" s="6"/>
    </row>
    <row r="617" spans="1:34">
      <c r="A617" s="17" t="s">
        <v>1865</v>
      </c>
      <c r="C617" s="21">
        <v>43016.487000000001</v>
      </c>
      <c r="D617" s="21"/>
      <c r="E617">
        <f t="shared" si="68"/>
        <v>-874.9697946966204</v>
      </c>
      <c r="F617">
        <f t="shared" si="69"/>
        <v>-875</v>
      </c>
      <c r="G617">
        <f t="shared" si="71"/>
        <v>5.4750000002968591E-2</v>
      </c>
      <c r="I617">
        <f t="shared" si="72"/>
        <v>5.4750000002968591E-2</v>
      </c>
      <c r="P617">
        <f t="shared" si="65"/>
        <v>3.8324460005979659E-3</v>
      </c>
      <c r="Q617" s="2">
        <f t="shared" si="70"/>
        <v>27997.987000000001</v>
      </c>
      <c r="X617" s="6"/>
    </row>
    <row r="618" spans="1:34">
      <c r="A618" s="16" t="s">
        <v>1552</v>
      </c>
      <c r="C618" s="21">
        <v>43032.737000000001</v>
      </c>
      <c r="D618" s="21"/>
      <c r="E618">
        <f t="shared" si="68"/>
        <v>-866.00475031496126</v>
      </c>
      <c r="F618">
        <f t="shared" si="69"/>
        <v>-866</v>
      </c>
      <c r="G618">
        <f t="shared" si="71"/>
        <v>-8.6104000001796521E-3</v>
      </c>
      <c r="I618">
        <f t="shared" si="72"/>
        <v>-8.6104000001796521E-3</v>
      </c>
      <c r="P618">
        <f t="shared" si="65"/>
        <v>3.8695700600048497E-3</v>
      </c>
      <c r="Q618" s="2">
        <f t="shared" si="70"/>
        <v>28014.237000000001</v>
      </c>
      <c r="X618" s="6"/>
      <c r="AB618" t="s">
        <v>1554</v>
      </c>
      <c r="AD618">
        <v>15</v>
      </c>
      <c r="AF618" t="s">
        <v>1556</v>
      </c>
      <c r="AH618" t="s">
        <v>1553</v>
      </c>
    </row>
    <row r="619" spans="1:34">
      <c r="A619" s="16" t="s">
        <v>1552</v>
      </c>
      <c r="C619" s="21">
        <v>43032.743000000002</v>
      </c>
      <c r="D619" s="21"/>
      <c r="E619">
        <f t="shared" si="68"/>
        <v>-866.00144014472744</v>
      </c>
      <c r="F619">
        <f t="shared" si="69"/>
        <v>-866</v>
      </c>
      <c r="G619">
        <f t="shared" si="71"/>
        <v>-2.6103999989572912E-3</v>
      </c>
      <c r="I619">
        <f t="shared" si="72"/>
        <v>-2.6103999989572912E-3</v>
      </c>
      <c r="P619">
        <f t="shared" si="65"/>
        <v>3.8695700600048497E-3</v>
      </c>
      <c r="Q619" s="2">
        <f t="shared" si="70"/>
        <v>28014.243000000002</v>
      </c>
      <c r="X619" s="6"/>
      <c r="AB619" t="s">
        <v>1554</v>
      </c>
      <c r="AD619">
        <v>7</v>
      </c>
      <c r="AF619" t="s">
        <v>1564</v>
      </c>
      <c r="AH619" t="s">
        <v>1553</v>
      </c>
    </row>
    <row r="620" spans="1:34">
      <c r="A620" s="16" t="s">
        <v>1552</v>
      </c>
      <c r="C620" s="21">
        <v>43043.629000000001</v>
      </c>
      <c r="D620" s="21"/>
      <c r="E620">
        <f t="shared" si="68"/>
        <v>-859.99568795157484</v>
      </c>
      <c r="F620">
        <f t="shared" si="69"/>
        <v>-860</v>
      </c>
      <c r="G620">
        <f t="shared" si="71"/>
        <v>7.816000004822854E-3</v>
      </c>
      <c r="I620">
        <f t="shared" si="72"/>
        <v>7.816000004822854E-3</v>
      </c>
      <c r="P620">
        <f t="shared" si="65"/>
        <v>3.8941121261127781E-3</v>
      </c>
      <c r="Q620" s="2">
        <f t="shared" si="70"/>
        <v>28025.129000000001</v>
      </c>
      <c r="X620" s="6"/>
      <c r="AB620" t="s">
        <v>1554</v>
      </c>
      <c r="AD620">
        <v>12</v>
      </c>
      <c r="AF620" t="s">
        <v>1560</v>
      </c>
      <c r="AH620" t="s">
        <v>1553</v>
      </c>
    </row>
    <row r="621" spans="1:34">
      <c r="A621" s="15" t="s">
        <v>1645</v>
      </c>
      <c r="B621" s="13"/>
      <c r="C621" s="22">
        <v>43063.358500000002</v>
      </c>
      <c r="D621" s="22"/>
      <c r="E621">
        <f t="shared" si="68"/>
        <v>-849.11102068216223</v>
      </c>
      <c r="F621">
        <f t="shared" si="69"/>
        <v>-849</v>
      </c>
      <c r="L621" s="17"/>
      <c r="P621">
        <f t="shared" si="65"/>
        <v>3.9386751764527682E-3</v>
      </c>
      <c r="Q621" s="2">
        <f t="shared" si="70"/>
        <v>28044.858500000002</v>
      </c>
      <c r="V621">
        <f>+C621-(C$7+F621*C$8)</f>
        <v>-0.20123559999774443</v>
      </c>
      <c r="X621" s="6"/>
    </row>
    <row r="622" spans="1:34">
      <c r="A622" s="15" t="s">
        <v>1645</v>
      </c>
      <c r="B622" s="13"/>
      <c r="C622" s="22">
        <v>43063.555899999999</v>
      </c>
      <c r="D622" s="22"/>
      <c r="E622">
        <f t="shared" si="68"/>
        <v>-849.00211608149061</v>
      </c>
      <c r="F622">
        <f t="shared" si="69"/>
        <v>-849</v>
      </c>
      <c r="G622">
        <f t="shared" ref="G622:G658" si="73">+C622-(C$7+F622*C$8)</f>
        <v>-3.8356000004569069E-3</v>
      </c>
      <c r="J622">
        <f>G622</f>
        <v>-3.8356000004569069E-3</v>
      </c>
      <c r="P622">
        <f t="shared" si="65"/>
        <v>3.9386751764527682E-3</v>
      </c>
      <c r="Q622" s="2">
        <f t="shared" si="70"/>
        <v>28045.055899999999</v>
      </c>
      <c r="X622" s="6"/>
    </row>
    <row r="623" spans="1:34">
      <c r="A623" s="15" t="s">
        <v>1645</v>
      </c>
      <c r="B623" s="13"/>
      <c r="C623" s="22">
        <v>43063.557699999998</v>
      </c>
      <c r="D623" s="22"/>
      <c r="E623">
        <f t="shared" si="68"/>
        <v>-849.00112303042158</v>
      </c>
      <c r="F623">
        <f t="shared" si="69"/>
        <v>-849</v>
      </c>
      <c r="G623">
        <f t="shared" si="73"/>
        <v>-2.0356000022729859E-3</v>
      </c>
      <c r="J623">
        <f>G623</f>
        <v>-2.0356000022729859E-3</v>
      </c>
      <c r="P623">
        <f t="shared" si="65"/>
        <v>3.9386751764527682E-3</v>
      </c>
      <c r="Q623" s="2">
        <f t="shared" si="70"/>
        <v>28045.057699999998</v>
      </c>
      <c r="X623" s="6"/>
    </row>
    <row r="624" spans="1:34">
      <c r="A624" s="17" t="s">
        <v>1866</v>
      </c>
      <c r="C624" s="21">
        <v>43063.558499999999</v>
      </c>
      <c r="D624" s="21"/>
      <c r="E624">
        <f t="shared" si="68"/>
        <v>-849.00068167438963</v>
      </c>
      <c r="F624">
        <f t="shared" si="69"/>
        <v>-849</v>
      </c>
      <c r="G624">
        <f t="shared" si="73"/>
        <v>-1.2356000006548129E-3</v>
      </c>
      <c r="J624">
        <f>G624</f>
        <v>-1.2356000006548129E-3</v>
      </c>
      <c r="P624">
        <f t="shared" si="65"/>
        <v>3.9386751764527682E-3</v>
      </c>
      <c r="Q624" s="2">
        <f t="shared" si="70"/>
        <v>28045.058499999999</v>
      </c>
      <c r="X624" s="6"/>
    </row>
    <row r="625" spans="1:34">
      <c r="A625" s="16" t="s">
        <v>1562</v>
      </c>
      <c r="C625" s="21">
        <v>43065.385000000002</v>
      </c>
      <c r="D625" s="21"/>
      <c r="E625">
        <f t="shared" si="68"/>
        <v>-847.99301068588954</v>
      </c>
      <c r="F625">
        <f t="shared" si="69"/>
        <v>-848</v>
      </c>
      <c r="G625">
        <f t="shared" si="73"/>
        <v>1.2668800001847558E-2</v>
      </c>
      <c r="I625">
        <f>G625</f>
        <v>1.2668800001847558E-2</v>
      </c>
      <c r="P625">
        <f t="shared" si="65"/>
        <v>3.9426987219366456E-3</v>
      </c>
      <c r="Q625" s="2">
        <f t="shared" si="70"/>
        <v>28046.885000000002</v>
      </c>
      <c r="X625" s="6"/>
      <c r="AD625">
        <v>10</v>
      </c>
      <c r="AF625" t="s">
        <v>1565</v>
      </c>
      <c r="AH625" t="s">
        <v>1511</v>
      </c>
    </row>
    <row r="626" spans="1:34">
      <c r="A626" s="16" t="s">
        <v>1563</v>
      </c>
      <c r="C626" s="21">
        <v>43074.440999999999</v>
      </c>
      <c r="D626" s="21"/>
      <c r="E626">
        <f t="shared" si="68"/>
        <v>-842.99686041387258</v>
      </c>
      <c r="F626">
        <f t="shared" si="69"/>
        <v>-843</v>
      </c>
      <c r="G626">
        <f t="shared" si="73"/>
        <v>5.6907999969553202E-3</v>
      </c>
      <c r="I626">
        <f>G626</f>
        <v>5.6907999969553202E-3</v>
      </c>
      <c r="P626">
        <f t="shared" si="65"/>
        <v>3.9627473470793739E-3</v>
      </c>
      <c r="Q626" s="2">
        <f t="shared" si="70"/>
        <v>28055.940999999999</v>
      </c>
      <c r="X626" s="6"/>
      <c r="AD626">
        <v>8</v>
      </c>
      <c r="AF626" t="s">
        <v>1516</v>
      </c>
      <c r="AH626" t="s">
        <v>1511</v>
      </c>
    </row>
    <row r="627" spans="1:34">
      <c r="A627" s="15" t="s">
        <v>1645</v>
      </c>
      <c r="B627" s="13"/>
      <c r="C627" s="22">
        <v>43090.746700000003</v>
      </c>
      <c r="D627" s="22"/>
      <c r="E627">
        <f t="shared" si="68"/>
        <v>-834.00108661854586</v>
      </c>
      <c r="F627">
        <f t="shared" si="69"/>
        <v>-834</v>
      </c>
      <c r="G627">
        <f t="shared" si="73"/>
        <v>-1.9695999944815412E-3</v>
      </c>
      <c r="J627">
        <f>G627</f>
        <v>-1.9695999944815412E-3</v>
      </c>
      <c r="P627">
        <f t="shared" si="65"/>
        <v>3.9985446427742901E-3</v>
      </c>
      <c r="Q627" s="2">
        <f t="shared" si="70"/>
        <v>28072.246700000003</v>
      </c>
      <c r="X627" s="6"/>
    </row>
    <row r="628" spans="1:34">
      <c r="A628" s="33" t="s">
        <v>1645</v>
      </c>
      <c r="B628" s="34" t="s">
        <v>1647</v>
      </c>
      <c r="C628" s="33">
        <v>43090.747100000001</v>
      </c>
      <c r="D628" s="33" t="s">
        <v>1909</v>
      </c>
      <c r="E628" s="32">
        <f t="shared" si="68"/>
        <v>-834.00086594053187</v>
      </c>
      <c r="F628">
        <f t="shared" si="69"/>
        <v>-834</v>
      </c>
      <c r="G628">
        <f t="shared" si="73"/>
        <v>-1.5695999973104335E-3</v>
      </c>
      <c r="J628">
        <f>G628</f>
        <v>-1.5695999973104335E-3</v>
      </c>
      <c r="O628">
        <f ca="1">+C$11+C$12*F628</f>
        <v>4.1903594582505272E-3</v>
      </c>
      <c r="P628">
        <f t="shared" si="65"/>
        <v>3.9985446427742901E-3</v>
      </c>
      <c r="Q628" s="2">
        <f t="shared" si="70"/>
        <v>28072.247100000001</v>
      </c>
      <c r="X628" s="6"/>
    </row>
    <row r="629" spans="1:34">
      <c r="A629" s="16" t="s">
        <v>1567</v>
      </c>
      <c r="C629" s="21">
        <v>43103.436999999998</v>
      </c>
      <c r="D629" s="21"/>
      <c r="E629">
        <f t="shared" si="68"/>
        <v>-826.99991106675998</v>
      </c>
      <c r="F629">
        <f t="shared" si="69"/>
        <v>-827</v>
      </c>
      <c r="G629">
        <f t="shared" si="73"/>
        <v>1.6119999781949446E-4</v>
      </c>
      <c r="I629">
        <f>G629</f>
        <v>1.6119999781949446E-4</v>
      </c>
      <c r="P629">
        <f t="shared" si="65"/>
        <v>4.0261290020374542E-3</v>
      </c>
      <c r="Q629" s="2">
        <f t="shared" si="70"/>
        <v>28084.936999999998</v>
      </c>
      <c r="X629" s="6"/>
      <c r="AD629">
        <v>22</v>
      </c>
      <c r="AF629" t="s">
        <v>1566</v>
      </c>
      <c r="AH629" t="s">
        <v>1511</v>
      </c>
    </row>
    <row r="630" spans="1:34">
      <c r="A630" s="15" t="s">
        <v>1645</v>
      </c>
      <c r="B630" s="13"/>
      <c r="C630" s="22">
        <v>43130.623399999997</v>
      </c>
      <c r="D630" s="22"/>
      <c r="E630">
        <f t="shared" si="68"/>
        <v>-812.0013090619891</v>
      </c>
      <c r="F630">
        <f t="shared" si="69"/>
        <v>-812</v>
      </c>
      <c r="G630">
        <f t="shared" si="73"/>
        <v>-2.3728000014671125E-3</v>
      </c>
      <c r="J630">
        <f>G630</f>
        <v>-2.3728000014671125E-3</v>
      </c>
      <c r="P630">
        <f t="shared" si="65"/>
        <v>4.0844782182723471E-3</v>
      </c>
      <c r="Q630" s="2">
        <f t="shared" si="70"/>
        <v>28112.123399999997</v>
      </c>
      <c r="X630" s="6"/>
    </row>
    <row r="631" spans="1:34">
      <c r="A631" s="33" t="s">
        <v>1645</v>
      </c>
      <c r="B631" s="34" t="s">
        <v>1647</v>
      </c>
      <c r="C631" s="33">
        <v>43130.623699999996</v>
      </c>
      <c r="D631" s="33" t="s">
        <v>1909</v>
      </c>
      <c r="E631" s="32">
        <f t="shared" si="68"/>
        <v>-812.00114355347762</v>
      </c>
      <c r="F631">
        <f t="shared" si="69"/>
        <v>-812</v>
      </c>
      <c r="G631">
        <f t="shared" si="73"/>
        <v>-2.0728000017697923E-3</v>
      </c>
      <c r="J631">
        <f>G631</f>
        <v>-2.0728000017697923E-3</v>
      </c>
      <c r="O631">
        <f ca="1">+C$11+C$12*F631</f>
        <v>4.0945640029026245E-3</v>
      </c>
      <c r="P631">
        <f t="shared" si="65"/>
        <v>4.0844782182723471E-3</v>
      </c>
      <c r="Q631" s="2">
        <f t="shared" si="70"/>
        <v>28112.123699999996</v>
      </c>
      <c r="X631" s="6"/>
    </row>
    <row r="632" spans="1:34">
      <c r="A632" s="33" t="s">
        <v>1645</v>
      </c>
      <c r="B632" s="34" t="s">
        <v>1647</v>
      </c>
      <c r="C632" s="33">
        <v>43130.623899999999</v>
      </c>
      <c r="D632" s="33" t="s">
        <v>1909</v>
      </c>
      <c r="E632" s="32">
        <f t="shared" si="68"/>
        <v>-812.00103321446863</v>
      </c>
      <c r="F632">
        <f t="shared" si="69"/>
        <v>-812</v>
      </c>
      <c r="G632">
        <f t="shared" si="73"/>
        <v>-1.8727999995462596E-3</v>
      </c>
      <c r="J632">
        <f>G632</f>
        <v>-1.8727999995462596E-3</v>
      </c>
      <c r="O632">
        <f ca="1">+C$11+C$12*F632</f>
        <v>4.0945640029026245E-3</v>
      </c>
      <c r="P632">
        <f t="shared" si="65"/>
        <v>4.0844782182723471E-3</v>
      </c>
      <c r="Q632" s="2">
        <f t="shared" si="70"/>
        <v>28112.123899999999</v>
      </c>
      <c r="X632" s="6"/>
    </row>
    <row r="633" spans="1:34">
      <c r="A633" s="16" t="s">
        <v>1552</v>
      </c>
      <c r="C633" s="21">
        <v>43130.631000000001</v>
      </c>
      <c r="D633" s="21"/>
      <c r="E633">
        <f t="shared" si="68"/>
        <v>-811.99711617969126</v>
      </c>
      <c r="F633">
        <f t="shared" si="69"/>
        <v>-812</v>
      </c>
      <c r="G633">
        <f t="shared" si="73"/>
        <v>5.2272000029915944E-3</v>
      </c>
      <c r="I633">
        <f t="shared" ref="I633:I648" si="74">G633</f>
        <v>5.2272000029915944E-3</v>
      </c>
      <c r="P633">
        <f t="shared" si="65"/>
        <v>4.0844782182723471E-3</v>
      </c>
      <c r="Q633" s="2">
        <f t="shared" si="70"/>
        <v>28112.131000000001</v>
      </c>
      <c r="X633" s="6"/>
      <c r="AB633" t="s">
        <v>1554</v>
      </c>
      <c r="AD633">
        <v>15</v>
      </c>
      <c r="AF633" t="s">
        <v>1560</v>
      </c>
      <c r="AH633" t="s">
        <v>1553</v>
      </c>
    </row>
    <row r="634" spans="1:34">
      <c r="A634" s="16" t="s">
        <v>1568</v>
      </c>
      <c r="C634" s="21">
        <v>43134.243999999999</v>
      </c>
      <c r="D634" s="21"/>
      <c r="E634">
        <f t="shared" si="68"/>
        <v>-810.00384200425049</v>
      </c>
      <c r="F634">
        <f t="shared" si="69"/>
        <v>-810</v>
      </c>
      <c r="G634">
        <f t="shared" si="73"/>
        <v>-6.9640000001527369E-3</v>
      </c>
      <c r="I634">
        <f t="shared" si="74"/>
        <v>-6.9640000001527369E-3</v>
      </c>
      <c r="P634">
        <f t="shared" si="65"/>
        <v>4.0921797978567794E-3</v>
      </c>
      <c r="Q634" s="2">
        <f t="shared" si="70"/>
        <v>28115.743999999999</v>
      </c>
      <c r="X634" s="6"/>
      <c r="AD634">
        <v>15</v>
      </c>
      <c r="AF634" t="s">
        <v>1513</v>
      </c>
      <c r="AH634" t="s">
        <v>1511</v>
      </c>
    </row>
    <row r="635" spans="1:34">
      <c r="A635" s="16" t="s">
        <v>1568</v>
      </c>
      <c r="C635" s="21">
        <v>43143.315999999999</v>
      </c>
      <c r="D635" s="21"/>
      <c r="E635">
        <f t="shared" si="68"/>
        <v>-804.99886461160975</v>
      </c>
      <c r="F635">
        <f t="shared" si="69"/>
        <v>-805</v>
      </c>
      <c r="G635">
        <f t="shared" si="73"/>
        <v>2.0579999982146546E-3</v>
      </c>
      <c r="I635">
        <f t="shared" si="74"/>
        <v>2.0579999982146546E-3</v>
      </c>
      <c r="P635">
        <f t="shared" si="65"/>
        <v>4.1113531274950829E-3</v>
      </c>
      <c r="Q635" s="2">
        <f t="shared" si="70"/>
        <v>28124.815999999999</v>
      </c>
      <c r="X635" s="6"/>
      <c r="AD635">
        <v>7</v>
      </c>
      <c r="AF635" t="s">
        <v>1516</v>
      </c>
      <c r="AH635" t="s">
        <v>1511</v>
      </c>
    </row>
    <row r="636" spans="1:34">
      <c r="A636" s="17" t="s">
        <v>1867</v>
      </c>
      <c r="C636" s="21">
        <v>43201.332000000002</v>
      </c>
      <c r="D636" s="21"/>
      <c r="E636">
        <f t="shared" si="68"/>
        <v>-772.99172523644893</v>
      </c>
      <c r="F636">
        <f t="shared" si="69"/>
        <v>-773</v>
      </c>
      <c r="G636">
        <f t="shared" si="73"/>
        <v>1.4998800004832447E-2</v>
      </c>
      <c r="I636">
        <f t="shared" si="74"/>
        <v>1.4998800004832447E-2</v>
      </c>
      <c r="P636">
        <f t="shared" ref="P636:P699" si="75">+D$11+D$12*F636+D$13*F636^2</f>
        <v>4.2313352006611866E-3</v>
      </c>
      <c r="Q636" s="2">
        <f t="shared" si="70"/>
        <v>28182.832000000002</v>
      </c>
      <c r="X636" s="6"/>
    </row>
    <row r="637" spans="1:34">
      <c r="A637" s="17" t="s">
        <v>1863</v>
      </c>
      <c r="C637" s="21">
        <v>43239.385999999999</v>
      </c>
      <c r="D637" s="21"/>
      <c r="E637">
        <f t="shared" si="68"/>
        <v>-751.99752222724135</v>
      </c>
      <c r="F637">
        <f t="shared" si="69"/>
        <v>-752</v>
      </c>
      <c r="G637">
        <f t="shared" si="73"/>
        <v>4.4912000012118369E-3</v>
      </c>
      <c r="I637">
        <f t="shared" si="74"/>
        <v>4.4912000012118369E-3</v>
      </c>
      <c r="P637">
        <f t="shared" si="75"/>
        <v>4.3075097417121693E-3</v>
      </c>
      <c r="Q637" s="2">
        <f t="shared" si="70"/>
        <v>28220.885999999999</v>
      </c>
      <c r="X637" s="6"/>
    </row>
    <row r="638" spans="1:34">
      <c r="A638" s="16" t="s">
        <v>1562</v>
      </c>
      <c r="C638" s="21">
        <v>43344.51</v>
      </c>
      <c r="D638" s="21"/>
      <c r="E638">
        <f t="shared" si="68"/>
        <v>-694.00113296092979</v>
      </c>
      <c r="F638">
        <f t="shared" si="69"/>
        <v>-694</v>
      </c>
      <c r="G638">
        <f t="shared" si="73"/>
        <v>-2.0535999938147143E-3</v>
      </c>
      <c r="I638">
        <f t="shared" si="74"/>
        <v>-2.0535999938147143E-3</v>
      </c>
      <c r="P638">
        <f t="shared" si="75"/>
        <v>4.5073423483208246E-3</v>
      </c>
      <c r="Q638" s="2">
        <f t="shared" si="70"/>
        <v>28326.010000000002</v>
      </c>
      <c r="X638" s="6"/>
      <c r="AD638">
        <v>15</v>
      </c>
      <c r="AF638" t="s">
        <v>1545</v>
      </c>
      <c r="AH638" t="s">
        <v>1511</v>
      </c>
    </row>
    <row r="639" spans="1:34">
      <c r="A639" s="16" t="s">
        <v>1562</v>
      </c>
      <c r="C639" s="21">
        <v>43344.512999999999</v>
      </c>
      <c r="D639" s="21"/>
      <c r="E639">
        <f t="shared" si="68"/>
        <v>-693.99947787581493</v>
      </c>
      <c r="F639">
        <f t="shared" si="69"/>
        <v>-694</v>
      </c>
      <c r="G639">
        <f t="shared" si="73"/>
        <v>9.4640000315848738E-4</v>
      </c>
      <c r="I639">
        <f t="shared" si="74"/>
        <v>9.4640000315848738E-4</v>
      </c>
      <c r="P639">
        <f t="shared" si="75"/>
        <v>4.5073423483208246E-3</v>
      </c>
      <c r="Q639" s="2">
        <f t="shared" si="70"/>
        <v>28326.012999999999</v>
      </c>
      <c r="X639" s="6"/>
      <c r="AD639">
        <v>15</v>
      </c>
      <c r="AF639" t="s">
        <v>1569</v>
      </c>
      <c r="AH639" t="s">
        <v>1511</v>
      </c>
    </row>
    <row r="640" spans="1:34">
      <c r="A640" s="16" t="s">
        <v>1552</v>
      </c>
      <c r="C640" s="21">
        <v>43351.754999999997</v>
      </c>
      <c r="D640" s="21"/>
      <c r="E640">
        <f t="shared" si="68"/>
        <v>-690.00410240430961</v>
      </c>
      <c r="F640">
        <f t="shared" si="69"/>
        <v>-690</v>
      </c>
      <c r="G640">
        <f t="shared" si="73"/>
        <v>-7.4359999998705462E-3</v>
      </c>
      <c r="I640">
        <f t="shared" si="74"/>
        <v>-7.4359999998705462E-3</v>
      </c>
      <c r="P640">
        <f t="shared" si="75"/>
        <v>4.5205526619101861E-3</v>
      </c>
      <c r="Q640" s="2">
        <f t="shared" si="70"/>
        <v>28333.254999999997</v>
      </c>
      <c r="X640" s="6"/>
      <c r="AB640" t="s">
        <v>1554</v>
      </c>
      <c r="AD640">
        <v>15</v>
      </c>
      <c r="AF640" t="s">
        <v>1556</v>
      </c>
      <c r="AH640" t="s">
        <v>1553</v>
      </c>
    </row>
    <row r="641" spans="1:34">
      <c r="A641" s="16" t="s">
        <v>1570</v>
      </c>
      <c r="C641" s="21">
        <v>43364.451999999997</v>
      </c>
      <c r="D641" s="21"/>
      <c r="E641">
        <f t="shared" si="68"/>
        <v>-682.99923049576034</v>
      </c>
      <c r="F641">
        <f t="shared" si="69"/>
        <v>-683</v>
      </c>
      <c r="G641">
        <f t="shared" si="73"/>
        <v>1.3947999977972358E-3</v>
      </c>
      <c r="I641">
        <f t="shared" si="74"/>
        <v>1.3947999977972358E-3</v>
      </c>
      <c r="P641">
        <f t="shared" si="75"/>
        <v>4.543493348181462E-3</v>
      </c>
      <c r="Q641" s="2">
        <f t="shared" si="70"/>
        <v>28345.951999999997</v>
      </c>
      <c r="X641" s="6"/>
      <c r="AD641">
        <v>19</v>
      </c>
      <c r="AF641" t="s">
        <v>1566</v>
      </c>
      <c r="AH641" t="s">
        <v>1511</v>
      </c>
    </row>
    <row r="642" spans="1:34">
      <c r="A642" s="17" t="s">
        <v>1868</v>
      </c>
      <c r="C642" s="21">
        <v>43384.392999999996</v>
      </c>
      <c r="D642" s="21"/>
      <c r="E642">
        <f t="shared" si="68"/>
        <v>-671.99787972562774</v>
      </c>
      <c r="F642">
        <f t="shared" si="69"/>
        <v>-672</v>
      </c>
      <c r="G642">
        <f t="shared" si="73"/>
        <v>3.8432000001193956E-3</v>
      </c>
      <c r="I642">
        <f t="shared" si="74"/>
        <v>3.8432000001193956E-3</v>
      </c>
      <c r="P642">
        <f t="shared" si="75"/>
        <v>4.5790869230103353E-3</v>
      </c>
      <c r="Q642" s="2">
        <f t="shared" si="70"/>
        <v>28365.892999999996</v>
      </c>
      <c r="X642" s="6"/>
    </row>
    <row r="643" spans="1:34">
      <c r="A643" s="17" t="s">
        <v>1869</v>
      </c>
      <c r="C643" s="21">
        <v>43404.334000000003</v>
      </c>
      <c r="D643" s="21"/>
      <c r="E643">
        <f t="shared" si="68"/>
        <v>-660.99652895549116</v>
      </c>
      <c r="F643">
        <f t="shared" si="69"/>
        <v>-661</v>
      </c>
      <c r="G643">
        <f t="shared" si="73"/>
        <v>6.2916000024415553E-3</v>
      </c>
      <c r="I643">
        <f t="shared" si="74"/>
        <v>6.2916000024415553E-3</v>
      </c>
      <c r="P643">
        <f t="shared" si="75"/>
        <v>4.6141230728074453E-3</v>
      </c>
      <c r="Q643" s="2">
        <f t="shared" si="70"/>
        <v>28385.834000000003</v>
      </c>
      <c r="X643" s="6"/>
    </row>
    <row r="644" spans="1:34">
      <c r="A644" s="16" t="s">
        <v>1570</v>
      </c>
      <c r="C644" s="21">
        <v>43424.28</v>
      </c>
      <c r="D644" s="21"/>
      <c r="E644">
        <f t="shared" si="68"/>
        <v>-649.99241971016568</v>
      </c>
      <c r="F644">
        <f t="shared" si="69"/>
        <v>-650</v>
      </c>
      <c r="G644">
        <f t="shared" si="73"/>
        <v>1.374000000214437E-2</v>
      </c>
      <c r="I644">
        <f t="shared" si="74"/>
        <v>1.374000000214437E-2</v>
      </c>
      <c r="P644">
        <f t="shared" si="75"/>
        <v>4.6486017975727895E-3</v>
      </c>
      <c r="Q644" s="2">
        <f t="shared" si="70"/>
        <v>28405.78</v>
      </c>
      <c r="X644" s="6"/>
      <c r="AD644">
        <v>11</v>
      </c>
      <c r="AF644" t="s">
        <v>1571</v>
      </c>
      <c r="AH644" t="s">
        <v>1511</v>
      </c>
    </row>
    <row r="645" spans="1:34">
      <c r="A645" s="16" t="s">
        <v>1552</v>
      </c>
      <c r="C645" s="21">
        <v>43429.688999999998</v>
      </c>
      <c r="D645" s="21"/>
      <c r="E645">
        <f t="shared" si="68"/>
        <v>-647.00830124491085</v>
      </c>
      <c r="F645">
        <f t="shared" si="69"/>
        <v>-647</v>
      </c>
      <c r="G645">
        <f t="shared" si="73"/>
        <v>-1.504679999925429E-2</v>
      </c>
      <c r="I645">
        <f t="shared" si="74"/>
        <v>-1.504679999925429E-2</v>
      </c>
      <c r="P645">
        <f t="shared" si="75"/>
        <v>4.6579083429578259E-3</v>
      </c>
      <c r="Q645" s="2">
        <f t="shared" si="70"/>
        <v>28411.188999999998</v>
      </c>
      <c r="X645" s="6"/>
      <c r="AB645" t="s">
        <v>1554</v>
      </c>
      <c r="AD645">
        <v>13</v>
      </c>
      <c r="AF645" t="s">
        <v>1556</v>
      </c>
      <c r="AH645" t="s">
        <v>1553</v>
      </c>
    </row>
    <row r="646" spans="1:34">
      <c r="A646" s="16" t="s">
        <v>1570</v>
      </c>
      <c r="C646" s="21">
        <v>43433.33</v>
      </c>
      <c r="D646" s="21"/>
      <c r="E646">
        <f t="shared" si="68"/>
        <v>-644.99957960837855</v>
      </c>
      <c r="F646">
        <f t="shared" si="69"/>
        <v>-645</v>
      </c>
      <c r="G646">
        <f t="shared" si="73"/>
        <v>7.6200000330572948E-4</v>
      </c>
      <c r="I646">
        <f t="shared" si="74"/>
        <v>7.6200000330572948E-4</v>
      </c>
      <c r="P646">
        <f t="shared" si="75"/>
        <v>4.6640896724556274E-3</v>
      </c>
      <c r="Q646" s="2">
        <f t="shared" si="70"/>
        <v>28414.83</v>
      </c>
      <c r="X646" s="6"/>
      <c r="AD646">
        <v>6</v>
      </c>
      <c r="AF646" t="s">
        <v>1561</v>
      </c>
      <c r="AH646" t="s">
        <v>1511</v>
      </c>
    </row>
    <row r="647" spans="1:34">
      <c r="A647" s="16" t="s">
        <v>1570</v>
      </c>
      <c r="C647" s="21">
        <v>43433.336000000003</v>
      </c>
      <c r="D647" s="21"/>
      <c r="E647">
        <f t="shared" si="68"/>
        <v>-644.99626943814462</v>
      </c>
      <c r="F647">
        <f t="shared" si="69"/>
        <v>-645</v>
      </c>
      <c r="G647">
        <f t="shared" si="73"/>
        <v>6.7620000045280904E-3</v>
      </c>
      <c r="I647">
        <f t="shared" si="74"/>
        <v>6.7620000045280904E-3</v>
      </c>
      <c r="P647">
        <f t="shared" si="75"/>
        <v>4.6640896724556274E-3</v>
      </c>
      <c r="Q647" s="2">
        <f t="shared" si="70"/>
        <v>28414.836000000003</v>
      </c>
      <c r="X647" s="6"/>
      <c r="AD647">
        <v>9</v>
      </c>
      <c r="AF647" t="s">
        <v>1516</v>
      </c>
      <c r="AH647" t="s">
        <v>1511</v>
      </c>
    </row>
    <row r="648" spans="1:34">
      <c r="A648" s="17" t="s">
        <v>1867</v>
      </c>
      <c r="C648" s="21">
        <v>43433.341</v>
      </c>
      <c r="D648" s="21"/>
      <c r="E648">
        <f t="shared" si="68"/>
        <v>-644.99351096295175</v>
      </c>
      <c r="F648">
        <f t="shared" si="69"/>
        <v>-645</v>
      </c>
      <c r="G648">
        <f t="shared" si="73"/>
        <v>1.1762000001908746E-2</v>
      </c>
      <c r="I648">
        <f t="shared" si="74"/>
        <v>1.1762000001908746E-2</v>
      </c>
      <c r="P648">
        <f t="shared" si="75"/>
        <v>4.6640896724556274E-3</v>
      </c>
      <c r="Q648" s="2">
        <f t="shared" si="70"/>
        <v>28414.841</v>
      </c>
      <c r="X648" s="6"/>
    </row>
    <row r="649" spans="1:34">
      <c r="A649" s="15" t="s">
        <v>1666</v>
      </c>
      <c r="B649" s="13" t="s">
        <v>1663</v>
      </c>
      <c r="C649" s="22">
        <v>43442.3897</v>
      </c>
      <c r="D649" s="22"/>
      <c r="E649">
        <f t="shared" si="68"/>
        <v>-640.00138806471705</v>
      </c>
      <c r="F649">
        <f t="shared" si="69"/>
        <v>-640</v>
      </c>
      <c r="G649">
        <f t="shared" si="73"/>
        <v>-2.5160000004689209E-3</v>
      </c>
      <c r="J649">
        <f>G649</f>
        <v>-2.5160000004689209E-3</v>
      </c>
      <c r="P649">
        <f t="shared" si="75"/>
        <v>4.6794623768773571E-3</v>
      </c>
      <c r="Q649" s="2">
        <f t="shared" si="70"/>
        <v>28423.8897</v>
      </c>
      <c r="X649" s="6"/>
    </row>
    <row r="650" spans="1:34">
      <c r="A650" s="16" t="s">
        <v>1570</v>
      </c>
      <c r="C650" s="21">
        <v>43453.273000000001</v>
      </c>
      <c r="D650" s="21"/>
      <c r="E650">
        <f t="shared" si="68"/>
        <v>-633.99712544816805</v>
      </c>
      <c r="F650">
        <f t="shared" si="69"/>
        <v>-634</v>
      </c>
      <c r="G650">
        <f t="shared" si="73"/>
        <v>5.2104000060353428E-3</v>
      </c>
      <c r="I650">
        <f t="shared" ref="I650:I687" si="76">G650</f>
        <v>5.2104000060353428E-3</v>
      </c>
      <c r="P650">
        <f t="shared" si="75"/>
        <v>4.69775759717477E-3</v>
      </c>
      <c r="Q650" s="2">
        <f t="shared" si="70"/>
        <v>28434.773000000001</v>
      </c>
      <c r="X650" s="6"/>
      <c r="AD650">
        <v>8</v>
      </c>
      <c r="AF650" t="s">
        <v>1516</v>
      </c>
      <c r="AH650" t="s">
        <v>1511</v>
      </c>
    </row>
    <row r="651" spans="1:34">
      <c r="A651" s="16" t="s">
        <v>1579</v>
      </c>
      <c r="C651" s="21">
        <v>43453.288999999997</v>
      </c>
      <c r="D651" s="21"/>
      <c r="E651">
        <f t="shared" si="68"/>
        <v>-633.98829832754836</v>
      </c>
      <c r="F651">
        <f t="shared" si="69"/>
        <v>-634</v>
      </c>
      <c r="G651">
        <f t="shared" si="73"/>
        <v>2.1210400002019014E-2</v>
      </c>
      <c r="I651">
        <f t="shared" si="76"/>
        <v>2.1210400002019014E-2</v>
      </c>
      <c r="P651">
        <f t="shared" si="75"/>
        <v>4.69775759717477E-3</v>
      </c>
      <c r="Q651" s="2">
        <f t="shared" si="70"/>
        <v>28434.788999999997</v>
      </c>
      <c r="X651" s="6"/>
      <c r="AD651">
        <v>6</v>
      </c>
      <c r="AF651" t="s">
        <v>1572</v>
      </c>
      <c r="AH651" t="s">
        <v>1511</v>
      </c>
    </row>
    <row r="652" spans="1:34">
      <c r="A652" s="16" t="s">
        <v>1570</v>
      </c>
      <c r="C652" s="21">
        <v>43462.343999999997</v>
      </c>
      <c r="D652" s="21"/>
      <c r="E652">
        <f t="shared" si="68"/>
        <v>-628.99269975056825</v>
      </c>
      <c r="F652">
        <f t="shared" si="69"/>
        <v>-629</v>
      </c>
      <c r="G652">
        <f t="shared" si="73"/>
        <v>1.3232400000561029E-2</v>
      </c>
      <c r="I652">
        <f t="shared" si="76"/>
        <v>1.3232400000561029E-2</v>
      </c>
      <c r="P652">
        <f t="shared" si="75"/>
        <v>4.7128769265820615E-3</v>
      </c>
      <c r="Q652" s="2">
        <f t="shared" si="70"/>
        <v>28443.843999999997</v>
      </c>
      <c r="X652" s="6"/>
      <c r="AD652">
        <v>16</v>
      </c>
      <c r="AF652" t="s">
        <v>1571</v>
      </c>
      <c r="AH652" t="s">
        <v>1511</v>
      </c>
    </row>
    <row r="653" spans="1:34">
      <c r="A653" s="16" t="s">
        <v>1579</v>
      </c>
      <c r="C653" s="21">
        <v>43462.349000000002</v>
      </c>
      <c r="D653" s="21"/>
      <c r="E653">
        <f t="shared" si="68"/>
        <v>-628.98994127537139</v>
      </c>
      <c r="F653">
        <f t="shared" si="69"/>
        <v>-629</v>
      </c>
      <c r="G653">
        <f t="shared" si="73"/>
        <v>1.8232400005217642E-2</v>
      </c>
      <c r="I653">
        <f t="shared" si="76"/>
        <v>1.8232400005217642E-2</v>
      </c>
      <c r="P653">
        <f t="shared" si="75"/>
        <v>4.7128769265820615E-3</v>
      </c>
      <c r="Q653" s="2">
        <f t="shared" si="70"/>
        <v>28443.849000000002</v>
      </c>
      <c r="X653" s="6"/>
      <c r="AD653">
        <v>12</v>
      </c>
      <c r="AF653" t="s">
        <v>1572</v>
      </c>
      <c r="AH653" t="s">
        <v>1511</v>
      </c>
    </row>
    <row r="654" spans="1:34">
      <c r="A654" s="16" t="s">
        <v>1579</v>
      </c>
      <c r="C654" s="21">
        <v>43462.353000000003</v>
      </c>
      <c r="D654" s="21"/>
      <c r="E654">
        <f t="shared" si="68"/>
        <v>-628.98773449521536</v>
      </c>
      <c r="F654">
        <f t="shared" si="69"/>
        <v>-629</v>
      </c>
      <c r="G654">
        <f t="shared" si="73"/>
        <v>2.2232400006032549E-2</v>
      </c>
      <c r="I654">
        <f t="shared" si="76"/>
        <v>2.2232400006032549E-2</v>
      </c>
      <c r="P654">
        <f t="shared" si="75"/>
        <v>4.7128769265820615E-3</v>
      </c>
      <c r="Q654" s="2">
        <f t="shared" si="70"/>
        <v>28443.853000000003</v>
      </c>
      <c r="X654" s="6"/>
      <c r="AD654">
        <v>8</v>
      </c>
      <c r="AF654" t="s">
        <v>1580</v>
      </c>
      <c r="AH654" t="s">
        <v>1511</v>
      </c>
    </row>
    <row r="655" spans="1:34">
      <c r="A655" s="16" t="s">
        <v>1579</v>
      </c>
      <c r="C655" s="21">
        <v>43471.413</v>
      </c>
      <c r="D655" s="21"/>
      <c r="E655">
        <f t="shared" si="68"/>
        <v>-623.98937744304249</v>
      </c>
      <c r="F655">
        <f t="shared" si="69"/>
        <v>-624</v>
      </c>
      <c r="G655">
        <f t="shared" si="73"/>
        <v>1.9254400001955219E-2</v>
      </c>
      <c r="I655">
        <f t="shared" si="76"/>
        <v>1.9254400001955219E-2</v>
      </c>
      <c r="P655">
        <f t="shared" si="75"/>
        <v>4.7278810855282448E-3</v>
      </c>
      <c r="Q655" s="2">
        <f t="shared" si="70"/>
        <v>28452.913</v>
      </c>
      <c r="X655" s="6"/>
      <c r="AD655">
        <v>12</v>
      </c>
      <c r="AF655" t="s">
        <v>1572</v>
      </c>
      <c r="AH655" t="s">
        <v>1511</v>
      </c>
    </row>
    <row r="656" spans="1:34">
      <c r="A656" s="17" t="s">
        <v>1870</v>
      </c>
      <c r="C656" s="21">
        <v>43480.455999999998</v>
      </c>
      <c r="D656" s="21"/>
      <c r="E656">
        <f t="shared" si="68"/>
        <v>-619.00039920653023</v>
      </c>
      <c r="F656">
        <f t="shared" si="69"/>
        <v>-619</v>
      </c>
      <c r="G656">
        <f t="shared" si="73"/>
        <v>-7.2360000194748864E-4</v>
      </c>
      <c r="I656">
        <f t="shared" si="76"/>
        <v>-7.2360000194748864E-4</v>
      </c>
      <c r="P656">
        <f t="shared" si="75"/>
        <v>4.7427700740133192E-3</v>
      </c>
      <c r="Q656" s="2">
        <f t="shared" si="70"/>
        <v>28461.955999999998</v>
      </c>
      <c r="X656" s="6"/>
    </row>
    <row r="657" spans="1:34">
      <c r="A657" s="16" t="s">
        <v>1579</v>
      </c>
      <c r="C657" s="21">
        <v>43482.284</v>
      </c>
      <c r="D657" s="21"/>
      <c r="E657">
        <f t="shared" si="68"/>
        <v>-617.99190067547272</v>
      </c>
      <c r="F657">
        <f t="shared" si="69"/>
        <v>-618</v>
      </c>
      <c r="G657">
        <f t="shared" si="73"/>
        <v>1.4680799999041483E-2</v>
      </c>
      <c r="I657">
        <f t="shared" si="76"/>
        <v>1.4680799999041483E-2</v>
      </c>
      <c r="P657">
        <f t="shared" si="75"/>
        <v>4.7457340512550017E-3</v>
      </c>
      <c r="Q657" s="2">
        <f t="shared" si="70"/>
        <v>28463.784</v>
      </c>
      <c r="X657" s="6"/>
      <c r="AD657">
        <v>12</v>
      </c>
      <c r="AF657" t="s">
        <v>1561</v>
      </c>
      <c r="AH657" t="s">
        <v>1511</v>
      </c>
    </row>
    <row r="658" spans="1:34">
      <c r="A658" s="16" t="s">
        <v>1579</v>
      </c>
      <c r="C658" s="21">
        <v>43482.29</v>
      </c>
      <c r="D658" s="21"/>
      <c r="E658">
        <f t="shared" si="68"/>
        <v>-617.98859050523879</v>
      </c>
      <c r="F658">
        <f t="shared" si="69"/>
        <v>-618</v>
      </c>
      <c r="G658">
        <f t="shared" si="73"/>
        <v>2.0680800000263844E-2</v>
      </c>
      <c r="I658">
        <f t="shared" si="76"/>
        <v>2.0680800000263844E-2</v>
      </c>
      <c r="P658">
        <f t="shared" si="75"/>
        <v>4.7457340512550017E-3</v>
      </c>
      <c r="Q658" s="2">
        <f t="shared" si="70"/>
        <v>28463.79</v>
      </c>
      <c r="X658" s="6"/>
      <c r="AD658">
        <v>22</v>
      </c>
      <c r="AF658" t="s">
        <v>1572</v>
      </c>
      <c r="AH658" t="s">
        <v>1511</v>
      </c>
    </row>
    <row r="659" spans="1:34">
      <c r="A659" s="16" t="s">
        <v>1579</v>
      </c>
      <c r="C659" s="23">
        <v>43488.455999999998</v>
      </c>
      <c r="D659" s="21"/>
      <c r="E659">
        <f t="shared" si="68"/>
        <v>-614.58683889555959</v>
      </c>
      <c r="F659">
        <f t="shared" si="69"/>
        <v>-614.5</v>
      </c>
      <c r="I659">
        <f t="shared" si="76"/>
        <v>0</v>
      </c>
      <c r="J659" s="11"/>
      <c r="P659">
        <f t="shared" si="75"/>
        <v>4.756071692905638E-3</v>
      </c>
      <c r="Q659" s="2">
        <f t="shared" si="70"/>
        <v>28469.955999999998</v>
      </c>
      <c r="X659" s="6"/>
      <c r="AD659">
        <v>9</v>
      </c>
      <c r="AF659" t="s">
        <v>1509</v>
      </c>
      <c r="AH659" t="s">
        <v>1511</v>
      </c>
    </row>
    <row r="660" spans="1:34">
      <c r="A660" s="17" t="s">
        <v>1871</v>
      </c>
      <c r="C660" s="21">
        <v>43491.338000000003</v>
      </c>
      <c r="D660" s="21"/>
      <c r="E660">
        <f t="shared" si="68"/>
        <v>-612.99685379352957</v>
      </c>
      <c r="F660">
        <f t="shared" si="69"/>
        <v>-613</v>
      </c>
      <c r="G660">
        <f t="shared" ref="G660:G723" si="77">+C660-(C$7+F660*C$8)</f>
        <v>5.7028000082937069E-3</v>
      </c>
      <c r="I660">
        <f t="shared" si="76"/>
        <v>5.7028000082937069E-3</v>
      </c>
      <c r="P660">
        <f t="shared" si="75"/>
        <v>4.7604848351867459E-3</v>
      </c>
      <c r="Q660" s="2">
        <f t="shared" si="70"/>
        <v>28472.838000000003</v>
      </c>
      <c r="X660" s="6"/>
    </row>
    <row r="661" spans="1:34">
      <c r="A661" s="17" t="s">
        <v>1863</v>
      </c>
      <c r="C661" s="21">
        <v>43509.455999999998</v>
      </c>
      <c r="D661" s="21"/>
      <c r="E661">
        <f t="shared" ref="E661:E724" si="78">+(C661-C$7)/C$8</f>
        <v>-603.00124307926171</v>
      </c>
      <c r="F661">
        <f t="shared" ref="F661:F724" si="79">ROUND(2*E661,0)/2</f>
        <v>-603</v>
      </c>
      <c r="G661">
        <f t="shared" si="77"/>
        <v>-2.2532000002684072E-3</v>
      </c>
      <c r="I661">
        <f t="shared" si="76"/>
        <v>-2.2532000002684072E-3</v>
      </c>
      <c r="P661">
        <f t="shared" si="75"/>
        <v>4.78964089166691E-3</v>
      </c>
      <c r="Q661" s="2">
        <f t="shared" ref="Q661:Q724" si="80">+C661-15018.5</f>
        <v>28490.955999999998</v>
      </c>
      <c r="X661" s="6"/>
    </row>
    <row r="662" spans="1:34">
      <c r="A662" s="17" t="s">
        <v>1872</v>
      </c>
      <c r="C662" s="21">
        <v>43511.292000000001</v>
      </c>
      <c r="D662" s="21"/>
      <c r="E662">
        <f t="shared" si="78"/>
        <v>-601.98833098789225</v>
      </c>
      <c r="F662">
        <f t="shared" si="79"/>
        <v>-602</v>
      </c>
      <c r="G662">
        <f t="shared" si="77"/>
        <v>2.1151200002350379E-2</v>
      </c>
      <c r="I662">
        <f t="shared" si="76"/>
        <v>2.1151200002350379E-2</v>
      </c>
      <c r="P662">
        <f t="shared" si="75"/>
        <v>4.7925311598134828E-3</v>
      </c>
      <c r="Q662" s="2">
        <f t="shared" si="80"/>
        <v>28492.792000000001</v>
      </c>
      <c r="X662" s="6"/>
    </row>
    <row r="663" spans="1:34">
      <c r="A663" s="16" t="s">
        <v>1579</v>
      </c>
      <c r="C663" s="21">
        <v>43531.224000000002</v>
      </c>
      <c r="D663" s="21"/>
      <c r="E663">
        <f t="shared" si="78"/>
        <v>-590.99194547310856</v>
      </c>
      <c r="F663">
        <f t="shared" si="79"/>
        <v>-591</v>
      </c>
      <c r="G663">
        <f t="shared" si="77"/>
        <v>1.4599600006476976E-2</v>
      </c>
      <c r="I663">
        <f t="shared" si="76"/>
        <v>1.4599600006476976E-2</v>
      </c>
      <c r="P663">
        <f t="shared" si="75"/>
        <v>4.8240200594084556E-3</v>
      </c>
      <c r="Q663" s="2">
        <f t="shared" si="80"/>
        <v>28512.724000000002</v>
      </c>
      <c r="X663" s="6"/>
      <c r="AD663">
        <v>8</v>
      </c>
      <c r="AF663" t="s">
        <v>1516</v>
      </c>
      <c r="AH663" t="s">
        <v>1511</v>
      </c>
    </row>
    <row r="664" spans="1:34">
      <c r="A664" s="16" t="s">
        <v>1582</v>
      </c>
      <c r="C664" s="21">
        <v>43540.285000000003</v>
      </c>
      <c r="D664" s="21"/>
      <c r="E664">
        <f t="shared" si="78"/>
        <v>-585.99303672589463</v>
      </c>
      <c r="F664">
        <f t="shared" si="79"/>
        <v>-586</v>
      </c>
      <c r="G664">
        <f t="shared" si="77"/>
        <v>1.2621600006241351E-2</v>
      </c>
      <c r="I664">
        <f t="shared" si="76"/>
        <v>1.2621600006241351E-2</v>
      </c>
      <c r="P664">
        <f t="shared" si="75"/>
        <v>4.838148922850216E-3</v>
      </c>
      <c r="Q664" s="2">
        <f t="shared" si="80"/>
        <v>28521.785000000003</v>
      </c>
      <c r="X664" s="6"/>
      <c r="AD664">
        <v>10</v>
      </c>
      <c r="AF664" t="s">
        <v>1581</v>
      </c>
      <c r="AH664" t="s">
        <v>1511</v>
      </c>
    </row>
    <row r="665" spans="1:34">
      <c r="A665" s="16" t="s">
        <v>1579</v>
      </c>
      <c r="C665" s="21">
        <v>43540.322999999997</v>
      </c>
      <c r="D665" s="21"/>
      <c r="E665">
        <f t="shared" si="78"/>
        <v>-585.97207231442121</v>
      </c>
      <c r="F665">
        <f t="shared" si="79"/>
        <v>-586</v>
      </c>
      <c r="G665">
        <f t="shared" si="77"/>
        <v>5.0621599999431055E-2</v>
      </c>
      <c r="I665">
        <f t="shared" si="76"/>
        <v>5.0621599999431055E-2</v>
      </c>
      <c r="P665">
        <f t="shared" si="75"/>
        <v>4.838148922850216E-3</v>
      </c>
      <c r="Q665" s="2">
        <f t="shared" si="80"/>
        <v>28521.822999999997</v>
      </c>
      <c r="X665" s="6"/>
      <c r="AD665">
        <v>15</v>
      </c>
      <c r="AF665" t="s">
        <v>1572</v>
      </c>
      <c r="AH665" t="s">
        <v>1511</v>
      </c>
    </row>
    <row r="666" spans="1:34">
      <c r="A666" s="16" t="s">
        <v>1582</v>
      </c>
      <c r="C666" s="21">
        <v>43578.339</v>
      </c>
      <c r="D666" s="21"/>
      <c r="E666">
        <f t="shared" si="78"/>
        <v>-564.99883371668705</v>
      </c>
      <c r="F666">
        <f t="shared" si="79"/>
        <v>-565</v>
      </c>
      <c r="G666">
        <f t="shared" si="77"/>
        <v>2.1140000026207417E-3</v>
      </c>
      <c r="I666">
        <f t="shared" si="76"/>
        <v>2.1140000026207417E-3</v>
      </c>
      <c r="P666">
        <f t="shared" si="75"/>
        <v>4.8962324878703044E-3</v>
      </c>
      <c r="Q666" s="2">
        <f t="shared" si="80"/>
        <v>28559.839</v>
      </c>
      <c r="X666" s="6"/>
      <c r="AD666">
        <v>13</v>
      </c>
      <c r="AF666" t="s">
        <v>1566</v>
      </c>
      <c r="AH666" t="s">
        <v>1511</v>
      </c>
    </row>
    <row r="667" spans="1:34">
      <c r="A667" s="16" t="s">
        <v>1582</v>
      </c>
      <c r="C667" s="21">
        <v>43654.468999999997</v>
      </c>
      <c r="D667" s="21"/>
      <c r="E667">
        <f t="shared" si="78"/>
        <v>-522.99829040741417</v>
      </c>
      <c r="F667">
        <f t="shared" si="79"/>
        <v>-523</v>
      </c>
      <c r="G667">
        <f t="shared" si="77"/>
        <v>3.0987999998615123E-3</v>
      </c>
      <c r="I667">
        <f t="shared" si="76"/>
        <v>3.0987999998615123E-3</v>
      </c>
      <c r="P667">
        <f t="shared" si="75"/>
        <v>5.0063047971086279E-3</v>
      </c>
      <c r="Q667" s="2">
        <f t="shared" si="80"/>
        <v>28635.968999999997</v>
      </c>
      <c r="X667" s="6"/>
      <c r="AD667">
        <v>16</v>
      </c>
      <c r="AF667" t="s">
        <v>1566</v>
      </c>
      <c r="AH667" t="s">
        <v>1511</v>
      </c>
    </row>
    <row r="668" spans="1:34">
      <c r="A668" s="16" t="s">
        <v>1583</v>
      </c>
      <c r="C668" s="21">
        <v>43703.411999999997</v>
      </c>
      <c r="D668" s="21"/>
      <c r="E668">
        <f t="shared" si="78"/>
        <v>-495.99668011993509</v>
      </c>
      <c r="F668">
        <f t="shared" si="79"/>
        <v>-496</v>
      </c>
      <c r="G668">
        <f t="shared" si="77"/>
        <v>6.0175999969942495E-3</v>
      </c>
      <c r="I668">
        <f t="shared" si="76"/>
        <v>6.0175999969942495E-3</v>
      </c>
      <c r="P668">
        <f t="shared" si="75"/>
        <v>5.0727743159523688E-3</v>
      </c>
      <c r="Q668" s="2">
        <f t="shared" si="80"/>
        <v>28684.911999999997</v>
      </c>
      <c r="X668" s="6"/>
      <c r="AD668">
        <v>6</v>
      </c>
      <c r="AF668" t="s">
        <v>1516</v>
      </c>
      <c r="AH668" t="s">
        <v>1511</v>
      </c>
    </row>
    <row r="669" spans="1:34">
      <c r="A669" s="16" t="s">
        <v>1583</v>
      </c>
      <c r="C669" s="21">
        <v>43703.419000000002</v>
      </c>
      <c r="D669" s="21"/>
      <c r="E669">
        <f t="shared" si="78"/>
        <v>-495.99281825466022</v>
      </c>
      <c r="F669">
        <f t="shared" si="79"/>
        <v>-496</v>
      </c>
      <c r="G669">
        <f t="shared" si="77"/>
        <v>1.3017600002058316E-2</v>
      </c>
      <c r="I669">
        <f t="shared" si="76"/>
        <v>1.3017600002058316E-2</v>
      </c>
      <c r="P669">
        <f t="shared" si="75"/>
        <v>5.0727743159523688E-3</v>
      </c>
      <c r="Q669" s="2">
        <f t="shared" si="80"/>
        <v>28684.919000000002</v>
      </c>
      <c r="X669" s="6"/>
      <c r="AD669">
        <v>23</v>
      </c>
      <c r="AF669" t="s">
        <v>1584</v>
      </c>
      <c r="AH669" t="s">
        <v>1511</v>
      </c>
    </row>
    <row r="670" spans="1:34">
      <c r="A670" s="16" t="s">
        <v>1583</v>
      </c>
      <c r="C670" s="21">
        <v>43712.478999999999</v>
      </c>
      <c r="D670" s="21"/>
      <c r="E670">
        <f t="shared" si="78"/>
        <v>-490.99446120248723</v>
      </c>
      <c r="F670">
        <f t="shared" si="79"/>
        <v>-491</v>
      </c>
      <c r="G670">
        <f t="shared" si="77"/>
        <v>1.0039599997980986E-2</v>
      </c>
      <c r="I670">
        <f t="shared" si="76"/>
        <v>1.0039599997980986E-2</v>
      </c>
      <c r="P670">
        <f t="shared" si="75"/>
        <v>5.0847149406330703E-3</v>
      </c>
      <c r="Q670" s="2">
        <f t="shared" si="80"/>
        <v>28693.978999999999</v>
      </c>
      <c r="X670" s="6"/>
      <c r="AD670">
        <v>36</v>
      </c>
      <c r="AF670" t="s">
        <v>1572</v>
      </c>
      <c r="AH670" t="s">
        <v>1511</v>
      </c>
    </row>
    <row r="671" spans="1:34">
      <c r="A671" s="17" t="s">
        <v>1873</v>
      </c>
      <c r="C671" s="21">
        <v>43721.534</v>
      </c>
      <c r="D671" s="21"/>
      <c r="E671">
        <f t="shared" si="78"/>
        <v>-485.99886262550723</v>
      </c>
      <c r="F671">
        <f t="shared" si="79"/>
        <v>-486</v>
      </c>
      <c r="G671">
        <f t="shared" si="77"/>
        <v>2.0616000037989579E-3</v>
      </c>
      <c r="I671">
        <f t="shared" si="76"/>
        <v>2.0616000037989579E-3</v>
      </c>
      <c r="P671">
        <f t="shared" si="75"/>
        <v>5.0965403948526646E-3</v>
      </c>
      <c r="Q671" s="2">
        <f t="shared" si="80"/>
        <v>28703.034</v>
      </c>
      <c r="X671" s="6"/>
    </row>
    <row r="672" spans="1:34">
      <c r="A672" s="16" t="s">
        <v>1585</v>
      </c>
      <c r="C672" s="21">
        <v>43723.356</v>
      </c>
      <c r="D672" s="21"/>
      <c r="E672">
        <f t="shared" si="78"/>
        <v>-484.99367426468359</v>
      </c>
      <c r="F672">
        <f t="shared" si="79"/>
        <v>-485</v>
      </c>
      <c r="G672">
        <f t="shared" si="77"/>
        <v>1.1466000003565568E-2</v>
      </c>
      <c r="I672">
        <f t="shared" si="76"/>
        <v>1.1466000003565568E-2</v>
      </c>
      <c r="P672">
        <f t="shared" si="75"/>
        <v>5.0988916652412505E-3</v>
      </c>
      <c r="Q672" s="2">
        <f t="shared" si="80"/>
        <v>28704.856</v>
      </c>
      <c r="X672" s="6"/>
      <c r="AD672">
        <v>10</v>
      </c>
      <c r="AF672" t="s">
        <v>1584</v>
      </c>
      <c r="AH672" t="s">
        <v>1511</v>
      </c>
    </row>
    <row r="673" spans="1:34">
      <c r="A673" s="16" t="s">
        <v>1585</v>
      </c>
      <c r="C673" s="21">
        <v>43732.413</v>
      </c>
      <c r="D673" s="21"/>
      <c r="E673">
        <f t="shared" si="78"/>
        <v>-479.99697229762558</v>
      </c>
      <c r="F673">
        <f t="shared" si="79"/>
        <v>-480</v>
      </c>
      <c r="G673">
        <f t="shared" si="77"/>
        <v>5.4880000025150366E-3</v>
      </c>
      <c r="I673">
        <f t="shared" si="76"/>
        <v>5.4880000025150366E-3</v>
      </c>
      <c r="P673">
        <f t="shared" si="75"/>
        <v>5.1105789149075136E-3</v>
      </c>
      <c r="Q673" s="2">
        <f t="shared" si="80"/>
        <v>28713.913</v>
      </c>
      <c r="X673" s="6"/>
      <c r="AD673">
        <v>24</v>
      </c>
      <c r="AF673" t="s">
        <v>1572</v>
      </c>
      <c r="AH673" t="s">
        <v>1511</v>
      </c>
    </row>
    <row r="674" spans="1:34">
      <c r="A674" s="16" t="s">
        <v>1583</v>
      </c>
      <c r="C674" s="21">
        <v>43732.417999999998</v>
      </c>
      <c r="D674" s="21"/>
      <c r="E674">
        <f t="shared" si="78"/>
        <v>-479.99421382243264</v>
      </c>
      <c r="F674">
        <f t="shared" si="79"/>
        <v>-480</v>
      </c>
      <c r="G674">
        <f t="shared" si="77"/>
        <v>1.0487999999895692E-2</v>
      </c>
      <c r="I674">
        <f t="shared" si="76"/>
        <v>1.0487999999895692E-2</v>
      </c>
      <c r="P674">
        <f t="shared" si="75"/>
        <v>5.1105789149075136E-3</v>
      </c>
      <c r="Q674" s="2">
        <f t="shared" si="80"/>
        <v>28713.917999999998</v>
      </c>
      <c r="X674" s="6"/>
      <c r="AD674">
        <v>9</v>
      </c>
      <c r="AF674" t="s">
        <v>1586</v>
      </c>
      <c r="AH674" t="s">
        <v>1511</v>
      </c>
    </row>
    <row r="675" spans="1:34">
      <c r="A675" s="16" t="s">
        <v>1583</v>
      </c>
      <c r="C675" s="21">
        <v>43732.421000000002</v>
      </c>
      <c r="D675" s="21"/>
      <c r="E675">
        <f t="shared" si="78"/>
        <v>-479.99255873731369</v>
      </c>
      <c r="F675">
        <f t="shared" si="79"/>
        <v>-480</v>
      </c>
      <c r="G675">
        <f t="shared" si="77"/>
        <v>1.3488000004144851E-2</v>
      </c>
      <c r="I675">
        <f t="shared" si="76"/>
        <v>1.3488000004144851E-2</v>
      </c>
      <c r="P675">
        <f t="shared" si="75"/>
        <v>5.1105789149075136E-3</v>
      </c>
      <c r="Q675" s="2">
        <f t="shared" si="80"/>
        <v>28713.921000000002</v>
      </c>
      <c r="X675" s="6"/>
      <c r="AD675">
        <v>0</v>
      </c>
      <c r="AF675" t="s">
        <v>1565</v>
      </c>
      <c r="AH675" t="s">
        <v>1511</v>
      </c>
    </row>
    <row r="676" spans="1:34">
      <c r="A676" s="16" t="s">
        <v>1585</v>
      </c>
      <c r="C676" s="21">
        <v>43732.423999999999</v>
      </c>
      <c r="D676" s="21"/>
      <c r="E676">
        <f t="shared" si="78"/>
        <v>-479.99090365219877</v>
      </c>
      <c r="F676">
        <f t="shared" si="79"/>
        <v>-480</v>
      </c>
      <c r="G676">
        <f t="shared" si="77"/>
        <v>1.6488000001118053E-2</v>
      </c>
      <c r="I676">
        <f t="shared" si="76"/>
        <v>1.6488000001118053E-2</v>
      </c>
      <c r="P676">
        <f t="shared" si="75"/>
        <v>5.1105789149075136E-3</v>
      </c>
      <c r="Q676" s="2">
        <f t="shared" si="80"/>
        <v>28713.923999999999</v>
      </c>
      <c r="X676" s="6"/>
      <c r="AD676">
        <v>14</v>
      </c>
      <c r="AF676" t="s">
        <v>1587</v>
      </c>
      <c r="AH676" t="s">
        <v>1511</v>
      </c>
    </row>
    <row r="677" spans="1:34">
      <c r="A677" s="16" t="s">
        <v>1585</v>
      </c>
      <c r="C677" s="21">
        <v>43752.362000000001</v>
      </c>
      <c r="D677" s="21"/>
      <c r="E677">
        <f t="shared" si="78"/>
        <v>-468.99120796718114</v>
      </c>
      <c r="F677">
        <f t="shared" si="79"/>
        <v>-469</v>
      </c>
      <c r="G677">
        <f t="shared" si="77"/>
        <v>1.5936399999191053E-2</v>
      </c>
      <c r="I677">
        <f t="shared" si="76"/>
        <v>1.5936399999191053E-2</v>
      </c>
      <c r="P677">
        <f t="shared" si="75"/>
        <v>5.135885464150192E-3</v>
      </c>
      <c r="Q677" s="2">
        <f t="shared" si="80"/>
        <v>28733.862000000001</v>
      </c>
      <c r="X677" s="6"/>
      <c r="AD677">
        <v>14</v>
      </c>
      <c r="AF677" t="s">
        <v>1588</v>
      </c>
      <c r="AH677" t="s">
        <v>1511</v>
      </c>
    </row>
    <row r="678" spans="1:34">
      <c r="A678" s="16" t="s">
        <v>1585</v>
      </c>
      <c r="C678" s="21">
        <v>43752.364999999998</v>
      </c>
      <c r="D678" s="21"/>
      <c r="E678">
        <f t="shared" si="78"/>
        <v>-468.98955288206622</v>
      </c>
      <c r="F678">
        <f t="shared" si="79"/>
        <v>-469</v>
      </c>
      <c r="G678">
        <f t="shared" si="77"/>
        <v>1.8936399996164255E-2</v>
      </c>
      <c r="I678">
        <f t="shared" si="76"/>
        <v>1.8936399996164255E-2</v>
      </c>
      <c r="P678">
        <f t="shared" si="75"/>
        <v>5.135885464150192E-3</v>
      </c>
      <c r="Q678" s="2">
        <f t="shared" si="80"/>
        <v>28733.864999999998</v>
      </c>
      <c r="X678" s="6"/>
      <c r="AD678">
        <v>27</v>
      </c>
      <c r="AF678" t="s">
        <v>1581</v>
      </c>
      <c r="AH678" t="s">
        <v>1511</v>
      </c>
    </row>
    <row r="679" spans="1:34">
      <c r="A679" s="16" t="s">
        <v>1589</v>
      </c>
      <c r="C679" s="21">
        <v>43752.368000000002</v>
      </c>
      <c r="D679" s="21"/>
      <c r="E679">
        <f t="shared" si="78"/>
        <v>-468.98789779694727</v>
      </c>
      <c r="F679">
        <f t="shared" si="79"/>
        <v>-469</v>
      </c>
      <c r="G679">
        <f t="shared" si="77"/>
        <v>2.1936400000413414E-2</v>
      </c>
      <c r="I679">
        <f t="shared" si="76"/>
        <v>2.1936400000413414E-2</v>
      </c>
      <c r="P679">
        <f t="shared" si="75"/>
        <v>5.135885464150192E-3</v>
      </c>
      <c r="Q679" s="2">
        <f t="shared" si="80"/>
        <v>28733.868000000002</v>
      </c>
      <c r="X679" s="6"/>
      <c r="AD679">
        <v>11</v>
      </c>
      <c r="AF679" t="s">
        <v>1565</v>
      </c>
      <c r="AH679" t="s">
        <v>1511</v>
      </c>
    </row>
    <row r="680" spans="1:34">
      <c r="A680" s="17" t="s">
        <v>1874</v>
      </c>
      <c r="C680" s="21">
        <v>43759.569000000003</v>
      </c>
      <c r="D680" s="21"/>
      <c r="E680">
        <f t="shared" si="78"/>
        <v>-465.01514182203431</v>
      </c>
      <c r="F680">
        <f t="shared" si="79"/>
        <v>-465</v>
      </c>
      <c r="G680">
        <f t="shared" si="77"/>
        <v>-2.7445999992778525E-2</v>
      </c>
      <c r="I680">
        <f t="shared" si="76"/>
        <v>-2.7445999992778525E-2</v>
      </c>
      <c r="P680">
        <f t="shared" si="75"/>
        <v>5.1449496411396537E-3</v>
      </c>
      <c r="Q680" s="2">
        <f t="shared" si="80"/>
        <v>28741.069000000003</v>
      </c>
      <c r="X680" s="6"/>
    </row>
    <row r="681" spans="1:34">
      <c r="A681" s="17" t="s">
        <v>1863</v>
      </c>
      <c r="C681" s="21">
        <v>43759.593000000001</v>
      </c>
      <c r="D681" s="21"/>
      <c r="E681">
        <f t="shared" si="78"/>
        <v>-465.00190114110268</v>
      </c>
      <c r="F681">
        <f t="shared" si="79"/>
        <v>-465</v>
      </c>
      <c r="G681">
        <f t="shared" si="77"/>
        <v>-3.4459999951650389E-3</v>
      </c>
      <c r="I681">
        <f t="shared" si="76"/>
        <v>-3.4459999951650389E-3</v>
      </c>
      <c r="P681">
        <f t="shared" si="75"/>
        <v>5.1449496411396537E-3</v>
      </c>
      <c r="Q681" s="2">
        <f t="shared" si="80"/>
        <v>28741.093000000001</v>
      </c>
      <c r="X681" s="6"/>
    </row>
    <row r="682" spans="1:34">
      <c r="A682" s="16" t="s">
        <v>1589</v>
      </c>
      <c r="C682" s="21">
        <v>43770.461000000003</v>
      </c>
      <c r="D682" s="21"/>
      <c r="E682">
        <f t="shared" si="78"/>
        <v>-459.00607945864789</v>
      </c>
      <c r="F682">
        <f t="shared" si="79"/>
        <v>-459</v>
      </c>
      <c r="G682">
        <f t="shared" si="77"/>
        <v>-1.1019599995051976E-2</v>
      </c>
      <c r="I682">
        <f t="shared" si="76"/>
        <v>-1.1019599995051976E-2</v>
      </c>
      <c r="P682">
        <f t="shared" si="75"/>
        <v>5.1584077020705166E-3</v>
      </c>
      <c r="Q682" s="2">
        <f t="shared" si="80"/>
        <v>28751.961000000003</v>
      </c>
      <c r="X682" s="6"/>
      <c r="AD682">
        <v>20</v>
      </c>
      <c r="AF682" t="s">
        <v>1590</v>
      </c>
      <c r="AH682" t="s">
        <v>1511</v>
      </c>
    </row>
    <row r="683" spans="1:34">
      <c r="A683" s="16" t="s">
        <v>1585</v>
      </c>
      <c r="C683" s="21">
        <v>43772.288</v>
      </c>
      <c r="D683" s="21"/>
      <c r="E683">
        <f t="shared" si="78"/>
        <v>-457.99813262263132</v>
      </c>
      <c r="F683">
        <f t="shared" si="79"/>
        <v>-458</v>
      </c>
      <c r="G683">
        <f t="shared" si="77"/>
        <v>3.3848000020952895E-3</v>
      </c>
      <c r="I683">
        <f t="shared" si="76"/>
        <v>3.3848000020952895E-3</v>
      </c>
      <c r="P683">
        <f t="shared" si="75"/>
        <v>5.1606345883611054E-3</v>
      </c>
      <c r="Q683" s="2">
        <f t="shared" si="80"/>
        <v>28753.788</v>
      </c>
      <c r="X683" s="6"/>
      <c r="AD683">
        <v>11</v>
      </c>
      <c r="AF683" t="s">
        <v>1586</v>
      </c>
      <c r="AH683" t="s">
        <v>1511</v>
      </c>
    </row>
    <row r="684" spans="1:34">
      <c r="A684" s="16" t="s">
        <v>1585</v>
      </c>
      <c r="C684" s="21">
        <v>43772.302000000003</v>
      </c>
      <c r="D684" s="21"/>
      <c r="E684">
        <f t="shared" si="78"/>
        <v>-457.99040889208555</v>
      </c>
      <c r="F684">
        <f t="shared" si="79"/>
        <v>-458</v>
      </c>
      <c r="G684">
        <f t="shared" si="77"/>
        <v>1.7384800004947465E-2</v>
      </c>
      <c r="I684">
        <f t="shared" si="76"/>
        <v>1.7384800004947465E-2</v>
      </c>
      <c r="P684">
        <f t="shared" si="75"/>
        <v>5.1606345883611054E-3</v>
      </c>
      <c r="Q684" s="2">
        <f t="shared" si="80"/>
        <v>28753.802000000003</v>
      </c>
      <c r="X684" s="6"/>
      <c r="AD684">
        <v>9</v>
      </c>
      <c r="AF684" t="s">
        <v>1587</v>
      </c>
      <c r="AH684" t="s">
        <v>1511</v>
      </c>
    </row>
    <row r="685" spans="1:34">
      <c r="A685" s="16" t="s">
        <v>1552</v>
      </c>
      <c r="C685" s="21">
        <v>43777.703000000001</v>
      </c>
      <c r="D685" s="21"/>
      <c r="E685">
        <f t="shared" si="78"/>
        <v>-455.01070398714262</v>
      </c>
      <c r="F685">
        <f t="shared" si="79"/>
        <v>-455</v>
      </c>
      <c r="G685">
        <f t="shared" si="77"/>
        <v>-1.940199999808101E-2</v>
      </c>
      <c r="I685">
        <f t="shared" si="76"/>
        <v>-1.940199999808101E-2</v>
      </c>
      <c r="P685">
        <f t="shared" si="75"/>
        <v>5.1672876063222056E-3</v>
      </c>
      <c r="Q685" s="2">
        <f t="shared" si="80"/>
        <v>28759.203000000001</v>
      </c>
      <c r="X685" s="6"/>
      <c r="AB685" t="s">
        <v>1554</v>
      </c>
      <c r="AD685">
        <v>15</v>
      </c>
      <c r="AF685" t="s">
        <v>1556</v>
      </c>
      <c r="AH685" t="s">
        <v>1553</v>
      </c>
    </row>
    <row r="686" spans="1:34">
      <c r="A686" s="16" t="s">
        <v>1585</v>
      </c>
      <c r="C686" s="21">
        <v>43781.349000000002</v>
      </c>
      <c r="D686" s="21"/>
      <c r="E686">
        <f t="shared" si="78"/>
        <v>-452.99922387541739</v>
      </c>
      <c r="F686">
        <f t="shared" si="79"/>
        <v>-453</v>
      </c>
      <c r="G686">
        <f t="shared" si="77"/>
        <v>1.4068000018596649E-3</v>
      </c>
      <c r="I686">
        <f t="shared" si="76"/>
        <v>1.4068000018596649E-3</v>
      </c>
      <c r="P686">
        <f t="shared" si="75"/>
        <v>5.1716999175373838E-3</v>
      </c>
      <c r="Q686" s="2">
        <f t="shared" si="80"/>
        <v>28762.849000000002</v>
      </c>
      <c r="X686" s="6"/>
      <c r="AD686">
        <v>6</v>
      </c>
      <c r="AF686" t="s">
        <v>1586</v>
      </c>
      <c r="AH686" t="s">
        <v>1511</v>
      </c>
    </row>
    <row r="687" spans="1:34">
      <c r="A687" s="16" t="s">
        <v>1589</v>
      </c>
      <c r="C687" s="21">
        <v>43781.364000000001</v>
      </c>
      <c r="D687" s="21"/>
      <c r="E687">
        <f t="shared" si="78"/>
        <v>-452.9909484498346</v>
      </c>
      <c r="F687">
        <f t="shared" si="79"/>
        <v>-453</v>
      </c>
      <c r="G687">
        <f t="shared" si="77"/>
        <v>1.6406800001277588E-2</v>
      </c>
      <c r="I687">
        <f t="shared" si="76"/>
        <v>1.6406800001277588E-2</v>
      </c>
      <c r="P687">
        <f t="shared" si="75"/>
        <v>5.1716999175373838E-3</v>
      </c>
      <c r="Q687" s="2">
        <f t="shared" si="80"/>
        <v>28762.864000000001</v>
      </c>
      <c r="X687" s="6"/>
      <c r="AD687">
        <v>8</v>
      </c>
      <c r="AF687" t="s">
        <v>1565</v>
      </c>
      <c r="AH687" t="s">
        <v>1511</v>
      </c>
    </row>
    <row r="688" spans="1:34">
      <c r="A688" s="15" t="s">
        <v>1667</v>
      </c>
      <c r="B688" s="13"/>
      <c r="C688" s="22">
        <v>43786.777399999999</v>
      </c>
      <c r="D688" s="22">
        <v>2.0000000000000001E-4</v>
      </c>
      <c r="E688">
        <f t="shared" si="78"/>
        <v>-450.00440252640988</v>
      </c>
      <c r="F688">
        <f t="shared" si="79"/>
        <v>-450</v>
      </c>
      <c r="G688">
        <f t="shared" si="77"/>
        <v>-7.980000002135057E-3</v>
      </c>
      <c r="J688">
        <f>G688</f>
        <v>-7.980000002135057E-3</v>
      </c>
      <c r="P688">
        <f t="shared" si="75"/>
        <v>5.1782838332218185E-3</v>
      </c>
      <c r="Q688" s="2">
        <f t="shared" si="80"/>
        <v>28768.277399999999</v>
      </c>
      <c r="X688" s="6"/>
    </row>
    <row r="689" spans="1:34">
      <c r="A689" s="15" t="s">
        <v>1645</v>
      </c>
      <c r="B689" s="13"/>
      <c r="C689" s="22">
        <v>43786.784099999997</v>
      </c>
      <c r="D689" s="22"/>
      <c r="E689">
        <f t="shared" si="78"/>
        <v>-450.00070616965047</v>
      </c>
      <c r="F689">
        <f t="shared" si="79"/>
        <v>-450</v>
      </c>
      <c r="G689">
        <f t="shared" si="77"/>
        <v>-1.2800000040442683E-3</v>
      </c>
      <c r="J689">
        <f>G689</f>
        <v>-1.2800000040442683E-3</v>
      </c>
      <c r="P689">
        <f t="shared" si="75"/>
        <v>5.1782838332218185E-3</v>
      </c>
      <c r="Q689" s="2">
        <f t="shared" si="80"/>
        <v>28768.284099999997</v>
      </c>
      <c r="X689" s="6"/>
    </row>
    <row r="690" spans="1:34">
      <c r="A690" s="16" t="s">
        <v>1585</v>
      </c>
      <c r="C690" s="21">
        <v>43790.42</v>
      </c>
      <c r="D690" s="21"/>
      <c r="E690">
        <f t="shared" si="78"/>
        <v>-447.99479817781759</v>
      </c>
      <c r="F690">
        <f t="shared" si="79"/>
        <v>-448</v>
      </c>
      <c r="G690">
        <f t="shared" si="77"/>
        <v>9.4287999963853508E-3</v>
      </c>
      <c r="I690">
        <f>G690</f>
        <v>9.4287999963853508E-3</v>
      </c>
      <c r="P690">
        <f t="shared" si="75"/>
        <v>5.1826500762525533E-3</v>
      </c>
      <c r="Q690" s="2">
        <f t="shared" si="80"/>
        <v>28771.919999999998</v>
      </c>
      <c r="X690" s="6"/>
      <c r="AD690">
        <v>9</v>
      </c>
      <c r="AF690" t="s">
        <v>1509</v>
      </c>
      <c r="AH690" t="s">
        <v>1511</v>
      </c>
    </row>
    <row r="691" spans="1:34">
      <c r="A691" s="16" t="s">
        <v>1585</v>
      </c>
      <c r="C691" s="21">
        <v>43790.432999999997</v>
      </c>
      <c r="D691" s="21"/>
      <c r="E691">
        <f t="shared" si="78"/>
        <v>-447.98762614231282</v>
      </c>
      <c r="F691">
        <f t="shared" si="79"/>
        <v>-448</v>
      </c>
      <c r="G691">
        <f t="shared" si="77"/>
        <v>2.2428799995395821E-2</v>
      </c>
      <c r="I691">
        <f>G691</f>
        <v>2.2428799995395821E-2</v>
      </c>
      <c r="P691">
        <f t="shared" si="75"/>
        <v>5.1826500762525533E-3</v>
      </c>
      <c r="Q691" s="2">
        <f t="shared" si="80"/>
        <v>28771.932999999997</v>
      </c>
      <c r="X691" s="6"/>
      <c r="AD691">
        <v>11</v>
      </c>
      <c r="AF691" t="s">
        <v>1586</v>
      </c>
      <c r="AH691" t="s">
        <v>1511</v>
      </c>
    </row>
    <row r="692" spans="1:34">
      <c r="A692" s="15" t="s">
        <v>1667</v>
      </c>
      <c r="B692" s="13"/>
      <c r="C692" s="22">
        <v>43795.8442</v>
      </c>
      <c r="D692" s="22">
        <v>2.9999999999999997E-4</v>
      </c>
      <c r="E692">
        <f t="shared" si="78"/>
        <v>-445.00229394797105</v>
      </c>
      <c r="F692">
        <f t="shared" si="79"/>
        <v>-445</v>
      </c>
      <c r="G692">
        <f t="shared" si="77"/>
        <v>-4.1579999960958958E-3</v>
      </c>
      <c r="J692">
        <f>G692</f>
        <v>-4.1579999960958958E-3</v>
      </c>
      <c r="P692">
        <f t="shared" si="75"/>
        <v>5.1891648896603242E-3</v>
      </c>
      <c r="Q692" s="2">
        <f t="shared" si="80"/>
        <v>28777.3442</v>
      </c>
      <c r="X692" s="6"/>
    </row>
    <row r="693" spans="1:34">
      <c r="A693" s="17" t="s">
        <v>1875</v>
      </c>
      <c r="C693" s="21">
        <v>43795.848100000003</v>
      </c>
      <c r="D693" s="21"/>
      <c r="E693">
        <f t="shared" si="78"/>
        <v>-445.00014233731758</v>
      </c>
      <c r="F693">
        <f t="shared" si="79"/>
        <v>-445</v>
      </c>
      <c r="G693">
        <f t="shared" si="77"/>
        <v>-2.5799999275477603E-4</v>
      </c>
      <c r="J693">
        <f>G693</f>
        <v>-2.5799999275477603E-4</v>
      </c>
      <c r="P693">
        <f t="shared" si="75"/>
        <v>5.1891648896603242E-3</v>
      </c>
      <c r="Q693" s="2">
        <f t="shared" si="80"/>
        <v>28777.348100000003</v>
      </c>
      <c r="X693" s="6"/>
    </row>
    <row r="694" spans="1:34">
      <c r="A694" s="17" t="s">
        <v>1872</v>
      </c>
      <c r="C694" s="21">
        <v>43810.343999999997</v>
      </c>
      <c r="D694" s="21"/>
      <c r="E694">
        <f t="shared" si="78"/>
        <v>-437.00282622334578</v>
      </c>
      <c r="F694">
        <f t="shared" si="79"/>
        <v>-437</v>
      </c>
      <c r="G694">
        <f t="shared" si="77"/>
        <v>-5.1228000011178665E-3</v>
      </c>
      <c r="I694">
        <f t="shared" ref="I694:I700" si="81">G694</f>
        <v>-5.1228000011178665E-3</v>
      </c>
      <c r="P694">
        <f t="shared" si="75"/>
        <v>5.2063350254028268E-3</v>
      </c>
      <c r="Q694" s="2">
        <f t="shared" si="80"/>
        <v>28791.843999999997</v>
      </c>
      <c r="X694" s="6"/>
    </row>
    <row r="695" spans="1:34">
      <c r="A695" s="16" t="s">
        <v>1589</v>
      </c>
      <c r="C695" s="21">
        <v>43830.309000000001</v>
      </c>
      <c r="D695" s="21"/>
      <c r="E695">
        <f t="shared" si="78"/>
        <v>-425.98823477227762</v>
      </c>
      <c r="F695">
        <f t="shared" si="79"/>
        <v>-426</v>
      </c>
      <c r="G695">
        <f t="shared" si="77"/>
        <v>2.1325600006093737E-2</v>
      </c>
      <c r="I695">
        <f t="shared" si="81"/>
        <v>2.1325600006093737E-2</v>
      </c>
      <c r="P695">
        <f t="shared" si="75"/>
        <v>5.2294625495213354E-3</v>
      </c>
      <c r="Q695" s="2">
        <f t="shared" si="80"/>
        <v>28811.809000000001</v>
      </c>
      <c r="X695" s="6"/>
      <c r="AD695">
        <v>12</v>
      </c>
      <c r="AF695" t="s">
        <v>1586</v>
      </c>
      <c r="AH695" t="s">
        <v>1511</v>
      </c>
    </row>
    <row r="696" spans="1:34">
      <c r="A696" s="16" t="s">
        <v>1591</v>
      </c>
      <c r="C696" s="21">
        <v>43850.235999999997</v>
      </c>
      <c r="D696" s="21"/>
      <c r="E696">
        <f t="shared" si="78"/>
        <v>-414.99460773269078</v>
      </c>
      <c r="F696">
        <f t="shared" si="79"/>
        <v>-415</v>
      </c>
      <c r="G696">
        <f t="shared" si="77"/>
        <v>9.7739999982877634E-3</v>
      </c>
      <c r="I696">
        <f t="shared" si="81"/>
        <v>9.7739999982877634E-3</v>
      </c>
      <c r="P696">
        <f t="shared" si="75"/>
        <v>5.2520326486080798E-3</v>
      </c>
      <c r="Q696" s="2">
        <f t="shared" si="80"/>
        <v>28831.735999999997</v>
      </c>
      <c r="X696" s="6"/>
      <c r="AD696">
        <v>8</v>
      </c>
      <c r="AF696" t="s">
        <v>1566</v>
      </c>
      <c r="AH696" t="s">
        <v>1511</v>
      </c>
    </row>
    <row r="697" spans="1:34">
      <c r="A697" s="16" t="s">
        <v>1592</v>
      </c>
      <c r="C697" s="21">
        <v>43888.296999999999</v>
      </c>
      <c r="D697" s="21"/>
      <c r="E697">
        <f t="shared" si="78"/>
        <v>-393.99654285820833</v>
      </c>
      <c r="F697">
        <f t="shared" si="79"/>
        <v>-394</v>
      </c>
      <c r="G697">
        <f t="shared" si="77"/>
        <v>6.2663999997312203E-3</v>
      </c>
      <c r="I697">
        <f t="shared" si="81"/>
        <v>6.2663999997312203E-3</v>
      </c>
      <c r="P697">
        <f t="shared" si="75"/>
        <v>5.2935731285945684E-3</v>
      </c>
      <c r="Q697" s="2">
        <f t="shared" si="80"/>
        <v>28869.796999999999</v>
      </c>
      <c r="X697" s="6"/>
      <c r="AD697">
        <v>10</v>
      </c>
      <c r="AF697" t="s">
        <v>1586</v>
      </c>
      <c r="AH697" t="s">
        <v>1511</v>
      </c>
    </row>
    <row r="698" spans="1:34">
      <c r="A698" s="16" t="s">
        <v>1593</v>
      </c>
      <c r="C698" s="21">
        <v>43888.305999999997</v>
      </c>
      <c r="D698" s="21"/>
      <c r="E698">
        <f t="shared" si="78"/>
        <v>-393.99157760285948</v>
      </c>
      <c r="F698">
        <f t="shared" si="79"/>
        <v>-394</v>
      </c>
      <c r="G698">
        <f t="shared" si="77"/>
        <v>1.5266399997926783E-2</v>
      </c>
      <c r="I698">
        <f t="shared" si="81"/>
        <v>1.5266399997926783E-2</v>
      </c>
      <c r="P698">
        <f t="shared" si="75"/>
        <v>5.2935731285945684E-3</v>
      </c>
      <c r="Q698" s="2">
        <f t="shared" si="80"/>
        <v>28869.805999999997</v>
      </c>
      <c r="X698" s="6"/>
      <c r="AD698">
        <v>53</v>
      </c>
      <c r="AF698" t="s">
        <v>1581</v>
      </c>
      <c r="AH698" t="s">
        <v>1511</v>
      </c>
    </row>
    <row r="699" spans="1:34">
      <c r="A699" s="16" t="s">
        <v>1594</v>
      </c>
      <c r="C699" s="21">
        <v>43955.370999999999</v>
      </c>
      <c r="D699" s="21"/>
      <c r="E699">
        <f t="shared" si="78"/>
        <v>-356.99214982095248</v>
      </c>
      <c r="F699">
        <f t="shared" si="79"/>
        <v>-357</v>
      </c>
      <c r="G699">
        <f t="shared" si="77"/>
        <v>1.4229200001864228E-2</v>
      </c>
      <c r="I699">
        <f t="shared" si="81"/>
        <v>1.4229200001864228E-2</v>
      </c>
      <c r="P699">
        <f t="shared" si="75"/>
        <v>5.3618203819038035E-3</v>
      </c>
      <c r="Q699" s="2">
        <f t="shared" si="80"/>
        <v>28936.870999999999</v>
      </c>
      <c r="X699" s="6"/>
      <c r="AD699">
        <v>60</v>
      </c>
      <c r="AF699" t="s">
        <v>1587</v>
      </c>
      <c r="AH699" t="s">
        <v>1511</v>
      </c>
    </row>
    <row r="700" spans="1:34">
      <c r="A700" s="16" t="s">
        <v>1552</v>
      </c>
      <c r="C700" s="21">
        <v>44038.745999999999</v>
      </c>
      <c r="D700" s="21"/>
      <c r="E700">
        <f t="shared" si="78"/>
        <v>-310.99457595505544</v>
      </c>
      <c r="F700">
        <f t="shared" si="79"/>
        <v>-311</v>
      </c>
      <c r="G700">
        <f t="shared" si="77"/>
        <v>9.8316000003251247E-3</v>
      </c>
      <c r="I700">
        <f t="shared" si="81"/>
        <v>9.8316000003251247E-3</v>
      </c>
      <c r="P700">
        <f t="shared" ref="P700:P763" si="82">+D$11+D$12*F700+D$13*F700^2</f>
        <v>5.4378739020401884E-3</v>
      </c>
      <c r="Q700" s="2">
        <f t="shared" si="80"/>
        <v>29020.245999999999</v>
      </c>
      <c r="X700" s="6"/>
      <c r="AB700" t="s">
        <v>1554</v>
      </c>
      <c r="AD700">
        <v>13</v>
      </c>
      <c r="AF700" t="s">
        <v>1556</v>
      </c>
      <c r="AH700" t="s">
        <v>1553</v>
      </c>
    </row>
    <row r="701" spans="1:34">
      <c r="A701" s="15" t="s">
        <v>1668</v>
      </c>
      <c r="B701" s="13"/>
      <c r="C701" s="22">
        <v>44094.921900000001</v>
      </c>
      <c r="D701" s="22"/>
      <c r="E701">
        <f t="shared" si="78"/>
        <v>-280.00261062092244</v>
      </c>
      <c r="F701">
        <f t="shared" si="79"/>
        <v>-280</v>
      </c>
      <c r="G701">
        <f t="shared" si="77"/>
        <v>-4.7319999939645641E-3</v>
      </c>
      <c r="J701">
        <f>G701</f>
        <v>-4.7319999939645641E-3</v>
      </c>
      <c r="P701">
        <f t="shared" si="82"/>
        <v>5.4836291234492233E-3</v>
      </c>
      <c r="Q701" s="2">
        <f t="shared" si="80"/>
        <v>29076.421900000001</v>
      </c>
      <c r="X701" s="6"/>
    </row>
    <row r="702" spans="1:34">
      <c r="A702" s="16" t="s">
        <v>1596</v>
      </c>
      <c r="C702" s="21">
        <v>44094.926399999997</v>
      </c>
      <c r="D702" s="21"/>
      <c r="E702">
        <f t="shared" si="78"/>
        <v>-280.00012799325003</v>
      </c>
      <c r="F702">
        <f t="shared" si="79"/>
        <v>-280</v>
      </c>
      <c r="G702">
        <f t="shared" si="77"/>
        <v>-2.3199999850476161E-4</v>
      </c>
      <c r="J702">
        <f>G702</f>
        <v>-2.3199999850476161E-4</v>
      </c>
      <c r="P702">
        <f t="shared" si="82"/>
        <v>5.4836291234492233E-3</v>
      </c>
      <c r="Q702" s="2">
        <f t="shared" si="80"/>
        <v>29076.426399999997</v>
      </c>
      <c r="X702" s="6"/>
      <c r="AB702" t="s">
        <v>1595</v>
      </c>
      <c r="AH702" t="s">
        <v>1597</v>
      </c>
    </row>
    <row r="703" spans="1:34">
      <c r="A703" s="33" t="s">
        <v>1645</v>
      </c>
      <c r="B703" s="34" t="s">
        <v>1647</v>
      </c>
      <c r="C703" s="33">
        <v>44094.926399999997</v>
      </c>
      <c r="D703" s="33" t="s">
        <v>1909</v>
      </c>
      <c r="E703" s="32">
        <f t="shared" si="78"/>
        <v>-280.00012799325003</v>
      </c>
      <c r="F703">
        <f t="shared" si="79"/>
        <v>-280</v>
      </c>
      <c r="G703">
        <f t="shared" si="77"/>
        <v>-2.3199999850476161E-4</v>
      </c>
      <c r="J703">
        <f>G703</f>
        <v>-2.3199999850476161E-4</v>
      </c>
      <c r="O703">
        <f ca="1">+C$11+C$12*F703</f>
        <v>1.7780557190351656E-3</v>
      </c>
      <c r="P703">
        <f t="shared" si="82"/>
        <v>5.4836291234492233E-3</v>
      </c>
      <c r="Q703" s="2">
        <f t="shared" si="80"/>
        <v>29076.426399999997</v>
      </c>
      <c r="X703" s="6"/>
    </row>
    <row r="704" spans="1:34">
      <c r="A704" s="16" t="s">
        <v>1599</v>
      </c>
      <c r="C704" s="21">
        <v>44100.373</v>
      </c>
      <c r="D704" s="21"/>
      <c r="E704">
        <f t="shared" si="78"/>
        <v>-276.9952657945318</v>
      </c>
      <c r="F704">
        <f t="shared" si="79"/>
        <v>-277</v>
      </c>
      <c r="G704">
        <f t="shared" si="77"/>
        <v>8.5812000033911318E-3</v>
      </c>
      <c r="I704">
        <f>G704</f>
        <v>8.5812000033911318E-3</v>
      </c>
      <c r="P704">
        <f t="shared" si="82"/>
        <v>5.48782210036105E-3</v>
      </c>
      <c r="Q704" s="2">
        <f t="shared" si="80"/>
        <v>29081.873</v>
      </c>
      <c r="X704" s="6"/>
      <c r="AD704">
        <v>42</v>
      </c>
      <c r="AF704" t="s">
        <v>1581</v>
      </c>
      <c r="AH704" t="s">
        <v>1511</v>
      </c>
    </row>
    <row r="705" spans="1:34">
      <c r="A705" s="16" t="s">
        <v>1600</v>
      </c>
      <c r="C705" s="21">
        <v>44109.455999999998</v>
      </c>
      <c r="D705" s="21"/>
      <c r="E705">
        <f t="shared" si="78"/>
        <v>-271.98421975646426</v>
      </c>
      <c r="F705">
        <f t="shared" si="79"/>
        <v>-272</v>
      </c>
      <c r="G705">
        <f t="shared" si="77"/>
        <v>2.8603200000361539E-2</v>
      </c>
      <c r="I705">
        <f>G705</f>
        <v>2.8603200000361539E-2</v>
      </c>
      <c r="P705">
        <f t="shared" si="82"/>
        <v>5.4947182588452074E-3</v>
      </c>
      <c r="Q705" s="2">
        <f t="shared" si="80"/>
        <v>29090.955999999998</v>
      </c>
      <c r="X705" s="6"/>
      <c r="AB705" t="s">
        <v>1554</v>
      </c>
      <c r="AH705" t="s">
        <v>1597</v>
      </c>
    </row>
    <row r="706" spans="1:34">
      <c r="A706" s="16" t="s">
        <v>1600</v>
      </c>
      <c r="C706" s="21">
        <v>44109.457999999999</v>
      </c>
      <c r="D706" s="21"/>
      <c r="E706">
        <f t="shared" si="78"/>
        <v>-271.9831163663863</v>
      </c>
      <c r="F706">
        <f t="shared" si="79"/>
        <v>-272</v>
      </c>
      <c r="G706">
        <f t="shared" si="77"/>
        <v>3.0603200000768993E-2</v>
      </c>
      <c r="I706">
        <f>G706</f>
        <v>3.0603200000768993E-2</v>
      </c>
      <c r="P706">
        <f t="shared" si="82"/>
        <v>5.4947182588452074E-3</v>
      </c>
      <c r="Q706" s="2">
        <f t="shared" si="80"/>
        <v>29090.957999999999</v>
      </c>
      <c r="X706" s="6"/>
      <c r="AB706" t="s">
        <v>1554</v>
      </c>
      <c r="AH706" t="s">
        <v>1597</v>
      </c>
    </row>
    <row r="707" spans="1:34">
      <c r="A707" s="16" t="s">
        <v>1600</v>
      </c>
      <c r="C707" s="21">
        <v>44109.462</v>
      </c>
      <c r="D707" s="21"/>
      <c r="E707">
        <f t="shared" si="78"/>
        <v>-271.98090958623033</v>
      </c>
      <c r="F707">
        <f t="shared" si="79"/>
        <v>-272</v>
      </c>
      <c r="G707">
        <f t="shared" si="77"/>
        <v>3.46032000015839E-2</v>
      </c>
      <c r="I707">
        <f>G707</f>
        <v>3.46032000015839E-2</v>
      </c>
      <c r="P707">
        <f t="shared" si="82"/>
        <v>5.4947182588452074E-3</v>
      </c>
      <c r="Q707" s="2">
        <f t="shared" si="80"/>
        <v>29090.962</v>
      </c>
      <c r="X707" s="6"/>
      <c r="AB707" t="s">
        <v>1554</v>
      </c>
      <c r="AH707" t="s">
        <v>1597</v>
      </c>
    </row>
    <row r="708" spans="1:34">
      <c r="A708" s="15" t="s">
        <v>1668</v>
      </c>
      <c r="B708" s="13"/>
      <c r="C708" s="22">
        <v>44114.860099999998</v>
      </c>
      <c r="D708" s="22"/>
      <c r="E708">
        <f t="shared" si="78"/>
        <v>-269.00280459689986</v>
      </c>
      <c r="F708">
        <f t="shared" si="79"/>
        <v>-269</v>
      </c>
      <c r="G708">
        <f t="shared" si="77"/>
        <v>-5.0836000009439886E-3</v>
      </c>
      <c r="J708">
        <f>G708</f>
        <v>-5.0836000009439886E-3</v>
      </c>
      <c r="P708">
        <f t="shared" si="82"/>
        <v>5.4988006721143701E-3</v>
      </c>
      <c r="Q708" s="2">
        <f t="shared" si="80"/>
        <v>29096.360099999998</v>
      </c>
      <c r="X708" s="6"/>
    </row>
    <row r="709" spans="1:34">
      <c r="A709" s="16" t="s">
        <v>1596</v>
      </c>
      <c r="C709" s="21">
        <v>44114.865700000002</v>
      </c>
      <c r="D709" s="21"/>
      <c r="E709">
        <f t="shared" si="78"/>
        <v>-268.99971510467992</v>
      </c>
      <c r="F709">
        <f t="shared" si="79"/>
        <v>-269</v>
      </c>
      <c r="G709">
        <f t="shared" si="77"/>
        <v>5.1640000310726464E-4</v>
      </c>
      <c r="J709">
        <f>G709</f>
        <v>5.1640000310726464E-4</v>
      </c>
      <c r="P709">
        <f t="shared" si="82"/>
        <v>5.4988006721143701E-3</v>
      </c>
      <c r="Q709" s="2">
        <f t="shared" si="80"/>
        <v>29096.365700000002</v>
      </c>
      <c r="X709" s="6"/>
      <c r="AB709" t="s">
        <v>1595</v>
      </c>
      <c r="AH709" t="s">
        <v>1597</v>
      </c>
    </row>
    <row r="710" spans="1:34">
      <c r="A710" s="16" t="s">
        <v>1599</v>
      </c>
      <c r="C710" s="21">
        <v>44129.368999999999</v>
      </c>
      <c r="D710" s="21"/>
      <c r="E710">
        <f t="shared" si="78"/>
        <v>-260.9983164474192</v>
      </c>
      <c r="F710">
        <f t="shared" si="79"/>
        <v>-261</v>
      </c>
      <c r="G710">
        <f t="shared" si="77"/>
        <v>3.0515999969793484E-3</v>
      </c>
      <c r="I710">
        <f t="shared" ref="I710:I724" si="83">G710</f>
        <v>3.0515999969793484E-3</v>
      </c>
      <c r="P710">
        <f t="shared" si="82"/>
        <v>5.5094844074872517E-3</v>
      </c>
      <c r="Q710" s="2">
        <f t="shared" si="80"/>
        <v>29110.868999999999</v>
      </c>
      <c r="X710" s="6"/>
      <c r="AB710" t="s">
        <v>1554</v>
      </c>
      <c r="AD710">
        <v>7</v>
      </c>
      <c r="AF710" t="s">
        <v>1516</v>
      </c>
      <c r="AH710" t="s">
        <v>1511</v>
      </c>
    </row>
    <row r="711" spans="1:34">
      <c r="A711" s="16" t="s">
        <v>1601</v>
      </c>
      <c r="C711" s="21">
        <v>44129.383000000002</v>
      </c>
      <c r="D711" s="21"/>
      <c r="E711">
        <f t="shared" si="78"/>
        <v>-260.99059271687344</v>
      </c>
      <c r="F711">
        <f t="shared" si="79"/>
        <v>-261</v>
      </c>
      <c r="G711">
        <f t="shared" si="77"/>
        <v>1.7051599999831524E-2</v>
      </c>
      <c r="I711">
        <f t="shared" si="83"/>
        <v>1.7051599999831524E-2</v>
      </c>
      <c r="P711">
        <f t="shared" si="82"/>
        <v>5.5094844074872517E-3</v>
      </c>
      <c r="Q711" s="2">
        <f t="shared" si="80"/>
        <v>29110.883000000002</v>
      </c>
      <c r="X711" s="6"/>
      <c r="AB711" t="s">
        <v>1554</v>
      </c>
      <c r="AD711">
        <v>30</v>
      </c>
      <c r="AF711" t="s">
        <v>1572</v>
      </c>
      <c r="AH711" t="s">
        <v>1511</v>
      </c>
    </row>
    <row r="712" spans="1:34">
      <c r="A712" s="16" t="s">
        <v>1552</v>
      </c>
      <c r="C712" s="21">
        <v>44136.633000000002</v>
      </c>
      <c r="D712" s="21"/>
      <c r="E712">
        <f t="shared" si="78"/>
        <v>-256.99080368505633</v>
      </c>
      <c r="F712">
        <f t="shared" si="79"/>
        <v>-257</v>
      </c>
      <c r="G712">
        <f t="shared" si="77"/>
        <v>1.6669200005708262E-2</v>
      </c>
      <c r="I712">
        <f t="shared" si="83"/>
        <v>1.6669200005708262E-2</v>
      </c>
      <c r="P712">
        <f t="shared" si="82"/>
        <v>5.5147157115310293E-3</v>
      </c>
      <c r="Q712" s="2">
        <f t="shared" si="80"/>
        <v>29118.133000000002</v>
      </c>
      <c r="X712" s="6"/>
      <c r="AB712" t="s">
        <v>1554</v>
      </c>
      <c r="AD712">
        <v>16</v>
      </c>
      <c r="AF712" t="s">
        <v>1560</v>
      </c>
      <c r="AH712" t="s">
        <v>1553</v>
      </c>
    </row>
    <row r="713" spans="1:34">
      <c r="A713" s="17" t="s">
        <v>1872</v>
      </c>
      <c r="C713" s="21">
        <v>44138.45</v>
      </c>
      <c r="D713" s="21"/>
      <c r="E713">
        <f t="shared" si="78"/>
        <v>-255.98837379942961</v>
      </c>
      <c r="F713">
        <f t="shared" si="79"/>
        <v>-256</v>
      </c>
      <c r="G713">
        <f t="shared" si="77"/>
        <v>2.107360000081826E-2</v>
      </c>
      <c r="I713">
        <f t="shared" si="83"/>
        <v>2.107360000081826E-2</v>
      </c>
      <c r="P713">
        <f t="shared" si="82"/>
        <v>5.5160120204958618E-3</v>
      </c>
      <c r="Q713" s="2">
        <f t="shared" si="80"/>
        <v>29119.949999999997</v>
      </c>
      <c r="X713" s="6"/>
    </row>
    <row r="714" spans="1:34">
      <c r="A714" s="16" t="s">
        <v>1602</v>
      </c>
      <c r="C714" s="21">
        <v>44149.296000000002</v>
      </c>
      <c r="D714" s="21"/>
      <c r="E714">
        <f t="shared" si="78"/>
        <v>-250.00468940782841</v>
      </c>
      <c r="F714">
        <f t="shared" si="79"/>
        <v>-250</v>
      </c>
      <c r="G714">
        <f t="shared" si="77"/>
        <v>-8.4999999962747097E-3</v>
      </c>
      <c r="I714">
        <f t="shared" si="83"/>
        <v>-8.4999999962747097E-3</v>
      </c>
      <c r="P714">
        <f t="shared" si="82"/>
        <v>5.5236931310975318E-3</v>
      </c>
      <c r="Q714" s="2">
        <f t="shared" si="80"/>
        <v>29130.796000000002</v>
      </c>
      <c r="X714" s="6"/>
      <c r="AB714" t="s">
        <v>1554</v>
      </c>
      <c r="AH714" t="s">
        <v>1597</v>
      </c>
    </row>
    <row r="715" spans="1:34">
      <c r="A715" s="16" t="s">
        <v>1601</v>
      </c>
      <c r="C715" s="21">
        <v>44149.305999999997</v>
      </c>
      <c r="D715" s="21"/>
      <c r="E715">
        <f t="shared" si="78"/>
        <v>-249.9991724574426</v>
      </c>
      <c r="F715">
        <f t="shared" si="79"/>
        <v>-250</v>
      </c>
      <c r="G715">
        <f t="shared" si="77"/>
        <v>1.4999999984866008E-3</v>
      </c>
      <c r="I715">
        <f t="shared" si="83"/>
        <v>1.4999999984866008E-3</v>
      </c>
      <c r="P715">
        <f t="shared" si="82"/>
        <v>5.5236931310975318E-3</v>
      </c>
      <c r="Q715" s="2">
        <f t="shared" si="80"/>
        <v>29130.805999999997</v>
      </c>
      <c r="X715" s="6"/>
      <c r="AB715" t="s">
        <v>1554</v>
      </c>
      <c r="AD715">
        <v>46</v>
      </c>
      <c r="AF715" t="s">
        <v>1572</v>
      </c>
      <c r="AH715" t="s">
        <v>1511</v>
      </c>
    </row>
    <row r="716" spans="1:34">
      <c r="A716" s="16" t="s">
        <v>1602</v>
      </c>
      <c r="C716" s="21">
        <v>44158.377</v>
      </c>
      <c r="D716" s="21"/>
      <c r="E716">
        <f t="shared" si="78"/>
        <v>-244.99474675983882</v>
      </c>
      <c r="F716">
        <f t="shared" si="79"/>
        <v>-245</v>
      </c>
      <c r="G716">
        <f t="shared" si="77"/>
        <v>9.5220000002882443E-3</v>
      </c>
      <c r="I716">
        <f t="shared" si="83"/>
        <v>9.5220000002882443E-3</v>
      </c>
      <c r="P716">
        <f t="shared" si="82"/>
        <v>5.5299673690917045E-3</v>
      </c>
      <c r="Q716" s="2">
        <f t="shared" si="80"/>
        <v>29139.877</v>
      </c>
      <c r="X716" s="6"/>
      <c r="AB716" t="s">
        <v>1554</v>
      </c>
      <c r="AH716" t="s">
        <v>1597</v>
      </c>
    </row>
    <row r="717" spans="1:34">
      <c r="A717" s="16" t="s">
        <v>1603</v>
      </c>
      <c r="C717" s="21">
        <v>44167.442000000003</v>
      </c>
      <c r="D717" s="21"/>
      <c r="E717">
        <f t="shared" si="78"/>
        <v>-239.99363123246891</v>
      </c>
      <c r="F717">
        <f t="shared" si="79"/>
        <v>-240</v>
      </c>
      <c r="G717">
        <f t="shared" si="77"/>
        <v>1.1544000000867527E-2</v>
      </c>
      <c r="I717">
        <f t="shared" si="83"/>
        <v>1.1544000000867527E-2</v>
      </c>
      <c r="P717">
        <f t="shared" si="82"/>
        <v>5.5361264366247682E-3</v>
      </c>
      <c r="Q717" s="2">
        <f t="shared" si="80"/>
        <v>29148.942000000003</v>
      </c>
      <c r="X717" s="6"/>
      <c r="AB717" t="s">
        <v>1554</v>
      </c>
      <c r="AH717" t="s">
        <v>1597</v>
      </c>
    </row>
    <row r="718" spans="1:34">
      <c r="A718" s="16" t="s">
        <v>1603</v>
      </c>
      <c r="C718" s="21">
        <v>44178.315000000002</v>
      </c>
      <c r="D718" s="21"/>
      <c r="E718">
        <f t="shared" si="78"/>
        <v>-233.99505107482119</v>
      </c>
      <c r="F718">
        <f t="shared" si="79"/>
        <v>-234</v>
      </c>
      <c r="G718">
        <f t="shared" si="77"/>
        <v>8.9704000056372024E-3</v>
      </c>
      <c r="I718">
        <f t="shared" si="83"/>
        <v>8.9704000056372024E-3</v>
      </c>
      <c r="P718">
        <f t="shared" si="82"/>
        <v>5.5433652926557822E-3</v>
      </c>
      <c r="Q718" s="2">
        <f t="shared" si="80"/>
        <v>29159.815000000002</v>
      </c>
      <c r="X718" s="6"/>
      <c r="AB718" t="s">
        <v>1554</v>
      </c>
      <c r="AH718" t="s">
        <v>1597</v>
      </c>
    </row>
    <row r="719" spans="1:34">
      <c r="A719" s="16" t="s">
        <v>1599</v>
      </c>
      <c r="C719" s="21">
        <v>44207.302000000003</v>
      </c>
      <c r="D719" s="21"/>
      <c r="E719">
        <f t="shared" si="78"/>
        <v>-218.00306698305744</v>
      </c>
      <c r="F719">
        <f t="shared" si="79"/>
        <v>-218</v>
      </c>
      <c r="G719">
        <f t="shared" si="77"/>
        <v>-5.5591999916941859E-3</v>
      </c>
      <c r="I719">
        <f t="shared" si="83"/>
        <v>-5.5591999916941859E-3</v>
      </c>
      <c r="P719">
        <f t="shared" si="82"/>
        <v>5.5618581086922829E-3</v>
      </c>
      <c r="Q719" s="2">
        <f t="shared" si="80"/>
        <v>29188.802000000003</v>
      </c>
      <c r="X719" s="6"/>
      <c r="AB719" t="s">
        <v>1554</v>
      </c>
      <c r="AD719">
        <v>9</v>
      </c>
      <c r="AF719" t="s">
        <v>1516</v>
      </c>
      <c r="AH719" t="s">
        <v>1511</v>
      </c>
    </row>
    <row r="720" spans="1:34">
      <c r="A720" s="16" t="s">
        <v>1601</v>
      </c>
      <c r="C720" s="21">
        <v>44207.31</v>
      </c>
      <c r="D720" s="21"/>
      <c r="E720">
        <f t="shared" si="78"/>
        <v>-217.99865342274958</v>
      </c>
      <c r="F720">
        <f t="shared" si="79"/>
        <v>-218</v>
      </c>
      <c r="G720">
        <f t="shared" si="77"/>
        <v>2.440800002659671E-3</v>
      </c>
      <c r="I720">
        <f t="shared" si="83"/>
        <v>2.440800002659671E-3</v>
      </c>
      <c r="P720">
        <f t="shared" si="82"/>
        <v>5.5618581086922829E-3</v>
      </c>
      <c r="Q720" s="2">
        <f t="shared" si="80"/>
        <v>29188.809999999998</v>
      </c>
      <c r="X720" s="6"/>
      <c r="AB720" t="s">
        <v>1554</v>
      </c>
      <c r="AD720">
        <v>21</v>
      </c>
      <c r="AF720" t="s">
        <v>1566</v>
      </c>
      <c r="AH720" t="s">
        <v>1511</v>
      </c>
    </row>
    <row r="721" spans="1:34">
      <c r="A721" s="16" t="s">
        <v>1552</v>
      </c>
      <c r="C721" s="21">
        <v>44279.798999999999</v>
      </c>
      <c r="D721" s="21"/>
      <c r="E721">
        <f t="shared" si="78"/>
        <v>-178.00683175000503</v>
      </c>
      <c r="F721">
        <f t="shared" si="79"/>
        <v>-178</v>
      </c>
      <c r="G721">
        <f t="shared" si="77"/>
        <v>-1.2383200002659578E-2</v>
      </c>
      <c r="I721">
        <f t="shared" si="83"/>
        <v>-1.2383200002659578E-2</v>
      </c>
      <c r="P721">
        <f t="shared" si="82"/>
        <v>5.6029305121258807E-3</v>
      </c>
      <c r="Q721" s="2">
        <f t="shared" si="80"/>
        <v>29261.298999999999</v>
      </c>
      <c r="X721" s="6"/>
      <c r="AB721" t="s">
        <v>1554</v>
      </c>
      <c r="AD721">
        <v>12</v>
      </c>
      <c r="AF721" t="s">
        <v>1556</v>
      </c>
      <c r="AH721" t="s">
        <v>1553</v>
      </c>
    </row>
    <row r="722" spans="1:34">
      <c r="A722" s="16" t="s">
        <v>1604</v>
      </c>
      <c r="C722" s="21">
        <v>44370.434999999998</v>
      </c>
      <c r="D722" s="21"/>
      <c r="E722">
        <f t="shared" si="78"/>
        <v>-128.00340020686403</v>
      </c>
      <c r="F722">
        <f t="shared" si="79"/>
        <v>-128</v>
      </c>
      <c r="G722">
        <f t="shared" si="77"/>
        <v>-6.1631999997189268E-3</v>
      </c>
      <c r="I722">
        <f t="shared" si="83"/>
        <v>-6.1631999997189268E-3</v>
      </c>
      <c r="P722">
        <f t="shared" si="82"/>
        <v>5.6439056749181303E-3</v>
      </c>
      <c r="Q722" s="2">
        <f t="shared" si="80"/>
        <v>29351.934999999998</v>
      </c>
      <c r="X722" s="6"/>
      <c r="AB722" t="s">
        <v>1554</v>
      </c>
      <c r="AH722" t="s">
        <v>1597</v>
      </c>
    </row>
    <row r="723" spans="1:34">
      <c r="A723" s="16" t="s">
        <v>1606</v>
      </c>
      <c r="C723" s="21">
        <v>44437.519</v>
      </c>
      <c r="D723" s="21"/>
      <c r="E723">
        <f t="shared" si="78"/>
        <v>-90.993490219218373</v>
      </c>
      <c r="F723">
        <f t="shared" si="79"/>
        <v>-91</v>
      </c>
      <c r="G723">
        <f t="shared" si="77"/>
        <v>1.1799600004451349E-2</v>
      </c>
      <c r="I723">
        <f t="shared" si="83"/>
        <v>1.1799600004451349E-2</v>
      </c>
      <c r="P723">
        <f t="shared" si="82"/>
        <v>5.6668126210982417E-3</v>
      </c>
      <c r="Q723" s="2">
        <f t="shared" si="80"/>
        <v>29419.019</v>
      </c>
      <c r="X723" s="6"/>
      <c r="AB723" t="s">
        <v>1554</v>
      </c>
      <c r="AD723">
        <v>8</v>
      </c>
      <c r="AF723" t="s">
        <v>1605</v>
      </c>
      <c r="AH723" t="s">
        <v>1511</v>
      </c>
    </row>
    <row r="724" spans="1:34">
      <c r="A724" s="16" t="s">
        <v>1552</v>
      </c>
      <c r="C724" s="21">
        <v>44444.754999999997</v>
      </c>
      <c r="D724" s="21"/>
      <c r="E724">
        <f t="shared" si="78"/>
        <v>-87.00142491794702</v>
      </c>
      <c r="F724">
        <f t="shared" si="79"/>
        <v>-87</v>
      </c>
      <c r="G724">
        <f t="shared" ref="G724:G787" si="84">+C724-(C$7+F724*C$8)</f>
        <v>-2.582799999800045E-3</v>
      </c>
      <c r="I724">
        <f t="shared" si="83"/>
        <v>-2.582799999800045E-3</v>
      </c>
      <c r="P724">
        <f t="shared" si="82"/>
        <v>5.6689112885998719E-3</v>
      </c>
      <c r="Q724" s="2">
        <f t="shared" si="80"/>
        <v>29426.254999999997</v>
      </c>
      <c r="X724" s="6"/>
      <c r="AB724" t="s">
        <v>1554</v>
      </c>
      <c r="AD724">
        <v>17</v>
      </c>
      <c r="AF724" t="s">
        <v>1607</v>
      </c>
      <c r="AH724" t="s">
        <v>1553</v>
      </c>
    </row>
    <row r="725" spans="1:34">
      <c r="A725" s="16" t="s">
        <v>1608</v>
      </c>
      <c r="C725" s="21">
        <v>44453.820899999999</v>
      </c>
      <c r="D725" s="21"/>
      <c r="E725">
        <f t="shared" ref="E725:E788" si="85">+(C725-C$7)/C$8</f>
        <v>-81.999812865042657</v>
      </c>
      <c r="F725">
        <f t="shared" ref="F725:F788" si="86">ROUND(2*E725,0)/2</f>
        <v>-82</v>
      </c>
      <c r="G725">
        <f t="shared" si="84"/>
        <v>3.3919999987119809E-4</v>
      </c>
      <c r="J725">
        <f>G725</f>
        <v>3.3919999987119809E-4</v>
      </c>
      <c r="P725">
        <f t="shared" si="82"/>
        <v>5.6714309695619124E-3</v>
      </c>
      <c r="Q725" s="2">
        <f t="shared" ref="Q725:Q788" si="87">+C725-15018.5</f>
        <v>29435.320899999999</v>
      </c>
      <c r="X725" s="6"/>
      <c r="AB725" t="s">
        <v>1595</v>
      </c>
      <c r="AH725" t="s">
        <v>1597</v>
      </c>
    </row>
    <row r="726" spans="1:34">
      <c r="A726" s="16" t="s">
        <v>1609</v>
      </c>
      <c r="C726" s="21">
        <v>44466.502999999997</v>
      </c>
      <c r="D726" s="21"/>
      <c r="E726">
        <f t="shared" si="85"/>
        <v>-75.003161212573573</v>
      </c>
      <c r="F726">
        <f t="shared" si="86"/>
        <v>-75</v>
      </c>
      <c r="G726">
        <f t="shared" si="84"/>
        <v>-5.7300000044051558E-3</v>
      </c>
      <c r="I726">
        <f t="shared" ref="I726:I739" si="88">G726</f>
        <v>-5.7300000044051558E-3</v>
      </c>
      <c r="P726">
        <f t="shared" si="82"/>
        <v>5.6747650365341082E-3</v>
      </c>
      <c r="Q726" s="2">
        <f t="shared" si="87"/>
        <v>29448.002999999997</v>
      </c>
      <c r="X726" s="6"/>
      <c r="AB726" t="s">
        <v>1554</v>
      </c>
      <c r="AH726" t="s">
        <v>1597</v>
      </c>
    </row>
    <row r="727" spans="1:34">
      <c r="A727" s="16" t="s">
        <v>1610</v>
      </c>
      <c r="C727" s="21">
        <v>44466.506999999998</v>
      </c>
      <c r="D727" s="21"/>
      <c r="E727">
        <f t="shared" si="85"/>
        <v>-75.000954432417643</v>
      </c>
      <c r="F727">
        <f t="shared" si="86"/>
        <v>-75</v>
      </c>
      <c r="G727">
        <f t="shared" si="84"/>
        <v>-1.7300000035902485E-3</v>
      </c>
      <c r="I727">
        <f t="shared" si="88"/>
        <v>-1.7300000035902485E-3</v>
      </c>
      <c r="P727">
        <f t="shared" si="82"/>
        <v>5.6747650365341082E-3</v>
      </c>
      <c r="Q727" s="2">
        <f t="shared" si="87"/>
        <v>29448.006999999998</v>
      </c>
      <c r="X727" s="6"/>
      <c r="AB727" t="s">
        <v>1554</v>
      </c>
      <c r="AD727">
        <v>24</v>
      </c>
      <c r="AF727" t="s">
        <v>1572</v>
      </c>
      <c r="AH727" t="s">
        <v>1511</v>
      </c>
    </row>
    <row r="728" spans="1:34">
      <c r="A728" s="16" t="s">
        <v>1609</v>
      </c>
      <c r="C728" s="21">
        <v>44466.535000000003</v>
      </c>
      <c r="D728" s="21"/>
      <c r="E728">
        <f t="shared" si="85"/>
        <v>-74.985506971326103</v>
      </c>
      <c r="F728">
        <f t="shared" si="86"/>
        <v>-75</v>
      </c>
      <c r="G728">
        <f t="shared" si="84"/>
        <v>2.6270000002114102E-2</v>
      </c>
      <c r="I728">
        <f t="shared" si="88"/>
        <v>2.6270000002114102E-2</v>
      </c>
      <c r="P728">
        <f t="shared" si="82"/>
        <v>5.6747650365341082E-3</v>
      </c>
      <c r="Q728" s="2">
        <f t="shared" si="87"/>
        <v>29448.035000000003</v>
      </c>
      <c r="X728" s="6"/>
      <c r="AB728" t="s">
        <v>1554</v>
      </c>
      <c r="AH728" t="s">
        <v>1597</v>
      </c>
    </row>
    <row r="729" spans="1:34">
      <c r="A729" s="16" t="s">
        <v>1606</v>
      </c>
      <c r="C729" s="21">
        <v>44468.328000000001</v>
      </c>
      <c r="D729" s="21"/>
      <c r="E729">
        <f t="shared" si="85"/>
        <v>-73.996317766630995</v>
      </c>
      <c r="F729">
        <f t="shared" si="86"/>
        <v>-74</v>
      </c>
      <c r="G729">
        <f t="shared" si="84"/>
        <v>6.674399999610614E-3</v>
      </c>
      <c r="I729">
        <f t="shared" si="88"/>
        <v>6.674399999610614E-3</v>
      </c>
      <c r="P729">
        <f t="shared" si="82"/>
        <v>5.6752229045420729E-3</v>
      </c>
      <c r="Q729" s="2">
        <f t="shared" si="87"/>
        <v>29449.828000000001</v>
      </c>
      <c r="X729" s="6"/>
      <c r="AB729" t="s">
        <v>1554</v>
      </c>
      <c r="AD729">
        <v>7</v>
      </c>
      <c r="AF729" t="s">
        <v>1605</v>
      </c>
      <c r="AH729" t="s">
        <v>1511</v>
      </c>
    </row>
    <row r="730" spans="1:34">
      <c r="A730" s="16" t="s">
        <v>1598</v>
      </c>
      <c r="C730" s="21">
        <v>44486.447</v>
      </c>
      <c r="D730" s="21"/>
      <c r="E730">
        <f t="shared" si="85"/>
        <v>-64.000155357322058</v>
      </c>
      <c r="F730">
        <f t="shared" si="86"/>
        <v>-64</v>
      </c>
      <c r="G730">
        <f t="shared" si="84"/>
        <v>-2.8159999783383682E-4</v>
      </c>
      <c r="I730">
        <f t="shared" si="88"/>
        <v>-2.8159999783383682E-4</v>
      </c>
      <c r="P730">
        <f t="shared" si="82"/>
        <v>5.6795482096072825E-3</v>
      </c>
      <c r="Q730" s="2">
        <f t="shared" si="87"/>
        <v>29467.947</v>
      </c>
      <c r="X730" s="6"/>
      <c r="AB730" t="s">
        <v>1554</v>
      </c>
      <c r="AH730" t="s">
        <v>1597</v>
      </c>
    </row>
    <row r="731" spans="1:34">
      <c r="A731" s="16" t="s">
        <v>1598</v>
      </c>
      <c r="C731" s="21">
        <v>44486.449000000001</v>
      </c>
      <c r="D731" s="21"/>
      <c r="E731">
        <f t="shared" si="85"/>
        <v>-63.999051967244093</v>
      </c>
      <c r="F731">
        <f t="shared" si="86"/>
        <v>-64</v>
      </c>
      <c r="G731">
        <f t="shared" si="84"/>
        <v>1.7184000025736168E-3</v>
      </c>
      <c r="I731">
        <f t="shared" si="88"/>
        <v>1.7184000025736168E-3</v>
      </c>
      <c r="P731">
        <f t="shared" si="82"/>
        <v>5.6795482096072825E-3</v>
      </c>
      <c r="Q731" s="2">
        <f t="shared" si="87"/>
        <v>29467.949000000001</v>
      </c>
      <c r="X731" s="6"/>
      <c r="AB731" t="s">
        <v>1554</v>
      </c>
      <c r="AH731" t="s">
        <v>1597</v>
      </c>
    </row>
    <row r="732" spans="1:34">
      <c r="A732" s="16" t="s">
        <v>1609</v>
      </c>
      <c r="C732" s="21">
        <v>44486.482000000004</v>
      </c>
      <c r="D732" s="21"/>
      <c r="E732">
        <f t="shared" si="85"/>
        <v>-63.980846030959633</v>
      </c>
      <c r="F732">
        <f t="shared" si="86"/>
        <v>-64</v>
      </c>
      <c r="G732">
        <f t="shared" si="84"/>
        <v>3.4718400005658623E-2</v>
      </c>
      <c r="I732">
        <f t="shared" si="88"/>
        <v>3.4718400005658623E-2</v>
      </c>
      <c r="P732">
        <f t="shared" si="82"/>
        <v>5.6795482096072825E-3</v>
      </c>
      <c r="Q732" s="2">
        <f t="shared" si="87"/>
        <v>29467.982000000004</v>
      </c>
      <c r="X732" s="6"/>
      <c r="AB732" t="s">
        <v>1554</v>
      </c>
      <c r="AH732" t="s">
        <v>1597</v>
      </c>
    </row>
    <row r="733" spans="1:34">
      <c r="A733" s="16" t="s">
        <v>1610</v>
      </c>
      <c r="C733" s="21">
        <v>44497.326000000001</v>
      </c>
      <c r="D733" s="21"/>
      <c r="E733">
        <f t="shared" si="85"/>
        <v>-57.998265029440418</v>
      </c>
      <c r="F733">
        <f t="shared" si="86"/>
        <v>-58</v>
      </c>
      <c r="G733">
        <f t="shared" si="84"/>
        <v>3.1448000008822419E-3</v>
      </c>
      <c r="I733">
        <f t="shared" si="88"/>
        <v>3.1448000008822419E-3</v>
      </c>
      <c r="P733">
        <f t="shared" si="82"/>
        <v>5.681922265361081E-3</v>
      </c>
      <c r="Q733" s="2">
        <f t="shared" si="87"/>
        <v>29478.826000000001</v>
      </c>
      <c r="X733" s="6"/>
      <c r="AB733" t="s">
        <v>1554</v>
      </c>
      <c r="AD733">
        <v>7</v>
      </c>
      <c r="AF733" t="s">
        <v>1516</v>
      </c>
      <c r="AH733" t="s">
        <v>1511</v>
      </c>
    </row>
    <row r="734" spans="1:34">
      <c r="A734" s="16" t="s">
        <v>1611</v>
      </c>
      <c r="C734" s="21">
        <v>44506.36</v>
      </c>
      <c r="D734" s="21"/>
      <c r="E734">
        <f t="shared" si="85"/>
        <v>-53.014252048277022</v>
      </c>
      <c r="F734">
        <f t="shared" si="86"/>
        <v>-53</v>
      </c>
      <c r="G734">
        <f t="shared" si="84"/>
        <v>-2.5833200001216028E-2</v>
      </c>
      <c r="I734">
        <f t="shared" si="88"/>
        <v>-2.5833200001216028E-2</v>
      </c>
      <c r="P734">
        <f t="shared" si="82"/>
        <v>5.6837739576486935E-3</v>
      </c>
      <c r="Q734" s="2">
        <f t="shared" si="87"/>
        <v>29487.86</v>
      </c>
      <c r="X734" s="6"/>
      <c r="AB734" t="s">
        <v>1554</v>
      </c>
      <c r="AD734">
        <v>10</v>
      </c>
      <c r="AF734" t="s">
        <v>1605</v>
      </c>
      <c r="AH734" t="s">
        <v>1511</v>
      </c>
    </row>
    <row r="735" spans="1:34">
      <c r="A735" s="16" t="s">
        <v>1611</v>
      </c>
      <c r="C735" s="21">
        <v>44515.438999999998</v>
      </c>
      <c r="D735" s="21"/>
      <c r="E735">
        <f t="shared" si="85"/>
        <v>-48.005412790365384</v>
      </c>
      <c r="F735">
        <f t="shared" si="86"/>
        <v>-48</v>
      </c>
      <c r="G735">
        <f t="shared" si="84"/>
        <v>-9.8111999977845699E-3</v>
      </c>
      <c r="I735">
        <f t="shared" si="88"/>
        <v>-9.8111999977845699E-3</v>
      </c>
      <c r="P735">
        <f t="shared" si="82"/>
        <v>5.6855104794751987E-3</v>
      </c>
      <c r="Q735" s="2">
        <f t="shared" si="87"/>
        <v>29496.938999999998</v>
      </c>
      <c r="X735" s="6"/>
      <c r="AB735" t="s">
        <v>1554</v>
      </c>
      <c r="AD735">
        <v>9</v>
      </c>
      <c r="AF735" t="s">
        <v>1605</v>
      </c>
      <c r="AH735" t="s">
        <v>1511</v>
      </c>
    </row>
    <row r="736" spans="1:34">
      <c r="A736" s="16" t="s">
        <v>1552</v>
      </c>
      <c r="C736" s="21">
        <v>44522.697999999997</v>
      </c>
      <c r="D736" s="21"/>
      <c r="E736">
        <f t="shared" si="85"/>
        <v>-44.000658503199404</v>
      </c>
      <c r="F736">
        <f t="shared" si="86"/>
        <v>-44</v>
      </c>
      <c r="G736">
        <f t="shared" si="84"/>
        <v>-1.1936000009882264E-3</v>
      </c>
      <c r="I736">
        <f t="shared" si="88"/>
        <v>-1.1936000009882264E-3</v>
      </c>
      <c r="P736">
        <f t="shared" si="82"/>
        <v>5.6868167742044036E-3</v>
      </c>
      <c r="Q736" s="2">
        <f t="shared" si="87"/>
        <v>29504.197999999997</v>
      </c>
      <c r="X736" s="6"/>
      <c r="AB736" t="s">
        <v>1554</v>
      </c>
      <c r="AD736">
        <v>10</v>
      </c>
      <c r="AF736" t="s">
        <v>1556</v>
      </c>
      <c r="AH736" t="s">
        <v>1553</v>
      </c>
    </row>
    <row r="737" spans="1:34">
      <c r="A737" s="16" t="s">
        <v>1611</v>
      </c>
      <c r="C737" s="21">
        <v>44524.519</v>
      </c>
      <c r="D737" s="21"/>
      <c r="E737">
        <f t="shared" si="85"/>
        <v>-42.996021837412755</v>
      </c>
      <c r="F737">
        <f t="shared" si="86"/>
        <v>-43</v>
      </c>
      <c r="G737">
        <f t="shared" si="84"/>
        <v>7.2108000022126362E-3</v>
      </c>
      <c r="I737">
        <f t="shared" si="88"/>
        <v>7.2108000022126362E-3</v>
      </c>
      <c r="P737">
        <f t="shared" si="82"/>
        <v>5.687131830840594E-3</v>
      </c>
      <c r="Q737" s="2">
        <f t="shared" si="87"/>
        <v>29506.019</v>
      </c>
      <c r="X737" s="6"/>
      <c r="AB737" t="s">
        <v>1554</v>
      </c>
      <c r="AD737">
        <v>9</v>
      </c>
      <c r="AF737" t="s">
        <v>1605</v>
      </c>
      <c r="AH737" t="s">
        <v>1511</v>
      </c>
    </row>
    <row r="738" spans="1:34">
      <c r="A738" s="16" t="s">
        <v>1609</v>
      </c>
      <c r="C738" s="21">
        <v>44546.29</v>
      </c>
      <c r="D738" s="21"/>
      <c r="E738">
        <f t="shared" si="85"/>
        <v>-30.985069146144696</v>
      </c>
      <c r="F738">
        <f t="shared" si="86"/>
        <v>-31</v>
      </c>
      <c r="G738">
        <f t="shared" si="84"/>
        <v>2.7063600005931221E-2</v>
      </c>
      <c r="I738">
        <f t="shared" si="88"/>
        <v>2.7063600005931221E-2</v>
      </c>
      <c r="P738">
        <f t="shared" si="82"/>
        <v>5.6905531786362222E-3</v>
      </c>
      <c r="Q738" s="2">
        <f t="shared" si="87"/>
        <v>29527.79</v>
      </c>
      <c r="X738" s="6"/>
      <c r="AB738" t="s">
        <v>1554</v>
      </c>
      <c r="AH738" t="s">
        <v>1597</v>
      </c>
    </row>
    <row r="739" spans="1:34">
      <c r="A739" s="16" t="s">
        <v>1552</v>
      </c>
      <c r="C739" s="21">
        <v>44562.569000000003</v>
      </c>
      <c r="D739" s="21"/>
      <c r="E739">
        <f t="shared" si="85"/>
        <v>-22.004025608357079</v>
      </c>
      <c r="F739">
        <f t="shared" si="86"/>
        <v>-22</v>
      </c>
      <c r="G739">
        <f t="shared" si="84"/>
        <v>-7.2967999949469231E-3</v>
      </c>
      <c r="I739">
        <f t="shared" si="88"/>
        <v>-7.2967999949469231E-3</v>
      </c>
      <c r="P739">
        <f t="shared" si="82"/>
        <v>5.692683845139955E-3</v>
      </c>
      <c r="Q739" s="2">
        <f t="shared" si="87"/>
        <v>29544.069000000003</v>
      </c>
      <c r="X739" s="6"/>
      <c r="AB739" t="s">
        <v>1554</v>
      </c>
      <c r="AD739">
        <v>11</v>
      </c>
      <c r="AF739" t="s">
        <v>1556</v>
      </c>
      <c r="AH739" t="s">
        <v>1553</v>
      </c>
    </row>
    <row r="740" spans="1:34">
      <c r="A740" s="16" t="s">
        <v>1604</v>
      </c>
      <c r="B740" s="16"/>
      <c r="C740" s="12">
        <v>44564.3897</v>
      </c>
      <c r="D740" s="12"/>
      <c r="E740">
        <f t="shared" si="85"/>
        <v>-20.999554451085938</v>
      </c>
      <c r="F740">
        <f t="shared" si="86"/>
        <v>-21</v>
      </c>
      <c r="G740">
        <f t="shared" si="84"/>
        <v>8.0760000128066167E-4</v>
      </c>
      <c r="J740">
        <f>G740</f>
        <v>8.0760000128066167E-4</v>
      </c>
      <c r="P740">
        <f t="shared" si="82"/>
        <v>5.6928975517703696E-3</v>
      </c>
      <c r="Q740" s="2">
        <f t="shared" si="87"/>
        <v>29545.8897</v>
      </c>
      <c r="X740" s="6"/>
      <c r="AB740" t="s">
        <v>1595</v>
      </c>
      <c r="AH740" t="s">
        <v>1597</v>
      </c>
    </row>
    <row r="741" spans="1:34">
      <c r="A741" s="16" t="s">
        <v>1611</v>
      </c>
      <c r="B741" s="16"/>
      <c r="C741" s="12">
        <v>44564.396000000001</v>
      </c>
      <c r="D741" s="12"/>
      <c r="E741">
        <f t="shared" si="85"/>
        <v>-20.996078772340542</v>
      </c>
      <c r="F741">
        <f t="shared" si="86"/>
        <v>-21</v>
      </c>
      <c r="G741">
        <f t="shared" si="84"/>
        <v>7.1076000022003427E-3</v>
      </c>
      <c r="I741">
        <f>G741</f>
        <v>7.1076000022003427E-3</v>
      </c>
      <c r="P741">
        <f t="shared" si="82"/>
        <v>5.6928975517703696E-3</v>
      </c>
      <c r="Q741" s="2">
        <f t="shared" si="87"/>
        <v>29545.896000000001</v>
      </c>
      <c r="X741" s="6"/>
      <c r="AB741" t="s">
        <v>1554</v>
      </c>
      <c r="AD741">
        <v>8</v>
      </c>
      <c r="AF741" t="s">
        <v>1605</v>
      </c>
      <c r="AH741" t="s">
        <v>1511</v>
      </c>
    </row>
    <row r="742" spans="1:34">
      <c r="A742" s="15" t="s">
        <v>1910</v>
      </c>
      <c r="B742" s="35" t="s">
        <v>1496</v>
      </c>
      <c r="C742" s="15">
        <v>44602.452799999999</v>
      </c>
      <c r="D742" s="15">
        <v>1.2999999999999999E-3</v>
      </c>
      <c r="E742" s="32">
        <f t="shared" si="85"/>
        <v>-3.3101702298882348E-4</v>
      </c>
      <c r="F742">
        <f t="shared" si="86"/>
        <v>0</v>
      </c>
      <c r="G742">
        <f t="shared" si="84"/>
        <v>-5.9999999939464033E-4</v>
      </c>
      <c r="J742">
        <f t="shared" ref="J742:J749" si="89">G742</f>
        <v>-5.9999999939464033E-4</v>
      </c>
      <c r="O742">
        <f ca="1">+C$11+C$12*F742</f>
        <v>5.5884083278913421E-4</v>
      </c>
      <c r="P742">
        <f t="shared" si="82"/>
        <v>5.6963212159484482E-3</v>
      </c>
      <c r="Q742" s="2">
        <f t="shared" si="87"/>
        <v>29583.952799999999</v>
      </c>
      <c r="X742" s="6"/>
    </row>
    <row r="743" spans="1:34">
      <c r="A743" s="15" t="s">
        <v>1910</v>
      </c>
      <c r="B743" s="35" t="s">
        <v>1496</v>
      </c>
      <c r="C743" s="15">
        <v>44602.453000000001</v>
      </c>
      <c r="D743" s="15">
        <v>8.0000000000000004E-4</v>
      </c>
      <c r="E743" s="32">
        <f t="shared" si="85"/>
        <v>-2.2067801398784574E-4</v>
      </c>
      <c r="F743">
        <f t="shared" si="86"/>
        <v>0</v>
      </c>
      <c r="G743">
        <f t="shared" si="84"/>
        <v>-3.9999999717110768E-4</v>
      </c>
      <c r="J743">
        <f t="shared" si="89"/>
        <v>-3.9999999717110768E-4</v>
      </c>
      <c r="O743">
        <f ca="1">+C$11+C$12*F743</f>
        <v>5.5884083278913421E-4</v>
      </c>
      <c r="P743">
        <f t="shared" si="82"/>
        <v>5.6963212159484482E-3</v>
      </c>
      <c r="Q743" s="2">
        <f t="shared" si="87"/>
        <v>29583.953000000001</v>
      </c>
      <c r="X743" s="6"/>
    </row>
    <row r="744" spans="1:34">
      <c r="A744" s="16" t="s">
        <v>1494</v>
      </c>
      <c r="B744" s="16"/>
      <c r="C744" s="12">
        <v>44602.453399999999</v>
      </c>
      <c r="D744" s="12" t="s">
        <v>1496</v>
      </c>
      <c r="E744">
        <f t="shared" si="85"/>
        <v>0</v>
      </c>
      <c r="F744">
        <f t="shared" si="86"/>
        <v>0</v>
      </c>
      <c r="G744">
        <f t="shared" si="84"/>
        <v>0</v>
      </c>
      <c r="J744">
        <f t="shared" si="89"/>
        <v>0</v>
      </c>
      <c r="P744">
        <f t="shared" si="82"/>
        <v>5.6963212159484482E-3</v>
      </c>
      <c r="Q744" s="2">
        <f t="shared" si="87"/>
        <v>29583.953399999999</v>
      </c>
      <c r="X744" s="6"/>
    </row>
    <row r="745" spans="1:34">
      <c r="A745" s="15" t="s">
        <v>1645</v>
      </c>
      <c r="B745" s="35" t="s">
        <v>1647</v>
      </c>
      <c r="C745" s="15">
        <v>44602.453399999999</v>
      </c>
      <c r="D745" s="15" t="s">
        <v>1909</v>
      </c>
      <c r="E745" s="32">
        <f t="shared" si="85"/>
        <v>0</v>
      </c>
      <c r="F745">
        <f t="shared" si="86"/>
        <v>0</v>
      </c>
      <c r="G745">
        <f t="shared" si="84"/>
        <v>0</v>
      </c>
      <c r="J745">
        <f t="shared" si="89"/>
        <v>0</v>
      </c>
      <c r="O745">
        <f ca="1">+C$11+C$12*F745</f>
        <v>5.5884083278913421E-4</v>
      </c>
      <c r="P745">
        <f t="shared" si="82"/>
        <v>5.6963212159484482E-3</v>
      </c>
      <c r="Q745" s="2">
        <f t="shared" si="87"/>
        <v>29583.953399999999</v>
      </c>
      <c r="X745" s="6"/>
    </row>
    <row r="746" spans="1:34">
      <c r="A746" s="64" t="s">
        <v>1612</v>
      </c>
      <c r="B746" s="35" t="s">
        <v>1647</v>
      </c>
      <c r="C746" s="15">
        <v>44602.453699999998</v>
      </c>
      <c r="D746" s="15">
        <v>2.9999999999999997E-4</v>
      </c>
      <c r="E746" s="32">
        <f t="shared" si="85"/>
        <v>1.6550851149441174E-4</v>
      </c>
      <c r="F746">
        <f t="shared" si="86"/>
        <v>0</v>
      </c>
      <c r="G746">
        <f t="shared" si="84"/>
        <v>2.9999999969732016E-4</v>
      </c>
      <c r="J746">
        <f t="shared" si="89"/>
        <v>2.9999999969732016E-4</v>
      </c>
      <c r="O746">
        <f ca="1">+C$11+C$12*F746</f>
        <v>5.5884083278913421E-4</v>
      </c>
      <c r="P746">
        <f t="shared" si="82"/>
        <v>5.6963212159484482E-3</v>
      </c>
      <c r="Q746" s="2">
        <f t="shared" si="87"/>
        <v>29583.953699999998</v>
      </c>
      <c r="X746" s="6"/>
    </row>
    <row r="747" spans="1:34">
      <c r="A747" s="15" t="s">
        <v>1645</v>
      </c>
      <c r="B747" s="35" t="s">
        <v>1647</v>
      </c>
      <c r="C747" s="15">
        <v>44602.453699999998</v>
      </c>
      <c r="D747" s="15" t="s">
        <v>1909</v>
      </c>
      <c r="E747" s="32">
        <f t="shared" si="85"/>
        <v>1.6550851149441174E-4</v>
      </c>
      <c r="F747">
        <f t="shared" si="86"/>
        <v>0</v>
      </c>
      <c r="G747">
        <f t="shared" si="84"/>
        <v>2.9999999969732016E-4</v>
      </c>
      <c r="J747">
        <f t="shared" si="89"/>
        <v>2.9999999969732016E-4</v>
      </c>
      <c r="O747">
        <f ca="1">+C$11+C$12*F747</f>
        <v>5.5884083278913421E-4</v>
      </c>
      <c r="P747">
        <f t="shared" si="82"/>
        <v>5.6963212159484482E-3</v>
      </c>
      <c r="Q747" s="2">
        <f t="shared" si="87"/>
        <v>29583.953699999998</v>
      </c>
      <c r="X747" s="6"/>
    </row>
    <row r="748" spans="1:34">
      <c r="A748" s="15" t="s">
        <v>1910</v>
      </c>
      <c r="B748" s="35" t="s">
        <v>1496</v>
      </c>
      <c r="C748" s="15">
        <v>44602.453800000003</v>
      </c>
      <c r="D748" s="15">
        <v>8.9999999999999998E-4</v>
      </c>
      <c r="E748" s="32">
        <f t="shared" si="85"/>
        <v>2.2067801800195548E-4</v>
      </c>
      <c r="F748">
        <f t="shared" si="86"/>
        <v>0</v>
      </c>
      <c r="G748">
        <f t="shared" si="84"/>
        <v>4.0000000444706529E-4</v>
      </c>
      <c r="J748">
        <f t="shared" si="89"/>
        <v>4.0000000444706529E-4</v>
      </c>
      <c r="O748">
        <f ca="1">+C$11+C$12*F748</f>
        <v>5.5884083278913421E-4</v>
      </c>
      <c r="P748">
        <f t="shared" si="82"/>
        <v>5.6963212159484482E-3</v>
      </c>
      <c r="Q748" s="2">
        <f t="shared" si="87"/>
        <v>29583.953800000003</v>
      </c>
      <c r="X748" s="6"/>
    </row>
    <row r="749" spans="1:34">
      <c r="A749" s="15" t="s">
        <v>1910</v>
      </c>
      <c r="B749" s="35" t="s">
        <v>1496</v>
      </c>
      <c r="C749" s="15">
        <v>44602.4539</v>
      </c>
      <c r="D749" s="15">
        <v>1.1999999999999999E-3</v>
      </c>
      <c r="E749" s="32">
        <f t="shared" si="85"/>
        <v>2.7584752049538948E-4</v>
      </c>
      <c r="F749">
        <f t="shared" si="86"/>
        <v>0</v>
      </c>
      <c r="G749">
        <f t="shared" si="84"/>
        <v>5.0000000192085281E-4</v>
      </c>
      <c r="J749">
        <f t="shared" si="89"/>
        <v>5.0000000192085281E-4</v>
      </c>
      <c r="O749">
        <f ca="1">+C$11+C$12*F749</f>
        <v>5.5884083278913421E-4</v>
      </c>
      <c r="P749">
        <f t="shared" si="82"/>
        <v>5.6963212159484482E-3</v>
      </c>
      <c r="Q749" s="2">
        <f t="shared" si="87"/>
        <v>29583.9539</v>
      </c>
      <c r="X749" s="6"/>
    </row>
    <row r="750" spans="1:34">
      <c r="A750" s="16" t="s">
        <v>1552</v>
      </c>
      <c r="B750" s="16"/>
      <c r="C750" s="12">
        <v>44629.637999999999</v>
      </c>
      <c r="D750" s="12"/>
      <c r="E750">
        <f t="shared" si="85"/>
        <v>14.997608953701807</v>
      </c>
      <c r="F750">
        <f t="shared" si="86"/>
        <v>15</v>
      </c>
      <c r="G750">
        <f t="shared" si="84"/>
        <v>-4.3339999974705279E-3</v>
      </c>
      <c r="I750">
        <f>G750</f>
        <v>-4.3339999974705279E-3</v>
      </c>
      <c r="P750">
        <f t="shared" si="82"/>
        <v>5.6975228493813916E-3</v>
      </c>
      <c r="Q750" s="2">
        <f t="shared" si="87"/>
        <v>29611.137999999999</v>
      </c>
      <c r="X750" s="6"/>
      <c r="AB750" t="s">
        <v>1554</v>
      </c>
      <c r="AD750">
        <v>16</v>
      </c>
      <c r="AF750" t="s">
        <v>1556</v>
      </c>
      <c r="AH750" t="s">
        <v>1553</v>
      </c>
    </row>
    <row r="751" spans="1:34">
      <c r="A751" s="16" t="s">
        <v>1552</v>
      </c>
      <c r="B751" s="16"/>
      <c r="C751" s="12">
        <v>44629.648999999998</v>
      </c>
      <c r="D751" s="12"/>
      <c r="E751">
        <f t="shared" si="85"/>
        <v>15.00367759912862</v>
      </c>
      <c r="F751">
        <f t="shared" si="86"/>
        <v>15</v>
      </c>
      <c r="G751">
        <f t="shared" si="84"/>
        <v>6.6660000011324883E-3</v>
      </c>
      <c r="I751">
        <f>G751</f>
        <v>6.6660000011324883E-3</v>
      </c>
      <c r="P751">
        <f t="shared" si="82"/>
        <v>5.6975228493813916E-3</v>
      </c>
      <c r="Q751" s="2">
        <f t="shared" si="87"/>
        <v>29611.148999999998</v>
      </c>
      <c r="X751" s="6"/>
      <c r="AB751" t="s">
        <v>1554</v>
      </c>
      <c r="AD751">
        <v>27</v>
      </c>
      <c r="AF751" t="s">
        <v>1607</v>
      </c>
      <c r="AH751" t="s">
        <v>1553</v>
      </c>
    </row>
    <row r="752" spans="1:34">
      <c r="A752" s="15" t="s">
        <v>1645</v>
      </c>
      <c r="B752" s="35" t="s">
        <v>1647</v>
      </c>
      <c r="C752" s="15">
        <v>44662.2719</v>
      </c>
      <c r="D752" s="15" t="s">
        <v>1909</v>
      </c>
      <c r="E752" s="32">
        <f t="shared" si="85"/>
        <v>33.001569682725268</v>
      </c>
      <c r="F752">
        <f t="shared" si="86"/>
        <v>33</v>
      </c>
      <c r="G752">
        <f t="shared" si="84"/>
        <v>2.8452000042307191E-3</v>
      </c>
      <c r="J752">
        <f>G752</f>
        <v>2.8452000042307191E-3</v>
      </c>
      <c r="O752">
        <f ca="1">+C$11+C$12*F752</f>
        <v>4.151476497672805E-4</v>
      </c>
      <c r="P752">
        <f t="shared" si="82"/>
        <v>5.6975965844229572E-3</v>
      </c>
      <c r="Q752" s="2">
        <f t="shared" si="87"/>
        <v>29643.7719</v>
      </c>
      <c r="X752" s="6"/>
    </row>
    <row r="753" spans="1:34">
      <c r="A753" s="16" t="s">
        <v>1613</v>
      </c>
      <c r="B753" s="16"/>
      <c r="C753" s="12">
        <v>44814.523000000001</v>
      </c>
      <c r="D753" s="12"/>
      <c r="E753">
        <f t="shared" si="85"/>
        <v>116.99774621542859</v>
      </c>
      <c r="F753">
        <f t="shared" si="86"/>
        <v>117</v>
      </c>
      <c r="G753">
        <f t="shared" si="84"/>
        <v>-4.0851999947335571E-3</v>
      </c>
      <c r="I753">
        <f>G753</f>
        <v>-4.0851999947335571E-3</v>
      </c>
      <c r="P753">
        <f t="shared" si="82"/>
        <v>5.678205071068072E-3</v>
      </c>
      <c r="Q753" s="2">
        <f t="shared" si="87"/>
        <v>29796.023000000001</v>
      </c>
      <c r="X753" s="6"/>
      <c r="AB753" t="s">
        <v>1554</v>
      </c>
      <c r="AD753">
        <v>17</v>
      </c>
      <c r="AF753" t="s">
        <v>1561</v>
      </c>
      <c r="AH753" t="s">
        <v>1511</v>
      </c>
    </row>
    <row r="754" spans="1:34">
      <c r="A754" s="16" t="s">
        <v>1613</v>
      </c>
      <c r="B754" s="16"/>
      <c r="C754" s="12">
        <v>44834.464</v>
      </c>
      <c r="D754" s="12"/>
      <c r="E754">
        <f t="shared" si="85"/>
        <v>127.99909698556115</v>
      </c>
      <c r="F754">
        <f t="shared" si="86"/>
        <v>128</v>
      </c>
      <c r="G754">
        <f t="shared" si="84"/>
        <v>-1.636799999687355E-3</v>
      </c>
      <c r="I754">
        <f>G754</f>
        <v>-1.636799999687355E-3</v>
      </c>
      <c r="P754">
        <f t="shared" si="82"/>
        <v>5.6732586435868154E-3</v>
      </c>
      <c r="Q754" s="2">
        <f t="shared" si="87"/>
        <v>29815.964</v>
      </c>
      <c r="X754" s="6"/>
      <c r="AB754" t="s">
        <v>1554</v>
      </c>
      <c r="AD754">
        <v>16</v>
      </c>
      <c r="AF754" t="s">
        <v>1561</v>
      </c>
      <c r="AH754" t="s">
        <v>1511</v>
      </c>
    </row>
    <row r="755" spans="1:34">
      <c r="A755" s="16" t="s">
        <v>1613</v>
      </c>
      <c r="B755" s="16"/>
      <c r="C755" s="12">
        <v>44834.474999999999</v>
      </c>
      <c r="D755" s="12"/>
      <c r="E755">
        <f t="shared" si="85"/>
        <v>128.00516563098796</v>
      </c>
      <c r="F755">
        <f t="shared" si="86"/>
        <v>128</v>
      </c>
      <c r="G755">
        <f t="shared" si="84"/>
        <v>9.3631999989156611E-3</v>
      </c>
      <c r="I755">
        <f>G755</f>
        <v>9.3631999989156611E-3</v>
      </c>
      <c r="P755">
        <f t="shared" si="82"/>
        <v>5.6732586435868154E-3</v>
      </c>
      <c r="Q755" s="2">
        <f t="shared" si="87"/>
        <v>29815.974999999999</v>
      </c>
      <c r="X755" s="6"/>
      <c r="AB755" t="s">
        <v>1554</v>
      </c>
      <c r="AD755">
        <v>25</v>
      </c>
      <c r="AF755" t="s">
        <v>1614</v>
      </c>
      <c r="AH755" t="s">
        <v>1511</v>
      </c>
    </row>
    <row r="756" spans="1:34">
      <c r="A756" s="16" t="s">
        <v>1612</v>
      </c>
      <c r="B756" s="16"/>
      <c r="C756" s="12">
        <v>44843.529600000002</v>
      </c>
      <c r="D756" s="12"/>
      <c r="E756">
        <f t="shared" si="85"/>
        <v>133.00054352995403</v>
      </c>
      <c r="F756">
        <f t="shared" si="86"/>
        <v>133</v>
      </c>
      <c r="G756">
        <f t="shared" si="84"/>
        <v>9.8520000028656796E-4</v>
      </c>
      <c r="J756">
        <f>G756</f>
        <v>9.8520000028656796E-4</v>
      </c>
      <c r="P756">
        <f t="shared" si="82"/>
        <v>5.6708259947211995E-3</v>
      </c>
      <c r="Q756" s="2">
        <f t="shared" si="87"/>
        <v>29825.029600000002</v>
      </c>
      <c r="X756" s="6"/>
      <c r="AB756" t="s">
        <v>1595</v>
      </c>
      <c r="AH756" t="s">
        <v>1597</v>
      </c>
    </row>
    <row r="757" spans="1:34">
      <c r="A757" s="16" t="s">
        <v>1615</v>
      </c>
      <c r="B757" s="16"/>
      <c r="C757" s="12">
        <v>44852.595000000001</v>
      </c>
      <c r="D757" s="12"/>
      <c r="E757">
        <f t="shared" si="85"/>
        <v>138.00187973533789</v>
      </c>
      <c r="F757">
        <f t="shared" si="86"/>
        <v>138</v>
      </c>
      <c r="G757">
        <f t="shared" si="84"/>
        <v>3.4072000053129159E-3</v>
      </c>
      <c r="I757">
        <f>G757</f>
        <v>3.4072000053129159E-3</v>
      </c>
      <c r="P757">
        <f t="shared" si="82"/>
        <v>5.6682781753944729E-3</v>
      </c>
      <c r="Q757" s="2">
        <f t="shared" si="87"/>
        <v>29834.095000000001</v>
      </c>
      <c r="X757" s="6"/>
      <c r="AB757" t="s">
        <v>1554</v>
      </c>
      <c r="AD757">
        <v>15</v>
      </c>
      <c r="AF757" t="s">
        <v>1561</v>
      </c>
      <c r="AH757" t="s">
        <v>1511</v>
      </c>
    </row>
    <row r="758" spans="1:34">
      <c r="A758" s="16" t="s">
        <v>1616</v>
      </c>
      <c r="B758" s="16"/>
      <c r="C758" s="12">
        <v>44859.842600000004</v>
      </c>
      <c r="D758" s="12"/>
      <c r="E758">
        <f t="shared" si="85"/>
        <v>142.00034469906308</v>
      </c>
      <c r="F758">
        <f t="shared" si="86"/>
        <v>142</v>
      </c>
      <c r="G758">
        <f t="shared" si="84"/>
        <v>6.2480000633513555E-4</v>
      </c>
      <c r="J758">
        <f>G758</f>
        <v>6.2480000633513555E-4</v>
      </c>
      <c r="P758">
        <f t="shared" si="82"/>
        <v>5.6661569972010955E-3</v>
      </c>
      <c r="Q758" s="2">
        <f t="shared" si="87"/>
        <v>29841.342600000004</v>
      </c>
      <c r="X758" s="6"/>
      <c r="AB758" t="s">
        <v>1595</v>
      </c>
      <c r="AH758" t="s">
        <v>1597</v>
      </c>
    </row>
    <row r="759" spans="1:34">
      <c r="A759" s="16" t="s">
        <v>1617</v>
      </c>
      <c r="B759" s="16"/>
      <c r="C759" s="12">
        <v>44874.343000000001</v>
      </c>
      <c r="D759" s="12"/>
      <c r="E759">
        <f t="shared" si="85"/>
        <v>150.00014344071133</v>
      </c>
      <c r="F759">
        <f t="shared" si="86"/>
        <v>150</v>
      </c>
      <c r="G759">
        <f t="shared" si="84"/>
        <v>2.6000000070780516E-4</v>
      </c>
      <c r="I759">
        <f>G759</f>
        <v>2.6000000070780516E-4</v>
      </c>
      <c r="P759">
        <f t="shared" si="82"/>
        <v>5.6616935135290116E-3</v>
      </c>
      <c r="Q759" s="2">
        <f t="shared" si="87"/>
        <v>29855.843000000001</v>
      </c>
      <c r="X759" s="6"/>
      <c r="AB759" t="s">
        <v>1554</v>
      </c>
      <c r="AH759" t="s">
        <v>1597</v>
      </c>
    </row>
    <row r="760" spans="1:34">
      <c r="A760" s="16" t="s">
        <v>1617</v>
      </c>
      <c r="B760" s="16"/>
      <c r="C760" s="12">
        <v>44874.358999999997</v>
      </c>
      <c r="D760" s="12"/>
      <c r="E760">
        <f t="shared" si="85"/>
        <v>150.00897056133107</v>
      </c>
      <c r="F760">
        <f t="shared" si="86"/>
        <v>150</v>
      </c>
      <c r="G760">
        <f t="shared" si="84"/>
        <v>1.6259999996691477E-2</v>
      </c>
      <c r="I760">
        <f>G760</f>
        <v>1.6259999996691477E-2</v>
      </c>
      <c r="P760">
        <f t="shared" si="82"/>
        <v>5.6616935135290116E-3</v>
      </c>
      <c r="Q760" s="2">
        <f t="shared" si="87"/>
        <v>29855.858999999997</v>
      </c>
      <c r="X760" s="6"/>
      <c r="AB760" t="s">
        <v>1554</v>
      </c>
      <c r="AH760" t="s">
        <v>1597</v>
      </c>
    </row>
    <row r="761" spans="1:34">
      <c r="A761" s="16" t="s">
        <v>1552</v>
      </c>
      <c r="B761" s="16"/>
      <c r="C761" s="12">
        <v>44879.769</v>
      </c>
      <c r="D761" s="12"/>
      <c r="E761">
        <f t="shared" si="85"/>
        <v>152.99364072162689</v>
      </c>
      <c r="F761">
        <f t="shared" si="86"/>
        <v>153</v>
      </c>
      <c r="G761">
        <f t="shared" si="84"/>
        <v>-1.1526800000865478E-2</v>
      </c>
      <c r="I761">
        <f>G761</f>
        <v>-1.1526800000865478E-2</v>
      </c>
      <c r="P761">
        <f t="shared" si="82"/>
        <v>5.6599436946476482E-3</v>
      </c>
      <c r="Q761" s="2">
        <f t="shared" si="87"/>
        <v>29861.269</v>
      </c>
      <c r="X761" s="6"/>
      <c r="AB761" t="s">
        <v>1554</v>
      </c>
      <c r="AD761">
        <v>24</v>
      </c>
      <c r="AF761" t="s">
        <v>1618</v>
      </c>
      <c r="AH761" t="s">
        <v>1553</v>
      </c>
    </row>
    <row r="762" spans="1:34">
      <c r="A762" s="16" t="s">
        <v>1616</v>
      </c>
      <c r="B762" s="16"/>
      <c r="C762" s="12">
        <v>44879.781600000002</v>
      </c>
      <c r="D762" s="12"/>
      <c r="E762">
        <f t="shared" si="85"/>
        <v>153.00059207911767</v>
      </c>
      <c r="F762">
        <f t="shared" si="86"/>
        <v>153</v>
      </c>
      <c r="G762">
        <f t="shared" si="84"/>
        <v>1.073200000973884E-3</v>
      </c>
      <c r="J762">
        <f>G762</f>
        <v>1.073200000973884E-3</v>
      </c>
      <c r="P762">
        <f t="shared" si="82"/>
        <v>5.6599436946476482E-3</v>
      </c>
      <c r="Q762" s="2">
        <f t="shared" si="87"/>
        <v>29861.281600000002</v>
      </c>
      <c r="X762" s="6"/>
      <c r="AB762" t="s">
        <v>1595</v>
      </c>
      <c r="AH762" t="s">
        <v>1597</v>
      </c>
    </row>
    <row r="763" spans="1:34">
      <c r="A763" s="16" t="s">
        <v>1552</v>
      </c>
      <c r="B763" s="16"/>
      <c r="C763" s="12">
        <v>44890.663999999997</v>
      </c>
      <c r="D763" s="12"/>
      <c r="E763">
        <f t="shared" si="85"/>
        <v>159.00435817012826</v>
      </c>
      <c r="F763">
        <f t="shared" si="86"/>
        <v>159</v>
      </c>
      <c r="G763">
        <f t="shared" si="84"/>
        <v>7.8996000011102296E-3</v>
      </c>
      <c r="I763">
        <f>G763</f>
        <v>7.8996000011102296E-3</v>
      </c>
      <c r="P763">
        <f t="shared" si="82"/>
        <v>5.6563196727869242E-3</v>
      </c>
      <c r="Q763" s="2">
        <f t="shared" si="87"/>
        <v>29872.163999999997</v>
      </c>
      <c r="X763" s="6"/>
      <c r="AB763" t="s">
        <v>1554</v>
      </c>
      <c r="AD763">
        <v>12</v>
      </c>
      <c r="AF763" t="s">
        <v>1551</v>
      </c>
      <c r="AH763" t="s">
        <v>1553</v>
      </c>
    </row>
    <row r="764" spans="1:34">
      <c r="A764" s="16" t="s">
        <v>1612</v>
      </c>
      <c r="B764" s="16"/>
      <c r="C764" s="12">
        <v>44910.590499999998</v>
      </c>
      <c r="D764" s="12"/>
      <c r="E764">
        <f t="shared" si="85"/>
        <v>169.99770936219855</v>
      </c>
      <c r="F764">
        <f t="shared" si="86"/>
        <v>170</v>
      </c>
      <c r="G764">
        <f t="shared" si="84"/>
        <v>-4.1520000013406388E-3</v>
      </c>
      <c r="J764">
        <f>G764</f>
        <v>-4.1520000013406388E-3</v>
      </c>
      <c r="P764">
        <f t="shared" ref="P764:P827" si="90">+D$11+D$12*F764+D$13*F764^2</f>
        <v>5.649244895184387E-3</v>
      </c>
      <c r="Q764" s="2">
        <f t="shared" si="87"/>
        <v>29892.090499999998</v>
      </c>
      <c r="X764" s="6"/>
      <c r="AB764" t="s">
        <v>1595</v>
      </c>
      <c r="AH764" t="s">
        <v>1597</v>
      </c>
    </row>
    <row r="765" spans="1:34">
      <c r="A765" s="16" t="s">
        <v>1876</v>
      </c>
      <c r="B765" s="16"/>
      <c r="C765" s="12">
        <v>44910.5965</v>
      </c>
      <c r="D765" s="12"/>
      <c r="E765">
        <f t="shared" si="85"/>
        <v>170.00101953243245</v>
      </c>
      <c r="F765">
        <f t="shared" si="86"/>
        <v>170</v>
      </c>
      <c r="G765">
        <f t="shared" si="84"/>
        <v>1.847999999881722E-3</v>
      </c>
      <c r="J765">
        <f>G765</f>
        <v>1.847999999881722E-3</v>
      </c>
      <c r="P765">
        <f t="shared" si="90"/>
        <v>5.649244895184387E-3</v>
      </c>
      <c r="Q765" s="2">
        <f t="shared" si="87"/>
        <v>29892.0965</v>
      </c>
      <c r="X765" s="6"/>
    </row>
    <row r="766" spans="1:34">
      <c r="A766" s="16" t="s">
        <v>1612</v>
      </c>
      <c r="B766" s="16"/>
      <c r="C766" s="12">
        <v>44912.408900000002</v>
      </c>
      <c r="D766" s="12"/>
      <c r="E766">
        <f t="shared" si="85"/>
        <v>171.00091162088424</v>
      </c>
      <c r="F766">
        <f t="shared" si="86"/>
        <v>171</v>
      </c>
      <c r="G766">
        <f t="shared" si="84"/>
        <v>1.6524000020581298E-3</v>
      </c>
      <c r="J766">
        <f>G766</f>
        <v>1.6524000020581298E-3</v>
      </c>
      <c r="P766">
        <f t="shared" si="90"/>
        <v>5.6485740926734904E-3</v>
      </c>
      <c r="Q766" s="2">
        <f t="shared" si="87"/>
        <v>29893.908900000002</v>
      </c>
      <c r="X766" s="6"/>
      <c r="AB766" t="s">
        <v>1595</v>
      </c>
      <c r="AH766" t="s">
        <v>1597</v>
      </c>
    </row>
    <row r="767" spans="1:34">
      <c r="A767" s="16" t="s">
        <v>1552</v>
      </c>
      <c r="B767" s="16"/>
      <c r="C767" s="12">
        <v>44948.671000000002</v>
      </c>
      <c r="D767" s="12"/>
      <c r="E767">
        <f t="shared" si="85"/>
        <v>191.00653228994022</v>
      </c>
      <c r="F767">
        <f t="shared" si="86"/>
        <v>191</v>
      </c>
      <c r="G767">
        <f t="shared" si="84"/>
        <v>1.1840400002256501E-2</v>
      </c>
      <c r="I767">
        <f>G767</f>
        <v>1.1840400002256501E-2</v>
      </c>
      <c r="P767">
        <f t="shared" si="90"/>
        <v>5.6341906105822461E-3</v>
      </c>
      <c r="Q767" s="2">
        <f t="shared" si="87"/>
        <v>29930.171000000002</v>
      </c>
      <c r="X767" s="6"/>
      <c r="AB767" t="s">
        <v>1554</v>
      </c>
      <c r="AD767">
        <v>11</v>
      </c>
      <c r="AF767" t="s">
        <v>1551</v>
      </c>
      <c r="AH767" t="s">
        <v>1553</v>
      </c>
    </row>
    <row r="768" spans="1:34">
      <c r="A768" s="16" t="s">
        <v>1612</v>
      </c>
      <c r="B768" s="16"/>
      <c r="C768" s="12">
        <v>44990.350299999998</v>
      </c>
      <c r="D768" s="12"/>
      <c r="E768">
        <f t="shared" si="85"/>
        <v>214.00079532356787</v>
      </c>
      <c r="F768">
        <f t="shared" si="86"/>
        <v>214</v>
      </c>
      <c r="G768">
        <f t="shared" si="84"/>
        <v>1.4415999976336025E-3</v>
      </c>
      <c r="J768">
        <f>G768</f>
        <v>1.4415999976336025E-3</v>
      </c>
      <c r="P768">
        <f t="shared" si="90"/>
        <v>5.6153715344565928E-3</v>
      </c>
      <c r="Q768" s="2">
        <f t="shared" si="87"/>
        <v>29971.850299999998</v>
      </c>
      <c r="X768" s="6"/>
      <c r="AB768" t="s">
        <v>1595</v>
      </c>
      <c r="AH768" t="s">
        <v>1597</v>
      </c>
    </row>
    <row r="769" spans="1:34">
      <c r="A769" s="16" t="s">
        <v>1552</v>
      </c>
      <c r="B769" s="16"/>
      <c r="C769" s="12">
        <v>45026.591</v>
      </c>
      <c r="D769" s="12"/>
      <c r="E769">
        <f t="shared" si="85"/>
        <v>233.99460971879321</v>
      </c>
      <c r="F769">
        <f t="shared" si="86"/>
        <v>234</v>
      </c>
      <c r="G769">
        <f t="shared" si="84"/>
        <v>-9.7703999999794178E-3</v>
      </c>
      <c r="I769">
        <f>G769</f>
        <v>-9.7703999999794178E-3</v>
      </c>
      <c r="P769">
        <f t="shared" si="90"/>
        <v>5.5970261885032223E-3</v>
      </c>
      <c r="Q769" s="2">
        <f t="shared" si="87"/>
        <v>30008.091</v>
      </c>
      <c r="X769" s="6"/>
      <c r="AB769" t="s">
        <v>1554</v>
      </c>
      <c r="AD769">
        <v>13</v>
      </c>
      <c r="AF769" t="s">
        <v>1556</v>
      </c>
      <c r="AH769" t="s">
        <v>1553</v>
      </c>
    </row>
    <row r="770" spans="1:34">
      <c r="A770" s="16" t="s">
        <v>1552</v>
      </c>
      <c r="B770" s="16"/>
      <c r="C770" s="12">
        <v>45122.673999999999</v>
      </c>
      <c r="D770" s="12"/>
      <c r="E770">
        <f t="shared" si="85"/>
        <v>287.00312413866641</v>
      </c>
      <c r="F770">
        <f t="shared" si="86"/>
        <v>287</v>
      </c>
      <c r="G770">
        <f t="shared" si="84"/>
        <v>5.6628000020282343E-3</v>
      </c>
      <c r="I770">
        <f>G770</f>
        <v>5.6628000020282343E-3</v>
      </c>
      <c r="P770">
        <f t="shared" si="90"/>
        <v>5.5394991314462287E-3</v>
      </c>
      <c r="Q770" s="2">
        <f t="shared" si="87"/>
        <v>30104.173999999999</v>
      </c>
      <c r="X770" s="6"/>
      <c r="AB770" t="s">
        <v>1554</v>
      </c>
      <c r="AD770">
        <v>12</v>
      </c>
      <c r="AF770" t="s">
        <v>1556</v>
      </c>
      <c r="AH770" t="s">
        <v>1553</v>
      </c>
    </row>
    <row r="771" spans="1:34">
      <c r="A771" s="16" t="s">
        <v>1620</v>
      </c>
      <c r="B771" s="16"/>
      <c r="C771" s="12">
        <v>45202.425999999999</v>
      </c>
      <c r="D771" s="12"/>
      <c r="E771">
        <f t="shared" si="85"/>
        <v>331.00190687873288</v>
      </c>
      <c r="F771">
        <f t="shared" si="86"/>
        <v>331</v>
      </c>
      <c r="G771">
        <f t="shared" si="84"/>
        <v>3.4564000015961938E-3</v>
      </c>
      <c r="I771">
        <f>G771</f>
        <v>3.4564000015961938E-3</v>
      </c>
      <c r="P771">
        <f t="shared" si="90"/>
        <v>5.4819098693670099E-3</v>
      </c>
      <c r="Q771" s="2">
        <f t="shared" si="87"/>
        <v>30183.925999999999</v>
      </c>
      <c r="X771" s="6"/>
      <c r="AB771" t="s">
        <v>1554</v>
      </c>
      <c r="AD771">
        <v>8</v>
      </c>
      <c r="AF771" t="s">
        <v>1619</v>
      </c>
      <c r="AH771" t="s">
        <v>1511</v>
      </c>
    </row>
    <row r="772" spans="1:34">
      <c r="A772" s="16" t="s">
        <v>1620</v>
      </c>
      <c r="B772" s="16"/>
      <c r="C772" s="12">
        <v>45202.438999999998</v>
      </c>
      <c r="D772" s="12"/>
      <c r="E772">
        <f t="shared" si="85"/>
        <v>331.00907891423765</v>
      </c>
      <c r="F772">
        <f t="shared" si="86"/>
        <v>331</v>
      </c>
      <c r="G772">
        <f t="shared" si="84"/>
        <v>1.6456400000606664E-2</v>
      </c>
      <c r="I772">
        <f>G772</f>
        <v>1.6456400000606664E-2</v>
      </c>
      <c r="P772">
        <f t="shared" si="90"/>
        <v>5.4819098693670099E-3</v>
      </c>
      <c r="Q772" s="2">
        <f t="shared" si="87"/>
        <v>30183.938999999998</v>
      </c>
      <c r="X772" s="6"/>
      <c r="AB772" t="s">
        <v>1554</v>
      </c>
      <c r="AD772">
        <v>26</v>
      </c>
      <c r="AF772" t="s">
        <v>1561</v>
      </c>
      <c r="AH772" t="s">
        <v>1511</v>
      </c>
    </row>
    <row r="773" spans="1:34">
      <c r="A773" s="16" t="s">
        <v>1621</v>
      </c>
      <c r="B773" s="16"/>
      <c r="C773" s="12">
        <v>45256.8056</v>
      </c>
      <c r="D773" s="12"/>
      <c r="E773">
        <f t="shared" si="85"/>
        <v>361.00286241454029</v>
      </c>
      <c r="F773">
        <f t="shared" si="86"/>
        <v>361</v>
      </c>
      <c r="G773">
        <f t="shared" si="84"/>
        <v>5.1883999985875562E-3</v>
      </c>
      <c r="J773">
        <f>G773</f>
        <v>5.1883999985875562E-3</v>
      </c>
      <c r="P773">
        <f t="shared" si="90"/>
        <v>5.4375308949306958E-3</v>
      </c>
      <c r="Q773" s="2">
        <f t="shared" si="87"/>
        <v>30238.3056</v>
      </c>
      <c r="X773" s="6"/>
      <c r="AB773" t="s">
        <v>1595</v>
      </c>
      <c r="AH773" t="s">
        <v>1597</v>
      </c>
    </row>
    <row r="774" spans="1:34">
      <c r="A774" s="16" t="s">
        <v>1622</v>
      </c>
      <c r="B774" s="16"/>
      <c r="C774" s="12">
        <v>45271.313000000002</v>
      </c>
      <c r="D774" s="12"/>
      <c r="E774">
        <f t="shared" si="85"/>
        <v>369.00652302146347</v>
      </c>
      <c r="F774">
        <f t="shared" si="86"/>
        <v>369</v>
      </c>
      <c r="G774">
        <f t="shared" si="84"/>
        <v>1.182360000530025E-2</v>
      </c>
      <c r="I774">
        <f t="shared" ref="I774:I785" si="91">G774</f>
        <v>1.182360000530025E-2</v>
      </c>
      <c r="P774">
        <f t="shared" si="90"/>
        <v>5.4249962653441395E-3</v>
      </c>
      <c r="Q774" s="2">
        <f t="shared" si="87"/>
        <v>30252.813000000002</v>
      </c>
      <c r="X774" s="6"/>
      <c r="AB774" t="s">
        <v>1554</v>
      </c>
      <c r="AD774">
        <v>11</v>
      </c>
      <c r="AF774" t="s">
        <v>1572</v>
      </c>
      <c r="AH774" t="s">
        <v>1511</v>
      </c>
    </row>
    <row r="775" spans="1:34">
      <c r="A775" s="16" t="s">
        <v>1617</v>
      </c>
      <c r="B775" s="16"/>
      <c r="C775" s="12">
        <v>45280.368000000002</v>
      </c>
      <c r="D775" s="12"/>
      <c r="E775">
        <f t="shared" si="85"/>
        <v>374.00212159844352</v>
      </c>
      <c r="F775">
        <f t="shared" si="86"/>
        <v>374</v>
      </c>
      <c r="G775">
        <f t="shared" si="84"/>
        <v>3.8456000038422644E-3</v>
      </c>
      <c r="I775">
        <f t="shared" si="91"/>
        <v>3.8456000038422644E-3</v>
      </c>
      <c r="P775">
        <f t="shared" si="90"/>
        <v>5.4170124002531021E-3</v>
      </c>
      <c r="Q775" s="2">
        <f t="shared" si="87"/>
        <v>30261.868000000002</v>
      </c>
      <c r="X775" s="6"/>
      <c r="AB775" t="s">
        <v>1554</v>
      </c>
      <c r="AH775" t="s">
        <v>1597</v>
      </c>
    </row>
    <row r="776" spans="1:34">
      <c r="A776" s="16" t="s">
        <v>1617</v>
      </c>
      <c r="B776" s="16"/>
      <c r="C776" s="12">
        <v>45280.375</v>
      </c>
      <c r="D776" s="12"/>
      <c r="E776">
        <f t="shared" si="85"/>
        <v>374.00598346371441</v>
      </c>
      <c r="F776">
        <f t="shared" si="86"/>
        <v>374</v>
      </c>
      <c r="G776">
        <f t="shared" si="84"/>
        <v>1.0845600001630373E-2</v>
      </c>
      <c r="I776">
        <f t="shared" si="91"/>
        <v>1.0845600001630373E-2</v>
      </c>
      <c r="P776">
        <f t="shared" si="90"/>
        <v>5.4170124002531021E-3</v>
      </c>
      <c r="Q776" s="2">
        <f t="shared" si="87"/>
        <v>30261.875</v>
      </c>
      <c r="X776" s="6"/>
      <c r="AB776" t="s">
        <v>1554</v>
      </c>
      <c r="AH776" t="s">
        <v>1597</v>
      </c>
    </row>
    <row r="777" spans="1:34">
      <c r="A777" s="16" t="s">
        <v>1552</v>
      </c>
      <c r="B777" s="16"/>
      <c r="C777" s="12">
        <v>45316.625999999997</v>
      </c>
      <c r="D777" s="12"/>
      <c r="E777">
        <f t="shared" si="85"/>
        <v>394.00548031783705</v>
      </c>
      <c r="F777">
        <f t="shared" si="86"/>
        <v>394</v>
      </c>
      <c r="G777">
        <f t="shared" si="84"/>
        <v>9.9335999984759837E-3</v>
      </c>
      <c r="I777">
        <f t="shared" si="91"/>
        <v>9.9335999984759837E-3</v>
      </c>
      <c r="P777">
        <f t="shared" si="90"/>
        <v>5.3839252352778661E-3</v>
      </c>
      <c r="Q777" s="2">
        <f t="shared" si="87"/>
        <v>30298.125999999997</v>
      </c>
      <c r="X777" s="6"/>
      <c r="AB777" t="s">
        <v>1554</v>
      </c>
      <c r="AD777">
        <v>12</v>
      </c>
      <c r="AF777" t="s">
        <v>1551</v>
      </c>
      <c r="AH777" t="s">
        <v>1553</v>
      </c>
    </row>
    <row r="778" spans="1:34">
      <c r="A778" s="16" t="s">
        <v>1623</v>
      </c>
      <c r="B778" s="16"/>
      <c r="C778" s="12">
        <v>45387.322999999997</v>
      </c>
      <c r="D778" s="12"/>
      <c r="E778">
        <f t="shared" si="85"/>
        <v>433.00866448092347</v>
      </c>
      <c r="F778">
        <f t="shared" si="86"/>
        <v>433</v>
      </c>
      <c r="G778">
        <f t="shared" si="84"/>
        <v>1.5705199999501929E-2</v>
      </c>
      <c r="I778">
        <f t="shared" si="91"/>
        <v>1.5705199999501929E-2</v>
      </c>
      <c r="P778">
        <f t="shared" si="90"/>
        <v>5.3141051189559523E-3</v>
      </c>
      <c r="Q778" s="2">
        <f t="shared" si="87"/>
        <v>30368.822999999997</v>
      </c>
      <c r="X778" s="6"/>
      <c r="AB778" t="s">
        <v>1554</v>
      </c>
      <c r="AH778" t="s">
        <v>1597</v>
      </c>
    </row>
    <row r="779" spans="1:34">
      <c r="A779" s="16" t="s">
        <v>1617</v>
      </c>
      <c r="B779" s="16"/>
      <c r="C779" s="12">
        <v>45396.357000000004</v>
      </c>
      <c r="D779" s="12"/>
      <c r="E779">
        <f t="shared" si="85"/>
        <v>437.99267746209085</v>
      </c>
      <c r="F779">
        <f t="shared" si="86"/>
        <v>438</v>
      </c>
      <c r="G779">
        <f t="shared" si="84"/>
        <v>-1.3272799995320383E-2</v>
      </c>
      <c r="I779">
        <f t="shared" si="91"/>
        <v>-1.3272799995320383E-2</v>
      </c>
      <c r="P779">
        <f t="shared" si="90"/>
        <v>5.3046470719627275E-3</v>
      </c>
      <c r="Q779" s="2">
        <f t="shared" si="87"/>
        <v>30377.857000000004</v>
      </c>
      <c r="X779" s="6"/>
      <c r="AB779" t="s">
        <v>1554</v>
      </c>
      <c r="AH779" t="s">
        <v>1597</v>
      </c>
    </row>
    <row r="780" spans="1:34">
      <c r="A780" s="16" t="s">
        <v>1625</v>
      </c>
      <c r="B780" s="16"/>
      <c r="C780" s="12">
        <v>45396.377</v>
      </c>
      <c r="D780" s="12"/>
      <c r="E780">
        <f t="shared" si="85"/>
        <v>438.00371136286651</v>
      </c>
      <c r="F780">
        <f t="shared" si="86"/>
        <v>438</v>
      </c>
      <c r="G780">
        <f t="shared" si="84"/>
        <v>6.7272000014781952E-3</v>
      </c>
      <c r="I780">
        <f t="shared" si="91"/>
        <v>6.7272000014781952E-3</v>
      </c>
      <c r="P780">
        <f t="shared" si="90"/>
        <v>5.3046470719627275E-3</v>
      </c>
      <c r="Q780" s="2">
        <f t="shared" si="87"/>
        <v>30377.877</v>
      </c>
      <c r="X780" s="6"/>
      <c r="AB780" t="s">
        <v>1554</v>
      </c>
      <c r="AD780">
        <v>10</v>
      </c>
      <c r="AF780" t="s">
        <v>1624</v>
      </c>
      <c r="AH780" t="s">
        <v>1511</v>
      </c>
    </row>
    <row r="781" spans="1:34">
      <c r="A781" s="16" t="s">
        <v>1625</v>
      </c>
      <c r="B781" s="16"/>
      <c r="C781" s="12">
        <v>45396.39</v>
      </c>
      <c r="D781" s="12"/>
      <c r="E781">
        <f t="shared" si="85"/>
        <v>438.01088339837128</v>
      </c>
      <c r="F781">
        <f t="shared" si="86"/>
        <v>438</v>
      </c>
      <c r="G781">
        <f t="shared" si="84"/>
        <v>1.9727200000488665E-2</v>
      </c>
      <c r="I781">
        <f t="shared" si="91"/>
        <v>1.9727200000488665E-2</v>
      </c>
      <c r="P781">
        <f t="shared" si="90"/>
        <v>5.3046470719627275E-3</v>
      </c>
      <c r="Q781" s="2">
        <f t="shared" si="87"/>
        <v>30377.89</v>
      </c>
      <c r="X781" s="6"/>
      <c r="AB781" t="s">
        <v>1554</v>
      </c>
      <c r="AD781">
        <v>24</v>
      </c>
      <c r="AF781" t="s">
        <v>1518</v>
      </c>
      <c r="AH781" t="s">
        <v>1511</v>
      </c>
    </row>
    <row r="782" spans="1:34">
      <c r="A782" s="16" t="s">
        <v>1626</v>
      </c>
      <c r="B782" s="16"/>
      <c r="C782" s="12">
        <v>45530.512999999999</v>
      </c>
      <c r="D782" s="12"/>
      <c r="E782">
        <f t="shared" si="85"/>
        <v>512.00587709691035</v>
      </c>
      <c r="F782">
        <f t="shared" si="86"/>
        <v>512</v>
      </c>
      <c r="G782">
        <f t="shared" si="84"/>
        <v>1.065280000329949E-2</v>
      </c>
      <c r="I782">
        <f t="shared" si="91"/>
        <v>1.065280000329949E-2</v>
      </c>
      <c r="P782">
        <f t="shared" si="90"/>
        <v>5.151202246150218E-3</v>
      </c>
      <c r="Q782" s="2">
        <f t="shared" si="87"/>
        <v>30512.012999999999</v>
      </c>
      <c r="X782" s="6"/>
      <c r="AB782" t="s">
        <v>1554</v>
      </c>
      <c r="AD782">
        <v>9</v>
      </c>
      <c r="AF782" t="s">
        <v>1518</v>
      </c>
      <c r="AH782" t="s">
        <v>1511</v>
      </c>
    </row>
    <row r="783" spans="1:34">
      <c r="A783" s="16" t="s">
        <v>1617</v>
      </c>
      <c r="B783" s="16"/>
      <c r="C783" s="12">
        <v>45570.402000000002</v>
      </c>
      <c r="D783" s="12"/>
      <c r="E783">
        <f t="shared" si="85"/>
        <v>534.01244050245032</v>
      </c>
      <c r="F783">
        <f t="shared" si="86"/>
        <v>534</v>
      </c>
      <c r="G783">
        <f t="shared" si="84"/>
        <v>2.2549600005731918E-2</v>
      </c>
      <c r="I783">
        <f t="shared" si="91"/>
        <v>2.2549600005731918E-2</v>
      </c>
      <c r="P783">
        <f t="shared" si="90"/>
        <v>5.1007187138746883E-3</v>
      </c>
      <c r="Q783" s="2">
        <f t="shared" si="87"/>
        <v>30551.902000000002</v>
      </c>
      <c r="X783" s="6"/>
      <c r="AB783" t="s">
        <v>1554</v>
      </c>
      <c r="AH783" t="s">
        <v>1597</v>
      </c>
    </row>
    <row r="784" spans="1:34">
      <c r="A784" s="16" t="s">
        <v>1628</v>
      </c>
      <c r="B784" s="16"/>
      <c r="C784" s="12">
        <v>45597.574999999997</v>
      </c>
      <c r="D784" s="12"/>
      <c r="E784">
        <f t="shared" si="85"/>
        <v>549.0036497936984</v>
      </c>
      <c r="F784">
        <f t="shared" si="86"/>
        <v>549</v>
      </c>
      <c r="G784">
        <f t="shared" si="84"/>
        <v>6.6155999957118183E-3</v>
      </c>
      <c r="I784">
        <f t="shared" si="91"/>
        <v>6.6155999957118183E-3</v>
      </c>
      <c r="P784">
        <f t="shared" si="90"/>
        <v>5.0650197315685258E-3</v>
      </c>
      <c r="Q784" s="2">
        <f t="shared" si="87"/>
        <v>30579.074999999997</v>
      </c>
      <c r="X784" s="6"/>
      <c r="AB784" t="s">
        <v>1554</v>
      </c>
      <c r="AD784">
        <v>15</v>
      </c>
      <c r="AF784" t="s">
        <v>1627</v>
      </c>
      <c r="AH784" t="s">
        <v>1511</v>
      </c>
    </row>
    <row r="785" spans="1:34">
      <c r="A785" s="16" t="s">
        <v>1552</v>
      </c>
      <c r="B785" s="16"/>
      <c r="C785" s="12">
        <v>45635.652000000002</v>
      </c>
      <c r="D785" s="12"/>
      <c r="E785">
        <f t="shared" si="85"/>
        <v>570.01054178880463</v>
      </c>
      <c r="F785">
        <f t="shared" si="86"/>
        <v>570</v>
      </c>
      <c r="G785">
        <f t="shared" si="84"/>
        <v>1.9108000000414904E-2</v>
      </c>
      <c r="I785">
        <f t="shared" si="91"/>
        <v>1.9108000000414904E-2</v>
      </c>
      <c r="P785">
        <f t="shared" si="90"/>
        <v>5.0132997789679393E-3</v>
      </c>
      <c r="Q785" s="2">
        <f t="shared" si="87"/>
        <v>30617.152000000002</v>
      </c>
      <c r="X785" s="6"/>
      <c r="AB785" t="s">
        <v>1554</v>
      </c>
      <c r="AD785">
        <v>17</v>
      </c>
      <c r="AF785" t="s">
        <v>1551</v>
      </c>
      <c r="AH785" t="s">
        <v>1553</v>
      </c>
    </row>
    <row r="786" spans="1:34">
      <c r="A786" s="16" t="s">
        <v>1629</v>
      </c>
      <c r="B786" s="16"/>
      <c r="C786" s="12">
        <v>45637.4395</v>
      </c>
      <c r="D786" s="12"/>
      <c r="E786">
        <f t="shared" si="85"/>
        <v>570.99669667078626</v>
      </c>
      <c r="F786">
        <f t="shared" si="86"/>
        <v>571</v>
      </c>
      <c r="G786">
        <f t="shared" si="84"/>
        <v>-5.9876000013900921E-3</v>
      </c>
      <c r="J786">
        <f>G786</f>
        <v>-5.9876000013900921E-3</v>
      </c>
      <c r="P786">
        <f t="shared" si="90"/>
        <v>5.0107862490793098E-3</v>
      </c>
      <c r="Q786" s="2">
        <f t="shared" si="87"/>
        <v>30618.9395</v>
      </c>
      <c r="X786" s="6"/>
      <c r="AB786" t="s">
        <v>1595</v>
      </c>
      <c r="AH786" t="s">
        <v>1597</v>
      </c>
    </row>
    <row r="787" spans="1:34">
      <c r="A787" s="16" t="s">
        <v>1552</v>
      </c>
      <c r="B787" s="16"/>
      <c r="C787" s="12">
        <v>45644.705000000002</v>
      </c>
      <c r="D787" s="12"/>
      <c r="E787">
        <f t="shared" si="85"/>
        <v>575.00503697570662</v>
      </c>
      <c r="F787">
        <f t="shared" si="86"/>
        <v>575</v>
      </c>
      <c r="G787">
        <f t="shared" si="84"/>
        <v>9.1300000058254227E-3</v>
      </c>
      <c r="I787">
        <f t="shared" ref="I787:I800" si="92">G787</f>
        <v>9.1300000058254227E-3</v>
      </c>
      <c r="P787">
        <f t="shared" si="90"/>
        <v>5.0006860613403467E-3</v>
      </c>
      <c r="Q787" s="2">
        <f t="shared" si="87"/>
        <v>30626.205000000002</v>
      </c>
      <c r="X787" s="6"/>
      <c r="AB787" t="s">
        <v>1554</v>
      </c>
      <c r="AD787">
        <v>10</v>
      </c>
      <c r="AF787" t="s">
        <v>1551</v>
      </c>
      <c r="AH787" t="s">
        <v>1553</v>
      </c>
    </row>
    <row r="788" spans="1:34">
      <c r="A788" s="16" t="s">
        <v>1552</v>
      </c>
      <c r="B788" s="16"/>
      <c r="C788" s="12">
        <v>45664.624000000003</v>
      </c>
      <c r="D788" s="12"/>
      <c r="E788">
        <f t="shared" si="85"/>
        <v>585.9942504549856</v>
      </c>
      <c r="F788">
        <f t="shared" si="86"/>
        <v>586</v>
      </c>
      <c r="G788">
        <f t="shared" ref="G788:G851" si="93">+C788-(C$7+F788*C$8)</f>
        <v>-1.0421599996334407E-2</v>
      </c>
      <c r="I788">
        <f t="shared" si="92"/>
        <v>-1.0421599996334407E-2</v>
      </c>
      <c r="P788">
        <f t="shared" si="90"/>
        <v>4.9725304825365422E-3</v>
      </c>
      <c r="Q788" s="2">
        <f t="shared" si="87"/>
        <v>30646.124000000003</v>
      </c>
      <c r="X788" s="6"/>
      <c r="AB788" t="s">
        <v>1554</v>
      </c>
      <c r="AD788">
        <v>13</v>
      </c>
      <c r="AF788" t="s">
        <v>1551</v>
      </c>
      <c r="AH788" t="s">
        <v>1553</v>
      </c>
    </row>
    <row r="789" spans="1:34">
      <c r="A789" s="16" t="s">
        <v>1630</v>
      </c>
      <c r="B789" s="16"/>
      <c r="C789" s="12">
        <v>45849.533000000003</v>
      </c>
      <c r="D789" s="12"/>
      <c r="E789">
        <f t="shared" ref="E789:E852" si="94">+(C789-C$7)/C$8</f>
        <v>688.007628397644</v>
      </c>
      <c r="F789">
        <f t="shared" ref="F789:F852" si="95">ROUND(2*E789,0)/2</f>
        <v>688</v>
      </c>
      <c r="G789">
        <f t="shared" si="93"/>
        <v>1.3827200004016049E-2</v>
      </c>
      <c r="I789">
        <f t="shared" si="92"/>
        <v>1.3827200004016049E-2</v>
      </c>
      <c r="P789">
        <f t="shared" si="90"/>
        <v>4.684902384388386E-3</v>
      </c>
      <c r="Q789" s="2">
        <f t="shared" ref="Q789:Q852" si="96">+C789-15018.5</f>
        <v>30831.033000000003</v>
      </c>
      <c r="X789" s="6"/>
      <c r="AB789" t="s">
        <v>1554</v>
      </c>
      <c r="AH789" t="s">
        <v>1597</v>
      </c>
    </row>
    <row r="790" spans="1:34">
      <c r="A790" s="16" t="s">
        <v>1552</v>
      </c>
      <c r="B790" s="16"/>
      <c r="C790" s="12">
        <v>45876.7</v>
      </c>
      <c r="D790" s="12"/>
      <c r="E790">
        <f t="shared" si="94"/>
        <v>702.99552751865804</v>
      </c>
      <c r="F790">
        <f t="shared" si="95"/>
        <v>703</v>
      </c>
      <c r="G790">
        <f t="shared" si="93"/>
        <v>-8.1067999999504536E-3</v>
      </c>
      <c r="I790">
        <f t="shared" si="92"/>
        <v>-8.1067999999504536E-3</v>
      </c>
      <c r="P790">
        <f t="shared" si="90"/>
        <v>4.6385616514758136E-3</v>
      </c>
      <c r="Q790" s="2">
        <f t="shared" si="96"/>
        <v>30858.199999999997</v>
      </c>
      <c r="X790" s="6"/>
      <c r="AB790" t="s">
        <v>1554</v>
      </c>
      <c r="AD790">
        <v>13</v>
      </c>
      <c r="AF790" t="s">
        <v>1556</v>
      </c>
      <c r="AH790" t="s">
        <v>1553</v>
      </c>
    </row>
    <row r="791" spans="1:34">
      <c r="A791" s="16" t="s">
        <v>1631</v>
      </c>
      <c r="B791" s="16"/>
      <c r="C791" s="12">
        <v>45898.474000000002</v>
      </c>
      <c r="D791" s="12"/>
      <c r="E791">
        <f t="shared" si="94"/>
        <v>715.00813529504512</v>
      </c>
      <c r="F791">
        <f t="shared" si="95"/>
        <v>715</v>
      </c>
      <c r="G791">
        <f t="shared" si="93"/>
        <v>1.4746000000741333E-2</v>
      </c>
      <c r="I791">
        <f t="shared" si="92"/>
        <v>1.4746000000741333E-2</v>
      </c>
      <c r="P791">
        <f t="shared" si="90"/>
        <v>4.6007427605577744E-3</v>
      </c>
      <c r="Q791" s="2">
        <f t="shared" si="96"/>
        <v>30879.974000000002</v>
      </c>
      <c r="X791" s="6"/>
      <c r="AB791" t="s">
        <v>1554</v>
      </c>
      <c r="AH791" t="s">
        <v>1597</v>
      </c>
    </row>
    <row r="792" spans="1:34">
      <c r="A792" s="16" t="s">
        <v>1632</v>
      </c>
      <c r="B792" s="16"/>
      <c r="C792" s="12">
        <v>45907.523000000001</v>
      </c>
      <c r="D792" s="12"/>
      <c r="E792">
        <f t="shared" si="94"/>
        <v>720.00042370179119</v>
      </c>
      <c r="F792">
        <f t="shared" si="95"/>
        <v>720</v>
      </c>
      <c r="G792">
        <f t="shared" si="93"/>
        <v>7.6800000533694401E-4</v>
      </c>
      <c r="I792">
        <f t="shared" si="92"/>
        <v>7.6800000533694401E-4</v>
      </c>
      <c r="P792">
        <f t="shared" si="90"/>
        <v>4.5847890995580395E-3</v>
      </c>
      <c r="Q792" s="2">
        <f t="shared" si="96"/>
        <v>30889.023000000001</v>
      </c>
      <c r="X792" s="6"/>
      <c r="AB792" t="s">
        <v>1554</v>
      </c>
      <c r="AD792">
        <v>15</v>
      </c>
      <c r="AF792" t="s">
        <v>1627</v>
      </c>
      <c r="AH792" t="s">
        <v>1511</v>
      </c>
    </row>
    <row r="793" spans="1:34">
      <c r="A793" s="16" t="s">
        <v>1877</v>
      </c>
      <c r="B793" s="16"/>
      <c r="C793" s="12">
        <v>45936.512000000002</v>
      </c>
      <c r="D793" s="12"/>
      <c r="E793">
        <f t="shared" si="94"/>
        <v>735.9935111836329</v>
      </c>
      <c r="F793">
        <f t="shared" si="95"/>
        <v>736</v>
      </c>
      <c r="G793">
        <f t="shared" si="93"/>
        <v>-1.1761599998862948E-2</v>
      </c>
      <c r="I793">
        <f t="shared" si="92"/>
        <v>-1.1761599998862948E-2</v>
      </c>
      <c r="P793">
        <f t="shared" si="90"/>
        <v>4.5329634388602442E-3</v>
      </c>
      <c r="Q793" s="2">
        <f t="shared" si="96"/>
        <v>30918.012000000002</v>
      </c>
      <c r="X793" s="6"/>
    </row>
    <row r="794" spans="1:34">
      <c r="A794" s="16" t="s">
        <v>1634</v>
      </c>
      <c r="B794" s="16"/>
      <c r="C794" s="12">
        <v>45938.341999999997</v>
      </c>
      <c r="D794" s="12"/>
      <c r="E794">
        <f t="shared" si="94"/>
        <v>737.00311310476445</v>
      </c>
      <c r="F794">
        <f t="shared" si="95"/>
        <v>737</v>
      </c>
      <c r="G794">
        <f t="shared" si="93"/>
        <v>5.6427999952575192E-3</v>
      </c>
      <c r="I794">
        <f t="shared" si="92"/>
        <v>5.6427999952575192E-3</v>
      </c>
      <c r="P794">
        <f t="shared" si="90"/>
        <v>4.529685177109854E-3</v>
      </c>
      <c r="Q794" s="2">
        <f t="shared" si="96"/>
        <v>30919.841999999997</v>
      </c>
      <c r="X794" s="6"/>
      <c r="AB794" t="s">
        <v>1554</v>
      </c>
      <c r="AD794">
        <v>9</v>
      </c>
      <c r="AF794" t="s">
        <v>1633</v>
      </c>
      <c r="AH794" t="s">
        <v>1511</v>
      </c>
    </row>
    <row r="795" spans="1:34">
      <c r="A795" s="16" t="s">
        <v>1632</v>
      </c>
      <c r="B795" s="16"/>
      <c r="C795" s="12">
        <v>45987.286</v>
      </c>
      <c r="D795" s="12"/>
      <c r="E795">
        <f t="shared" si="94"/>
        <v>764.00527508728453</v>
      </c>
      <c r="F795">
        <f t="shared" si="95"/>
        <v>764</v>
      </c>
      <c r="G795">
        <f t="shared" si="93"/>
        <v>9.5616000035079196E-3</v>
      </c>
      <c r="I795">
        <f t="shared" si="92"/>
        <v>9.5616000035079196E-3</v>
      </c>
      <c r="P795">
        <f t="shared" si="90"/>
        <v>4.4394307324773907E-3</v>
      </c>
      <c r="Q795" s="2">
        <f t="shared" si="96"/>
        <v>30968.786</v>
      </c>
      <c r="X795" s="6"/>
      <c r="AB795" t="s">
        <v>1554</v>
      </c>
      <c r="AD795">
        <v>31</v>
      </c>
      <c r="AF795" t="s">
        <v>1635</v>
      </c>
      <c r="AH795" t="s">
        <v>1511</v>
      </c>
    </row>
    <row r="796" spans="1:34">
      <c r="A796" s="16" t="s">
        <v>1552</v>
      </c>
      <c r="B796" s="16"/>
      <c r="C796" s="12">
        <v>46032.614999999998</v>
      </c>
      <c r="D796" s="12"/>
      <c r="E796">
        <f t="shared" si="94"/>
        <v>789.01305950428184</v>
      </c>
      <c r="F796">
        <f t="shared" si="95"/>
        <v>789</v>
      </c>
      <c r="G796">
        <f t="shared" si="93"/>
        <v>2.3671599999943282E-2</v>
      </c>
      <c r="I796">
        <f t="shared" si="92"/>
        <v>2.3671599999943282E-2</v>
      </c>
      <c r="P796">
        <f t="shared" si="90"/>
        <v>4.3528673702733292E-3</v>
      </c>
      <c r="Q796" s="2">
        <f t="shared" si="96"/>
        <v>31014.114999999998</v>
      </c>
      <c r="X796" s="6"/>
      <c r="AB796" t="s">
        <v>1554</v>
      </c>
      <c r="AD796">
        <v>12</v>
      </c>
      <c r="AF796" t="s">
        <v>1636</v>
      </c>
      <c r="AH796" t="s">
        <v>1553</v>
      </c>
    </row>
    <row r="797" spans="1:34">
      <c r="A797" s="16" t="s">
        <v>1632</v>
      </c>
      <c r="B797" s="16"/>
      <c r="C797" s="12">
        <v>46034.394999999997</v>
      </c>
      <c r="D797" s="12"/>
      <c r="E797">
        <f t="shared" si="94"/>
        <v>789.99507667347211</v>
      </c>
      <c r="F797">
        <f t="shared" si="95"/>
        <v>790</v>
      </c>
      <c r="G797">
        <f t="shared" si="93"/>
        <v>-8.9240000015706755E-3</v>
      </c>
      <c r="I797">
        <f t="shared" si="92"/>
        <v>-8.9240000015706755E-3</v>
      </c>
      <c r="P797">
        <f t="shared" si="90"/>
        <v>4.3493449471453897E-3</v>
      </c>
      <c r="Q797" s="2">
        <f t="shared" si="96"/>
        <v>31015.894999999997</v>
      </c>
      <c r="X797" s="6"/>
      <c r="AB797" t="s">
        <v>1554</v>
      </c>
      <c r="AD797">
        <v>11</v>
      </c>
      <c r="AF797" t="s">
        <v>1635</v>
      </c>
      <c r="AH797" t="s">
        <v>1511</v>
      </c>
    </row>
    <row r="798" spans="1:34">
      <c r="A798" s="16" t="s">
        <v>1552</v>
      </c>
      <c r="B798" s="16"/>
      <c r="C798" s="12">
        <v>46052.53</v>
      </c>
      <c r="D798" s="12"/>
      <c r="E798">
        <f t="shared" si="94"/>
        <v>800.0000662034048</v>
      </c>
      <c r="F798">
        <f t="shared" si="95"/>
        <v>800</v>
      </c>
      <c r="G798">
        <f t="shared" si="93"/>
        <v>1.1999999696854502E-4</v>
      </c>
      <c r="I798">
        <f t="shared" si="92"/>
        <v>1.1999999696854502E-4</v>
      </c>
      <c r="P798">
        <f t="shared" si="90"/>
        <v>4.3138673408515639E-3</v>
      </c>
      <c r="Q798" s="2">
        <f t="shared" si="96"/>
        <v>31034.03</v>
      </c>
      <c r="X798" s="6"/>
      <c r="AB798" t="s">
        <v>1554</v>
      </c>
      <c r="AD798">
        <v>11</v>
      </c>
      <c r="AF798" t="s">
        <v>1551</v>
      </c>
      <c r="AH798" t="s">
        <v>1553</v>
      </c>
    </row>
    <row r="799" spans="1:34">
      <c r="A799" s="16" t="s">
        <v>1637</v>
      </c>
      <c r="B799" s="16"/>
      <c r="C799" s="12">
        <v>46054.337</v>
      </c>
      <c r="D799" s="12"/>
      <c r="E799">
        <f t="shared" si="94"/>
        <v>800.99697913864566</v>
      </c>
      <c r="F799">
        <f t="shared" si="95"/>
        <v>801</v>
      </c>
      <c r="G799">
        <f t="shared" si="93"/>
        <v>-5.4756000026827678E-3</v>
      </c>
      <c r="I799">
        <f t="shared" si="92"/>
        <v>-5.4756000026827678E-3</v>
      </c>
      <c r="P799">
        <f t="shared" si="90"/>
        <v>4.3102942427207386E-3</v>
      </c>
      <c r="Q799" s="2">
        <f t="shared" si="96"/>
        <v>31035.837</v>
      </c>
      <c r="X799" s="6"/>
      <c r="AB799" t="s">
        <v>1554</v>
      </c>
      <c r="AH799" t="s">
        <v>1597</v>
      </c>
    </row>
    <row r="800" spans="1:34">
      <c r="A800" s="16" t="s">
        <v>1638</v>
      </c>
      <c r="B800" s="16"/>
      <c r="C800" s="12">
        <v>46092.406999999999</v>
      </c>
      <c r="D800" s="12"/>
      <c r="E800">
        <f t="shared" si="94"/>
        <v>822.00000926847702</v>
      </c>
      <c r="F800">
        <f t="shared" si="95"/>
        <v>822</v>
      </c>
      <c r="G800">
        <f t="shared" si="93"/>
        <v>1.6800004232209176E-5</v>
      </c>
      <c r="I800">
        <f t="shared" si="92"/>
        <v>1.6800004232209176E-5</v>
      </c>
      <c r="P800">
        <f t="shared" si="90"/>
        <v>4.2341950069127417E-3</v>
      </c>
      <c r="Q800" s="2">
        <f t="shared" si="96"/>
        <v>31073.906999999999</v>
      </c>
      <c r="X800" s="6"/>
      <c r="AB800" t="s">
        <v>1554</v>
      </c>
      <c r="AH800" t="s">
        <v>1597</v>
      </c>
    </row>
    <row r="801" spans="1:34">
      <c r="A801" s="16" t="s">
        <v>1639</v>
      </c>
      <c r="B801" s="16"/>
      <c r="C801" s="12">
        <v>46092.408199999998</v>
      </c>
      <c r="D801" s="12"/>
      <c r="E801">
        <f t="shared" si="94"/>
        <v>822.00067130252296</v>
      </c>
      <c r="F801">
        <f t="shared" si="95"/>
        <v>822</v>
      </c>
      <c r="G801">
        <f t="shared" si="93"/>
        <v>1.2168000030214898E-3</v>
      </c>
      <c r="J801">
        <f>G801</f>
        <v>1.2168000030214898E-3</v>
      </c>
      <c r="P801">
        <f t="shared" si="90"/>
        <v>4.2341950069127417E-3</v>
      </c>
      <c r="Q801" s="2">
        <f t="shared" si="96"/>
        <v>31073.908199999998</v>
      </c>
      <c r="X801" s="6"/>
      <c r="AB801" t="s">
        <v>1595</v>
      </c>
      <c r="AH801" t="s">
        <v>1597</v>
      </c>
    </row>
    <row r="802" spans="1:34">
      <c r="A802" s="16" t="s">
        <v>1638</v>
      </c>
      <c r="B802" s="16"/>
      <c r="C802" s="12">
        <v>46092.4087</v>
      </c>
      <c r="D802" s="12"/>
      <c r="E802">
        <f t="shared" si="94"/>
        <v>822.00094715004354</v>
      </c>
      <c r="F802">
        <f t="shared" si="95"/>
        <v>822</v>
      </c>
      <c r="G802">
        <f t="shared" si="93"/>
        <v>1.7168000049423426E-3</v>
      </c>
      <c r="J802">
        <f>G802</f>
        <v>1.7168000049423426E-3</v>
      </c>
      <c r="P802">
        <f t="shared" si="90"/>
        <v>4.2341950069127417E-3</v>
      </c>
      <c r="Q802" s="2">
        <f t="shared" si="96"/>
        <v>31073.9087</v>
      </c>
      <c r="X802" s="6"/>
      <c r="AB802" t="s">
        <v>1595</v>
      </c>
      <c r="AH802" t="s">
        <v>1597</v>
      </c>
    </row>
    <row r="803" spans="1:34">
      <c r="A803" s="16" t="s">
        <v>1638</v>
      </c>
      <c r="B803" s="16"/>
      <c r="C803" s="12">
        <v>46112.36</v>
      </c>
      <c r="D803" s="12"/>
      <c r="E803">
        <f t="shared" si="94"/>
        <v>833.00798037907737</v>
      </c>
      <c r="F803">
        <f t="shared" si="95"/>
        <v>833</v>
      </c>
      <c r="G803">
        <f t="shared" si="93"/>
        <v>1.4465200001723133E-2</v>
      </c>
      <c r="I803">
        <f t="shared" ref="I803:I841" si="97">G803</f>
        <v>1.4465200001723133E-2</v>
      </c>
      <c r="P803">
        <f t="shared" si="90"/>
        <v>4.193522702395684E-3</v>
      </c>
      <c r="Q803" s="2">
        <f t="shared" si="96"/>
        <v>31093.86</v>
      </c>
      <c r="X803" s="6"/>
      <c r="AB803" t="s">
        <v>1554</v>
      </c>
      <c r="AH803" t="s">
        <v>1597</v>
      </c>
    </row>
    <row r="804" spans="1:34">
      <c r="A804" s="16" t="s">
        <v>1638</v>
      </c>
      <c r="B804" s="16"/>
      <c r="C804" s="12">
        <v>46121.419000000002</v>
      </c>
      <c r="D804" s="12"/>
      <c r="E804">
        <f t="shared" si="94"/>
        <v>838.0057857362134</v>
      </c>
      <c r="F804">
        <f t="shared" si="95"/>
        <v>838</v>
      </c>
      <c r="G804">
        <f t="shared" si="93"/>
        <v>1.0487200001080055E-2</v>
      </c>
      <c r="I804">
        <f t="shared" si="97"/>
        <v>1.0487200001080055E-2</v>
      </c>
      <c r="P804">
        <f t="shared" si="90"/>
        <v>4.1748510185137941E-3</v>
      </c>
      <c r="Q804" s="2">
        <f t="shared" si="96"/>
        <v>31102.919000000002</v>
      </c>
      <c r="X804" s="6"/>
      <c r="AB804" t="s">
        <v>1554</v>
      </c>
      <c r="AH804" t="s">
        <v>1597</v>
      </c>
    </row>
    <row r="805" spans="1:34">
      <c r="A805" s="16" t="s">
        <v>1638</v>
      </c>
      <c r="B805" s="16"/>
      <c r="C805" s="12">
        <v>46121.428999999996</v>
      </c>
      <c r="D805" s="12"/>
      <c r="E805">
        <f t="shared" si="94"/>
        <v>838.01130268659915</v>
      </c>
      <c r="F805">
        <f t="shared" si="95"/>
        <v>838</v>
      </c>
      <c r="G805">
        <f t="shared" si="93"/>
        <v>2.0487199995841365E-2</v>
      </c>
      <c r="I805">
        <f t="shared" si="97"/>
        <v>2.0487199995841365E-2</v>
      </c>
      <c r="P805">
        <f t="shared" si="90"/>
        <v>4.1748510185137941E-3</v>
      </c>
      <c r="Q805" s="2">
        <f t="shared" si="96"/>
        <v>31102.928999999996</v>
      </c>
      <c r="X805" s="6"/>
      <c r="AB805" t="s">
        <v>1554</v>
      </c>
      <c r="AH805" t="s">
        <v>1597</v>
      </c>
    </row>
    <row r="806" spans="1:34">
      <c r="A806" s="16" t="s">
        <v>1638</v>
      </c>
      <c r="B806" s="16"/>
      <c r="C806" s="12">
        <v>46179.398999999998</v>
      </c>
      <c r="D806" s="12"/>
      <c r="E806">
        <f t="shared" si="94"/>
        <v>869.99306408997074</v>
      </c>
      <c r="F806">
        <f t="shared" si="95"/>
        <v>870</v>
      </c>
      <c r="G806">
        <f t="shared" si="93"/>
        <v>-1.2571999999636319E-2</v>
      </c>
      <c r="I806">
        <f t="shared" si="97"/>
        <v>-1.2571999999636319E-2</v>
      </c>
      <c r="P806">
        <f t="shared" si="90"/>
        <v>4.0526250051506505E-3</v>
      </c>
      <c r="Q806" s="2">
        <f t="shared" si="96"/>
        <v>31160.898999999998</v>
      </c>
      <c r="X806" s="6"/>
      <c r="AB806" t="s">
        <v>1554</v>
      </c>
      <c r="AH806" t="s">
        <v>1597</v>
      </c>
    </row>
    <row r="807" spans="1:34">
      <c r="A807" s="61" t="s">
        <v>3129</v>
      </c>
      <c r="B807" s="62" t="s">
        <v>1647</v>
      </c>
      <c r="C807" s="61">
        <v>46288.19</v>
      </c>
      <c r="D807" s="61" t="s">
        <v>1904</v>
      </c>
      <c r="E807" s="16">
        <f t="shared" si="94"/>
        <v>930.01251906382413</v>
      </c>
      <c r="F807">
        <f t="shared" si="95"/>
        <v>930</v>
      </c>
      <c r="G807">
        <f t="shared" si="93"/>
        <v>2.2692000005918089E-2</v>
      </c>
      <c r="I807">
        <f t="shared" si="97"/>
        <v>2.2692000005918089E-2</v>
      </c>
      <c r="O807">
        <f ca="1">+C$11+C$12*F807</f>
        <v>-3.4906943250994698E-3</v>
      </c>
      <c r="P807">
        <f t="shared" si="90"/>
        <v>3.8107364111883975E-3</v>
      </c>
      <c r="Q807" s="2">
        <f t="shared" si="96"/>
        <v>31269.690000000002</v>
      </c>
      <c r="X807" s="6"/>
    </row>
    <row r="808" spans="1:34">
      <c r="A808" s="16" t="s">
        <v>1638</v>
      </c>
      <c r="B808" s="16"/>
      <c r="C808" s="12">
        <v>46304.483</v>
      </c>
      <c r="D808" s="12"/>
      <c r="E808">
        <f t="shared" si="94"/>
        <v>939.00128633215354</v>
      </c>
      <c r="F808">
        <f t="shared" si="95"/>
        <v>939</v>
      </c>
      <c r="G808">
        <f t="shared" si="93"/>
        <v>2.331600000616163E-3</v>
      </c>
      <c r="I808">
        <f t="shared" si="97"/>
        <v>2.331600000616163E-3</v>
      </c>
      <c r="P808">
        <f t="shared" si="90"/>
        <v>3.7730227049670938E-3</v>
      </c>
      <c r="Q808" s="2">
        <f t="shared" si="96"/>
        <v>31285.983</v>
      </c>
      <c r="X808" s="6"/>
      <c r="AB808" t="s">
        <v>1554</v>
      </c>
      <c r="AH808" t="s">
        <v>1597</v>
      </c>
    </row>
    <row r="809" spans="1:34">
      <c r="A809" s="16" t="s">
        <v>1637</v>
      </c>
      <c r="B809" s="16"/>
      <c r="C809" s="12">
        <v>46322.601999999999</v>
      </c>
      <c r="D809" s="12"/>
      <c r="E809">
        <f t="shared" si="94"/>
        <v>948.99744874146245</v>
      </c>
      <c r="F809">
        <f t="shared" si="95"/>
        <v>949</v>
      </c>
      <c r="G809">
        <f t="shared" si="93"/>
        <v>-4.6243999968282878E-3</v>
      </c>
      <c r="I809">
        <f t="shared" si="97"/>
        <v>-4.6243999968282878E-3</v>
      </c>
      <c r="P809">
        <f t="shared" si="90"/>
        <v>3.7306809391912115E-3</v>
      </c>
      <c r="Q809" s="2">
        <f t="shared" si="96"/>
        <v>31304.101999999999</v>
      </c>
      <c r="X809" s="6"/>
      <c r="AB809" t="s">
        <v>1554</v>
      </c>
      <c r="AH809" t="s">
        <v>1597</v>
      </c>
    </row>
    <row r="810" spans="1:34">
      <c r="A810" s="16" t="s">
        <v>1640</v>
      </c>
      <c r="B810" s="16"/>
      <c r="C810" s="12">
        <v>46364.300999999999</v>
      </c>
      <c r="D810" s="12"/>
      <c r="E810">
        <f t="shared" si="94"/>
        <v>972.00258016735825</v>
      </c>
      <c r="F810">
        <f t="shared" si="95"/>
        <v>972</v>
      </c>
      <c r="G810">
        <f t="shared" si="93"/>
        <v>4.6768000029260293E-3</v>
      </c>
      <c r="I810">
        <f t="shared" si="97"/>
        <v>4.6768000029260293E-3</v>
      </c>
      <c r="P810">
        <f t="shared" si="90"/>
        <v>3.6315465903070587E-3</v>
      </c>
      <c r="Q810" s="2">
        <f t="shared" si="96"/>
        <v>31345.800999999999</v>
      </c>
      <c r="X810" s="6"/>
      <c r="AB810" t="s">
        <v>1554</v>
      </c>
      <c r="AD810">
        <v>15</v>
      </c>
      <c r="AF810" t="s">
        <v>1635</v>
      </c>
      <c r="AH810" t="s">
        <v>1511</v>
      </c>
    </row>
    <row r="811" spans="1:34">
      <c r="A811" s="16" t="s">
        <v>1552</v>
      </c>
      <c r="B811" s="16"/>
      <c r="C811" s="12">
        <v>46418.669000000002</v>
      </c>
      <c r="D811" s="12"/>
      <c r="E811">
        <f t="shared" si="94"/>
        <v>1001.9971360407159</v>
      </c>
      <c r="F811">
        <f t="shared" si="95"/>
        <v>1002</v>
      </c>
      <c r="G811">
        <f t="shared" si="93"/>
        <v>-5.1911999980802648E-3</v>
      </c>
      <c r="I811">
        <f t="shared" si="97"/>
        <v>-5.1911999980802648E-3</v>
      </c>
      <c r="P811">
        <f t="shared" si="90"/>
        <v>3.4985784971862232E-3</v>
      </c>
      <c r="Q811" s="2">
        <f t="shared" si="96"/>
        <v>31400.169000000002</v>
      </c>
      <c r="X811" s="6"/>
      <c r="AB811" t="s">
        <v>1554</v>
      </c>
      <c r="AD811">
        <v>9</v>
      </c>
      <c r="AF811" t="s">
        <v>1641</v>
      </c>
      <c r="AH811" t="s">
        <v>1553</v>
      </c>
    </row>
    <row r="812" spans="1:34">
      <c r="A812" s="16" t="s">
        <v>1552</v>
      </c>
      <c r="B812" s="16"/>
      <c r="C812" s="12">
        <v>46429.561000000002</v>
      </c>
      <c r="D812" s="12"/>
      <c r="E812">
        <f t="shared" si="94"/>
        <v>1008.0061984041023</v>
      </c>
      <c r="F812">
        <f t="shared" si="95"/>
        <v>1008</v>
      </c>
      <c r="G812">
        <f t="shared" si="93"/>
        <v>1.1235199999646284E-2</v>
      </c>
      <c r="I812">
        <f t="shared" si="97"/>
        <v>1.1235199999646284E-2</v>
      </c>
      <c r="P812">
        <f t="shared" si="90"/>
        <v>3.471487342170068E-3</v>
      </c>
      <c r="Q812" s="2">
        <f t="shared" si="96"/>
        <v>31411.061000000002</v>
      </c>
      <c r="X812" s="6"/>
      <c r="AB812" t="s">
        <v>1554</v>
      </c>
      <c r="AD812">
        <v>10</v>
      </c>
      <c r="AF812" t="s">
        <v>1551</v>
      </c>
      <c r="AH812" t="s">
        <v>1553</v>
      </c>
    </row>
    <row r="813" spans="1:34">
      <c r="A813" s="16" t="s">
        <v>1552</v>
      </c>
      <c r="B813" s="16"/>
      <c r="C813" s="12">
        <v>46438.603999999999</v>
      </c>
      <c r="D813" s="12"/>
      <c r="E813">
        <f t="shared" si="94"/>
        <v>1012.9951766406145</v>
      </c>
      <c r="F813">
        <f t="shared" si="95"/>
        <v>1013</v>
      </c>
      <c r="G813">
        <f t="shared" si="93"/>
        <v>-8.7427999969804659E-3</v>
      </c>
      <c r="I813">
        <f t="shared" si="97"/>
        <v>-8.7427999969804659E-3</v>
      </c>
      <c r="P813">
        <f t="shared" si="90"/>
        <v>3.4487846921493867E-3</v>
      </c>
      <c r="Q813" s="2">
        <f t="shared" si="96"/>
        <v>31420.103999999999</v>
      </c>
      <c r="X813" s="6"/>
      <c r="AB813" t="s">
        <v>1554</v>
      </c>
      <c r="AD813">
        <v>12</v>
      </c>
      <c r="AF813" t="s">
        <v>1551</v>
      </c>
      <c r="AH813" t="s">
        <v>1553</v>
      </c>
    </row>
    <row r="814" spans="1:34">
      <c r="A814" s="16" t="s">
        <v>1642</v>
      </c>
      <c r="B814" s="16"/>
      <c r="C814" s="12">
        <v>46469.442000000003</v>
      </c>
      <c r="D814" s="12"/>
      <c r="E814">
        <f t="shared" si="94"/>
        <v>1030.0083482493305</v>
      </c>
      <c r="F814">
        <f t="shared" si="95"/>
        <v>1030</v>
      </c>
      <c r="G814">
        <f t="shared" si="93"/>
        <v>1.5132000007724855E-2</v>
      </c>
      <c r="I814">
        <f t="shared" si="97"/>
        <v>1.5132000007724855E-2</v>
      </c>
      <c r="P814">
        <f t="shared" si="90"/>
        <v>3.3707342070299789E-3</v>
      </c>
      <c r="Q814" s="2">
        <f t="shared" si="96"/>
        <v>31450.942000000003</v>
      </c>
      <c r="X814" s="6"/>
      <c r="AB814" t="s">
        <v>1554</v>
      </c>
      <c r="AH814" t="s">
        <v>1597</v>
      </c>
    </row>
    <row r="815" spans="1:34">
      <c r="A815" s="16" t="s">
        <v>1552</v>
      </c>
      <c r="B815" s="16"/>
      <c r="C815" s="12">
        <v>46496.62</v>
      </c>
      <c r="D815" s="12"/>
      <c r="E815">
        <f t="shared" si="94"/>
        <v>1045.0023160157755</v>
      </c>
      <c r="F815">
        <f t="shared" si="95"/>
        <v>1045</v>
      </c>
      <c r="G815">
        <f t="shared" si="93"/>
        <v>4.1980000023613684E-3</v>
      </c>
      <c r="I815">
        <f t="shared" si="97"/>
        <v>4.1980000023613684E-3</v>
      </c>
      <c r="P815">
        <f t="shared" si="90"/>
        <v>3.3007604954979788E-3</v>
      </c>
      <c r="Q815" s="2">
        <f t="shared" si="96"/>
        <v>31478.120000000003</v>
      </c>
      <c r="X815" s="6"/>
      <c r="AB815" t="s">
        <v>1554</v>
      </c>
      <c r="AD815">
        <v>16</v>
      </c>
      <c r="AF815" t="s">
        <v>1556</v>
      </c>
      <c r="AH815" t="s">
        <v>1553</v>
      </c>
    </row>
    <row r="816" spans="1:34">
      <c r="A816" s="16" t="s">
        <v>1552</v>
      </c>
      <c r="B816" s="16"/>
      <c r="C816" s="12">
        <v>46505.675999999999</v>
      </c>
      <c r="D816" s="12"/>
      <c r="E816">
        <f t="shared" si="94"/>
        <v>1049.9984662877923</v>
      </c>
      <c r="F816">
        <f t="shared" si="95"/>
        <v>1050</v>
      </c>
      <c r="G816">
        <f t="shared" si="93"/>
        <v>-2.7800000025308691E-3</v>
      </c>
      <c r="I816">
        <f t="shared" si="97"/>
        <v>-2.7800000025308691E-3</v>
      </c>
      <c r="P816">
        <f t="shared" si="90"/>
        <v>3.2772055840650958E-3</v>
      </c>
      <c r="Q816" s="2">
        <f t="shared" si="96"/>
        <v>31487.175999999999</v>
      </c>
      <c r="X816" s="6"/>
      <c r="AB816" t="s">
        <v>1554</v>
      </c>
      <c r="AD816">
        <v>10</v>
      </c>
      <c r="AF816" t="s">
        <v>1442</v>
      </c>
      <c r="AH816" t="s">
        <v>1553</v>
      </c>
    </row>
    <row r="817" spans="1:34">
      <c r="A817" s="16" t="s">
        <v>1639</v>
      </c>
      <c r="B817" s="16"/>
      <c r="C817" s="12">
        <v>46556.446000000004</v>
      </c>
      <c r="D817" s="12"/>
      <c r="E817">
        <f t="shared" si="94"/>
        <v>1078.008023411292</v>
      </c>
      <c r="F817">
        <f t="shared" si="95"/>
        <v>1078</v>
      </c>
      <c r="G817">
        <f t="shared" si="93"/>
        <v>1.4543200006301049E-2</v>
      </c>
      <c r="I817">
        <f t="shared" si="97"/>
        <v>1.4543200006301049E-2</v>
      </c>
      <c r="P817">
        <f t="shared" si="90"/>
        <v>3.1431697299196676E-3</v>
      </c>
      <c r="Q817" s="2">
        <f t="shared" si="96"/>
        <v>31537.946000000004</v>
      </c>
      <c r="X817" s="6"/>
      <c r="AB817" t="s">
        <v>1554</v>
      </c>
      <c r="AH817" t="s">
        <v>1597</v>
      </c>
    </row>
    <row r="818" spans="1:34">
      <c r="A818" s="16" t="s">
        <v>1443</v>
      </c>
      <c r="B818" s="16"/>
      <c r="C818" s="12">
        <v>46614.423000000003</v>
      </c>
      <c r="D818" s="12"/>
      <c r="E818">
        <f t="shared" si="94"/>
        <v>1109.9936466799345</v>
      </c>
      <c r="F818">
        <f t="shared" si="95"/>
        <v>1110</v>
      </c>
      <c r="G818">
        <f t="shared" si="93"/>
        <v>-1.1515999998664483E-2</v>
      </c>
      <c r="I818">
        <f t="shared" si="97"/>
        <v>-1.1515999998664483E-2</v>
      </c>
      <c r="P818">
        <f t="shared" si="90"/>
        <v>2.9855633509040468E-3</v>
      </c>
      <c r="Q818" s="2">
        <f t="shared" si="96"/>
        <v>31595.923000000003</v>
      </c>
      <c r="X818" s="6"/>
      <c r="AB818" t="s">
        <v>1554</v>
      </c>
      <c r="AH818" t="s">
        <v>1597</v>
      </c>
    </row>
    <row r="819" spans="1:34">
      <c r="A819" s="16" t="s">
        <v>1444</v>
      </c>
      <c r="B819" s="16"/>
      <c r="C819" s="12">
        <v>46614.428999999996</v>
      </c>
      <c r="D819" s="12"/>
      <c r="E819">
        <f t="shared" si="94"/>
        <v>1109.9969568501645</v>
      </c>
      <c r="F819">
        <f t="shared" si="95"/>
        <v>1110</v>
      </c>
      <c r="G819">
        <f t="shared" si="93"/>
        <v>-5.5160000047180802E-3</v>
      </c>
      <c r="I819">
        <f t="shared" si="97"/>
        <v>-5.5160000047180802E-3</v>
      </c>
      <c r="P819">
        <f t="shared" si="90"/>
        <v>2.9855633509040468E-3</v>
      </c>
      <c r="Q819" s="2">
        <f t="shared" si="96"/>
        <v>31595.928999999996</v>
      </c>
      <c r="X819" s="6"/>
      <c r="AB819" t="s">
        <v>1554</v>
      </c>
      <c r="AH819" t="s">
        <v>1597</v>
      </c>
    </row>
    <row r="820" spans="1:34">
      <c r="A820" s="16" t="s">
        <v>1444</v>
      </c>
      <c r="B820" s="16"/>
      <c r="C820" s="12">
        <v>46614.43</v>
      </c>
      <c r="D820" s="12"/>
      <c r="E820">
        <f t="shared" si="94"/>
        <v>1109.9975085452054</v>
      </c>
      <c r="F820">
        <f t="shared" si="95"/>
        <v>1110</v>
      </c>
      <c r="G820">
        <f t="shared" si="93"/>
        <v>-4.5160000008763745E-3</v>
      </c>
      <c r="I820">
        <f t="shared" si="97"/>
        <v>-4.5160000008763745E-3</v>
      </c>
      <c r="P820">
        <f t="shared" si="90"/>
        <v>2.9855633509040468E-3</v>
      </c>
      <c r="Q820" s="2">
        <f t="shared" si="96"/>
        <v>31595.93</v>
      </c>
      <c r="X820" s="6"/>
      <c r="AB820" t="s">
        <v>1554</v>
      </c>
      <c r="AH820" t="s">
        <v>1597</v>
      </c>
    </row>
    <row r="821" spans="1:34">
      <c r="A821" s="16" t="s">
        <v>1444</v>
      </c>
      <c r="B821" s="16"/>
      <c r="C821" s="12">
        <v>46614.432999999997</v>
      </c>
      <c r="D821" s="12"/>
      <c r="E821">
        <f t="shared" si="94"/>
        <v>1109.9991636303203</v>
      </c>
      <c r="F821">
        <f t="shared" si="95"/>
        <v>1110</v>
      </c>
      <c r="G821">
        <f t="shared" si="93"/>
        <v>-1.5160000039031729E-3</v>
      </c>
      <c r="I821">
        <f t="shared" si="97"/>
        <v>-1.5160000039031729E-3</v>
      </c>
      <c r="P821">
        <f t="shared" si="90"/>
        <v>2.9855633509040468E-3</v>
      </c>
      <c r="Q821" s="2">
        <f t="shared" si="96"/>
        <v>31595.932999999997</v>
      </c>
      <c r="X821" s="6"/>
      <c r="AB821" t="s">
        <v>1554</v>
      </c>
      <c r="AH821" t="s">
        <v>1597</v>
      </c>
    </row>
    <row r="822" spans="1:34">
      <c r="A822" s="16" t="s">
        <v>1444</v>
      </c>
      <c r="B822" s="16"/>
      <c r="C822" s="12">
        <v>46614.436999999998</v>
      </c>
      <c r="D822" s="12"/>
      <c r="E822">
        <f t="shared" si="94"/>
        <v>1110.0013704104763</v>
      </c>
      <c r="F822">
        <f t="shared" si="95"/>
        <v>1110</v>
      </c>
      <c r="G822">
        <f t="shared" si="93"/>
        <v>2.4839999969117343E-3</v>
      </c>
      <c r="I822">
        <f t="shared" si="97"/>
        <v>2.4839999969117343E-3</v>
      </c>
      <c r="P822">
        <f t="shared" si="90"/>
        <v>2.9855633509040468E-3</v>
      </c>
      <c r="Q822" s="2">
        <f t="shared" si="96"/>
        <v>31595.936999999998</v>
      </c>
      <c r="X822" s="6"/>
      <c r="AB822" t="s">
        <v>1554</v>
      </c>
      <c r="AH822" t="s">
        <v>1597</v>
      </c>
    </row>
    <row r="823" spans="1:34">
      <c r="A823" s="16" t="s">
        <v>1444</v>
      </c>
      <c r="B823" s="16"/>
      <c r="C823" s="12">
        <v>46614.446000000004</v>
      </c>
      <c r="D823" s="12"/>
      <c r="E823">
        <f t="shared" si="94"/>
        <v>1110.0063356658291</v>
      </c>
      <c r="F823">
        <f t="shared" si="95"/>
        <v>1110</v>
      </c>
      <c r="G823">
        <f t="shared" si="93"/>
        <v>1.1484000002383254E-2</v>
      </c>
      <c r="I823">
        <f t="shared" si="97"/>
        <v>1.1484000002383254E-2</v>
      </c>
      <c r="P823">
        <f t="shared" si="90"/>
        <v>2.9855633509040468E-3</v>
      </c>
      <c r="Q823" s="2">
        <f t="shared" si="96"/>
        <v>31595.946000000004</v>
      </c>
      <c r="X823" s="6"/>
      <c r="AB823" t="s">
        <v>1554</v>
      </c>
      <c r="AH823" t="s">
        <v>1597</v>
      </c>
    </row>
    <row r="824" spans="1:34">
      <c r="A824" s="16" t="s">
        <v>1444</v>
      </c>
      <c r="B824" s="16"/>
      <c r="C824" s="12">
        <v>46614.447</v>
      </c>
      <c r="D824" s="12"/>
      <c r="E824">
        <f t="shared" si="94"/>
        <v>1110.0068873608661</v>
      </c>
      <c r="F824">
        <f t="shared" si="95"/>
        <v>1110</v>
      </c>
      <c r="G824">
        <f t="shared" si="93"/>
        <v>1.2483999998949002E-2</v>
      </c>
      <c r="I824">
        <f t="shared" si="97"/>
        <v>1.2483999998949002E-2</v>
      </c>
      <c r="P824">
        <f t="shared" si="90"/>
        <v>2.9855633509040468E-3</v>
      </c>
      <c r="Q824" s="2">
        <f t="shared" si="96"/>
        <v>31595.947</v>
      </c>
      <c r="X824" s="6"/>
      <c r="AB824" t="s">
        <v>1554</v>
      </c>
      <c r="AH824" t="s">
        <v>1597</v>
      </c>
    </row>
    <row r="825" spans="1:34">
      <c r="A825" s="16" t="s">
        <v>1444</v>
      </c>
      <c r="B825" s="16"/>
      <c r="C825" s="12">
        <v>46623.485000000001</v>
      </c>
      <c r="D825" s="12"/>
      <c r="E825">
        <f t="shared" si="94"/>
        <v>1114.9931071221854</v>
      </c>
      <c r="F825">
        <f t="shared" si="95"/>
        <v>1115</v>
      </c>
      <c r="G825">
        <f t="shared" si="93"/>
        <v>-1.2493999995058402E-2</v>
      </c>
      <c r="I825">
        <f t="shared" si="97"/>
        <v>-1.2493999995058402E-2</v>
      </c>
      <c r="P825">
        <f t="shared" si="90"/>
        <v>2.9605112234767556E-3</v>
      </c>
      <c r="Q825" s="2">
        <f t="shared" si="96"/>
        <v>31604.985000000001</v>
      </c>
      <c r="X825" s="6"/>
      <c r="AB825" t="s">
        <v>1554</v>
      </c>
      <c r="AH825" t="s">
        <v>1597</v>
      </c>
    </row>
    <row r="826" spans="1:34">
      <c r="A826" s="16" t="s">
        <v>1598</v>
      </c>
      <c r="B826" s="16"/>
      <c r="C826" s="12">
        <v>46623.493000000002</v>
      </c>
      <c r="D826" s="12"/>
      <c r="E826">
        <f t="shared" si="94"/>
        <v>1114.9975206824972</v>
      </c>
      <c r="F826">
        <f t="shared" si="95"/>
        <v>1115</v>
      </c>
      <c r="G826">
        <f t="shared" si="93"/>
        <v>-4.4939999934285879E-3</v>
      </c>
      <c r="I826">
        <f t="shared" si="97"/>
        <v>-4.4939999934285879E-3</v>
      </c>
      <c r="P826">
        <f t="shared" si="90"/>
        <v>2.9605112234767556E-3</v>
      </c>
      <c r="Q826" s="2">
        <f t="shared" si="96"/>
        <v>31604.993000000002</v>
      </c>
      <c r="X826" s="6"/>
      <c r="AB826" t="s">
        <v>1554</v>
      </c>
      <c r="AH826" t="s">
        <v>1597</v>
      </c>
    </row>
    <row r="827" spans="1:34">
      <c r="A827" s="16" t="s">
        <v>1639</v>
      </c>
      <c r="B827" s="16"/>
      <c r="C827" s="12">
        <v>46654.321000000004</v>
      </c>
      <c r="D827" s="12"/>
      <c r="E827">
        <f t="shared" si="94"/>
        <v>1132.0051753408234</v>
      </c>
      <c r="F827">
        <f t="shared" si="95"/>
        <v>1132</v>
      </c>
      <c r="G827">
        <f t="shared" si="93"/>
        <v>9.3808000019635074E-3</v>
      </c>
      <c r="I827">
        <f t="shared" si="97"/>
        <v>9.3808000019635074E-3</v>
      </c>
      <c r="P827">
        <f t="shared" si="90"/>
        <v>2.8744725151748749E-3</v>
      </c>
      <c r="Q827" s="2">
        <f t="shared" si="96"/>
        <v>31635.821000000004</v>
      </c>
      <c r="X827" s="6"/>
      <c r="AB827" t="s">
        <v>1554</v>
      </c>
      <c r="AH827" t="s">
        <v>1597</v>
      </c>
    </row>
    <row r="828" spans="1:34">
      <c r="A828" s="16" t="s">
        <v>1552</v>
      </c>
      <c r="B828" s="16"/>
      <c r="C828" s="12">
        <v>46659.767999999996</v>
      </c>
      <c r="D828" s="12"/>
      <c r="E828">
        <f t="shared" si="94"/>
        <v>1135.0102582175516</v>
      </c>
      <c r="F828">
        <f t="shared" si="95"/>
        <v>1135</v>
      </c>
      <c r="G828">
        <f t="shared" si="93"/>
        <v>1.8594000001030508E-2</v>
      </c>
      <c r="I828">
        <f t="shared" si="97"/>
        <v>1.8594000001030508E-2</v>
      </c>
      <c r="P828">
        <f t="shared" ref="P828:P891" si="98">+D$11+D$12*F828+D$13*F828^2</f>
        <v>2.8591510091565066E-3</v>
      </c>
      <c r="Q828" s="2">
        <f t="shared" si="96"/>
        <v>31641.267999999996</v>
      </c>
      <c r="X828" s="6"/>
      <c r="AB828" t="s">
        <v>1554</v>
      </c>
      <c r="AD828">
        <v>19</v>
      </c>
      <c r="AF828" t="s">
        <v>1556</v>
      </c>
      <c r="AH828" t="s">
        <v>1553</v>
      </c>
    </row>
    <row r="829" spans="1:34">
      <c r="A829" s="16" t="s">
        <v>1444</v>
      </c>
      <c r="B829" s="16"/>
      <c r="C829" s="12">
        <v>46672.425000000003</v>
      </c>
      <c r="D829" s="12"/>
      <c r="E829">
        <f t="shared" si="94"/>
        <v>1141.9930623245496</v>
      </c>
      <c r="F829">
        <f t="shared" si="95"/>
        <v>1142</v>
      </c>
      <c r="G829">
        <f t="shared" si="93"/>
        <v>-1.2575199994898867E-2</v>
      </c>
      <c r="I829">
        <f t="shared" si="97"/>
        <v>-1.2575199994898867E-2</v>
      </c>
      <c r="P829">
        <f t="shared" si="98"/>
        <v>2.8232395898014303E-3</v>
      </c>
      <c r="Q829" s="2">
        <f t="shared" si="96"/>
        <v>31653.925000000003</v>
      </c>
      <c r="X829" s="6"/>
      <c r="AB829" t="s">
        <v>1554</v>
      </c>
      <c r="AH829" t="s">
        <v>1597</v>
      </c>
    </row>
    <row r="830" spans="1:34">
      <c r="A830" s="16" t="s">
        <v>1444</v>
      </c>
      <c r="B830" s="16"/>
      <c r="C830" s="12">
        <v>46672.427000000003</v>
      </c>
      <c r="D830" s="12"/>
      <c r="E830">
        <f t="shared" si="94"/>
        <v>1141.9941657146276</v>
      </c>
      <c r="F830">
        <f t="shared" si="95"/>
        <v>1142</v>
      </c>
      <c r="G830">
        <f t="shared" si="93"/>
        <v>-1.0575199994491413E-2</v>
      </c>
      <c r="I830">
        <f t="shared" si="97"/>
        <v>-1.0575199994491413E-2</v>
      </c>
      <c r="P830">
        <f t="shared" si="98"/>
        <v>2.8232395898014303E-3</v>
      </c>
      <c r="Q830" s="2">
        <f t="shared" si="96"/>
        <v>31653.927000000003</v>
      </c>
      <c r="X830" s="6"/>
      <c r="AB830" t="s">
        <v>1554</v>
      </c>
      <c r="AH830" t="s">
        <v>1597</v>
      </c>
    </row>
    <row r="831" spans="1:34">
      <c r="A831" s="16" t="s">
        <v>1444</v>
      </c>
      <c r="B831" s="16"/>
      <c r="C831" s="12">
        <v>46672.428</v>
      </c>
      <c r="D831" s="12"/>
      <c r="E831">
        <f t="shared" si="94"/>
        <v>1141.9947174096644</v>
      </c>
      <c r="F831">
        <f t="shared" si="95"/>
        <v>1142</v>
      </c>
      <c r="G831">
        <f t="shared" si="93"/>
        <v>-9.5751999979256652E-3</v>
      </c>
      <c r="I831">
        <f t="shared" si="97"/>
        <v>-9.5751999979256652E-3</v>
      </c>
      <c r="P831">
        <f t="shared" si="98"/>
        <v>2.8232395898014303E-3</v>
      </c>
      <c r="Q831" s="2">
        <f t="shared" si="96"/>
        <v>31653.928</v>
      </c>
      <c r="X831" s="6"/>
      <c r="AB831" t="s">
        <v>1554</v>
      </c>
      <c r="AH831" t="s">
        <v>1597</v>
      </c>
    </row>
    <row r="832" spans="1:34">
      <c r="A832" s="16" t="s">
        <v>1444</v>
      </c>
      <c r="B832" s="16"/>
      <c r="C832" s="12">
        <v>46672.432000000001</v>
      </c>
      <c r="D832" s="12"/>
      <c r="E832">
        <f t="shared" si="94"/>
        <v>1141.9969241898204</v>
      </c>
      <c r="F832">
        <f t="shared" si="95"/>
        <v>1142</v>
      </c>
      <c r="G832">
        <f t="shared" si="93"/>
        <v>-5.575199997110758E-3</v>
      </c>
      <c r="I832">
        <f t="shared" si="97"/>
        <v>-5.575199997110758E-3</v>
      </c>
      <c r="P832">
        <f t="shared" si="98"/>
        <v>2.8232395898014303E-3</v>
      </c>
      <c r="Q832" s="2">
        <f t="shared" si="96"/>
        <v>31653.932000000001</v>
      </c>
      <c r="X832" s="6"/>
      <c r="AB832" t="s">
        <v>1554</v>
      </c>
      <c r="AH832" t="s">
        <v>1597</v>
      </c>
    </row>
    <row r="833" spans="1:34">
      <c r="A833" s="16" t="s">
        <v>1444</v>
      </c>
      <c r="B833" s="16"/>
      <c r="C833" s="12">
        <v>46672.438000000002</v>
      </c>
      <c r="D833" s="12"/>
      <c r="E833">
        <f t="shared" si="94"/>
        <v>1142.0002343600543</v>
      </c>
      <c r="F833">
        <f t="shared" si="95"/>
        <v>1142</v>
      </c>
      <c r="G833">
        <f t="shared" si="93"/>
        <v>4.248000041116029E-4</v>
      </c>
      <c r="I833">
        <f t="shared" si="97"/>
        <v>4.248000041116029E-4</v>
      </c>
      <c r="P833">
        <f t="shared" si="98"/>
        <v>2.8232395898014303E-3</v>
      </c>
      <c r="Q833" s="2">
        <f t="shared" si="96"/>
        <v>31653.938000000002</v>
      </c>
      <c r="X833" s="6"/>
      <c r="AB833" t="s">
        <v>1554</v>
      </c>
      <c r="AH833" t="s">
        <v>1597</v>
      </c>
    </row>
    <row r="834" spans="1:34">
      <c r="A834" s="16" t="s">
        <v>1444</v>
      </c>
      <c r="B834" s="16"/>
      <c r="C834" s="12">
        <v>46672.442000000003</v>
      </c>
      <c r="D834" s="12"/>
      <c r="E834">
        <f t="shared" si="94"/>
        <v>1142.0024411402103</v>
      </c>
      <c r="F834">
        <f t="shared" si="95"/>
        <v>1142</v>
      </c>
      <c r="G834">
        <f t="shared" si="93"/>
        <v>4.4248000049265102E-3</v>
      </c>
      <c r="I834">
        <f t="shared" si="97"/>
        <v>4.4248000049265102E-3</v>
      </c>
      <c r="P834">
        <f t="shared" si="98"/>
        <v>2.8232395898014303E-3</v>
      </c>
      <c r="Q834" s="2">
        <f t="shared" si="96"/>
        <v>31653.942000000003</v>
      </c>
      <c r="X834" s="6"/>
      <c r="AB834" t="s">
        <v>1554</v>
      </c>
      <c r="AH834" t="s">
        <v>1597</v>
      </c>
    </row>
    <row r="835" spans="1:34">
      <c r="A835" s="16" t="s">
        <v>1444</v>
      </c>
      <c r="B835" s="16"/>
      <c r="C835" s="12">
        <v>46672.45</v>
      </c>
      <c r="D835" s="12"/>
      <c r="E835">
        <f t="shared" si="94"/>
        <v>1142.006854700518</v>
      </c>
      <c r="F835">
        <f t="shared" si="95"/>
        <v>1142</v>
      </c>
      <c r="G835">
        <f t="shared" si="93"/>
        <v>1.2424799999280367E-2</v>
      </c>
      <c r="I835">
        <f t="shared" si="97"/>
        <v>1.2424799999280367E-2</v>
      </c>
      <c r="P835">
        <f t="shared" si="98"/>
        <v>2.8232395898014303E-3</v>
      </c>
      <c r="Q835" s="2">
        <f t="shared" si="96"/>
        <v>31653.949999999997</v>
      </c>
      <c r="X835" s="6"/>
      <c r="AB835" t="s">
        <v>1554</v>
      </c>
      <c r="AH835" t="s">
        <v>1597</v>
      </c>
    </row>
    <row r="836" spans="1:34">
      <c r="A836" s="16" t="s">
        <v>1444</v>
      </c>
      <c r="B836" s="16"/>
      <c r="C836" s="12">
        <v>46701.434000000001</v>
      </c>
      <c r="D836" s="12"/>
      <c r="E836">
        <f t="shared" si="94"/>
        <v>1157.9971837071669</v>
      </c>
      <c r="F836">
        <f t="shared" si="95"/>
        <v>1158</v>
      </c>
      <c r="G836">
        <f t="shared" si="93"/>
        <v>-5.1047999950242229E-3</v>
      </c>
      <c r="I836">
        <f t="shared" si="97"/>
        <v>-5.1047999950242229E-3</v>
      </c>
      <c r="P836">
        <f t="shared" si="98"/>
        <v>2.7403086909674975E-3</v>
      </c>
      <c r="Q836" s="2">
        <f t="shared" si="96"/>
        <v>31682.934000000001</v>
      </c>
      <c r="X836" s="6"/>
      <c r="AB836" t="s">
        <v>1554</v>
      </c>
      <c r="AH836" t="s">
        <v>1597</v>
      </c>
    </row>
    <row r="837" spans="1:34">
      <c r="A837" s="16" t="s">
        <v>1640</v>
      </c>
      <c r="B837" s="16"/>
      <c r="C837" s="12">
        <v>46701.447999999997</v>
      </c>
      <c r="D837" s="12"/>
      <c r="E837">
        <f t="shared" si="94"/>
        <v>1158.0049074377087</v>
      </c>
      <c r="F837">
        <f t="shared" si="95"/>
        <v>1158</v>
      </c>
      <c r="G837">
        <f t="shared" si="93"/>
        <v>8.8952000005519949E-3</v>
      </c>
      <c r="I837">
        <f t="shared" si="97"/>
        <v>8.8952000005519949E-3</v>
      </c>
      <c r="P837">
        <f t="shared" si="98"/>
        <v>2.7403086909674975E-3</v>
      </c>
      <c r="Q837" s="2">
        <f t="shared" si="96"/>
        <v>31682.947999999997</v>
      </c>
      <c r="X837" s="6"/>
      <c r="AB837" t="s">
        <v>1554</v>
      </c>
      <c r="AD837">
        <v>12</v>
      </c>
      <c r="AF837" t="s">
        <v>1635</v>
      </c>
      <c r="AH837" t="s">
        <v>1511</v>
      </c>
    </row>
    <row r="838" spans="1:34">
      <c r="A838" s="16" t="s">
        <v>1552</v>
      </c>
      <c r="B838" s="16"/>
      <c r="C838" s="12">
        <v>46708.697</v>
      </c>
      <c r="D838" s="12"/>
      <c r="E838">
        <f t="shared" si="94"/>
        <v>1162.0041447744889</v>
      </c>
      <c r="F838">
        <f t="shared" si="95"/>
        <v>1162</v>
      </c>
      <c r="G838">
        <f t="shared" si="93"/>
        <v>7.5128000025870278E-3</v>
      </c>
      <c r="I838">
        <f t="shared" si="97"/>
        <v>7.5128000025870278E-3</v>
      </c>
      <c r="P838">
        <f t="shared" si="98"/>
        <v>2.7193916935212411E-3</v>
      </c>
      <c r="Q838" s="2">
        <f t="shared" si="96"/>
        <v>31690.197</v>
      </c>
      <c r="X838" s="6"/>
      <c r="AB838" t="s">
        <v>1554</v>
      </c>
      <c r="AD838">
        <v>12</v>
      </c>
      <c r="AF838" t="s">
        <v>1641</v>
      </c>
      <c r="AH838" t="s">
        <v>1553</v>
      </c>
    </row>
    <row r="839" spans="1:34">
      <c r="A839" s="61" t="s">
        <v>818</v>
      </c>
      <c r="B839" s="62" t="s">
        <v>1647</v>
      </c>
      <c r="C839" s="61">
        <v>46710.510999999999</v>
      </c>
      <c r="D839" s="61" t="s">
        <v>1904</v>
      </c>
      <c r="E839" s="16">
        <f t="shared" si="94"/>
        <v>1163.0049195750007</v>
      </c>
      <c r="F839">
        <f t="shared" si="95"/>
        <v>1163</v>
      </c>
      <c r="G839">
        <f t="shared" si="93"/>
        <v>8.9172000007238239E-3</v>
      </c>
      <c r="I839">
        <f t="shared" si="97"/>
        <v>8.9172000007238239E-3</v>
      </c>
      <c r="O839">
        <f ca="1">+C$11+C$12*F839</f>
        <v>-4.5052552840113454E-3</v>
      </c>
      <c r="P839">
        <f t="shared" si="98"/>
        <v>2.7141509271135658E-3</v>
      </c>
      <c r="Q839" s="2">
        <f t="shared" si="96"/>
        <v>31692.010999999999</v>
      </c>
      <c r="X839" s="6"/>
    </row>
    <row r="840" spans="1:34">
      <c r="A840" s="16" t="s">
        <v>1639</v>
      </c>
      <c r="B840" s="16"/>
      <c r="C840" s="12">
        <v>46712.285000000003</v>
      </c>
      <c r="D840" s="12"/>
      <c r="E840">
        <f t="shared" si="94"/>
        <v>1163.9836265739611</v>
      </c>
      <c r="F840">
        <f t="shared" si="95"/>
        <v>1164</v>
      </c>
      <c r="G840">
        <f t="shared" si="93"/>
        <v>-2.9678399994736537E-2</v>
      </c>
      <c r="I840">
        <f t="shared" si="97"/>
        <v>-2.9678399994736537E-2</v>
      </c>
      <c r="P840">
        <f t="shared" si="98"/>
        <v>2.7089055538874469E-3</v>
      </c>
      <c r="Q840" s="2">
        <f t="shared" si="96"/>
        <v>31693.785000000003</v>
      </c>
      <c r="X840" s="6"/>
      <c r="AB840" t="s">
        <v>1554</v>
      </c>
      <c r="AH840" t="s">
        <v>1597</v>
      </c>
    </row>
    <row r="841" spans="1:34">
      <c r="A841" s="16" t="s">
        <v>1639</v>
      </c>
      <c r="B841" s="16"/>
      <c r="C841" s="12">
        <v>46741.347000000002</v>
      </c>
      <c r="D841" s="12"/>
      <c r="E841">
        <f t="shared" si="94"/>
        <v>1180.0169877936385</v>
      </c>
      <c r="F841">
        <f t="shared" si="95"/>
        <v>1180</v>
      </c>
      <c r="G841">
        <f t="shared" si="93"/>
        <v>3.0792000005021691E-2</v>
      </c>
      <c r="I841">
        <f t="shared" si="97"/>
        <v>3.0792000005021691E-2</v>
      </c>
      <c r="P841">
        <f t="shared" si="98"/>
        <v>2.6243530549611093E-3</v>
      </c>
      <c r="Q841" s="2">
        <f t="shared" si="96"/>
        <v>31722.847000000002</v>
      </c>
      <c r="X841" s="6"/>
      <c r="AB841" t="s">
        <v>1554</v>
      </c>
      <c r="AH841" t="s">
        <v>1597</v>
      </c>
    </row>
    <row r="842" spans="1:34">
      <c r="A842" s="16" t="s">
        <v>1639</v>
      </c>
      <c r="B842" s="16"/>
      <c r="C842" s="12">
        <v>46779.376400000001</v>
      </c>
      <c r="D842" s="12"/>
      <c r="E842">
        <f t="shared" si="94"/>
        <v>1200.9976191048916</v>
      </c>
      <c r="F842">
        <f t="shared" si="95"/>
        <v>1201</v>
      </c>
      <c r="G842">
        <f t="shared" si="93"/>
        <v>-4.3155999956070445E-3</v>
      </c>
      <c r="J842">
        <f>G842</f>
        <v>-4.3155999956070445E-3</v>
      </c>
      <c r="P842">
        <f t="shared" si="98"/>
        <v>2.5115881511546681E-3</v>
      </c>
      <c r="Q842" s="2">
        <f t="shared" si="96"/>
        <v>31760.876400000001</v>
      </c>
      <c r="X842" s="6"/>
      <c r="AB842" t="s">
        <v>1595</v>
      </c>
      <c r="AH842" t="s">
        <v>1597</v>
      </c>
    </row>
    <row r="843" spans="1:34">
      <c r="A843" s="16" t="s">
        <v>1443</v>
      </c>
      <c r="B843" s="16"/>
      <c r="C843" s="12">
        <v>46799.313000000002</v>
      </c>
      <c r="D843" s="12"/>
      <c r="E843">
        <f t="shared" si="94"/>
        <v>1211.9965424168543</v>
      </c>
      <c r="F843">
        <f t="shared" si="95"/>
        <v>1212</v>
      </c>
      <c r="G843">
        <f t="shared" si="93"/>
        <v>-6.2671999985468574E-3</v>
      </c>
      <c r="I843">
        <f t="shared" ref="I843:I864" si="99">G843</f>
        <v>-6.2671999985468574E-3</v>
      </c>
      <c r="P843">
        <f t="shared" si="98"/>
        <v>2.4517100205431862E-3</v>
      </c>
      <c r="Q843" s="2">
        <f t="shared" si="96"/>
        <v>31780.813000000002</v>
      </c>
      <c r="X843" s="6"/>
      <c r="AB843" t="s">
        <v>1554</v>
      </c>
      <c r="AH843" t="s">
        <v>1597</v>
      </c>
    </row>
    <row r="844" spans="1:34">
      <c r="A844" s="16" t="s">
        <v>1443</v>
      </c>
      <c r="B844" s="16"/>
      <c r="C844" s="12">
        <v>46828.326999999997</v>
      </c>
      <c r="D844" s="12"/>
      <c r="E844">
        <f t="shared" si="94"/>
        <v>1228.0034222746644</v>
      </c>
      <c r="F844">
        <f t="shared" si="95"/>
        <v>1228</v>
      </c>
      <c r="G844">
        <f t="shared" si="93"/>
        <v>6.2031999987084419E-3</v>
      </c>
      <c r="I844">
        <f t="shared" si="99"/>
        <v>6.2031999987084419E-3</v>
      </c>
      <c r="P844">
        <f t="shared" si="98"/>
        <v>2.3636194850516017E-3</v>
      </c>
      <c r="Q844" s="2">
        <f t="shared" si="96"/>
        <v>31809.826999999997</v>
      </c>
      <c r="X844" s="6"/>
      <c r="AB844" t="s">
        <v>1554</v>
      </c>
      <c r="AH844" t="s">
        <v>1597</v>
      </c>
    </row>
    <row r="845" spans="1:34">
      <c r="A845" s="16" t="s">
        <v>1443</v>
      </c>
      <c r="B845" s="16"/>
      <c r="C845" s="12">
        <v>46904.436999999998</v>
      </c>
      <c r="D845" s="12"/>
      <c r="E845">
        <f t="shared" si="94"/>
        <v>1269.9929316831617</v>
      </c>
      <c r="F845">
        <f t="shared" si="95"/>
        <v>1270</v>
      </c>
      <c r="G845">
        <f t="shared" si="93"/>
        <v>-1.2812000000849366E-2</v>
      </c>
      <c r="I845">
        <f t="shared" si="99"/>
        <v>-1.2812000000849366E-2</v>
      </c>
      <c r="P845">
        <f t="shared" si="98"/>
        <v>2.1267707245209923E-3</v>
      </c>
      <c r="Q845" s="2">
        <f t="shared" si="96"/>
        <v>31885.936999999998</v>
      </c>
      <c r="X845" s="6"/>
      <c r="AB845" t="s">
        <v>1554</v>
      </c>
      <c r="AH845" t="s">
        <v>1597</v>
      </c>
    </row>
    <row r="846" spans="1:34">
      <c r="A846" s="16" t="s">
        <v>1445</v>
      </c>
      <c r="B846" s="16"/>
      <c r="C846" s="12">
        <v>46991.451999999997</v>
      </c>
      <c r="D846" s="12"/>
      <c r="E846">
        <f t="shared" si="94"/>
        <v>1317.9986754905501</v>
      </c>
      <c r="F846">
        <f t="shared" si="95"/>
        <v>1318</v>
      </c>
      <c r="G846">
        <f t="shared" si="93"/>
        <v>-2.400800003670156E-3</v>
      </c>
      <c r="I846">
        <f t="shared" si="99"/>
        <v>-2.400800003670156E-3</v>
      </c>
      <c r="P846">
        <f t="shared" si="98"/>
        <v>1.8461356989319666E-3</v>
      </c>
      <c r="Q846" s="2">
        <f t="shared" si="96"/>
        <v>31972.951999999997</v>
      </c>
      <c r="X846" s="6"/>
      <c r="AB846" t="s">
        <v>1554</v>
      </c>
      <c r="AH846" t="s">
        <v>1597</v>
      </c>
    </row>
    <row r="847" spans="1:34">
      <c r="A847" s="16" t="s">
        <v>1631</v>
      </c>
      <c r="B847" s="16"/>
      <c r="C847" s="12">
        <v>47000.525999999998</v>
      </c>
      <c r="D847" s="12"/>
      <c r="E847">
        <f t="shared" si="94"/>
        <v>1323.0047562732689</v>
      </c>
      <c r="F847">
        <f t="shared" si="95"/>
        <v>1323</v>
      </c>
      <c r="G847">
        <f t="shared" si="93"/>
        <v>8.6212000023806468E-3</v>
      </c>
      <c r="I847">
        <f t="shared" si="99"/>
        <v>8.6212000023806468E-3</v>
      </c>
      <c r="P847">
        <f t="shared" si="98"/>
        <v>1.8162924803225688E-3</v>
      </c>
      <c r="Q847" s="2">
        <f t="shared" si="96"/>
        <v>31982.025999999998</v>
      </c>
      <c r="X847" s="6"/>
      <c r="AB847" t="s">
        <v>1554</v>
      </c>
      <c r="AH847" t="s">
        <v>1597</v>
      </c>
    </row>
    <row r="848" spans="1:34">
      <c r="A848" s="16" t="s">
        <v>1445</v>
      </c>
      <c r="B848" s="16"/>
      <c r="C848" s="12">
        <v>47029.5</v>
      </c>
      <c r="D848" s="12"/>
      <c r="E848">
        <f t="shared" si="94"/>
        <v>1338.9895683295279</v>
      </c>
      <c r="F848">
        <f t="shared" si="95"/>
        <v>1339</v>
      </c>
      <c r="G848">
        <f t="shared" si="93"/>
        <v>-1.8908400001237169E-2</v>
      </c>
      <c r="I848">
        <f t="shared" si="99"/>
        <v>-1.8908400001237169E-2</v>
      </c>
      <c r="P848">
        <f t="shared" si="98"/>
        <v>1.7200202352738482E-3</v>
      </c>
      <c r="Q848" s="2">
        <f t="shared" si="96"/>
        <v>32011</v>
      </c>
      <c r="X848" s="6"/>
      <c r="AB848" t="s">
        <v>1554</v>
      </c>
      <c r="AH848" t="s">
        <v>1597</v>
      </c>
    </row>
    <row r="849" spans="1:34">
      <c r="A849" s="61" t="s">
        <v>847</v>
      </c>
      <c r="B849" s="62" t="s">
        <v>1647</v>
      </c>
      <c r="C849" s="61">
        <v>47031.330999999998</v>
      </c>
      <c r="D849" s="61" t="s">
        <v>1904</v>
      </c>
      <c r="E849" s="16">
        <f t="shared" si="94"/>
        <v>1339.9997219457002</v>
      </c>
      <c r="F849">
        <f t="shared" si="95"/>
        <v>1340</v>
      </c>
      <c r="G849">
        <f t="shared" si="93"/>
        <v>-5.0400000327499583E-4</v>
      </c>
      <c r="I849">
        <f t="shared" si="99"/>
        <v>-5.0400000327499583E-4</v>
      </c>
      <c r="O849">
        <f ca="1">+C$11+C$12*F849</f>
        <v>-5.2759732656740155E-3</v>
      </c>
      <c r="P849">
        <f t="shared" si="98"/>
        <v>1.7139640620015264E-3</v>
      </c>
      <c r="Q849" s="2">
        <f t="shared" si="96"/>
        <v>32012.830999999998</v>
      </c>
      <c r="X849" s="6"/>
    </row>
    <row r="850" spans="1:34">
      <c r="A850" s="16" t="s">
        <v>1446</v>
      </c>
      <c r="B850" s="16"/>
      <c r="C850" s="12">
        <v>47031.357000000004</v>
      </c>
      <c r="D850" s="12"/>
      <c r="E850">
        <f t="shared" si="94"/>
        <v>1340.0140660167137</v>
      </c>
      <c r="F850">
        <f t="shared" si="95"/>
        <v>1340</v>
      </c>
      <c r="G850">
        <f t="shared" si="93"/>
        <v>2.5496000002021901E-2</v>
      </c>
      <c r="I850">
        <f t="shared" si="99"/>
        <v>2.5496000002021901E-2</v>
      </c>
      <c r="P850">
        <f t="shared" si="98"/>
        <v>1.7139640620015264E-3</v>
      </c>
      <c r="Q850" s="2">
        <f t="shared" si="96"/>
        <v>32012.857000000004</v>
      </c>
      <c r="X850" s="6"/>
      <c r="AB850" t="s">
        <v>1554</v>
      </c>
      <c r="AD850">
        <v>12</v>
      </c>
      <c r="AF850" t="s">
        <v>1633</v>
      </c>
      <c r="AH850" t="s">
        <v>1511</v>
      </c>
    </row>
    <row r="851" spans="1:34">
      <c r="A851" s="16" t="s">
        <v>1446</v>
      </c>
      <c r="B851" s="16"/>
      <c r="C851" s="12">
        <v>47040.42</v>
      </c>
      <c r="D851" s="12"/>
      <c r="E851">
        <f t="shared" si="94"/>
        <v>1345.0140781540017</v>
      </c>
      <c r="F851">
        <f t="shared" si="95"/>
        <v>1345</v>
      </c>
      <c r="G851">
        <f t="shared" si="93"/>
        <v>2.551800000219373E-2</v>
      </c>
      <c r="I851">
        <f t="shared" si="99"/>
        <v>2.551800000219373E-2</v>
      </c>
      <c r="P851">
        <f t="shared" si="98"/>
        <v>1.683614093363252E-3</v>
      </c>
      <c r="Q851" s="2">
        <f t="shared" si="96"/>
        <v>32021.919999999998</v>
      </c>
      <c r="X851" s="6"/>
      <c r="AB851" t="s">
        <v>1554</v>
      </c>
      <c r="AD851">
        <v>7</v>
      </c>
      <c r="AF851" t="s">
        <v>1633</v>
      </c>
      <c r="AH851" t="s">
        <v>1511</v>
      </c>
    </row>
    <row r="852" spans="1:34">
      <c r="A852" s="16" t="s">
        <v>1446</v>
      </c>
      <c r="B852" s="16"/>
      <c r="C852" s="12">
        <v>47040.423000000003</v>
      </c>
      <c r="D852" s="12"/>
      <c r="E852">
        <f t="shared" si="94"/>
        <v>1345.0157332391207</v>
      </c>
      <c r="F852">
        <f t="shared" si="95"/>
        <v>1345</v>
      </c>
      <c r="G852">
        <f t="shared" ref="G852:G915" si="100">+C852-(C$7+F852*C$8)</f>
        <v>2.851800000644289E-2</v>
      </c>
      <c r="I852">
        <f t="shared" si="99"/>
        <v>2.851800000644289E-2</v>
      </c>
      <c r="P852">
        <f t="shared" si="98"/>
        <v>1.683614093363252E-3</v>
      </c>
      <c r="Q852" s="2">
        <f t="shared" si="96"/>
        <v>32021.923000000003</v>
      </c>
      <c r="X852" s="6"/>
      <c r="AB852" t="s">
        <v>1554</v>
      </c>
      <c r="AD852">
        <v>4</v>
      </c>
      <c r="AF852" t="s">
        <v>1447</v>
      </c>
      <c r="AH852" t="s">
        <v>1511</v>
      </c>
    </row>
    <row r="853" spans="1:34">
      <c r="A853" s="16" t="s">
        <v>1631</v>
      </c>
      <c r="B853" s="16"/>
      <c r="C853" s="12">
        <v>47060.336000000003</v>
      </c>
      <c r="D853" s="12"/>
      <c r="E853">
        <f t="shared" ref="E853:E916" si="101">+(C853-C$7)/C$8</f>
        <v>1356.0016365481656</v>
      </c>
      <c r="F853">
        <f t="shared" ref="F853:F916" si="102">ROUND(2*E853,0)/2</f>
        <v>1356</v>
      </c>
      <c r="G853">
        <f t="shared" si="100"/>
        <v>2.9664000030606985E-3</v>
      </c>
      <c r="I853">
        <f t="shared" si="99"/>
        <v>2.9664000030606985E-3</v>
      </c>
      <c r="P853">
        <f t="shared" si="98"/>
        <v>1.6164387623359474E-3</v>
      </c>
      <c r="Q853" s="2">
        <f t="shared" ref="Q853:Q916" si="103">+C853-15018.5</f>
        <v>32041.836000000003</v>
      </c>
      <c r="X853" s="6"/>
      <c r="AB853" t="s">
        <v>1554</v>
      </c>
      <c r="AH853" t="s">
        <v>1597</v>
      </c>
    </row>
    <row r="854" spans="1:34">
      <c r="A854" s="16" t="s">
        <v>1445</v>
      </c>
      <c r="B854" s="16"/>
      <c r="C854" s="12">
        <v>47069.38</v>
      </c>
      <c r="D854" s="12"/>
      <c r="E854">
        <f t="shared" si="101"/>
        <v>1360.9911664797148</v>
      </c>
      <c r="F854">
        <f t="shared" si="102"/>
        <v>1361</v>
      </c>
      <c r="G854">
        <f t="shared" si="100"/>
        <v>-1.6011600004276261E-2</v>
      </c>
      <c r="I854">
        <f t="shared" si="99"/>
        <v>-1.6011600004276261E-2</v>
      </c>
      <c r="P854">
        <f t="shared" si="98"/>
        <v>1.5857202482221257E-3</v>
      </c>
      <c r="Q854" s="2">
        <f t="shared" si="103"/>
        <v>32050.879999999997</v>
      </c>
      <c r="X854" s="6"/>
      <c r="AB854" t="s">
        <v>1554</v>
      </c>
      <c r="AH854" t="s">
        <v>1597</v>
      </c>
    </row>
    <row r="855" spans="1:34">
      <c r="A855" s="16" t="s">
        <v>1445</v>
      </c>
      <c r="B855" s="16"/>
      <c r="C855" s="12">
        <v>47069.396000000001</v>
      </c>
      <c r="D855" s="12"/>
      <c r="E855">
        <f t="shared" si="101"/>
        <v>1360.9999936003387</v>
      </c>
      <c r="F855">
        <f t="shared" si="102"/>
        <v>1361</v>
      </c>
      <c r="G855">
        <f t="shared" si="100"/>
        <v>-1.1600001016631722E-5</v>
      </c>
      <c r="I855">
        <f t="shared" si="99"/>
        <v>-1.1600001016631722E-5</v>
      </c>
      <c r="P855">
        <f t="shared" si="98"/>
        <v>1.5857202482221257E-3</v>
      </c>
      <c r="Q855" s="2">
        <f t="shared" si="103"/>
        <v>32050.896000000001</v>
      </c>
      <c r="X855" s="6"/>
      <c r="AB855" t="s">
        <v>1554</v>
      </c>
      <c r="AH855" t="s">
        <v>1597</v>
      </c>
    </row>
    <row r="856" spans="1:34">
      <c r="A856" s="16" t="s">
        <v>1552</v>
      </c>
      <c r="B856" s="16"/>
      <c r="C856" s="12">
        <v>47085.71</v>
      </c>
      <c r="D856" s="12"/>
      <c r="E856">
        <f t="shared" si="101"/>
        <v>1370.0003464644847</v>
      </c>
      <c r="F856">
        <f t="shared" si="102"/>
        <v>1370</v>
      </c>
      <c r="G856">
        <f t="shared" si="100"/>
        <v>6.2800000159768388E-4</v>
      </c>
      <c r="I856">
        <f t="shared" si="99"/>
        <v>6.2800000159768388E-4</v>
      </c>
      <c r="P856">
        <f t="shared" si="98"/>
        <v>1.5301366932552558E-3</v>
      </c>
      <c r="Q856" s="2">
        <f t="shared" si="103"/>
        <v>32067.21</v>
      </c>
      <c r="X856" s="6"/>
      <c r="AB856" t="s">
        <v>1554</v>
      </c>
      <c r="AD856">
        <v>9</v>
      </c>
      <c r="AF856" t="s">
        <v>1641</v>
      </c>
      <c r="AH856" t="s">
        <v>1553</v>
      </c>
    </row>
    <row r="857" spans="1:34">
      <c r="A857" s="16" t="s">
        <v>1448</v>
      </c>
      <c r="B857" s="16"/>
      <c r="C857" s="12">
        <v>47138.271999999997</v>
      </c>
      <c r="D857" s="12"/>
      <c r="E857">
        <f t="shared" si="101"/>
        <v>1398.9985410976385</v>
      </c>
      <c r="F857">
        <f t="shared" si="102"/>
        <v>1399</v>
      </c>
      <c r="G857">
        <f t="shared" si="100"/>
        <v>-2.6444000031915493E-3</v>
      </c>
      <c r="I857">
        <f t="shared" si="99"/>
        <v>-2.6444000031915493E-3</v>
      </c>
      <c r="P857">
        <f t="shared" si="98"/>
        <v>1.3484957702880676E-3</v>
      </c>
      <c r="Q857" s="2">
        <f t="shared" si="103"/>
        <v>32119.771999999997</v>
      </c>
      <c r="X857" s="6"/>
      <c r="AB857" t="s">
        <v>1554</v>
      </c>
      <c r="AH857" t="s">
        <v>1597</v>
      </c>
    </row>
    <row r="858" spans="1:34">
      <c r="A858" s="16" t="s">
        <v>1445</v>
      </c>
      <c r="B858" s="16"/>
      <c r="C858" s="12">
        <v>47205.330999999998</v>
      </c>
      <c r="D858" s="12"/>
      <c r="E858">
        <f t="shared" si="101"/>
        <v>1435.9946587093116</v>
      </c>
      <c r="F858">
        <f t="shared" si="102"/>
        <v>1436</v>
      </c>
      <c r="G858">
        <f t="shared" si="100"/>
        <v>-9.6816000004764646E-3</v>
      </c>
      <c r="I858">
        <f t="shared" si="99"/>
        <v>-9.6816000004764646E-3</v>
      </c>
      <c r="P858">
        <f t="shared" si="98"/>
        <v>1.1111220811818139E-3</v>
      </c>
      <c r="Q858" s="2">
        <f t="shared" si="103"/>
        <v>32186.830999999998</v>
      </c>
      <c r="X858" s="6"/>
      <c r="AB858" t="s">
        <v>1554</v>
      </c>
      <c r="AH858" t="s">
        <v>1597</v>
      </c>
    </row>
    <row r="859" spans="1:34">
      <c r="A859" s="16" t="s">
        <v>1552</v>
      </c>
      <c r="B859" s="16"/>
      <c r="C859" s="12">
        <v>47212.614999999998</v>
      </c>
      <c r="D859" s="12"/>
      <c r="E859">
        <f t="shared" si="101"/>
        <v>1440.0132053724501</v>
      </c>
      <c r="F859">
        <f t="shared" si="102"/>
        <v>1440</v>
      </c>
      <c r="G859">
        <f t="shared" si="100"/>
        <v>2.393599999777507E-2</v>
      </c>
      <c r="I859">
        <f t="shared" si="99"/>
        <v>2.393599999777507E-2</v>
      </c>
      <c r="P859">
        <f t="shared" si="98"/>
        <v>1.0850823016254592E-3</v>
      </c>
      <c r="Q859" s="2">
        <f t="shared" si="103"/>
        <v>32194.114999999998</v>
      </c>
      <c r="X859" s="6"/>
      <c r="AB859" t="s">
        <v>1554</v>
      </c>
      <c r="AD859">
        <v>12</v>
      </c>
      <c r="AF859" t="s">
        <v>1556</v>
      </c>
      <c r="AH859" t="s">
        <v>1553</v>
      </c>
    </row>
    <row r="860" spans="1:34">
      <c r="A860" s="16" t="s">
        <v>1552</v>
      </c>
      <c r="B860" s="16"/>
      <c r="C860" s="12">
        <v>47388.423000000003</v>
      </c>
      <c r="D860" s="12"/>
      <c r="E860">
        <f t="shared" si="101"/>
        <v>1537.0056067663431</v>
      </c>
      <c r="F860">
        <f t="shared" si="102"/>
        <v>1537</v>
      </c>
      <c r="G860">
        <f t="shared" si="100"/>
        <v>1.0162800004763994E-2</v>
      </c>
      <c r="I860">
        <f t="shared" si="99"/>
        <v>1.0162800004763994E-2</v>
      </c>
      <c r="P860">
        <f t="shared" si="98"/>
        <v>4.3105114723429507E-4</v>
      </c>
      <c r="Q860" s="2">
        <f t="shared" si="103"/>
        <v>32369.923000000003</v>
      </c>
      <c r="X860" s="6"/>
      <c r="AB860" t="s">
        <v>1554</v>
      </c>
      <c r="AD860">
        <v>13</v>
      </c>
      <c r="AF860" t="s">
        <v>1556</v>
      </c>
      <c r="AH860" t="s">
        <v>1553</v>
      </c>
    </row>
    <row r="861" spans="1:34">
      <c r="A861" s="16" t="s">
        <v>1450</v>
      </c>
      <c r="B861" s="16"/>
      <c r="C861" s="12">
        <v>47388.432000000001</v>
      </c>
      <c r="D861" s="12"/>
      <c r="E861">
        <f t="shared" si="101"/>
        <v>1537.010572021692</v>
      </c>
      <c r="F861">
        <f t="shared" si="102"/>
        <v>1537</v>
      </c>
      <c r="G861">
        <f t="shared" si="100"/>
        <v>1.9162800002959557E-2</v>
      </c>
      <c r="I861">
        <f t="shared" si="99"/>
        <v>1.9162800002959557E-2</v>
      </c>
      <c r="P861">
        <f t="shared" si="98"/>
        <v>4.3105114723429507E-4</v>
      </c>
      <c r="Q861" s="2">
        <f t="shared" si="103"/>
        <v>32369.932000000001</v>
      </c>
      <c r="X861" s="6"/>
      <c r="AB861" t="s">
        <v>1554</v>
      </c>
      <c r="AD861">
        <v>16</v>
      </c>
      <c r="AF861" t="s">
        <v>1449</v>
      </c>
      <c r="AH861" t="s">
        <v>1511</v>
      </c>
    </row>
    <row r="862" spans="1:34">
      <c r="A862" s="16" t="s">
        <v>1451</v>
      </c>
      <c r="B862" s="16"/>
      <c r="C862" s="12">
        <v>47388.457999999999</v>
      </c>
      <c r="D862" s="12"/>
      <c r="E862">
        <f t="shared" si="101"/>
        <v>1537.0249160927017</v>
      </c>
      <c r="F862">
        <f t="shared" si="102"/>
        <v>1537</v>
      </c>
      <c r="G862">
        <f t="shared" si="100"/>
        <v>4.5162800000980496E-2</v>
      </c>
      <c r="I862">
        <f t="shared" si="99"/>
        <v>4.5162800000980496E-2</v>
      </c>
      <c r="P862">
        <f t="shared" si="98"/>
        <v>4.3105114723429507E-4</v>
      </c>
      <c r="Q862" s="2">
        <f t="shared" si="103"/>
        <v>32369.957999999999</v>
      </c>
      <c r="X862" s="6"/>
      <c r="AB862" t="s">
        <v>1554</v>
      </c>
      <c r="AD862">
        <v>22</v>
      </c>
      <c r="AF862" t="s">
        <v>1590</v>
      </c>
      <c r="AH862" t="s">
        <v>1511</v>
      </c>
    </row>
    <row r="863" spans="1:34">
      <c r="A863" s="61" t="s">
        <v>887</v>
      </c>
      <c r="B863" s="62" t="s">
        <v>1647</v>
      </c>
      <c r="C863" s="61">
        <v>47408.347000000002</v>
      </c>
      <c r="D863" s="61" t="s">
        <v>1904</v>
      </c>
      <c r="E863" s="16">
        <f t="shared" si="101"/>
        <v>1547.997578720815</v>
      </c>
      <c r="F863">
        <f t="shared" si="102"/>
        <v>1548</v>
      </c>
      <c r="G863">
        <f t="shared" si="100"/>
        <v>-4.3888000000151806E-3</v>
      </c>
      <c r="I863">
        <f t="shared" si="99"/>
        <v>-4.3888000000151806E-3</v>
      </c>
      <c r="O863">
        <f ca="1">+C$11+C$12*F863</f>
        <v>-6.181675752599639E-3</v>
      </c>
      <c r="P863">
        <f t="shared" si="98"/>
        <v>3.5414621565255967E-4</v>
      </c>
      <c r="Q863" s="2">
        <f t="shared" si="103"/>
        <v>32389.847000000002</v>
      </c>
      <c r="X863" s="6"/>
    </row>
    <row r="864" spans="1:34">
      <c r="A864" s="16" t="s">
        <v>1452</v>
      </c>
      <c r="B864" s="16"/>
      <c r="C864" s="12">
        <v>47417.389000000003</v>
      </c>
      <c r="D864" s="12"/>
      <c r="E864">
        <f t="shared" si="101"/>
        <v>1552.9860052622903</v>
      </c>
      <c r="F864">
        <f t="shared" si="102"/>
        <v>1553</v>
      </c>
      <c r="G864">
        <f t="shared" si="100"/>
        <v>-2.5366799993207678E-2</v>
      </c>
      <c r="I864">
        <f t="shared" si="99"/>
        <v>-2.5366799993207678E-2</v>
      </c>
      <c r="P864">
        <f t="shared" si="98"/>
        <v>3.1900515583217857E-4</v>
      </c>
      <c r="Q864" s="2">
        <f t="shared" si="103"/>
        <v>32398.889000000003</v>
      </c>
      <c r="X864" s="6"/>
      <c r="AB864" t="s">
        <v>1554</v>
      </c>
      <c r="AH864" t="s">
        <v>1597</v>
      </c>
    </row>
    <row r="865" spans="1:34">
      <c r="A865" s="16" t="s">
        <v>1452</v>
      </c>
      <c r="B865" s="16"/>
      <c r="C865" s="12">
        <v>47435.540800000002</v>
      </c>
      <c r="D865" s="12"/>
      <c r="E865">
        <f t="shared" si="101"/>
        <v>1563.0002632688747</v>
      </c>
      <c r="F865">
        <f t="shared" si="102"/>
        <v>1563</v>
      </c>
      <c r="G865">
        <f t="shared" si="100"/>
        <v>4.7720000293338671E-4</v>
      </c>
      <c r="J865">
        <f>G865</f>
        <v>4.7720000293338671E-4</v>
      </c>
      <c r="P865">
        <f t="shared" si="98"/>
        <v>2.4837752480809383E-4</v>
      </c>
      <c r="Q865" s="2">
        <f t="shared" si="103"/>
        <v>32417.040800000002</v>
      </c>
      <c r="X865" s="6"/>
      <c r="AB865" t="s">
        <v>1595</v>
      </c>
      <c r="AH865" t="s">
        <v>1597</v>
      </c>
    </row>
    <row r="866" spans="1:34">
      <c r="A866" s="16" t="s">
        <v>1452</v>
      </c>
      <c r="B866" s="16"/>
      <c r="C866" s="12">
        <v>47515.309000000001</v>
      </c>
      <c r="D866" s="12"/>
      <c r="E866">
        <f t="shared" si="101"/>
        <v>1607.0079834685698</v>
      </c>
      <c r="F866">
        <f t="shared" si="102"/>
        <v>1607</v>
      </c>
      <c r="G866">
        <f t="shared" si="100"/>
        <v>1.447080000070855E-2</v>
      </c>
      <c r="I866">
        <f>G866</f>
        <v>1.447080000070855E-2</v>
      </c>
      <c r="P866">
        <f t="shared" si="98"/>
        <v>-6.7856952009752967E-5</v>
      </c>
      <c r="Q866" s="2">
        <f t="shared" si="103"/>
        <v>32496.809000000001</v>
      </c>
      <c r="X866" s="6"/>
      <c r="AB866" t="s">
        <v>1554</v>
      </c>
      <c r="AH866" t="s">
        <v>1597</v>
      </c>
    </row>
    <row r="867" spans="1:34">
      <c r="A867" s="16" t="s">
        <v>1454</v>
      </c>
      <c r="B867" s="16"/>
      <c r="C867" s="12">
        <v>47553.345999999998</v>
      </c>
      <c r="D867" s="12"/>
      <c r="E867">
        <f t="shared" si="101"/>
        <v>1627.9928076621168</v>
      </c>
      <c r="F867">
        <f t="shared" si="102"/>
        <v>1628</v>
      </c>
      <c r="G867">
        <f t="shared" si="100"/>
        <v>-1.3036800002737436E-2</v>
      </c>
      <c r="I867">
        <f>G867</f>
        <v>-1.3036800002737436E-2</v>
      </c>
      <c r="P867">
        <f t="shared" si="98"/>
        <v>-2.2193119680652667E-4</v>
      </c>
      <c r="Q867" s="2">
        <f t="shared" si="103"/>
        <v>32534.845999999998</v>
      </c>
      <c r="X867" s="6"/>
      <c r="AB867" t="s">
        <v>1554</v>
      </c>
      <c r="AD867">
        <v>23</v>
      </c>
      <c r="AF867" t="s">
        <v>1453</v>
      </c>
      <c r="AH867" t="s">
        <v>1511</v>
      </c>
    </row>
    <row r="868" spans="1:34">
      <c r="A868" s="16" t="s">
        <v>1454</v>
      </c>
      <c r="B868" s="16"/>
      <c r="C868" s="12">
        <v>47562.394999999997</v>
      </c>
      <c r="D868" s="12"/>
      <c r="E868">
        <f t="shared" si="101"/>
        <v>1632.985096068863</v>
      </c>
      <c r="F868">
        <f t="shared" si="102"/>
        <v>1633</v>
      </c>
      <c r="G868">
        <f t="shared" si="100"/>
        <v>-2.7014800005417783E-2</v>
      </c>
      <c r="I868">
        <f>G868</f>
        <v>-2.7014800005417783E-2</v>
      </c>
      <c r="P868">
        <f t="shared" si="98"/>
        <v>-2.5891498400464064E-4</v>
      </c>
      <c r="Q868" s="2">
        <f t="shared" si="103"/>
        <v>32543.894999999997</v>
      </c>
      <c r="X868" s="6"/>
      <c r="AB868" t="s">
        <v>1554</v>
      </c>
      <c r="AD868">
        <v>22</v>
      </c>
      <c r="AF868" t="s">
        <v>1453</v>
      </c>
      <c r="AH868" t="s">
        <v>1511</v>
      </c>
    </row>
    <row r="869" spans="1:34">
      <c r="A869" s="16" t="s">
        <v>1552</v>
      </c>
      <c r="B869" s="16"/>
      <c r="C869" s="12">
        <v>47674.819000000003</v>
      </c>
      <c r="D869" s="12"/>
      <c r="E869">
        <f t="shared" si="101"/>
        <v>1695.0088591189367</v>
      </c>
      <c r="F869">
        <f t="shared" si="102"/>
        <v>1695</v>
      </c>
      <c r="G869">
        <f t="shared" si="100"/>
        <v>1.6058000008342788E-2</v>
      </c>
      <c r="I869">
        <f>G869</f>
        <v>1.6058000008342788E-2</v>
      </c>
      <c r="P869">
        <f t="shared" si="98"/>
        <v>-7.2708230717012916E-4</v>
      </c>
      <c r="Q869" s="2">
        <f t="shared" si="103"/>
        <v>32656.319000000003</v>
      </c>
      <c r="X869" s="6"/>
      <c r="AB869" t="s">
        <v>1554</v>
      </c>
      <c r="AD869">
        <v>12</v>
      </c>
      <c r="AF869" t="s">
        <v>1556</v>
      </c>
      <c r="AH869" t="s">
        <v>1553</v>
      </c>
    </row>
    <row r="870" spans="1:34">
      <c r="A870" s="16" t="s">
        <v>1455</v>
      </c>
      <c r="B870" s="16"/>
      <c r="C870" s="12">
        <v>47687.49</v>
      </c>
      <c r="D870" s="12"/>
      <c r="E870">
        <f t="shared" si="101"/>
        <v>1701.9993869564723</v>
      </c>
      <c r="F870">
        <f t="shared" si="102"/>
        <v>1702</v>
      </c>
      <c r="G870">
        <f t="shared" si="100"/>
        <v>-1.1111999992863275E-3</v>
      </c>
      <c r="I870">
        <f>G870</f>
        <v>-1.1111999992863275E-3</v>
      </c>
      <c r="P870">
        <f t="shared" si="98"/>
        <v>-7.81052454826992E-4</v>
      </c>
      <c r="Q870" s="2">
        <f t="shared" si="103"/>
        <v>32668.989999999998</v>
      </c>
      <c r="X870" s="6"/>
      <c r="AB870" t="s">
        <v>1554</v>
      </c>
      <c r="AH870" t="s">
        <v>1597</v>
      </c>
    </row>
    <row r="871" spans="1:34">
      <c r="A871" s="16" t="s">
        <v>1878</v>
      </c>
      <c r="B871" s="16"/>
      <c r="C871" s="12">
        <v>47697.469299999997</v>
      </c>
      <c r="D871" s="12"/>
      <c r="E871">
        <f t="shared" si="101"/>
        <v>1707.5049172578806</v>
      </c>
      <c r="F871">
        <f t="shared" si="102"/>
        <v>1707.5</v>
      </c>
      <c r="G871">
        <f t="shared" si="100"/>
        <v>8.9129999978467822E-3</v>
      </c>
      <c r="J871">
        <f>G871</f>
        <v>8.9129999978467822E-3</v>
      </c>
      <c r="P871">
        <f t="shared" si="98"/>
        <v>-8.2361593022712079E-4</v>
      </c>
      <c r="Q871" s="2">
        <f t="shared" si="103"/>
        <v>32678.969299999997</v>
      </c>
      <c r="X871" s="6"/>
    </row>
    <row r="872" spans="1:34">
      <c r="A872" s="61" t="s">
        <v>916</v>
      </c>
      <c r="B872" s="62" t="s">
        <v>1647</v>
      </c>
      <c r="C872" s="61">
        <v>47754.557000000001</v>
      </c>
      <c r="D872" s="61" t="s">
        <v>1904</v>
      </c>
      <c r="E872" s="16">
        <f t="shared" si="101"/>
        <v>1738.9999181284575</v>
      </c>
      <c r="F872">
        <f t="shared" si="102"/>
        <v>1739</v>
      </c>
      <c r="G872">
        <f t="shared" si="100"/>
        <v>-1.483999949414283E-4</v>
      </c>
      <c r="I872">
        <f t="shared" ref="I872:I887" si="104">G872</f>
        <v>-1.483999949414283E-4</v>
      </c>
      <c r="O872">
        <f ca="1">+C$11+C$12*F872</f>
        <v>-7.0133544785746099E-3</v>
      </c>
      <c r="P872">
        <f t="shared" si="98"/>
        <v>-1.0700731855126612E-3</v>
      </c>
      <c r="Q872" s="2">
        <f t="shared" si="103"/>
        <v>32736.057000000001</v>
      </c>
      <c r="X872" s="6"/>
    </row>
    <row r="873" spans="1:34">
      <c r="A873" s="16" t="s">
        <v>1456</v>
      </c>
      <c r="B873" s="16"/>
      <c r="C873" s="12">
        <v>47803.489000000001</v>
      </c>
      <c r="D873" s="12"/>
      <c r="E873">
        <f t="shared" si="101"/>
        <v>1765.9954597705096</v>
      </c>
      <c r="F873">
        <f t="shared" si="102"/>
        <v>1766</v>
      </c>
      <c r="G873">
        <f t="shared" si="100"/>
        <v>-8.2295999964117073E-3</v>
      </c>
      <c r="I873">
        <f t="shared" si="104"/>
        <v>-8.2295999964117073E-3</v>
      </c>
      <c r="P873">
        <f t="shared" si="98"/>
        <v>-1.2849604963381077E-3</v>
      </c>
      <c r="Q873" s="2">
        <f t="shared" si="103"/>
        <v>32784.989000000001</v>
      </c>
      <c r="X873" s="6"/>
      <c r="AB873" t="s">
        <v>1554</v>
      </c>
      <c r="AD873">
        <v>19</v>
      </c>
      <c r="AF873" t="s">
        <v>1453</v>
      </c>
      <c r="AH873" t="s">
        <v>1511</v>
      </c>
    </row>
    <row r="874" spans="1:34">
      <c r="A874" s="16" t="s">
        <v>1456</v>
      </c>
      <c r="B874" s="16"/>
      <c r="C874" s="12">
        <v>47805.324999999997</v>
      </c>
      <c r="D874" s="12"/>
      <c r="E874">
        <f t="shared" si="101"/>
        <v>1767.008371861875</v>
      </c>
      <c r="F874">
        <f t="shared" si="102"/>
        <v>1767</v>
      </c>
      <c r="G874">
        <f t="shared" si="100"/>
        <v>1.5174799998931121E-2</v>
      </c>
      <c r="I874">
        <f t="shared" si="104"/>
        <v>1.5174799998931121E-2</v>
      </c>
      <c r="P874">
        <f t="shared" si="98"/>
        <v>-1.2929837810861586E-3</v>
      </c>
      <c r="Q874" s="2">
        <f t="shared" si="103"/>
        <v>32786.824999999997</v>
      </c>
      <c r="X874" s="6"/>
      <c r="AB874" t="s">
        <v>1554</v>
      </c>
      <c r="AD874">
        <v>10</v>
      </c>
      <c r="AF874" t="s">
        <v>1457</v>
      </c>
      <c r="AH874" t="s">
        <v>1511</v>
      </c>
    </row>
    <row r="875" spans="1:34">
      <c r="A875" s="16" t="s">
        <v>1458</v>
      </c>
      <c r="B875" s="16"/>
      <c r="C875" s="12">
        <v>47814.364999999998</v>
      </c>
      <c r="D875" s="12"/>
      <c r="E875">
        <f t="shared" si="101"/>
        <v>1771.9956950132723</v>
      </c>
      <c r="F875">
        <f t="shared" si="102"/>
        <v>1772</v>
      </c>
      <c r="G875">
        <f t="shared" si="100"/>
        <v>-7.8032000019447878E-3</v>
      </c>
      <c r="I875">
        <f t="shared" si="104"/>
        <v>-7.8032000019447878E-3</v>
      </c>
      <c r="P875">
        <f t="shared" si="98"/>
        <v>-1.3331693071030846E-3</v>
      </c>
      <c r="Q875" s="2">
        <f t="shared" si="103"/>
        <v>32795.864999999998</v>
      </c>
      <c r="X875" s="6"/>
      <c r="AB875" t="s">
        <v>1554</v>
      </c>
      <c r="AH875" t="s">
        <v>1597</v>
      </c>
    </row>
    <row r="876" spans="1:34">
      <c r="A876" s="16" t="s">
        <v>1459</v>
      </c>
      <c r="B876" s="16"/>
      <c r="C876" s="12">
        <v>47854.245999999999</v>
      </c>
      <c r="D876" s="12"/>
      <c r="E876">
        <f t="shared" si="101"/>
        <v>1793.9978448585005</v>
      </c>
      <c r="F876">
        <f t="shared" si="102"/>
        <v>1794</v>
      </c>
      <c r="G876">
        <f t="shared" si="100"/>
        <v>-3.906400001142174E-3</v>
      </c>
      <c r="I876">
        <f t="shared" si="104"/>
        <v>-3.906400001142174E-3</v>
      </c>
      <c r="P876">
        <f t="shared" si="98"/>
        <v>-1.5113538466555217E-3</v>
      </c>
      <c r="Q876" s="2">
        <f t="shared" si="103"/>
        <v>32835.745999999999</v>
      </c>
      <c r="X876" s="6"/>
      <c r="AB876" t="s">
        <v>1554</v>
      </c>
      <c r="AD876">
        <v>10</v>
      </c>
      <c r="AF876" t="s">
        <v>1457</v>
      </c>
      <c r="AH876" t="s">
        <v>1511</v>
      </c>
    </row>
    <row r="877" spans="1:34">
      <c r="A877" s="16" t="s">
        <v>1879</v>
      </c>
      <c r="B877" s="16"/>
      <c r="C877" s="12">
        <v>47863.307000000001</v>
      </c>
      <c r="D877" s="12"/>
      <c r="E877">
        <f t="shared" si="101"/>
        <v>1798.9967536057145</v>
      </c>
      <c r="F877">
        <f t="shared" si="102"/>
        <v>1799</v>
      </c>
      <c r="G877">
        <f t="shared" si="100"/>
        <v>-5.8844000013777986E-3</v>
      </c>
      <c r="I877">
        <f t="shared" si="104"/>
        <v>-5.8844000013777986E-3</v>
      </c>
      <c r="P877">
        <f t="shared" si="98"/>
        <v>-1.5521612931624308E-3</v>
      </c>
      <c r="Q877" s="2">
        <f t="shared" si="103"/>
        <v>32844.807000000001</v>
      </c>
      <c r="X877" s="6"/>
    </row>
    <row r="878" spans="1:34">
      <c r="A878" s="16" t="s">
        <v>1552</v>
      </c>
      <c r="B878" s="16"/>
      <c r="C878" s="12">
        <v>47870.572999999997</v>
      </c>
      <c r="D878" s="12"/>
      <c r="E878">
        <f t="shared" si="101"/>
        <v>1803.0053697581513</v>
      </c>
      <c r="F878">
        <f t="shared" si="102"/>
        <v>1803</v>
      </c>
      <c r="G878">
        <f t="shared" si="100"/>
        <v>9.7332000004826114E-3</v>
      </c>
      <c r="I878">
        <f t="shared" si="104"/>
        <v>9.7332000004826114E-3</v>
      </c>
      <c r="P878">
        <f t="shared" si="98"/>
        <v>-1.5848901730999574E-3</v>
      </c>
      <c r="Q878" s="2">
        <f t="shared" si="103"/>
        <v>32852.072999999997</v>
      </c>
      <c r="X878" s="6"/>
      <c r="AB878" t="s">
        <v>1554</v>
      </c>
      <c r="AD878">
        <v>13</v>
      </c>
      <c r="AF878" t="s">
        <v>1460</v>
      </c>
      <c r="AH878" t="s">
        <v>1553</v>
      </c>
    </row>
    <row r="879" spans="1:34">
      <c r="A879" s="16" t="s">
        <v>1459</v>
      </c>
      <c r="B879" s="16"/>
      <c r="C879" s="12">
        <v>47890.502</v>
      </c>
      <c r="D879" s="12"/>
      <c r="E879">
        <f t="shared" si="101"/>
        <v>1814.00010018782</v>
      </c>
      <c r="F879">
        <f t="shared" si="102"/>
        <v>1814</v>
      </c>
      <c r="G879">
        <f t="shared" si="100"/>
        <v>1.8160000036004931E-4</v>
      </c>
      <c r="I879">
        <f t="shared" si="104"/>
        <v>1.8160000036004931E-4</v>
      </c>
      <c r="P879">
        <f t="shared" si="98"/>
        <v>-1.6752746554498108E-3</v>
      </c>
      <c r="Q879" s="2">
        <f t="shared" si="103"/>
        <v>32872.002</v>
      </c>
      <c r="X879" s="6"/>
      <c r="AB879" t="s">
        <v>1554</v>
      </c>
      <c r="AD879">
        <v>13</v>
      </c>
      <c r="AF879" t="s">
        <v>1461</v>
      </c>
      <c r="AH879" t="s">
        <v>1511</v>
      </c>
    </row>
    <row r="880" spans="1:34">
      <c r="A880" s="16" t="s">
        <v>1462</v>
      </c>
      <c r="B880" s="16"/>
      <c r="C880" s="12">
        <v>48017.37</v>
      </c>
      <c r="D880" s="12"/>
      <c r="E880">
        <f t="shared" si="101"/>
        <v>1883.9925463793491</v>
      </c>
      <c r="F880">
        <f t="shared" si="102"/>
        <v>1884</v>
      </c>
      <c r="G880">
        <f t="shared" si="100"/>
        <v>-1.3510399992810562E-2</v>
      </c>
      <c r="I880">
        <f t="shared" si="104"/>
        <v>-1.3510399992810562E-2</v>
      </c>
      <c r="P880">
        <f t="shared" si="98"/>
        <v>-2.2635089643294748E-3</v>
      </c>
      <c r="Q880" s="2">
        <f t="shared" si="103"/>
        <v>32998.870000000003</v>
      </c>
      <c r="X880" s="6"/>
      <c r="AB880" t="s">
        <v>1554</v>
      </c>
      <c r="AH880" t="s">
        <v>1597</v>
      </c>
    </row>
    <row r="881" spans="1:34">
      <c r="A881" s="16" t="s">
        <v>1463</v>
      </c>
      <c r="B881" s="16"/>
      <c r="C881" s="12">
        <v>48113.434999999998</v>
      </c>
      <c r="D881" s="12"/>
      <c r="E881">
        <f t="shared" si="101"/>
        <v>1936.9911302885205</v>
      </c>
      <c r="F881">
        <f t="shared" si="102"/>
        <v>1937</v>
      </c>
      <c r="G881">
        <f t="shared" si="100"/>
        <v>-1.607720000174595E-2</v>
      </c>
      <c r="I881">
        <f t="shared" si="104"/>
        <v>-1.607720000174595E-2</v>
      </c>
      <c r="P881">
        <f t="shared" si="98"/>
        <v>-2.7239022943433789E-3</v>
      </c>
      <c r="Q881" s="2">
        <f t="shared" si="103"/>
        <v>33094.934999999998</v>
      </c>
      <c r="X881" s="6"/>
      <c r="AB881" t="s">
        <v>1554</v>
      </c>
      <c r="AH881" t="s">
        <v>1597</v>
      </c>
    </row>
    <row r="882" spans="1:34">
      <c r="A882" s="16" t="s">
        <v>1455</v>
      </c>
      <c r="B882" s="16"/>
      <c r="C882" s="12">
        <v>48133.383999999998</v>
      </c>
      <c r="D882" s="12"/>
      <c r="E882">
        <f t="shared" si="101"/>
        <v>1947.9968946189649</v>
      </c>
      <c r="F882">
        <f t="shared" si="102"/>
        <v>1948</v>
      </c>
      <c r="G882">
        <f t="shared" si="100"/>
        <v>-5.6287999977939762E-3</v>
      </c>
      <c r="I882">
        <f t="shared" si="104"/>
        <v>-5.6287999977939762E-3</v>
      </c>
      <c r="P882">
        <f t="shared" si="98"/>
        <v>-2.8210772270801801E-3</v>
      </c>
      <c r="Q882" s="2">
        <f t="shared" si="103"/>
        <v>33114.883999999998</v>
      </c>
      <c r="X882" s="6"/>
      <c r="AB882" t="s">
        <v>1554</v>
      </c>
      <c r="AH882" t="s">
        <v>1597</v>
      </c>
    </row>
    <row r="883" spans="1:34">
      <c r="A883" s="16" t="s">
        <v>1455</v>
      </c>
      <c r="B883" s="16"/>
      <c r="C883" s="12">
        <v>48153.324000000001</v>
      </c>
      <c r="D883" s="12"/>
      <c r="E883">
        <f t="shared" si="101"/>
        <v>1958.9976936940604</v>
      </c>
      <c r="F883">
        <f t="shared" si="102"/>
        <v>1959</v>
      </c>
      <c r="G883">
        <f t="shared" si="100"/>
        <v>-4.1803999993135221E-3</v>
      </c>
      <c r="I883">
        <f t="shared" si="104"/>
        <v>-4.1803999993135221E-3</v>
      </c>
      <c r="P883">
        <f t="shared" si="98"/>
        <v>-2.9188095848487446E-3</v>
      </c>
      <c r="Q883" s="2">
        <f t="shared" si="103"/>
        <v>33134.824000000001</v>
      </c>
      <c r="X883" s="6"/>
      <c r="AB883" t="s">
        <v>1554</v>
      </c>
      <c r="AH883" t="s">
        <v>1597</v>
      </c>
    </row>
    <row r="884" spans="1:34">
      <c r="A884" s="16" t="s">
        <v>1464</v>
      </c>
      <c r="B884" s="16"/>
      <c r="C884" s="12">
        <v>48153.326000000001</v>
      </c>
      <c r="D884" s="12"/>
      <c r="E884">
        <f t="shared" si="101"/>
        <v>1958.9987970841385</v>
      </c>
      <c r="F884">
        <f t="shared" si="102"/>
        <v>1959</v>
      </c>
      <c r="G884">
        <f t="shared" si="100"/>
        <v>-2.1803999989060685E-3</v>
      </c>
      <c r="I884">
        <f t="shared" si="104"/>
        <v>-2.1803999989060685E-3</v>
      </c>
      <c r="P884">
        <f t="shared" si="98"/>
        <v>-2.9188095848487446E-3</v>
      </c>
      <c r="Q884" s="2">
        <f t="shared" si="103"/>
        <v>33134.826000000001</v>
      </c>
      <c r="X884" s="6"/>
      <c r="AB884" t="s">
        <v>1554</v>
      </c>
      <c r="AD884">
        <v>6</v>
      </c>
      <c r="AF884" t="s">
        <v>1457</v>
      </c>
      <c r="AH884" t="s">
        <v>1511</v>
      </c>
    </row>
    <row r="885" spans="1:34">
      <c r="A885" s="16" t="s">
        <v>1455</v>
      </c>
      <c r="B885" s="16"/>
      <c r="C885" s="12">
        <v>48182.358999999997</v>
      </c>
      <c r="D885" s="12"/>
      <c r="E885">
        <f t="shared" si="101"/>
        <v>1975.0161591476874</v>
      </c>
      <c r="F885">
        <f t="shared" si="102"/>
        <v>1975</v>
      </c>
      <c r="G885">
        <f t="shared" si="100"/>
        <v>2.9289999998582061E-2</v>
      </c>
      <c r="I885">
        <f t="shared" si="104"/>
        <v>2.9289999998582061E-2</v>
      </c>
      <c r="P885">
        <f t="shared" si="98"/>
        <v>-3.0619608143869952E-3</v>
      </c>
      <c r="Q885" s="2">
        <f t="shared" si="103"/>
        <v>33163.858999999997</v>
      </c>
      <c r="X885" s="6"/>
      <c r="AB885" t="s">
        <v>1554</v>
      </c>
      <c r="AH885" t="s">
        <v>1597</v>
      </c>
    </row>
    <row r="886" spans="1:34">
      <c r="A886" s="16" t="s">
        <v>1455</v>
      </c>
      <c r="B886" s="16"/>
      <c r="C886" s="12">
        <v>48249.394999999997</v>
      </c>
      <c r="D886" s="12"/>
      <c r="E886">
        <f t="shared" si="101"/>
        <v>2011.9995877734659</v>
      </c>
      <c r="F886">
        <f t="shared" si="102"/>
        <v>2012</v>
      </c>
      <c r="G886">
        <f t="shared" si="100"/>
        <v>-7.4719999975059181E-4</v>
      </c>
      <c r="I886">
        <f t="shared" si="104"/>
        <v>-7.4719999975059181E-4</v>
      </c>
      <c r="P886">
        <f t="shared" si="98"/>
        <v>-3.3975150181788719E-3</v>
      </c>
      <c r="Q886" s="2">
        <f t="shared" si="103"/>
        <v>33230.894999999997</v>
      </c>
      <c r="X886" s="6"/>
      <c r="AB886" t="s">
        <v>1554</v>
      </c>
      <c r="AH886" t="s">
        <v>1597</v>
      </c>
    </row>
    <row r="887" spans="1:34">
      <c r="A887" s="16" t="s">
        <v>1455</v>
      </c>
      <c r="B887" s="16"/>
      <c r="C887" s="12">
        <v>48481.394</v>
      </c>
      <c r="D887" s="12"/>
      <c r="E887">
        <f t="shared" si="101"/>
        <v>2139.9922850965772</v>
      </c>
      <c r="F887">
        <f t="shared" si="102"/>
        <v>2140</v>
      </c>
      <c r="G887">
        <f t="shared" si="100"/>
        <v>-1.3983999997435603E-2</v>
      </c>
      <c r="I887">
        <f t="shared" si="104"/>
        <v>-1.3983999997435603E-2</v>
      </c>
      <c r="P887">
        <f t="shared" si="98"/>
        <v>-4.6069991854202205E-3</v>
      </c>
      <c r="Q887" s="2">
        <f t="shared" si="103"/>
        <v>33462.894</v>
      </c>
      <c r="X887" s="6"/>
      <c r="AB887" t="s">
        <v>1554</v>
      </c>
      <c r="AH887" t="s">
        <v>1597</v>
      </c>
    </row>
    <row r="888" spans="1:34">
      <c r="A888" s="65" t="s">
        <v>1465</v>
      </c>
      <c r="B888" s="16"/>
      <c r="C888" s="12">
        <v>48481.406900000002</v>
      </c>
      <c r="D888" s="12"/>
      <c r="E888">
        <f t="shared" si="101"/>
        <v>2139.9994019625797</v>
      </c>
      <c r="F888">
        <f t="shared" si="102"/>
        <v>2140</v>
      </c>
      <c r="G888">
        <f t="shared" si="100"/>
        <v>-1.083999995898921E-3</v>
      </c>
      <c r="J888">
        <f>G888</f>
        <v>-1.083999995898921E-3</v>
      </c>
      <c r="P888">
        <f t="shared" si="98"/>
        <v>-4.6069991854202205E-3</v>
      </c>
      <c r="Q888" s="2">
        <f t="shared" si="103"/>
        <v>33462.906900000002</v>
      </c>
      <c r="X888" s="6"/>
      <c r="AB888" t="s">
        <v>1595</v>
      </c>
      <c r="AD888" t="s">
        <v>1511</v>
      </c>
      <c r="AH888" t="s">
        <v>1597</v>
      </c>
    </row>
    <row r="889" spans="1:34">
      <c r="A889" s="16" t="s">
        <v>1465</v>
      </c>
      <c r="B889" s="16"/>
      <c r="C889" s="12">
        <v>48490.469299999997</v>
      </c>
      <c r="D889" s="12"/>
      <c r="E889">
        <f t="shared" si="101"/>
        <v>2144.9990830828447</v>
      </c>
      <c r="F889">
        <f t="shared" si="102"/>
        <v>2145</v>
      </c>
      <c r="G889">
        <f t="shared" si="100"/>
        <v>-1.66200000239769E-3</v>
      </c>
      <c r="J889">
        <f>G889</f>
        <v>-1.66200000239769E-3</v>
      </c>
      <c r="P889">
        <f t="shared" si="98"/>
        <v>-4.6557764278358262E-3</v>
      </c>
      <c r="Q889" s="2">
        <f t="shared" si="103"/>
        <v>33471.969299999997</v>
      </c>
      <c r="X889" s="6"/>
      <c r="AB889" t="s">
        <v>1595</v>
      </c>
      <c r="AD889" t="s">
        <v>1511</v>
      </c>
      <c r="AH889" t="s">
        <v>1597</v>
      </c>
    </row>
    <row r="890" spans="1:34">
      <c r="A890" s="15" t="s">
        <v>1465</v>
      </c>
      <c r="B890" s="35" t="s">
        <v>1647</v>
      </c>
      <c r="C890" s="15">
        <v>48490.469299999997</v>
      </c>
      <c r="D890" s="15">
        <v>1E-4</v>
      </c>
      <c r="E890" s="32">
        <f t="shared" si="101"/>
        <v>2144.9990830828447</v>
      </c>
      <c r="F890">
        <f t="shared" si="102"/>
        <v>2145</v>
      </c>
      <c r="G890">
        <f t="shared" si="100"/>
        <v>-1.66200000239769E-3</v>
      </c>
      <c r="J890">
        <f>G890</f>
        <v>-1.66200000239769E-3</v>
      </c>
      <c r="O890">
        <f ca="1">+C$11+C$12*F890</f>
        <v>-8.7812160636313551E-3</v>
      </c>
      <c r="P890">
        <f t="shared" si="98"/>
        <v>-4.6557764278358262E-3</v>
      </c>
      <c r="Q890" s="2">
        <f t="shared" si="103"/>
        <v>33471.969299999997</v>
      </c>
      <c r="X890" s="6"/>
    </row>
    <row r="891" spans="1:34">
      <c r="A891" s="15" t="s">
        <v>1645</v>
      </c>
      <c r="B891" s="35" t="s">
        <v>1647</v>
      </c>
      <c r="C891" s="15">
        <v>48490.469299999997</v>
      </c>
      <c r="D891" s="15" t="s">
        <v>1909</v>
      </c>
      <c r="E891" s="32">
        <f t="shared" si="101"/>
        <v>2144.9990830828447</v>
      </c>
      <c r="F891">
        <f t="shared" si="102"/>
        <v>2145</v>
      </c>
      <c r="G891">
        <f t="shared" si="100"/>
        <v>-1.66200000239769E-3</v>
      </c>
      <c r="J891">
        <f>G891</f>
        <v>-1.66200000239769E-3</v>
      </c>
      <c r="O891">
        <f ca="1">+C$11+C$12*F891</f>
        <v>-8.7812160636313551E-3</v>
      </c>
      <c r="P891">
        <f t="shared" si="98"/>
        <v>-4.6557764278358262E-3</v>
      </c>
      <c r="Q891" s="2">
        <f t="shared" si="103"/>
        <v>33471.969299999997</v>
      </c>
      <c r="X891" s="6"/>
    </row>
    <row r="892" spans="1:34">
      <c r="A892" s="16" t="s">
        <v>1466</v>
      </c>
      <c r="B892" s="16"/>
      <c r="C892" s="12">
        <v>48490.478000000003</v>
      </c>
      <c r="D892" s="12"/>
      <c r="E892">
        <f t="shared" si="101"/>
        <v>2145.0038828296861</v>
      </c>
      <c r="F892">
        <f t="shared" si="102"/>
        <v>2145</v>
      </c>
      <c r="G892">
        <f t="shared" si="100"/>
        <v>7.03800000337651E-3</v>
      </c>
      <c r="I892">
        <f t="shared" ref="I892:I910" si="105">G892</f>
        <v>7.03800000337651E-3</v>
      </c>
      <c r="P892">
        <f t="shared" ref="P892:P955" si="106">+D$11+D$12*F892+D$13*F892^2</f>
        <v>-4.6557764278358262E-3</v>
      </c>
      <c r="Q892" s="2">
        <f t="shared" si="103"/>
        <v>33471.978000000003</v>
      </c>
      <c r="X892" s="6"/>
      <c r="AB892" t="s">
        <v>1554</v>
      </c>
      <c r="AH892" t="s">
        <v>1597</v>
      </c>
    </row>
    <row r="893" spans="1:34">
      <c r="A893" s="61" t="s">
        <v>976</v>
      </c>
      <c r="B893" s="62" t="s">
        <v>1647</v>
      </c>
      <c r="C893" s="61">
        <v>48501.343999999997</v>
      </c>
      <c r="D893" s="61" t="s">
        <v>1904</v>
      </c>
      <c r="E893" s="16">
        <f t="shared" si="101"/>
        <v>2150.9986011220585</v>
      </c>
      <c r="F893">
        <f t="shared" si="102"/>
        <v>2151</v>
      </c>
      <c r="G893">
        <f t="shared" si="100"/>
        <v>-2.5356000041938387E-3</v>
      </c>
      <c r="I893">
        <f t="shared" si="105"/>
        <v>-2.5356000041938387E-3</v>
      </c>
      <c r="O893">
        <f ca="1">+C$11+C$12*F893</f>
        <v>-8.8073420969080555E-3</v>
      </c>
      <c r="P893">
        <f t="shared" si="106"/>
        <v>-4.7144611437432175E-3</v>
      </c>
      <c r="Q893" s="2">
        <f t="shared" si="103"/>
        <v>33482.843999999997</v>
      </c>
      <c r="X893" s="6"/>
    </row>
    <row r="894" spans="1:34">
      <c r="A894" s="16" t="s">
        <v>1467</v>
      </c>
      <c r="B894" s="16"/>
      <c r="C894" s="12">
        <v>48508.601000000002</v>
      </c>
      <c r="D894" s="12">
        <v>2E-3</v>
      </c>
      <c r="E894">
        <f t="shared" si="101"/>
        <v>2155.0022520191505</v>
      </c>
      <c r="F894">
        <f t="shared" si="102"/>
        <v>2155</v>
      </c>
      <c r="G894">
        <f t="shared" si="100"/>
        <v>4.0820000067469664E-3</v>
      </c>
      <c r="I894">
        <f t="shared" si="105"/>
        <v>4.0820000067469664E-3</v>
      </c>
      <c r="P894">
        <f t="shared" si="106"/>
        <v>-4.7536764240503635E-3</v>
      </c>
      <c r="Q894" s="2">
        <f t="shared" si="103"/>
        <v>33490.101000000002</v>
      </c>
      <c r="X894" s="6"/>
      <c r="AB894" t="s">
        <v>1554</v>
      </c>
      <c r="AD894">
        <v>16</v>
      </c>
      <c r="AF894" t="s">
        <v>1457</v>
      </c>
      <c r="AH894" t="s">
        <v>1511</v>
      </c>
    </row>
    <row r="895" spans="1:34">
      <c r="A895" s="16" t="s">
        <v>1467</v>
      </c>
      <c r="B895" s="16"/>
      <c r="C895" s="12">
        <v>48510.427000000003</v>
      </c>
      <c r="D895" s="12">
        <v>4.0000000000000001E-3</v>
      </c>
      <c r="E895">
        <f t="shared" si="101"/>
        <v>2156.0096471601305</v>
      </c>
      <c r="F895">
        <f t="shared" si="102"/>
        <v>2156</v>
      </c>
      <c r="G895">
        <f t="shared" si="100"/>
        <v>1.7486400007328484E-2</v>
      </c>
      <c r="I895">
        <f t="shared" si="105"/>
        <v>1.7486400007328484E-2</v>
      </c>
      <c r="P895">
        <f t="shared" si="106"/>
        <v>-4.7634917611732606E-3</v>
      </c>
      <c r="Q895" s="2">
        <f t="shared" si="103"/>
        <v>33491.927000000003</v>
      </c>
      <c r="X895" s="6"/>
      <c r="AB895" t="s">
        <v>1554</v>
      </c>
      <c r="AD895">
        <v>14</v>
      </c>
      <c r="AF895" t="s">
        <v>1457</v>
      </c>
      <c r="AH895" t="s">
        <v>1511</v>
      </c>
    </row>
    <row r="896" spans="1:34">
      <c r="A896" s="16" t="s">
        <v>1466</v>
      </c>
      <c r="B896" s="16"/>
      <c r="C896" s="12">
        <v>48539.404000000002</v>
      </c>
      <c r="D896" s="12"/>
      <c r="E896">
        <f t="shared" si="101"/>
        <v>2171.9961143015043</v>
      </c>
      <c r="F896">
        <f t="shared" si="102"/>
        <v>2172</v>
      </c>
      <c r="G896">
        <f t="shared" si="100"/>
        <v>-7.0431999993161298E-3</v>
      </c>
      <c r="I896">
        <f t="shared" si="105"/>
        <v>-7.0431999993161298E-3</v>
      </c>
      <c r="P896">
        <f t="shared" si="106"/>
        <v>-4.9211636824480513E-3</v>
      </c>
      <c r="Q896" s="2">
        <f t="shared" si="103"/>
        <v>33520.904000000002</v>
      </c>
      <c r="X896" s="6"/>
      <c r="AB896" t="s">
        <v>1554</v>
      </c>
      <c r="AH896" t="s">
        <v>1597</v>
      </c>
    </row>
    <row r="897" spans="1:34">
      <c r="A897" s="16" t="s">
        <v>1468</v>
      </c>
      <c r="B897" s="16"/>
      <c r="C897" s="12">
        <v>48673.572999999997</v>
      </c>
      <c r="D897" s="12"/>
      <c r="E897">
        <f t="shared" si="101"/>
        <v>2246.0164859718284</v>
      </c>
      <c r="F897">
        <f t="shared" si="102"/>
        <v>2246</v>
      </c>
      <c r="G897">
        <f t="shared" si="100"/>
        <v>2.9882399998314213E-2</v>
      </c>
      <c r="I897">
        <f t="shared" si="105"/>
        <v>2.9882399998314213E-2</v>
      </c>
      <c r="P897">
        <f t="shared" si="106"/>
        <v>-5.6657370237635793E-3</v>
      </c>
      <c r="Q897" s="2">
        <f t="shared" si="103"/>
        <v>33655.072999999997</v>
      </c>
      <c r="X897" s="6"/>
      <c r="AB897" t="s">
        <v>1554</v>
      </c>
      <c r="AD897">
        <v>9</v>
      </c>
      <c r="AF897" t="s">
        <v>1636</v>
      </c>
      <c r="AH897" t="s">
        <v>1553</v>
      </c>
    </row>
    <row r="898" spans="1:34">
      <c r="A898" s="16" t="s">
        <v>1469</v>
      </c>
      <c r="B898" s="16"/>
      <c r="C898" s="12">
        <v>48927.317999999999</v>
      </c>
      <c r="D898" s="12"/>
      <c r="E898">
        <f t="shared" si="101"/>
        <v>2386.0063436102355</v>
      </c>
      <c r="F898">
        <f t="shared" si="102"/>
        <v>2386</v>
      </c>
      <c r="G898">
        <f t="shared" si="100"/>
        <v>1.1498400002892595E-2</v>
      </c>
      <c r="I898">
        <f t="shared" si="105"/>
        <v>1.1498400002892595E-2</v>
      </c>
      <c r="P898">
        <f t="shared" si="106"/>
        <v>-7.1433994314133911E-3</v>
      </c>
      <c r="Q898" s="2">
        <f t="shared" si="103"/>
        <v>33908.817999999999</v>
      </c>
      <c r="X898" s="6"/>
      <c r="AB898" t="s">
        <v>1595</v>
      </c>
      <c r="AH898" t="s">
        <v>1597</v>
      </c>
    </row>
    <row r="899" spans="1:34">
      <c r="A899" s="16" t="s">
        <v>1468</v>
      </c>
      <c r="B899" s="16"/>
      <c r="C899" s="12">
        <v>48954.506999999998</v>
      </c>
      <c r="D899" s="12"/>
      <c r="E899">
        <f t="shared" si="101"/>
        <v>2401.0063800221069</v>
      </c>
      <c r="F899">
        <f t="shared" si="102"/>
        <v>2401</v>
      </c>
      <c r="G899">
        <f t="shared" si="100"/>
        <v>1.1564399996132124E-2</v>
      </c>
      <c r="I899">
        <f t="shared" si="105"/>
        <v>1.1564399996132124E-2</v>
      </c>
      <c r="P899">
        <f t="shared" si="106"/>
        <v>-7.3070758301031213E-3</v>
      </c>
      <c r="Q899" s="2">
        <f t="shared" si="103"/>
        <v>33936.006999999998</v>
      </c>
      <c r="X899" s="6"/>
      <c r="AB899" t="s">
        <v>1554</v>
      </c>
      <c r="AD899">
        <v>22</v>
      </c>
      <c r="AF899" t="s">
        <v>1470</v>
      </c>
      <c r="AH899" t="s">
        <v>1553</v>
      </c>
    </row>
    <row r="900" spans="1:34">
      <c r="A900" s="16" t="s">
        <v>1471</v>
      </c>
      <c r="B900" s="16"/>
      <c r="C900" s="12">
        <v>48956.305999999997</v>
      </c>
      <c r="D900" s="12"/>
      <c r="E900">
        <f t="shared" si="101"/>
        <v>2401.998879397036</v>
      </c>
      <c r="F900">
        <f t="shared" si="102"/>
        <v>2402</v>
      </c>
      <c r="G900">
        <f t="shared" si="100"/>
        <v>-2.0311999978730455E-3</v>
      </c>
      <c r="I900">
        <f t="shared" si="105"/>
        <v>-2.0311999978730455E-3</v>
      </c>
      <c r="P900">
        <f t="shared" si="106"/>
        <v>-7.3180244445633239E-3</v>
      </c>
      <c r="Q900" s="2">
        <f t="shared" si="103"/>
        <v>33937.805999999997</v>
      </c>
      <c r="X900" s="6"/>
      <c r="AB900" t="s">
        <v>1554</v>
      </c>
      <c r="AH900" t="s">
        <v>1597</v>
      </c>
    </row>
    <row r="901" spans="1:34">
      <c r="A901" s="16" t="s">
        <v>1471</v>
      </c>
      <c r="B901" s="16"/>
      <c r="C901" s="12">
        <v>48985.317999999999</v>
      </c>
      <c r="D901" s="12"/>
      <c r="E901">
        <f t="shared" si="101"/>
        <v>2418.0046558647723</v>
      </c>
      <c r="F901">
        <f t="shared" si="102"/>
        <v>2418</v>
      </c>
      <c r="G901">
        <f t="shared" si="100"/>
        <v>8.4391999989748001E-3</v>
      </c>
      <c r="I901">
        <f t="shared" si="105"/>
        <v>8.4391999989748001E-3</v>
      </c>
      <c r="P901">
        <f t="shared" si="106"/>
        <v>-7.4938288032350081E-3</v>
      </c>
      <c r="Q901" s="2">
        <f t="shared" si="103"/>
        <v>33966.817999999999</v>
      </c>
      <c r="X901" s="6"/>
      <c r="AB901" t="s">
        <v>1554</v>
      </c>
      <c r="AH901" t="s">
        <v>1597</v>
      </c>
    </row>
    <row r="902" spans="1:34">
      <c r="A902" s="16" t="s">
        <v>1455</v>
      </c>
      <c r="B902" s="16"/>
      <c r="C902" s="12">
        <v>49206.453000000001</v>
      </c>
      <c r="D902" s="12"/>
      <c r="E902">
        <f t="shared" si="101"/>
        <v>2540.0037382855849</v>
      </c>
      <c r="F902">
        <f t="shared" si="102"/>
        <v>2540</v>
      </c>
      <c r="G902">
        <f t="shared" si="100"/>
        <v>6.7760000019916333E-3</v>
      </c>
      <c r="I902">
        <f t="shared" si="105"/>
        <v>6.7760000019916333E-3</v>
      </c>
      <c r="P902">
        <f t="shared" si="106"/>
        <v>-8.8731172357709893E-3</v>
      </c>
      <c r="Q902" s="2">
        <f t="shared" si="103"/>
        <v>34187.953000000001</v>
      </c>
      <c r="X902" s="6"/>
      <c r="AB902" t="s">
        <v>1554</v>
      </c>
      <c r="AH902" t="s">
        <v>1597</v>
      </c>
    </row>
    <row r="903" spans="1:34">
      <c r="A903" s="12" t="s">
        <v>1906</v>
      </c>
      <c r="B903" s="41"/>
      <c r="C903" s="12">
        <v>49206.453000000001</v>
      </c>
      <c r="D903" s="12" t="s">
        <v>1904</v>
      </c>
      <c r="E903">
        <f t="shared" si="101"/>
        <v>2540.0037382855849</v>
      </c>
      <c r="F903">
        <f t="shared" si="102"/>
        <v>2540</v>
      </c>
      <c r="I903">
        <f t="shared" si="105"/>
        <v>0</v>
      </c>
      <c r="N903" s="17"/>
      <c r="O903">
        <f ca="1">+C$11+C$12*F903</f>
        <v>-1.050117992101415E-2</v>
      </c>
      <c r="P903">
        <f t="shared" si="106"/>
        <v>-8.8731172357709893E-3</v>
      </c>
      <c r="Q903" s="2">
        <f t="shared" si="103"/>
        <v>34187.953000000001</v>
      </c>
      <c r="X903" s="6"/>
    </row>
    <row r="904" spans="1:34">
      <c r="A904" s="16" t="s">
        <v>1455</v>
      </c>
      <c r="B904" s="16"/>
      <c r="C904" s="12">
        <v>49215.510999999999</v>
      </c>
      <c r="D904" s="12"/>
      <c r="E904">
        <f t="shared" si="101"/>
        <v>2545.0009919476797</v>
      </c>
      <c r="F904">
        <f t="shared" si="102"/>
        <v>2545</v>
      </c>
      <c r="G904">
        <f>+C904-(C$7+F904*C$8)</f>
        <v>1.7979999975068495E-3</v>
      </c>
      <c r="I904">
        <f t="shared" si="105"/>
        <v>1.7979999975068495E-3</v>
      </c>
      <c r="P904">
        <f t="shared" si="106"/>
        <v>-8.9311081150752602E-3</v>
      </c>
      <c r="Q904" s="2">
        <f t="shared" si="103"/>
        <v>34197.010999999999</v>
      </c>
      <c r="X904" s="6"/>
      <c r="AB904" t="s">
        <v>1554</v>
      </c>
      <c r="AH904" t="s">
        <v>1597</v>
      </c>
    </row>
    <row r="905" spans="1:34">
      <c r="A905" s="12" t="s">
        <v>1906</v>
      </c>
      <c r="B905" s="41"/>
      <c r="C905" s="12">
        <v>49215.510999999999</v>
      </c>
      <c r="D905" s="12" t="s">
        <v>1904</v>
      </c>
      <c r="E905">
        <f t="shared" si="101"/>
        <v>2545.0009919476797</v>
      </c>
      <c r="F905">
        <f t="shared" si="102"/>
        <v>2545</v>
      </c>
      <c r="I905">
        <f t="shared" si="105"/>
        <v>0</v>
      </c>
      <c r="N905" s="17"/>
      <c r="O905">
        <f ca="1">+C$11+C$12*F905</f>
        <v>-1.05229516154114E-2</v>
      </c>
      <c r="P905">
        <f t="shared" si="106"/>
        <v>-8.9311081150752602E-3</v>
      </c>
      <c r="Q905" s="2">
        <f t="shared" si="103"/>
        <v>34197.010999999999</v>
      </c>
      <c r="X905" s="6"/>
    </row>
    <row r="906" spans="1:34">
      <c r="A906" s="16" t="s">
        <v>1468</v>
      </c>
      <c r="B906" s="16"/>
      <c r="C906" s="12">
        <v>49242.724999999999</v>
      </c>
      <c r="D906" s="12"/>
      <c r="E906">
        <f t="shared" si="101"/>
        <v>2560.0148207355242</v>
      </c>
      <c r="F906">
        <f t="shared" si="102"/>
        <v>2560</v>
      </c>
      <c r="G906">
        <f t="shared" ref="G906:G937" si="107">+C906-(C$7+F906*C$8)</f>
        <v>2.6863999999477528E-2</v>
      </c>
      <c r="I906">
        <f t="shared" si="105"/>
        <v>2.6863999999477528E-2</v>
      </c>
      <c r="P906">
        <f t="shared" si="106"/>
        <v>-9.1057717757547264E-3</v>
      </c>
      <c r="Q906" s="2">
        <f t="shared" si="103"/>
        <v>34224.224999999999</v>
      </c>
      <c r="X906" s="6"/>
      <c r="AB906" t="s">
        <v>1554</v>
      </c>
      <c r="AD906">
        <v>12</v>
      </c>
      <c r="AF906" t="s">
        <v>1472</v>
      </c>
      <c r="AH906" t="s">
        <v>1553</v>
      </c>
    </row>
    <row r="907" spans="1:34">
      <c r="A907" s="16" t="s">
        <v>1468</v>
      </c>
      <c r="B907" s="16"/>
      <c r="C907" s="12">
        <v>49253.580999999998</v>
      </c>
      <c r="D907" s="12"/>
      <c r="E907">
        <f t="shared" si="101"/>
        <v>2566.0040220775113</v>
      </c>
      <c r="F907">
        <f t="shared" si="102"/>
        <v>2566</v>
      </c>
      <c r="G907">
        <f t="shared" si="107"/>
        <v>7.2903999971458688E-3</v>
      </c>
      <c r="I907">
        <f t="shared" si="105"/>
        <v>7.2903999971458688E-3</v>
      </c>
      <c r="P907">
        <f t="shared" si="106"/>
        <v>-9.1759274695885056E-3</v>
      </c>
      <c r="Q907" s="2">
        <f t="shared" si="103"/>
        <v>34235.080999999998</v>
      </c>
      <c r="X907" s="6"/>
      <c r="AB907" t="s">
        <v>1554</v>
      </c>
      <c r="AD907">
        <v>12</v>
      </c>
      <c r="AF907" t="s">
        <v>1470</v>
      </c>
      <c r="AH907" t="s">
        <v>1553</v>
      </c>
    </row>
    <row r="908" spans="1:34">
      <c r="A908" s="16" t="s">
        <v>1468</v>
      </c>
      <c r="B908" s="16"/>
      <c r="C908" s="12">
        <v>49255.408000000003</v>
      </c>
      <c r="D908" s="12"/>
      <c r="E908">
        <f t="shared" si="101"/>
        <v>2567.0119689135317</v>
      </c>
      <c r="F908">
        <f t="shared" si="102"/>
        <v>2567</v>
      </c>
      <c r="G908">
        <f t="shared" si="107"/>
        <v>2.1694800001569092E-2</v>
      </c>
      <c r="I908">
        <f t="shared" si="105"/>
        <v>2.1694800001569092E-2</v>
      </c>
      <c r="P908">
        <f t="shared" si="106"/>
        <v>-9.187636209092024E-3</v>
      </c>
      <c r="Q908" s="2">
        <f t="shared" si="103"/>
        <v>34236.908000000003</v>
      </c>
      <c r="X908" s="6"/>
      <c r="AB908" t="s">
        <v>1554</v>
      </c>
      <c r="AD908">
        <v>14</v>
      </c>
      <c r="AF908" t="s">
        <v>1470</v>
      </c>
      <c r="AH908" t="s">
        <v>1553</v>
      </c>
    </row>
    <row r="909" spans="1:34">
      <c r="A909" s="16" t="s">
        <v>1468</v>
      </c>
      <c r="B909" s="16"/>
      <c r="C909" s="12">
        <v>49282.599000000002</v>
      </c>
      <c r="D909" s="12"/>
      <c r="E909">
        <f t="shared" si="101"/>
        <v>2582.0131087154814</v>
      </c>
      <c r="F909">
        <f t="shared" si="102"/>
        <v>2582</v>
      </c>
      <c r="G909">
        <f t="shared" si="107"/>
        <v>2.3760800002492033E-2</v>
      </c>
      <c r="I909">
        <f t="shared" si="105"/>
        <v>2.3760800002492033E-2</v>
      </c>
      <c r="P909">
        <f t="shared" si="106"/>
        <v>-9.3638201198581184E-3</v>
      </c>
      <c r="Q909" s="2">
        <f t="shared" si="103"/>
        <v>34264.099000000002</v>
      </c>
      <c r="X909" s="6"/>
      <c r="AB909" t="s">
        <v>1554</v>
      </c>
      <c r="AD909">
        <v>8</v>
      </c>
      <c r="AF909" t="s">
        <v>1636</v>
      </c>
      <c r="AH909" t="s">
        <v>1553</v>
      </c>
    </row>
    <row r="910" spans="1:34">
      <c r="A910" s="16" t="s">
        <v>1468</v>
      </c>
      <c r="B910" s="16"/>
      <c r="C910" s="12">
        <v>49311.608999999997</v>
      </c>
      <c r="D910" s="12"/>
      <c r="E910">
        <f t="shared" si="101"/>
        <v>2598.0177817931358</v>
      </c>
      <c r="F910">
        <f t="shared" si="102"/>
        <v>2598</v>
      </c>
      <c r="G910">
        <f t="shared" si="107"/>
        <v>3.2231199998932425E-2</v>
      </c>
      <c r="I910">
        <f t="shared" si="105"/>
        <v>3.2231199998932425E-2</v>
      </c>
      <c r="P910">
        <f t="shared" si="106"/>
        <v>-9.5528921156494799E-3</v>
      </c>
      <c r="Q910" s="2">
        <f t="shared" si="103"/>
        <v>34293.108999999997</v>
      </c>
      <c r="X910" s="6"/>
      <c r="AB910" t="s">
        <v>1554</v>
      </c>
      <c r="AD910">
        <v>9</v>
      </c>
      <c r="AF910" t="s">
        <v>1636</v>
      </c>
      <c r="AH910" t="s">
        <v>1553</v>
      </c>
    </row>
    <row r="911" spans="1:34">
      <c r="A911" s="16" t="s">
        <v>1645</v>
      </c>
      <c r="B911" s="16"/>
      <c r="C911" s="12">
        <v>49333.326699999998</v>
      </c>
      <c r="D911" s="12"/>
      <c r="E911">
        <f t="shared" si="101"/>
        <v>2609.9993291388323</v>
      </c>
      <c r="F911">
        <f t="shared" si="102"/>
        <v>2610</v>
      </c>
      <c r="G911">
        <f t="shared" si="107"/>
        <v>-1.2159999969298951E-3</v>
      </c>
      <c r="J911">
        <f>G911</f>
        <v>-1.2159999969298951E-3</v>
      </c>
      <c r="P911">
        <f t="shared" si="106"/>
        <v>-9.6954700579916508E-3</v>
      </c>
      <c r="Q911" s="2">
        <f t="shared" si="103"/>
        <v>34314.826699999998</v>
      </c>
      <c r="X911" s="6"/>
    </row>
    <row r="912" spans="1:34">
      <c r="A912" s="16" t="s">
        <v>1645</v>
      </c>
      <c r="B912" s="16"/>
      <c r="C912" s="12">
        <v>49402.206599999998</v>
      </c>
      <c r="D912" s="12"/>
      <c r="E912">
        <f t="shared" si="101"/>
        <v>2648.0000282467854</v>
      </c>
      <c r="F912">
        <f t="shared" si="102"/>
        <v>2648</v>
      </c>
      <c r="G912">
        <f t="shared" si="107"/>
        <v>5.1199996960349381E-5</v>
      </c>
      <c r="J912">
        <f>G912</f>
        <v>5.1199996960349381E-5</v>
      </c>
      <c r="P912">
        <f t="shared" si="106"/>
        <v>-1.0151343352930636E-2</v>
      </c>
      <c r="Q912" s="2">
        <f t="shared" si="103"/>
        <v>34383.706599999998</v>
      </c>
      <c r="X912" s="6"/>
    </row>
    <row r="913" spans="1:34">
      <c r="A913" s="16" t="s">
        <v>1474</v>
      </c>
      <c r="B913" s="16"/>
      <c r="C913" s="12">
        <v>49429.394999999997</v>
      </c>
      <c r="D913" s="12">
        <v>6.0000000000000001E-3</v>
      </c>
      <c r="E913">
        <f t="shared" si="101"/>
        <v>2662.9997336416341</v>
      </c>
      <c r="F913">
        <f t="shared" si="102"/>
        <v>2663</v>
      </c>
      <c r="G913">
        <f t="shared" si="107"/>
        <v>-4.828000019188039E-4</v>
      </c>
      <c r="I913">
        <f t="shared" ref="I913:I918" si="108">G913</f>
        <v>-4.828000019188039E-4</v>
      </c>
      <c r="P913">
        <f t="shared" si="106"/>
        <v>-1.0333124548106596E-2</v>
      </c>
      <c r="Q913" s="2">
        <f t="shared" si="103"/>
        <v>34410.894999999997</v>
      </c>
      <c r="X913" s="6"/>
      <c r="AB913" t="s">
        <v>1554</v>
      </c>
      <c r="AD913">
        <v>22</v>
      </c>
      <c r="AF913" t="s">
        <v>1473</v>
      </c>
      <c r="AH913" t="s">
        <v>1511</v>
      </c>
    </row>
    <row r="914" spans="1:34">
      <c r="A914" s="16" t="s">
        <v>1475</v>
      </c>
      <c r="B914" s="16"/>
      <c r="C914" s="12">
        <v>49574.39</v>
      </c>
      <c r="D914" s="12"/>
      <c r="E914">
        <f t="shared" si="101"/>
        <v>2742.9927558027839</v>
      </c>
      <c r="F914">
        <f t="shared" si="102"/>
        <v>2743</v>
      </c>
      <c r="G914">
        <f t="shared" si="107"/>
        <v>-1.3130799998180009E-2</v>
      </c>
      <c r="I914">
        <f t="shared" si="108"/>
        <v>-1.3130799998180009E-2</v>
      </c>
      <c r="P914">
        <f t="shared" si="106"/>
        <v>-1.1320130165800177E-2</v>
      </c>
      <c r="Q914" s="2">
        <f t="shared" si="103"/>
        <v>34555.89</v>
      </c>
      <c r="X914" s="6"/>
      <c r="AB914" t="s">
        <v>1554</v>
      </c>
      <c r="AH914" t="s">
        <v>1597</v>
      </c>
    </row>
    <row r="915" spans="1:34">
      <c r="A915" s="16" t="s">
        <v>1880</v>
      </c>
      <c r="B915" s="16"/>
      <c r="C915" s="12">
        <v>49596.178999999996</v>
      </c>
      <c r="D915" s="12"/>
      <c r="E915">
        <f t="shared" si="101"/>
        <v>2755.0136390047496</v>
      </c>
      <c r="F915">
        <f t="shared" si="102"/>
        <v>2755</v>
      </c>
      <c r="G915">
        <f t="shared" si="107"/>
        <v>2.4721999994653743E-2</v>
      </c>
      <c r="I915">
        <f t="shared" si="108"/>
        <v>2.4721999994653743E-2</v>
      </c>
      <c r="P915">
        <f t="shared" si="106"/>
        <v>-1.1470723972235485E-2</v>
      </c>
      <c r="Q915" s="2">
        <f t="shared" si="103"/>
        <v>34577.678999999996</v>
      </c>
      <c r="X915" s="6"/>
    </row>
    <row r="916" spans="1:34">
      <c r="A916" s="16" t="s">
        <v>1468</v>
      </c>
      <c r="B916" s="16"/>
      <c r="C916" s="12">
        <v>49603.406999999999</v>
      </c>
      <c r="D916" s="12"/>
      <c r="E916">
        <f t="shared" si="101"/>
        <v>2759.001290745713</v>
      </c>
      <c r="F916">
        <f t="shared" si="102"/>
        <v>2759</v>
      </c>
      <c r="G916">
        <f t="shared" si="107"/>
        <v>2.3396000033244491E-3</v>
      </c>
      <c r="I916">
        <f t="shared" si="108"/>
        <v>2.3396000033244491E-3</v>
      </c>
      <c r="P916">
        <f t="shared" si="106"/>
        <v>-1.1521069325904139E-2</v>
      </c>
      <c r="Q916" s="2">
        <f t="shared" si="103"/>
        <v>34584.906999999999</v>
      </c>
      <c r="X916" s="6"/>
      <c r="AB916" t="s">
        <v>1554</v>
      </c>
      <c r="AD916">
        <v>14</v>
      </c>
      <c r="AF916" t="s">
        <v>1470</v>
      </c>
      <c r="AH916" t="s">
        <v>1553</v>
      </c>
    </row>
    <row r="917" spans="1:34">
      <c r="A917" s="16" t="s">
        <v>1476</v>
      </c>
      <c r="B917" s="16"/>
      <c r="C917" s="12">
        <v>49777.398000000001</v>
      </c>
      <c r="D917" s="12">
        <v>6.0000000000000001E-3</v>
      </c>
      <c r="E917">
        <f t="shared" ref="E917:E980" si="109">+(C917-C$7)/C$8</f>
        <v>2854.9912622539755</v>
      </c>
      <c r="F917">
        <f t="shared" ref="F917:F980" si="110">ROUND(2*E917,0)/2</f>
        <v>2855</v>
      </c>
      <c r="G917">
        <f t="shared" si="107"/>
        <v>-1.583799999934854E-2</v>
      </c>
      <c r="I917">
        <f t="shared" si="108"/>
        <v>-1.583799999934854E-2</v>
      </c>
      <c r="P917">
        <f t="shared" si="106"/>
        <v>-1.2751470542484659E-2</v>
      </c>
      <c r="Q917" s="2">
        <f t="shared" ref="Q917:Q980" si="111">+C917-15018.5</f>
        <v>34758.898000000001</v>
      </c>
      <c r="X917" s="6"/>
      <c r="AB917" t="s">
        <v>1554</v>
      </c>
      <c r="AD917">
        <v>20</v>
      </c>
      <c r="AF917" t="s">
        <v>1473</v>
      </c>
      <c r="AH917" t="s">
        <v>1511</v>
      </c>
    </row>
    <row r="918" spans="1:34">
      <c r="A918" s="16" t="s">
        <v>1476</v>
      </c>
      <c r="B918" s="16"/>
      <c r="C918" s="12">
        <v>49797.357000000004</v>
      </c>
      <c r="D918" s="12">
        <v>5.0000000000000001E-3</v>
      </c>
      <c r="E918">
        <f t="shared" si="109"/>
        <v>2866.0025435348098</v>
      </c>
      <c r="F918">
        <f t="shared" si="110"/>
        <v>2866</v>
      </c>
      <c r="G918">
        <f t="shared" si="107"/>
        <v>4.6104000066407025E-3</v>
      </c>
      <c r="I918">
        <f t="shared" si="108"/>
        <v>4.6104000066407025E-3</v>
      </c>
      <c r="P918">
        <f t="shared" si="106"/>
        <v>-1.2895165127872331E-2</v>
      </c>
      <c r="Q918" s="2">
        <f t="shared" si="111"/>
        <v>34778.857000000004</v>
      </c>
      <c r="X918" s="6"/>
      <c r="AB918" t="s">
        <v>1554</v>
      </c>
      <c r="AD918">
        <v>18</v>
      </c>
      <c r="AF918" t="s">
        <v>1473</v>
      </c>
      <c r="AH918" t="s">
        <v>1511</v>
      </c>
    </row>
    <row r="919" spans="1:34">
      <c r="A919" s="16" t="s">
        <v>1881</v>
      </c>
      <c r="B919" s="16"/>
      <c r="C919" s="12">
        <v>49951.431900000003</v>
      </c>
      <c r="D919" s="12"/>
      <c r="E919">
        <f t="shared" si="109"/>
        <v>2951.0049014794058</v>
      </c>
      <c r="F919">
        <f t="shared" si="110"/>
        <v>2951</v>
      </c>
      <c r="G919">
        <f t="shared" si="107"/>
        <v>8.8844000056269579E-3</v>
      </c>
      <c r="J919">
        <f>G919</f>
        <v>8.8844000056269579E-3</v>
      </c>
      <c r="P919">
        <f t="shared" si="106"/>
        <v>-1.4024328197848147E-2</v>
      </c>
      <c r="Q919" s="2">
        <f t="shared" si="111"/>
        <v>34932.931900000003</v>
      </c>
      <c r="X919" s="6"/>
    </row>
    <row r="920" spans="1:34">
      <c r="A920" s="16" t="s">
        <v>1882</v>
      </c>
      <c r="B920" s="16"/>
      <c r="C920" s="12">
        <v>49951.434600000001</v>
      </c>
      <c r="D920" s="12"/>
      <c r="E920">
        <f t="shared" si="109"/>
        <v>2951.0063910560093</v>
      </c>
      <c r="F920">
        <f t="shared" si="110"/>
        <v>2951</v>
      </c>
      <c r="G920">
        <f t="shared" si="107"/>
        <v>1.1584400002902839E-2</v>
      </c>
      <c r="J920">
        <f>G920</f>
        <v>1.1584400002902839E-2</v>
      </c>
      <c r="P920">
        <f t="shared" si="106"/>
        <v>-1.4024328197848147E-2</v>
      </c>
      <c r="Q920" s="2">
        <f t="shared" si="111"/>
        <v>34932.934600000001</v>
      </c>
      <c r="X920" s="6"/>
    </row>
    <row r="921" spans="1:34">
      <c r="A921" s="16" t="s">
        <v>1883</v>
      </c>
      <c r="B921" s="16"/>
      <c r="C921" s="12">
        <v>49951.443700000003</v>
      </c>
      <c r="D921" s="12"/>
      <c r="E921">
        <f t="shared" si="109"/>
        <v>2951.0114114808648</v>
      </c>
      <c r="F921">
        <f t="shared" si="110"/>
        <v>2951</v>
      </c>
      <c r="G921">
        <f t="shared" si="107"/>
        <v>2.0684400005848147E-2</v>
      </c>
      <c r="J921">
        <f>G921</f>
        <v>2.0684400005848147E-2</v>
      </c>
      <c r="P921">
        <f t="shared" si="106"/>
        <v>-1.4024328197848147E-2</v>
      </c>
      <c r="Q921" s="2">
        <f t="shared" si="111"/>
        <v>34932.943700000003</v>
      </c>
      <c r="X921" s="6"/>
    </row>
    <row r="922" spans="1:34">
      <c r="A922" s="16" t="s">
        <v>1468</v>
      </c>
      <c r="B922" s="16"/>
      <c r="C922" s="12">
        <v>49978.639000000003</v>
      </c>
      <c r="D922" s="12"/>
      <c r="E922">
        <f t="shared" si="109"/>
        <v>2966.0149235714816</v>
      </c>
      <c r="F922">
        <f t="shared" si="110"/>
        <v>2966</v>
      </c>
      <c r="G922">
        <f t="shared" si="107"/>
        <v>2.7050400000007357E-2</v>
      </c>
      <c r="I922">
        <f t="shared" ref="I922:I929" si="112">G922</f>
        <v>2.7050400000007357E-2</v>
      </c>
      <c r="P922">
        <f t="shared" si="106"/>
        <v>-1.4227047382853601E-2</v>
      </c>
      <c r="Q922" s="2">
        <f t="shared" si="111"/>
        <v>34960.139000000003</v>
      </c>
      <c r="X922" s="6"/>
      <c r="AB922" t="s">
        <v>1554</v>
      </c>
      <c r="AD922">
        <v>11</v>
      </c>
      <c r="AF922" t="s">
        <v>1472</v>
      </c>
      <c r="AH922" t="s">
        <v>1553</v>
      </c>
    </row>
    <row r="923" spans="1:34">
      <c r="A923" s="16" t="s">
        <v>1468</v>
      </c>
      <c r="B923" s="16"/>
      <c r="C923" s="12">
        <v>49978.642999999996</v>
      </c>
      <c r="D923" s="12"/>
      <c r="E923">
        <f t="shared" si="109"/>
        <v>2966.0171303516336</v>
      </c>
      <c r="F923">
        <f t="shared" si="110"/>
        <v>2966</v>
      </c>
      <c r="G923">
        <f t="shared" si="107"/>
        <v>3.1050399993546307E-2</v>
      </c>
      <c r="I923">
        <f t="shared" si="112"/>
        <v>3.1050399993546307E-2</v>
      </c>
      <c r="P923">
        <f t="shared" si="106"/>
        <v>-1.4227047382853601E-2</v>
      </c>
      <c r="Q923" s="2">
        <f t="shared" si="111"/>
        <v>34960.142999999996</v>
      </c>
      <c r="X923" s="6"/>
      <c r="AB923" t="s">
        <v>1554</v>
      </c>
      <c r="AD923">
        <v>11</v>
      </c>
      <c r="AF923" t="s">
        <v>1477</v>
      </c>
      <c r="AH923" t="s">
        <v>1553</v>
      </c>
    </row>
    <row r="924" spans="1:34">
      <c r="A924" s="16" t="s">
        <v>1468</v>
      </c>
      <c r="B924" s="16"/>
      <c r="C924" s="12">
        <v>49998.574999999997</v>
      </c>
      <c r="D924" s="12"/>
      <c r="E924">
        <f t="shared" si="109"/>
        <v>2977.0135158664175</v>
      </c>
      <c r="F924">
        <f t="shared" si="110"/>
        <v>2977</v>
      </c>
      <c r="G924">
        <f t="shared" si="107"/>
        <v>2.4498799997672904E-2</v>
      </c>
      <c r="I924">
        <f t="shared" si="112"/>
        <v>2.4498799997672904E-2</v>
      </c>
      <c r="P924">
        <f t="shared" si="106"/>
        <v>-1.4376366893561804E-2</v>
      </c>
      <c r="Q924" s="2">
        <f t="shared" si="111"/>
        <v>34980.074999999997</v>
      </c>
      <c r="X924" s="6"/>
      <c r="AB924" t="s">
        <v>1554</v>
      </c>
      <c r="AD924">
        <v>11</v>
      </c>
      <c r="AF924" t="s">
        <v>1477</v>
      </c>
      <c r="AH924" t="s">
        <v>1553</v>
      </c>
    </row>
    <row r="925" spans="1:34">
      <c r="A925" s="16" t="s">
        <v>1468</v>
      </c>
      <c r="B925" s="16"/>
      <c r="C925" s="12">
        <v>50007.627</v>
      </c>
      <c r="D925" s="12"/>
      <c r="E925">
        <f t="shared" si="109"/>
        <v>2982.0074593582826</v>
      </c>
      <c r="F925">
        <f t="shared" si="110"/>
        <v>2982</v>
      </c>
      <c r="G925">
        <f t="shared" si="107"/>
        <v>1.3520799999241717E-2</v>
      </c>
      <c r="I925">
        <f t="shared" si="112"/>
        <v>1.3520799999241717E-2</v>
      </c>
      <c r="P925">
        <f t="shared" si="106"/>
        <v>-1.4444423671166943E-2</v>
      </c>
      <c r="Q925" s="2">
        <f t="shared" si="111"/>
        <v>34989.127</v>
      </c>
      <c r="X925" s="6"/>
      <c r="AB925" t="s">
        <v>1554</v>
      </c>
      <c r="AD925">
        <v>16</v>
      </c>
      <c r="AF925" t="s">
        <v>1478</v>
      </c>
      <c r="AH925" t="s">
        <v>1553</v>
      </c>
    </row>
    <row r="926" spans="1:34">
      <c r="A926" s="16" t="s">
        <v>1468</v>
      </c>
      <c r="B926" s="16"/>
      <c r="C926" s="12">
        <v>50007.642</v>
      </c>
      <c r="D926" s="12"/>
      <c r="E926">
        <f t="shared" si="109"/>
        <v>2982.0157347838654</v>
      </c>
      <c r="F926">
        <f t="shared" si="110"/>
        <v>2982</v>
      </c>
      <c r="G926">
        <f t="shared" si="107"/>
        <v>2.8520799998659641E-2</v>
      </c>
      <c r="I926">
        <f t="shared" si="112"/>
        <v>2.8520799998659641E-2</v>
      </c>
      <c r="P926">
        <f t="shared" si="106"/>
        <v>-1.4444423671166943E-2</v>
      </c>
      <c r="Q926" s="2">
        <f t="shared" si="111"/>
        <v>34989.142</v>
      </c>
      <c r="X926" s="6"/>
      <c r="AB926" t="s">
        <v>1554</v>
      </c>
      <c r="AD926">
        <v>9</v>
      </c>
      <c r="AF926" t="s">
        <v>1477</v>
      </c>
      <c r="AH926" t="s">
        <v>1553</v>
      </c>
    </row>
    <row r="927" spans="1:34">
      <c r="A927" s="16" t="s">
        <v>1468</v>
      </c>
      <c r="B927" s="16"/>
      <c r="C927" s="12">
        <v>50027.597000000002</v>
      </c>
      <c r="D927" s="12"/>
      <c r="E927">
        <f t="shared" si="109"/>
        <v>2993.0248092845436</v>
      </c>
      <c r="F927">
        <f t="shared" si="110"/>
        <v>2993</v>
      </c>
      <c r="G927">
        <f t="shared" si="107"/>
        <v>4.4969200003833976E-2</v>
      </c>
      <c r="I927">
        <f t="shared" si="112"/>
        <v>4.4969200003833976E-2</v>
      </c>
      <c r="P927">
        <f t="shared" si="106"/>
        <v>-1.4594553981921351E-2</v>
      </c>
      <c r="Q927" s="2">
        <f t="shared" si="111"/>
        <v>35009.097000000002</v>
      </c>
      <c r="X927" s="6"/>
      <c r="AB927" t="s">
        <v>1554</v>
      </c>
      <c r="AD927">
        <v>6</v>
      </c>
      <c r="AF927" t="s">
        <v>1477</v>
      </c>
      <c r="AH927" t="s">
        <v>1553</v>
      </c>
    </row>
    <row r="928" spans="1:34">
      <c r="A928" s="16" t="s">
        <v>1468</v>
      </c>
      <c r="B928" s="16"/>
      <c r="C928" s="12">
        <v>50036.608</v>
      </c>
      <c r="D928" s="12"/>
      <c r="E928">
        <f t="shared" si="109"/>
        <v>2997.9961332798125</v>
      </c>
      <c r="F928">
        <f t="shared" si="110"/>
        <v>2998</v>
      </c>
      <c r="G928">
        <f t="shared" si="107"/>
        <v>-7.008799999312032E-3</v>
      </c>
      <c r="I928">
        <f t="shared" si="112"/>
        <v>-7.008799999312032E-3</v>
      </c>
      <c r="P928">
        <f t="shared" si="106"/>
        <v>-1.4662979305002034E-2</v>
      </c>
      <c r="Q928" s="2">
        <f t="shared" si="111"/>
        <v>35018.108</v>
      </c>
      <c r="X928" s="6"/>
      <c r="AB928" t="s">
        <v>1554</v>
      </c>
      <c r="AD928">
        <v>19</v>
      </c>
      <c r="AF928" t="s">
        <v>1478</v>
      </c>
      <c r="AH928" t="s">
        <v>1553</v>
      </c>
    </row>
    <row r="929" spans="1:34">
      <c r="A929" s="16" t="s">
        <v>1468</v>
      </c>
      <c r="B929" s="16"/>
      <c r="C929" s="12">
        <v>50036.627999999997</v>
      </c>
      <c r="D929" s="12"/>
      <c r="E929">
        <f t="shared" si="109"/>
        <v>2998.0071671805881</v>
      </c>
      <c r="F929">
        <f t="shared" si="110"/>
        <v>2998</v>
      </c>
      <c r="G929">
        <f t="shared" si="107"/>
        <v>1.2991199997486547E-2</v>
      </c>
      <c r="I929">
        <f t="shared" si="112"/>
        <v>1.2991199997486547E-2</v>
      </c>
      <c r="P929">
        <f t="shared" si="106"/>
        <v>-1.4662979305002034E-2</v>
      </c>
      <c r="Q929" s="2">
        <f t="shared" si="111"/>
        <v>35018.127999999997</v>
      </c>
      <c r="X929" s="6"/>
      <c r="AD929">
        <v>8</v>
      </c>
      <c r="AF929" t="s">
        <v>1477</v>
      </c>
      <c r="AH929" t="s">
        <v>1553</v>
      </c>
    </row>
    <row r="930" spans="1:34">
      <c r="A930" s="16" t="s">
        <v>1645</v>
      </c>
      <c r="B930" s="16"/>
      <c r="C930" s="12">
        <v>50040.238499999999</v>
      </c>
      <c r="D930" s="12"/>
      <c r="E930">
        <f t="shared" si="109"/>
        <v>2999.9990621184343</v>
      </c>
      <c r="F930">
        <f t="shared" si="110"/>
        <v>3000</v>
      </c>
      <c r="G930">
        <f t="shared" si="107"/>
        <v>-1.7000000007101335E-3</v>
      </c>
      <c r="J930">
        <f>G930</f>
        <v>-1.7000000007101335E-3</v>
      </c>
      <c r="P930">
        <f t="shared" si="106"/>
        <v>-1.4690381681963419E-2</v>
      </c>
      <c r="Q930" s="2">
        <f t="shared" si="111"/>
        <v>35021.738499999999</v>
      </c>
      <c r="X930" s="6"/>
    </row>
    <row r="931" spans="1:34">
      <c r="A931" s="16" t="s">
        <v>1468</v>
      </c>
      <c r="B931" s="16"/>
      <c r="C931" s="12">
        <v>50047.519999999997</v>
      </c>
      <c r="D931" s="12"/>
      <c r="E931">
        <f t="shared" si="109"/>
        <v>3004.0162295439745</v>
      </c>
      <c r="F931">
        <f t="shared" si="110"/>
        <v>3004</v>
      </c>
      <c r="G931">
        <f t="shared" si="107"/>
        <v>2.9417599995213095E-2</v>
      </c>
      <c r="I931">
        <f>G931</f>
        <v>2.9417599995213095E-2</v>
      </c>
      <c r="P931">
        <f t="shared" si="106"/>
        <v>-1.4745241717707519E-2</v>
      </c>
      <c r="Q931" s="2">
        <f t="shared" si="111"/>
        <v>35029.019999999997</v>
      </c>
      <c r="X931" s="6"/>
      <c r="AB931" t="s">
        <v>1554</v>
      </c>
      <c r="AD931">
        <v>8</v>
      </c>
      <c r="AF931" t="s">
        <v>1477</v>
      </c>
      <c r="AH931" t="s">
        <v>1553</v>
      </c>
    </row>
    <row r="932" spans="1:34">
      <c r="A932" s="16" t="s">
        <v>1645</v>
      </c>
      <c r="B932" s="16"/>
      <c r="C932" s="12">
        <v>50049.301099999997</v>
      </c>
      <c r="D932" s="12"/>
      <c r="E932">
        <f t="shared" si="109"/>
        <v>3004.9988535777084</v>
      </c>
      <c r="F932">
        <f t="shared" si="110"/>
        <v>3005</v>
      </c>
      <c r="G932">
        <f t="shared" si="107"/>
        <v>-2.0780000049853697E-3</v>
      </c>
      <c r="J932">
        <f>G932</f>
        <v>-2.0780000049853697E-3</v>
      </c>
      <c r="P932">
        <f t="shared" si="106"/>
        <v>-1.4758968243689656E-2</v>
      </c>
      <c r="Q932" s="2">
        <f t="shared" si="111"/>
        <v>35030.801099999997</v>
      </c>
      <c r="X932" s="6"/>
    </row>
    <row r="933" spans="1:34">
      <c r="A933" s="61" t="s">
        <v>1078</v>
      </c>
      <c r="B933" s="62" t="s">
        <v>1647</v>
      </c>
      <c r="C933" s="61">
        <v>50085.548999999999</v>
      </c>
      <c r="D933" s="61" t="s">
        <v>1904</v>
      </c>
      <c r="E933" s="16">
        <f t="shared" si="109"/>
        <v>3024.9966401772135</v>
      </c>
      <c r="F933">
        <f t="shared" si="110"/>
        <v>3025</v>
      </c>
      <c r="G933">
        <f t="shared" si="107"/>
        <v>-6.0900000025867485E-3</v>
      </c>
      <c r="I933">
        <f>G933</f>
        <v>-6.0900000025867485E-3</v>
      </c>
      <c r="O933">
        <f ca="1">+C$11+C$12*F933</f>
        <v>-1.2613034277547454E-2</v>
      </c>
      <c r="P933">
        <f t="shared" si="106"/>
        <v>-1.503446619520569E-2</v>
      </c>
      <c r="Q933" s="2">
        <f t="shared" si="111"/>
        <v>35067.048999999999</v>
      </c>
      <c r="X933" s="6"/>
    </row>
    <row r="934" spans="1:34">
      <c r="A934" s="16" t="s">
        <v>1479</v>
      </c>
      <c r="B934" s="16"/>
      <c r="C934" s="12">
        <v>50096.423799999997</v>
      </c>
      <c r="D934" s="12"/>
      <c r="E934">
        <f t="shared" si="109"/>
        <v>3030.9962133859303</v>
      </c>
      <c r="F934">
        <f t="shared" si="110"/>
        <v>3031</v>
      </c>
      <c r="G934">
        <f t="shared" si="107"/>
        <v>-6.863599999633152E-3</v>
      </c>
      <c r="J934">
        <f>G934</f>
        <v>-6.863599999633152E-3</v>
      </c>
      <c r="P934">
        <f t="shared" si="106"/>
        <v>-1.5117474912499157E-2</v>
      </c>
      <c r="Q934" s="2">
        <f t="shared" si="111"/>
        <v>35077.923799999997</v>
      </c>
      <c r="X934" s="6"/>
      <c r="AB934" t="s">
        <v>1595</v>
      </c>
      <c r="AH934" t="s">
        <v>1597</v>
      </c>
    </row>
    <row r="935" spans="1:34">
      <c r="A935" s="16" t="s">
        <v>1479</v>
      </c>
      <c r="B935" s="16"/>
      <c r="C935" s="12">
        <v>50096.428699999997</v>
      </c>
      <c r="D935" s="12"/>
      <c r="E935">
        <f t="shared" si="109"/>
        <v>3030.9989166916207</v>
      </c>
      <c r="F935">
        <f t="shared" si="110"/>
        <v>3031</v>
      </c>
      <c r="G935">
        <f t="shared" si="107"/>
        <v>-1.9635999997262843E-3</v>
      </c>
      <c r="J935">
        <f>G935</f>
        <v>-1.9635999997262843E-3</v>
      </c>
      <c r="P935">
        <f t="shared" si="106"/>
        <v>-1.5117474912499157E-2</v>
      </c>
      <c r="Q935" s="2">
        <f t="shared" si="111"/>
        <v>35077.928699999997</v>
      </c>
      <c r="X935" s="6"/>
      <c r="AB935" t="s">
        <v>1595</v>
      </c>
      <c r="AH935" t="s">
        <v>1597</v>
      </c>
    </row>
    <row r="936" spans="1:34">
      <c r="A936" s="16" t="s">
        <v>1884</v>
      </c>
      <c r="B936" s="16"/>
      <c r="C936" s="12">
        <v>50397.341800000002</v>
      </c>
      <c r="D936" s="12"/>
      <c r="E936">
        <f t="shared" si="109"/>
        <v>3197.0111810930157</v>
      </c>
      <c r="F936">
        <f t="shared" si="110"/>
        <v>3197</v>
      </c>
      <c r="G936">
        <f t="shared" si="107"/>
        <v>2.0266800005629193E-2</v>
      </c>
      <c r="J936">
        <f>G936</f>
        <v>2.0266800005629193E-2</v>
      </c>
      <c r="P936">
        <f t="shared" si="106"/>
        <v>-1.7479816364396397E-2</v>
      </c>
      <c r="Q936" s="2">
        <f t="shared" si="111"/>
        <v>35378.841800000002</v>
      </c>
      <c r="X936" s="6"/>
    </row>
    <row r="937" spans="1:34">
      <c r="A937" s="16" t="s">
        <v>1885</v>
      </c>
      <c r="B937" s="16"/>
      <c r="C937" s="12">
        <v>50484.328699999998</v>
      </c>
      <c r="D937" s="12"/>
      <c r="E937">
        <f t="shared" si="109"/>
        <v>3245.0014222698101</v>
      </c>
      <c r="F937">
        <f t="shared" si="110"/>
        <v>3245</v>
      </c>
      <c r="G937">
        <f t="shared" si="107"/>
        <v>2.5779999996302649E-3</v>
      </c>
      <c r="J937">
        <f>G937</f>
        <v>2.5779999996302649E-3</v>
      </c>
      <c r="P937">
        <f t="shared" si="106"/>
        <v>-1.8186563668812435E-2</v>
      </c>
      <c r="Q937" s="2">
        <f t="shared" si="111"/>
        <v>35465.828699999998</v>
      </c>
      <c r="X937" s="6"/>
    </row>
    <row r="938" spans="1:34">
      <c r="A938" s="61" t="s">
        <v>1078</v>
      </c>
      <c r="B938" s="62" t="s">
        <v>1647</v>
      </c>
      <c r="C938" s="61">
        <v>50674.661</v>
      </c>
      <c r="D938" s="61" t="s">
        <v>1904</v>
      </c>
      <c r="E938" s="16">
        <f t="shared" si="109"/>
        <v>3350.0068079167804</v>
      </c>
      <c r="F938">
        <f t="shared" si="110"/>
        <v>3350</v>
      </c>
      <c r="G938">
        <f t="shared" ref="G938:G969" si="113">+C938-(C$7+F938*C$8)</f>
        <v>1.2340000001131557E-2</v>
      </c>
      <c r="I938">
        <f>G938</f>
        <v>1.2340000001131557E-2</v>
      </c>
      <c r="O938">
        <f ca="1">+C$11+C$12*F938</f>
        <v>-1.4028194413368739E-2</v>
      </c>
      <c r="P938">
        <f t="shared" si="106"/>
        <v>-1.9769577666376631E-2</v>
      </c>
      <c r="Q938" s="2">
        <f t="shared" si="111"/>
        <v>35656.161</v>
      </c>
      <c r="X938" s="6"/>
    </row>
    <row r="939" spans="1:34">
      <c r="A939" s="16" t="s">
        <v>1886</v>
      </c>
      <c r="B939" s="16"/>
      <c r="C939" s="12">
        <v>50687.339099999997</v>
      </c>
      <c r="D939" s="12"/>
      <c r="E939">
        <f t="shared" si="109"/>
        <v>3357.0012527890935</v>
      </c>
      <c r="F939">
        <f t="shared" si="110"/>
        <v>3357</v>
      </c>
      <c r="G939">
        <f t="shared" si="113"/>
        <v>2.2707999960402958E-3</v>
      </c>
      <c r="J939">
        <f>G939</f>
        <v>2.2707999960402958E-3</v>
      </c>
      <c r="P939">
        <f t="shared" si="106"/>
        <v>-1.9876917805711089E-2</v>
      </c>
      <c r="Q939" s="2">
        <f t="shared" si="111"/>
        <v>35668.839099999997</v>
      </c>
      <c r="X939" s="6"/>
    </row>
    <row r="940" spans="1:34">
      <c r="A940" s="16" t="s">
        <v>1480</v>
      </c>
      <c r="B940" s="16"/>
      <c r="C940" s="12">
        <v>50752.587</v>
      </c>
      <c r="D940" s="12"/>
      <c r="E940">
        <f t="shared" si="109"/>
        <v>3392.9981955158673</v>
      </c>
      <c r="F940">
        <f t="shared" si="110"/>
        <v>3393</v>
      </c>
      <c r="G940">
        <f t="shared" si="113"/>
        <v>-3.2707999998820014E-3</v>
      </c>
      <c r="I940">
        <f>G940</f>
        <v>-3.2707999998820014E-3</v>
      </c>
      <c r="P940">
        <f t="shared" si="106"/>
        <v>-2.0432518485478501E-2</v>
      </c>
      <c r="Q940" s="2">
        <f t="shared" si="111"/>
        <v>35734.087</v>
      </c>
      <c r="X940" s="6"/>
      <c r="AB940" t="s">
        <v>1554</v>
      </c>
      <c r="AH940" t="s">
        <v>1597</v>
      </c>
    </row>
    <row r="941" spans="1:34">
      <c r="A941" s="16" t="s">
        <v>1480</v>
      </c>
      <c r="B941" s="16"/>
      <c r="C941" s="12">
        <v>50848.656999999999</v>
      </c>
      <c r="D941" s="12"/>
      <c r="E941">
        <f t="shared" si="109"/>
        <v>3445.9995379002357</v>
      </c>
      <c r="F941">
        <f t="shared" si="110"/>
        <v>3446</v>
      </c>
      <c r="G941">
        <f t="shared" si="113"/>
        <v>-8.3759999688481912E-4</v>
      </c>
      <c r="I941">
        <f>G941</f>
        <v>-8.3759999688481912E-4</v>
      </c>
      <c r="P941">
        <f t="shared" si="106"/>
        <v>-2.1261351334214817E-2</v>
      </c>
      <c r="Q941" s="2">
        <f t="shared" si="111"/>
        <v>35830.156999999999</v>
      </c>
      <c r="X941" s="6"/>
      <c r="AB941" t="s">
        <v>1554</v>
      </c>
      <c r="AH941" t="s">
        <v>1597</v>
      </c>
    </row>
    <row r="942" spans="1:34">
      <c r="A942" s="16" t="s">
        <v>1482</v>
      </c>
      <c r="B942" s="16"/>
      <c r="C942" s="12">
        <v>51005.45</v>
      </c>
      <c r="D942" s="12">
        <v>0.01</v>
      </c>
      <c r="E942">
        <f t="shared" si="109"/>
        <v>3532.501458129987</v>
      </c>
      <c r="F942">
        <f t="shared" si="110"/>
        <v>3532.5</v>
      </c>
      <c r="G942">
        <f t="shared" si="113"/>
        <v>2.6429999998072162E-3</v>
      </c>
      <c r="J942">
        <f>G942</f>
        <v>2.6429999998072162E-3</v>
      </c>
      <c r="P942">
        <f t="shared" si="106"/>
        <v>-2.2641863760006611E-2</v>
      </c>
      <c r="Q942" s="2">
        <f t="shared" si="111"/>
        <v>35986.949999999997</v>
      </c>
      <c r="X942" s="6"/>
      <c r="AB942" t="s">
        <v>1595</v>
      </c>
      <c r="AC942" t="s">
        <v>1481</v>
      </c>
      <c r="AD942">
        <v>190</v>
      </c>
      <c r="AH942" t="s">
        <v>1597</v>
      </c>
    </row>
    <row r="943" spans="1:34">
      <c r="A943" s="61" t="s">
        <v>3129</v>
      </c>
      <c r="B943" s="62" t="s">
        <v>1647</v>
      </c>
      <c r="C943" s="61">
        <v>51145.915000000001</v>
      </c>
      <c r="D943" s="61" t="s">
        <v>1904</v>
      </c>
      <c r="E943" s="16">
        <f t="shared" si="109"/>
        <v>3609.99530176505</v>
      </c>
      <c r="F943">
        <f t="shared" si="110"/>
        <v>3610</v>
      </c>
      <c r="G943">
        <f t="shared" si="113"/>
        <v>-8.5159999944153242E-3</v>
      </c>
      <c r="I943">
        <f t="shared" ref="I943:I951" si="114">G943</f>
        <v>-8.5159999944153242E-3</v>
      </c>
      <c r="O943">
        <f t="shared" ref="O943:O974" ca="1" si="115">+C$11+C$12*F943</f>
        <v>-1.516032252202577E-2</v>
      </c>
      <c r="P943">
        <f t="shared" si="106"/>
        <v>-2.3908015386004899E-2</v>
      </c>
      <c r="Q943" s="2">
        <f t="shared" si="111"/>
        <v>36127.415000000001</v>
      </c>
      <c r="X943" s="6"/>
    </row>
    <row r="944" spans="1:34">
      <c r="A944" s="61" t="s">
        <v>1078</v>
      </c>
      <c r="B944" s="62" t="s">
        <v>1647</v>
      </c>
      <c r="C944" s="61">
        <v>51149.544000000002</v>
      </c>
      <c r="D944" s="61" t="s">
        <v>1904</v>
      </c>
      <c r="E944" s="16">
        <f t="shared" si="109"/>
        <v>3611.9974030611147</v>
      </c>
      <c r="F944">
        <f t="shared" si="110"/>
        <v>3612</v>
      </c>
      <c r="G944">
        <f t="shared" si="113"/>
        <v>-4.7071999943000264E-3</v>
      </c>
      <c r="I944">
        <f t="shared" si="114"/>
        <v>-4.7071999943000264E-3</v>
      </c>
      <c r="O944">
        <f t="shared" ca="1" si="115"/>
        <v>-1.5169031199784671E-2</v>
      </c>
      <c r="P944">
        <f t="shared" si="106"/>
        <v>-2.3941056508742148E-2</v>
      </c>
      <c r="Q944" s="2">
        <f t="shared" si="111"/>
        <v>36131.044000000002</v>
      </c>
      <c r="X944" s="6"/>
    </row>
    <row r="945" spans="1:24">
      <c r="A945" s="61" t="s">
        <v>3129</v>
      </c>
      <c r="B945" s="62" t="s">
        <v>1647</v>
      </c>
      <c r="C945" s="61">
        <v>51153.17</v>
      </c>
      <c r="D945" s="61" t="s">
        <v>1904</v>
      </c>
      <c r="E945" s="16">
        <f t="shared" si="109"/>
        <v>3613.9978492720602</v>
      </c>
      <c r="F945">
        <f t="shared" si="110"/>
        <v>3614</v>
      </c>
      <c r="G945">
        <f t="shared" si="113"/>
        <v>-3.898399998433888E-3</v>
      </c>
      <c r="I945">
        <f t="shared" si="114"/>
        <v>-3.898399998433888E-3</v>
      </c>
      <c r="O945">
        <f t="shared" ca="1" si="115"/>
        <v>-1.5177739877543568E-2</v>
      </c>
      <c r="P945">
        <f t="shared" si="106"/>
        <v>-2.3974116058753176E-2</v>
      </c>
      <c r="Q945" s="2">
        <f t="shared" si="111"/>
        <v>36134.67</v>
      </c>
      <c r="X945" s="6"/>
    </row>
    <row r="946" spans="1:24">
      <c r="A946" s="61" t="s">
        <v>1078</v>
      </c>
      <c r="B946" s="62" t="s">
        <v>1647</v>
      </c>
      <c r="C946" s="61">
        <v>51158.591</v>
      </c>
      <c r="D946" s="61" t="s">
        <v>1904</v>
      </c>
      <c r="E946" s="16">
        <f t="shared" si="109"/>
        <v>3616.9885880777829</v>
      </c>
      <c r="F946">
        <f t="shared" si="110"/>
        <v>3617</v>
      </c>
      <c r="G946">
        <f t="shared" si="113"/>
        <v>-2.0685199997387826E-2</v>
      </c>
      <c r="I946">
        <f t="shared" si="114"/>
        <v>-2.0685199997387826E-2</v>
      </c>
      <c r="O946">
        <f t="shared" ca="1" si="115"/>
        <v>-1.5190802894181919E-2</v>
      </c>
      <c r="P946">
        <f t="shared" si="106"/>
        <v>-2.4023739934908046E-2</v>
      </c>
      <c r="Q946" s="2">
        <f t="shared" si="111"/>
        <v>36140.091</v>
      </c>
      <c r="X946" s="6"/>
    </row>
    <row r="947" spans="1:24">
      <c r="A947" s="16" t="s">
        <v>1887</v>
      </c>
      <c r="B947" s="16"/>
      <c r="C947" s="12">
        <v>51171.286999999997</v>
      </c>
      <c r="D947" s="12"/>
      <c r="E947">
        <f t="shared" si="109"/>
        <v>3623.9929082912913</v>
      </c>
      <c r="F947">
        <f t="shared" si="110"/>
        <v>3624</v>
      </c>
      <c r="G947">
        <f t="shared" si="113"/>
        <v>-1.285440000356175E-2</v>
      </c>
      <c r="I947">
        <f t="shared" si="114"/>
        <v>-1.285440000356175E-2</v>
      </c>
      <c r="O947">
        <f t="shared" ca="1" si="115"/>
        <v>-1.5221283266338072E-2</v>
      </c>
      <c r="P947">
        <f t="shared" si="106"/>
        <v>-2.4139690217914962E-2</v>
      </c>
      <c r="Q947" s="2">
        <f t="shared" si="111"/>
        <v>36152.786999999997</v>
      </c>
      <c r="X947" s="6"/>
    </row>
    <row r="948" spans="1:24">
      <c r="A948" s="61" t="s">
        <v>1078</v>
      </c>
      <c r="B948" s="62" t="s">
        <v>1647</v>
      </c>
      <c r="C948" s="61">
        <v>51216.595000000001</v>
      </c>
      <c r="D948" s="61" t="s">
        <v>1904</v>
      </c>
      <c r="E948" s="16">
        <f t="shared" si="109"/>
        <v>3648.9891071124757</v>
      </c>
      <c r="F948">
        <f t="shared" si="110"/>
        <v>3649</v>
      </c>
      <c r="G948">
        <f t="shared" si="113"/>
        <v>-1.9744400000490714E-2</v>
      </c>
      <c r="I948">
        <f t="shared" si="114"/>
        <v>-1.9744400000490714E-2</v>
      </c>
      <c r="O948">
        <f t="shared" ca="1" si="115"/>
        <v>-1.5330141738324324E-2</v>
      </c>
      <c r="P948">
        <f t="shared" si="106"/>
        <v>-2.4555641098888824E-2</v>
      </c>
      <c r="Q948" s="2">
        <f t="shared" si="111"/>
        <v>36198.095000000001</v>
      </c>
      <c r="X948" s="6"/>
    </row>
    <row r="949" spans="1:24">
      <c r="A949" s="16" t="s">
        <v>1888</v>
      </c>
      <c r="B949" s="16"/>
      <c r="C949" s="12">
        <v>51218.415000000001</v>
      </c>
      <c r="D949" s="12"/>
      <c r="E949">
        <f t="shared" si="109"/>
        <v>3649.9931920832214</v>
      </c>
      <c r="F949">
        <f t="shared" si="110"/>
        <v>3650</v>
      </c>
      <c r="G949">
        <f t="shared" si="113"/>
        <v>-1.2339999993855599E-2</v>
      </c>
      <c r="I949">
        <f t="shared" si="114"/>
        <v>-1.2339999993855599E-2</v>
      </c>
      <c r="O949">
        <f t="shared" ca="1" si="115"/>
        <v>-1.5334496077203774E-2</v>
      </c>
      <c r="P949">
        <f t="shared" si="106"/>
        <v>-2.4572339022767554E-2</v>
      </c>
      <c r="Q949" s="2">
        <f t="shared" si="111"/>
        <v>36199.915000000001</v>
      </c>
      <c r="X949" s="6"/>
    </row>
    <row r="950" spans="1:24">
      <c r="A950" s="16" t="s">
        <v>1887</v>
      </c>
      <c r="B950" s="16"/>
      <c r="C950" s="12">
        <v>51247.421000000002</v>
      </c>
      <c r="D950" s="12"/>
      <c r="E950">
        <f t="shared" si="109"/>
        <v>3665.9956583807239</v>
      </c>
      <c r="F950">
        <f t="shared" si="110"/>
        <v>3666</v>
      </c>
      <c r="G950">
        <f t="shared" si="113"/>
        <v>-7.8695999982301146E-3</v>
      </c>
      <c r="I950">
        <f t="shared" si="114"/>
        <v>-7.8695999982301146E-3</v>
      </c>
      <c r="O950">
        <f t="shared" ca="1" si="115"/>
        <v>-1.5404165499274976E-2</v>
      </c>
      <c r="P950">
        <f t="shared" si="106"/>
        <v>-2.4840132332135677E-2</v>
      </c>
      <c r="Q950" s="2">
        <f t="shared" si="111"/>
        <v>36228.921000000002</v>
      </c>
      <c r="X950" s="6"/>
    </row>
    <row r="951" spans="1:24">
      <c r="A951" s="61" t="s">
        <v>1078</v>
      </c>
      <c r="B951" s="62" t="s">
        <v>1647</v>
      </c>
      <c r="C951" s="61">
        <v>51334.434999999998</v>
      </c>
      <c r="D951" s="61" t="s">
        <v>1904</v>
      </c>
      <c r="E951" s="16">
        <f t="shared" si="109"/>
        <v>3714.0008504930711</v>
      </c>
      <c r="F951">
        <f t="shared" si="110"/>
        <v>3714</v>
      </c>
      <c r="G951">
        <f t="shared" si="113"/>
        <v>1.54159999510739E-3</v>
      </c>
      <c r="I951">
        <f t="shared" si="114"/>
        <v>1.54159999510739E-3</v>
      </c>
      <c r="O951">
        <f t="shared" ca="1" si="115"/>
        <v>-1.561317376548858E-2</v>
      </c>
      <c r="P951">
        <f t="shared" si="106"/>
        <v>-2.5650588333370541E-2</v>
      </c>
      <c r="Q951" s="2">
        <f t="shared" si="111"/>
        <v>36315.934999999998</v>
      </c>
      <c r="X951" s="6"/>
    </row>
    <row r="952" spans="1:24">
      <c r="A952" s="16" t="s">
        <v>1644</v>
      </c>
      <c r="B952" s="16"/>
      <c r="C952" s="12">
        <v>51392.425300000003</v>
      </c>
      <c r="D952" s="12">
        <v>5.0000000000000001E-4</v>
      </c>
      <c r="E952">
        <f t="shared" si="109"/>
        <v>3745.9938113057342</v>
      </c>
      <c r="F952">
        <f t="shared" si="110"/>
        <v>3746</v>
      </c>
      <c r="G952">
        <f t="shared" si="113"/>
        <v>-1.1217599996598437E-2</v>
      </c>
      <c r="J952">
        <f>G952</f>
        <v>-1.1217599996598437E-2</v>
      </c>
      <c r="O952">
        <f t="shared" ca="1" si="115"/>
        <v>-1.5752512609630984E-2</v>
      </c>
      <c r="P952">
        <f t="shared" si="106"/>
        <v>-2.6196789061802533E-2</v>
      </c>
      <c r="Q952" s="2">
        <f t="shared" si="111"/>
        <v>36373.925300000003</v>
      </c>
      <c r="X952" s="6"/>
    </row>
    <row r="953" spans="1:24">
      <c r="A953" s="16" t="s">
        <v>1644</v>
      </c>
      <c r="B953" s="16"/>
      <c r="C953" s="12">
        <v>51430.488899999997</v>
      </c>
      <c r="D953" s="12">
        <v>8.0000000000000004E-4</v>
      </c>
      <c r="E953">
        <f t="shared" si="109"/>
        <v>3766.9933105873133</v>
      </c>
      <c r="F953">
        <f t="shared" si="110"/>
        <v>3767</v>
      </c>
      <c r="G953">
        <f t="shared" si="113"/>
        <v>-1.2125200002628844E-2</v>
      </c>
      <c r="J953">
        <f>G953</f>
        <v>-1.2125200002628844E-2</v>
      </c>
      <c r="O953">
        <f t="shared" ca="1" si="115"/>
        <v>-1.5843953726099435E-2</v>
      </c>
      <c r="P953">
        <f t="shared" si="106"/>
        <v>-2.6557796984300296E-2</v>
      </c>
      <c r="Q953" s="2">
        <f t="shared" si="111"/>
        <v>36411.988899999997</v>
      </c>
      <c r="X953" s="6"/>
    </row>
    <row r="954" spans="1:24">
      <c r="A954" s="15" t="s">
        <v>1644</v>
      </c>
      <c r="B954" s="35" t="s">
        <v>1647</v>
      </c>
      <c r="C954" s="15">
        <v>51430.488899999997</v>
      </c>
      <c r="D954" s="15">
        <v>8.0000000000000004E-4</v>
      </c>
      <c r="E954" s="32">
        <f t="shared" si="109"/>
        <v>3766.9933105873133</v>
      </c>
      <c r="F954">
        <f t="shared" si="110"/>
        <v>3767</v>
      </c>
      <c r="G954">
        <f t="shared" si="113"/>
        <v>-1.2125200002628844E-2</v>
      </c>
      <c r="J954">
        <f>G954</f>
        <v>-1.2125200002628844E-2</v>
      </c>
      <c r="O954">
        <f t="shared" ca="1" si="115"/>
        <v>-1.5843953726099435E-2</v>
      </c>
      <c r="P954">
        <f t="shared" si="106"/>
        <v>-2.6557796984300296E-2</v>
      </c>
      <c r="Q954" s="2">
        <f t="shared" si="111"/>
        <v>36411.988899999997</v>
      </c>
      <c r="X954" s="6"/>
    </row>
    <row r="955" spans="1:24">
      <c r="A955" s="61" t="s">
        <v>1078</v>
      </c>
      <c r="B955" s="62" t="s">
        <v>1647</v>
      </c>
      <c r="C955" s="61">
        <v>51432.332000000002</v>
      </c>
      <c r="D955" s="61" t="s">
        <v>1904</v>
      </c>
      <c r="E955" s="16">
        <f t="shared" si="109"/>
        <v>3768.0101397134604</v>
      </c>
      <c r="F955">
        <f t="shared" si="110"/>
        <v>3768</v>
      </c>
      <c r="G955">
        <f t="shared" si="113"/>
        <v>1.8379200002527796E-2</v>
      </c>
      <c r="I955">
        <f t="shared" ref="I955:I961" si="116">G955</f>
        <v>1.8379200002527796E-2</v>
      </c>
      <c r="O955">
        <f t="shared" ca="1" si="115"/>
        <v>-1.5848308064978885E-2</v>
      </c>
      <c r="P955">
        <f t="shared" si="106"/>
        <v>-2.6575038512755458E-2</v>
      </c>
      <c r="Q955" s="2">
        <f t="shared" si="111"/>
        <v>36413.832000000002</v>
      </c>
      <c r="X955" s="6"/>
    </row>
    <row r="956" spans="1:24">
      <c r="A956" s="61" t="s">
        <v>1078</v>
      </c>
      <c r="B956" s="62" t="s">
        <v>1647</v>
      </c>
      <c r="C956" s="61">
        <v>51490.32</v>
      </c>
      <c r="D956" s="61" t="s">
        <v>1904</v>
      </c>
      <c r="E956" s="16">
        <f t="shared" si="109"/>
        <v>3800.0018316275296</v>
      </c>
      <c r="F956">
        <f t="shared" si="110"/>
        <v>3800</v>
      </c>
      <c r="G956">
        <f t="shared" si="113"/>
        <v>3.3200000034412369E-3</v>
      </c>
      <c r="I956">
        <f t="shared" si="116"/>
        <v>3.3200000034412369E-3</v>
      </c>
      <c r="O956">
        <f t="shared" ca="1" si="115"/>
        <v>-1.598764690912129E-2</v>
      </c>
      <c r="P956">
        <f t="shared" ref="P956:P1019" si="117">+D$11+D$12*F956+D$13*F956^2</f>
        <v>-2.7129199823459252E-2</v>
      </c>
      <c r="Q956" s="2">
        <f t="shared" si="111"/>
        <v>36471.82</v>
      </c>
      <c r="X956" s="6"/>
    </row>
    <row r="957" spans="1:24">
      <c r="A957" s="16" t="s">
        <v>1889</v>
      </c>
      <c r="B957" s="16"/>
      <c r="C957" s="12">
        <v>51497.548999999999</v>
      </c>
      <c r="D957" s="12"/>
      <c r="E957">
        <f t="shared" si="109"/>
        <v>3803.9900350635298</v>
      </c>
      <c r="F957">
        <f t="shared" si="110"/>
        <v>3804</v>
      </c>
      <c r="G957">
        <f t="shared" si="113"/>
        <v>-1.8062399998598266E-2</v>
      </c>
      <c r="I957">
        <f t="shared" si="116"/>
        <v>-1.8062399998598266E-2</v>
      </c>
      <c r="O957">
        <f t="shared" ca="1" si="115"/>
        <v>-1.6005064264639091E-2</v>
      </c>
      <c r="P957">
        <f t="shared" si="117"/>
        <v>-2.7198801678225221E-2</v>
      </c>
      <c r="Q957" s="2">
        <f t="shared" si="111"/>
        <v>36479.048999999999</v>
      </c>
      <c r="X957" s="6"/>
    </row>
    <row r="958" spans="1:24">
      <c r="A958" s="61" t="s">
        <v>1078</v>
      </c>
      <c r="B958" s="62" t="s">
        <v>1647</v>
      </c>
      <c r="C958" s="61">
        <v>51519.311000000002</v>
      </c>
      <c r="D958" s="61" t="s">
        <v>1904</v>
      </c>
      <c r="E958" s="16">
        <f t="shared" si="109"/>
        <v>3815.9960224994493</v>
      </c>
      <c r="F958">
        <f t="shared" si="110"/>
        <v>3816</v>
      </c>
      <c r="G958">
        <f t="shared" si="113"/>
        <v>-7.2096000003512017E-3</v>
      </c>
      <c r="I958">
        <f t="shared" si="116"/>
        <v>-7.2096000003512017E-3</v>
      </c>
      <c r="O958">
        <f t="shared" ca="1" si="115"/>
        <v>-1.6057316331192492E-2</v>
      </c>
      <c r="P958">
        <f t="shared" si="117"/>
        <v>-2.7408049497093773E-2</v>
      </c>
      <c r="Q958" s="2">
        <f t="shared" si="111"/>
        <v>36500.811000000002</v>
      </c>
      <c r="X958" s="6"/>
    </row>
    <row r="959" spans="1:24">
      <c r="A959" s="61" t="s">
        <v>1078</v>
      </c>
      <c r="B959" s="62" t="s">
        <v>1647</v>
      </c>
      <c r="C959" s="61">
        <v>51544.68</v>
      </c>
      <c r="D959" s="61" t="s">
        <v>1904</v>
      </c>
      <c r="E959" s="16">
        <f t="shared" si="109"/>
        <v>3829.9919739405755</v>
      </c>
      <c r="F959">
        <f t="shared" si="110"/>
        <v>3830</v>
      </c>
      <c r="G959">
        <f t="shared" si="113"/>
        <v>-1.4547999999194872E-2</v>
      </c>
      <c r="I959">
        <f t="shared" si="116"/>
        <v>-1.4547999999194872E-2</v>
      </c>
      <c r="O959">
        <f t="shared" ca="1" si="115"/>
        <v>-1.6118277075504794E-2</v>
      </c>
      <c r="P959">
        <f t="shared" si="117"/>
        <v>-2.7653010393397289E-2</v>
      </c>
      <c r="Q959" s="2">
        <f t="shared" si="111"/>
        <v>36526.18</v>
      </c>
      <c r="X959" s="6"/>
    </row>
    <row r="960" spans="1:24">
      <c r="A960" s="61" t="s">
        <v>1078</v>
      </c>
      <c r="B960" s="62" t="s">
        <v>1647</v>
      </c>
      <c r="C960" s="61">
        <v>51548.315999999999</v>
      </c>
      <c r="D960" s="61" t="s">
        <v>1904</v>
      </c>
      <c r="E960" s="16">
        <f t="shared" si="109"/>
        <v>3831.9979371019108</v>
      </c>
      <c r="F960">
        <f t="shared" si="110"/>
        <v>3832</v>
      </c>
      <c r="G960">
        <f t="shared" si="113"/>
        <v>-3.739200001291465E-3</v>
      </c>
      <c r="I960">
        <f t="shared" si="116"/>
        <v>-3.739200001291465E-3</v>
      </c>
      <c r="O960">
        <f t="shared" ca="1" si="115"/>
        <v>-1.6126985753263694E-2</v>
      </c>
      <c r="P960">
        <f t="shared" si="117"/>
        <v>-2.7688078516250048E-2</v>
      </c>
      <c r="Q960" s="2">
        <f t="shared" si="111"/>
        <v>36529.815999999999</v>
      </c>
      <c r="X960" s="6"/>
    </row>
    <row r="961" spans="1:24">
      <c r="A961" s="16" t="s">
        <v>1890</v>
      </c>
      <c r="B961" s="16"/>
      <c r="C961" s="12">
        <v>51586.362000000001</v>
      </c>
      <c r="D961" s="12"/>
      <c r="E961">
        <f t="shared" si="109"/>
        <v>3852.9877265508103</v>
      </c>
      <c r="F961">
        <f t="shared" si="110"/>
        <v>3853</v>
      </c>
      <c r="G961">
        <f t="shared" si="113"/>
        <v>-2.2246799999265932E-2</v>
      </c>
      <c r="I961">
        <f t="shared" si="116"/>
        <v>-2.2246799999265932E-2</v>
      </c>
      <c r="O961">
        <f t="shared" ca="1" si="115"/>
        <v>-1.6218426869732145E-2</v>
      </c>
      <c r="P961">
        <f t="shared" si="117"/>
        <v>-2.8057406352858277E-2</v>
      </c>
      <c r="Q961" s="2">
        <f t="shared" si="111"/>
        <v>36567.862000000001</v>
      </c>
      <c r="X961" s="6"/>
    </row>
    <row r="962" spans="1:24">
      <c r="A962" s="12" t="s">
        <v>1646</v>
      </c>
      <c r="B962" s="42"/>
      <c r="C962" s="12">
        <v>51586.374000000003</v>
      </c>
      <c r="D962" s="12">
        <v>2E-3</v>
      </c>
      <c r="E962">
        <f t="shared" si="109"/>
        <v>3852.9943468912784</v>
      </c>
      <c r="F962">
        <f t="shared" si="110"/>
        <v>3853</v>
      </c>
      <c r="G962">
        <f t="shared" si="113"/>
        <v>-1.024679999682121E-2</v>
      </c>
      <c r="J962">
        <f>G962</f>
        <v>-1.024679999682121E-2</v>
      </c>
      <c r="O962">
        <f t="shared" ca="1" si="115"/>
        <v>-1.6218426869732145E-2</v>
      </c>
      <c r="P962">
        <f t="shared" si="117"/>
        <v>-2.8057406352858277E-2</v>
      </c>
      <c r="Q962" s="2">
        <f t="shared" si="111"/>
        <v>36567.874000000003</v>
      </c>
      <c r="X962" s="6"/>
    </row>
    <row r="963" spans="1:24">
      <c r="A963" s="61" t="s">
        <v>1078</v>
      </c>
      <c r="B963" s="62" t="s">
        <v>1647</v>
      </c>
      <c r="C963" s="61">
        <v>51615.366000000002</v>
      </c>
      <c r="D963" s="61" t="s">
        <v>1904</v>
      </c>
      <c r="E963" s="16">
        <f t="shared" si="109"/>
        <v>3868.989089458235</v>
      </c>
      <c r="F963">
        <f t="shared" si="110"/>
        <v>3869</v>
      </c>
      <c r="G963">
        <f t="shared" si="113"/>
        <v>-1.9776399996771943E-2</v>
      </c>
      <c r="I963">
        <f t="shared" ref="I963:I970" si="118">G963</f>
        <v>-1.9776399996771943E-2</v>
      </c>
      <c r="O963">
        <f t="shared" ca="1" si="115"/>
        <v>-1.6288096291803347E-2</v>
      </c>
      <c r="P963">
        <f t="shared" si="117"/>
        <v>-2.8340162608533594E-2</v>
      </c>
      <c r="Q963" s="2">
        <f t="shared" si="111"/>
        <v>36596.866000000002</v>
      </c>
      <c r="X963" s="6"/>
    </row>
    <row r="964" spans="1:24">
      <c r="A964" s="16" t="s">
        <v>1891</v>
      </c>
      <c r="B964" s="16"/>
      <c r="C964" s="12">
        <v>51635.317000000003</v>
      </c>
      <c r="D964" s="12"/>
      <c r="E964">
        <f t="shared" si="109"/>
        <v>3879.9959571787572</v>
      </c>
      <c r="F964">
        <f t="shared" si="110"/>
        <v>3880</v>
      </c>
      <c r="G964">
        <f t="shared" si="113"/>
        <v>-7.3279999996884726E-3</v>
      </c>
      <c r="I964">
        <f t="shared" si="118"/>
        <v>-7.3279999996884726E-3</v>
      </c>
      <c r="O964">
        <f t="shared" ca="1" si="115"/>
        <v>-1.6335994019477298E-2</v>
      </c>
      <c r="P964">
        <f t="shared" si="117"/>
        <v>-2.8535241646849355E-2</v>
      </c>
      <c r="Q964" s="2">
        <f t="shared" si="111"/>
        <v>36616.817000000003</v>
      </c>
      <c r="X964" s="6"/>
    </row>
    <row r="965" spans="1:24">
      <c r="A965" s="16" t="s">
        <v>1892</v>
      </c>
      <c r="B965" s="16"/>
      <c r="C965" s="12">
        <v>51749.51</v>
      </c>
      <c r="D965" s="12"/>
      <c r="E965">
        <f t="shared" si="109"/>
        <v>3942.9956687525905</v>
      </c>
      <c r="F965">
        <f t="shared" si="110"/>
        <v>3943</v>
      </c>
      <c r="G965">
        <f t="shared" si="113"/>
        <v>-7.8507999933208339E-3</v>
      </c>
      <c r="I965">
        <f t="shared" si="118"/>
        <v>-7.8507999933208339E-3</v>
      </c>
      <c r="O965">
        <f t="shared" ca="1" si="115"/>
        <v>-1.6610317368882657E-2</v>
      </c>
      <c r="P965">
        <f t="shared" si="117"/>
        <v>-2.9663250996451552E-2</v>
      </c>
      <c r="Q965" s="2">
        <f t="shared" si="111"/>
        <v>36731.01</v>
      </c>
      <c r="X965" s="6"/>
    </row>
    <row r="966" spans="1:24">
      <c r="A966" s="16" t="s">
        <v>1893</v>
      </c>
      <c r="B966" s="16"/>
      <c r="C966" s="12">
        <v>51749.516000000003</v>
      </c>
      <c r="D966" s="12"/>
      <c r="E966">
        <f t="shared" si="109"/>
        <v>3942.9989789228243</v>
      </c>
      <c r="F966">
        <f t="shared" si="110"/>
        <v>3943</v>
      </c>
      <c r="G966">
        <f t="shared" si="113"/>
        <v>-1.850799992098473E-3</v>
      </c>
      <c r="I966">
        <f t="shared" si="118"/>
        <v>-1.850799992098473E-3</v>
      </c>
      <c r="O966">
        <f t="shared" ca="1" si="115"/>
        <v>-1.6610317368882657E-2</v>
      </c>
      <c r="P966">
        <f t="shared" si="117"/>
        <v>-2.9663250996451552E-2</v>
      </c>
      <c r="Q966" s="2">
        <f t="shared" si="111"/>
        <v>36731.016000000003</v>
      </c>
      <c r="X966" s="6"/>
    </row>
    <row r="967" spans="1:24">
      <c r="A967" s="61" t="s">
        <v>1078</v>
      </c>
      <c r="B967" s="62" t="s">
        <v>1647</v>
      </c>
      <c r="C967" s="61">
        <v>51809.311999999998</v>
      </c>
      <c r="D967" s="61" t="s">
        <v>1904</v>
      </c>
      <c r="E967" s="16">
        <f t="shared" si="109"/>
        <v>3975.9881354671716</v>
      </c>
      <c r="F967">
        <f t="shared" si="110"/>
        <v>3976</v>
      </c>
      <c r="G967">
        <f t="shared" si="113"/>
        <v>-2.1505600001546554E-2</v>
      </c>
      <c r="I967">
        <f t="shared" si="118"/>
        <v>-2.1505600001546554E-2</v>
      </c>
      <c r="O967">
        <f t="shared" ca="1" si="115"/>
        <v>-1.6754010551904511E-2</v>
      </c>
      <c r="P967">
        <f t="shared" si="117"/>
        <v>-3.0261410237135203E-2</v>
      </c>
      <c r="Q967" s="2">
        <f t="shared" si="111"/>
        <v>36790.811999999998</v>
      </c>
      <c r="X967" s="6"/>
    </row>
    <row r="968" spans="1:24">
      <c r="A968" s="16" t="s">
        <v>1894</v>
      </c>
      <c r="B968" s="16"/>
      <c r="C968" s="12">
        <v>51818.383999999998</v>
      </c>
      <c r="D968" s="12"/>
      <c r="E968">
        <f t="shared" si="109"/>
        <v>3980.9931128598123</v>
      </c>
      <c r="F968">
        <f t="shared" si="110"/>
        <v>3981</v>
      </c>
      <c r="G968">
        <f t="shared" si="113"/>
        <v>-1.2483600003179163E-2</v>
      </c>
      <c r="I968">
        <f t="shared" si="118"/>
        <v>-1.2483600003179163E-2</v>
      </c>
      <c r="O968">
        <f t="shared" ca="1" si="115"/>
        <v>-1.677578224630176E-2</v>
      </c>
      <c r="P968">
        <f t="shared" si="117"/>
        <v>-3.0352478072869782E-2</v>
      </c>
      <c r="Q968" s="2">
        <f t="shared" si="111"/>
        <v>36799.883999999998</v>
      </c>
      <c r="X968" s="6"/>
    </row>
    <row r="969" spans="1:24">
      <c r="A969" s="61" t="s">
        <v>1078</v>
      </c>
      <c r="B969" s="62" t="s">
        <v>1647</v>
      </c>
      <c r="C969" s="61">
        <v>51845.574000000001</v>
      </c>
      <c r="D969" s="61" t="s">
        <v>1904</v>
      </c>
      <c r="E969" s="16">
        <f t="shared" si="109"/>
        <v>3995.9937009667251</v>
      </c>
      <c r="F969">
        <f t="shared" si="110"/>
        <v>3996</v>
      </c>
      <c r="G969">
        <f t="shared" si="113"/>
        <v>-1.141759999882197E-2</v>
      </c>
      <c r="I969">
        <f t="shared" si="118"/>
        <v>-1.141759999882197E-2</v>
      </c>
      <c r="O969">
        <f t="shared" ca="1" si="115"/>
        <v>-1.6841097329493512E-2</v>
      </c>
      <c r="P969">
        <f t="shared" si="117"/>
        <v>-3.0626372602840176E-2</v>
      </c>
      <c r="Q969" s="2">
        <f t="shared" si="111"/>
        <v>36827.074000000001</v>
      </c>
      <c r="X969" s="6"/>
    </row>
    <row r="970" spans="1:24">
      <c r="A970" s="61" t="s">
        <v>1078</v>
      </c>
      <c r="B970" s="62" t="s">
        <v>1647</v>
      </c>
      <c r="C970" s="61">
        <v>51867.34</v>
      </c>
      <c r="D970" s="61" t="s">
        <v>1904</v>
      </c>
      <c r="E970" s="16">
        <f t="shared" si="109"/>
        <v>4008.001895182796</v>
      </c>
      <c r="F970">
        <f t="shared" si="110"/>
        <v>4008</v>
      </c>
      <c r="G970">
        <f t="shared" ref="G970:G1001" si="119">+C970-(C$7+F970*C$8)</f>
        <v>3.4352000002400018E-3</v>
      </c>
      <c r="I970">
        <f t="shared" si="118"/>
        <v>3.4352000002400018E-3</v>
      </c>
      <c r="O970">
        <f t="shared" ca="1" si="115"/>
        <v>-1.6893349396046912E-2</v>
      </c>
      <c r="P970">
        <f t="shared" si="117"/>
        <v>-3.0846234531404476E-2</v>
      </c>
      <c r="Q970" s="2">
        <f t="shared" si="111"/>
        <v>36848.839999999997</v>
      </c>
      <c r="X970" s="6"/>
    </row>
    <row r="971" spans="1:24">
      <c r="A971" s="65" t="s">
        <v>1643</v>
      </c>
      <c r="B971" s="41" t="s">
        <v>1647</v>
      </c>
      <c r="C971" s="12">
        <v>51925.325499999999</v>
      </c>
      <c r="D971" s="12">
        <v>4.0000000000000002E-4</v>
      </c>
      <c r="E971">
        <f t="shared" si="109"/>
        <v>4039.9922078592713</v>
      </c>
      <c r="F971">
        <f t="shared" si="110"/>
        <v>4040</v>
      </c>
      <c r="G971">
        <f t="shared" si="119"/>
        <v>-1.4124000001174863E-2</v>
      </c>
      <c r="K971">
        <f>G971</f>
        <v>-1.4124000001174863E-2</v>
      </c>
      <c r="O971">
        <f t="shared" ca="1" si="115"/>
        <v>-1.7032688240189317E-2</v>
      </c>
      <c r="P971">
        <f t="shared" si="117"/>
        <v>-3.1435776207760752E-2</v>
      </c>
      <c r="Q971" s="2">
        <f t="shared" si="111"/>
        <v>36906.825499999999</v>
      </c>
      <c r="X971" s="6"/>
    </row>
    <row r="972" spans="1:24">
      <c r="A972" s="16" t="s">
        <v>1895</v>
      </c>
      <c r="B972" s="16"/>
      <c r="C972" s="12">
        <v>52117.447999999997</v>
      </c>
      <c r="D972" s="12"/>
      <c r="E972">
        <f t="shared" si="109"/>
        <v>4145.9852379648264</v>
      </c>
      <c r="F972">
        <f t="shared" si="110"/>
        <v>4146</v>
      </c>
      <c r="G972">
        <f t="shared" si="119"/>
        <v>-2.6757600004202686E-2</v>
      </c>
      <c r="I972">
        <f t="shared" ref="I972:I977" si="120">G972</f>
        <v>-2.6757600004202686E-2</v>
      </c>
      <c r="O972">
        <f t="shared" ca="1" si="115"/>
        <v>-1.7494248161411027E-2</v>
      </c>
      <c r="P972">
        <f t="shared" si="117"/>
        <v>-3.3422327280792752E-2</v>
      </c>
      <c r="Q972" s="2">
        <f t="shared" si="111"/>
        <v>37098.947999999997</v>
      </c>
      <c r="X972" s="6"/>
    </row>
    <row r="973" spans="1:24">
      <c r="A973" s="61" t="s">
        <v>1078</v>
      </c>
      <c r="B973" s="62" t="s">
        <v>1647</v>
      </c>
      <c r="C973" s="61">
        <v>52133.771000000001</v>
      </c>
      <c r="D973" s="61" t="s">
        <v>1904</v>
      </c>
      <c r="E973" s="16">
        <f t="shared" si="109"/>
        <v>4154.9905560843254</v>
      </c>
      <c r="F973">
        <f t="shared" si="110"/>
        <v>4155</v>
      </c>
      <c r="G973">
        <f t="shared" si="119"/>
        <v>-1.7117999996116851E-2</v>
      </c>
      <c r="I973">
        <f t="shared" si="120"/>
        <v>-1.7117999996116851E-2</v>
      </c>
      <c r="O973">
        <f t="shared" ca="1" si="115"/>
        <v>-1.7533437211326081E-2</v>
      </c>
      <c r="P973">
        <f t="shared" si="117"/>
        <v>-3.3593380740066826E-2</v>
      </c>
      <c r="Q973" s="2">
        <f t="shared" si="111"/>
        <v>37115.271000000001</v>
      </c>
      <c r="X973" s="6"/>
    </row>
    <row r="974" spans="1:24">
      <c r="A974" s="16" t="s">
        <v>1896</v>
      </c>
      <c r="B974" s="16"/>
      <c r="C974" s="12">
        <v>52320.474000000002</v>
      </c>
      <c r="D974" s="12"/>
      <c r="E974">
        <f t="shared" si="109"/>
        <v>4257.9936749267199</v>
      </c>
      <c r="F974">
        <f t="shared" si="110"/>
        <v>4258</v>
      </c>
      <c r="G974">
        <f t="shared" si="119"/>
        <v>-1.1464799994428176E-2</v>
      </c>
      <c r="I974">
        <f t="shared" si="120"/>
        <v>-1.1464799994428176E-2</v>
      </c>
      <c r="O974">
        <f t="shared" ca="1" si="115"/>
        <v>-1.798193411590944E-2</v>
      </c>
      <c r="P974">
        <f t="shared" si="117"/>
        <v>-3.5577564680545924E-2</v>
      </c>
      <c r="Q974" s="2">
        <f t="shared" si="111"/>
        <v>37301.974000000002</v>
      </c>
      <c r="X974" s="6"/>
    </row>
    <row r="975" spans="1:24">
      <c r="A975" s="61" t="s">
        <v>1199</v>
      </c>
      <c r="B975" s="62" t="s">
        <v>1647</v>
      </c>
      <c r="C975" s="61">
        <v>52398.417999999998</v>
      </c>
      <c r="D975" s="61" t="s">
        <v>1904</v>
      </c>
      <c r="E975" s="16">
        <f t="shared" si="109"/>
        <v>4300.9949930365046</v>
      </c>
      <c r="F975">
        <f t="shared" si="110"/>
        <v>4301</v>
      </c>
      <c r="G975">
        <f t="shared" si="119"/>
        <v>-9.0755999990506098E-3</v>
      </c>
      <c r="I975">
        <f t="shared" si="120"/>
        <v>-9.0755999990506098E-3</v>
      </c>
      <c r="O975">
        <f t="shared" ref="O975:O1006" ca="1" si="121">+C$11+C$12*F975</f>
        <v>-1.8169170687725795E-2</v>
      </c>
      <c r="P975">
        <f t="shared" si="117"/>
        <v>-3.6420374118988325E-2</v>
      </c>
      <c r="Q975" s="2">
        <f t="shared" si="111"/>
        <v>37379.917999999998</v>
      </c>
      <c r="X975" s="6"/>
    </row>
    <row r="976" spans="1:24">
      <c r="A976" s="16" t="s">
        <v>1897</v>
      </c>
      <c r="B976" s="16"/>
      <c r="C976" s="12">
        <v>52485.421000000002</v>
      </c>
      <c r="D976" s="12"/>
      <c r="E976">
        <f t="shared" si="109"/>
        <v>4348.9941165034288</v>
      </c>
      <c r="F976">
        <f t="shared" si="110"/>
        <v>4349</v>
      </c>
      <c r="G976">
        <f t="shared" si="119"/>
        <v>-1.0664399997040164E-2</v>
      </c>
      <c r="I976">
        <f t="shared" si="120"/>
        <v>-1.0664399997040164E-2</v>
      </c>
      <c r="O976">
        <f t="shared" ca="1" si="121"/>
        <v>-1.8378178953939402E-2</v>
      </c>
      <c r="P976">
        <f t="shared" si="117"/>
        <v>-3.7371245946406458E-2</v>
      </c>
      <c r="Q976" s="2">
        <f t="shared" si="111"/>
        <v>37466.921000000002</v>
      </c>
      <c r="X976" s="6"/>
    </row>
    <row r="977" spans="1:24">
      <c r="A977" s="61" t="s">
        <v>1206</v>
      </c>
      <c r="B977" s="62" t="s">
        <v>1647</v>
      </c>
      <c r="C977" s="61">
        <v>52527.110999999997</v>
      </c>
      <c r="D977" s="61" t="s">
        <v>1904</v>
      </c>
      <c r="E977" s="16">
        <f t="shared" si="109"/>
        <v>4371.9942826739725</v>
      </c>
      <c r="F977">
        <f t="shared" si="110"/>
        <v>4372</v>
      </c>
      <c r="G977">
        <f t="shared" si="119"/>
        <v>-1.0363200002757367E-2</v>
      </c>
      <c r="I977">
        <f t="shared" si="120"/>
        <v>-1.0363200002757367E-2</v>
      </c>
      <c r="O977">
        <f t="shared" ca="1" si="121"/>
        <v>-1.8478328748166753E-2</v>
      </c>
      <c r="P977">
        <f t="shared" si="117"/>
        <v>-3.7830633497637448E-2</v>
      </c>
      <c r="Q977" s="2">
        <f t="shared" si="111"/>
        <v>37508.610999999997</v>
      </c>
      <c r="X977" s="6"/>
    </row>
    <row r="978" spans="1:24">
      <c r="A978" s="61" t="s">
        <v>1199</v>
      </c>
      <c r="B978" s="62" t="s">
        <v>1647</v>
      </c>
      <c r="C978" s="61">
        <v>52559.731399999997</v>
      </c>
      <c r="D978" s="61" t="s">
        <v>1904</v>
      </c>
      <c r="E978" s="16">
        <f t="shared" si="109"/>
        <v>4389.9907955199706</v>
      </c>
      <c r="F978">
        <f t="shared" si="110"/>
        <v>4390</v>
      </c>
      <c r="G978">
        <f t="shared" si="119"/>
        <v>-1.6684000001987442E-2</v>
      </c>
      <c r="K978">
        <f>G978</f>
        <v>-1.6684000001987442E-2</v>
      </c>
      <c r="O978">
        <f t="shared" ca="1" si="121"/>
        <v>-1.8556706847996856E-2</v>
      </c>
      <c r="P978">
        <f t="shared" si="117"/>
        <v>-3.8191854105911131E-2</v>
      </c>
      <c r="Q978" s="2">
        <f t="shared" si="111"/>
        <v>37541.231399999997</v>
      </c>
      <c r="X978" s="6"/>
    </row>
    <row r="979" spans="1:24">
      <c r="A979" s="14" t="s">
        <v>1670</v>
      </c>
      <c r="B979" s="42"/>
      <c r="C979" s="12">
        <v>52813.495199999998</v>
      </c>
      <c r="D979" s="12">
        <v>2.0999999999999999E-3</v>
      </c>
      <c r="E979" s="16">
        <f t="shared" si="109"/>
        <v>4529.9910250251069</v>
      </c>
      <c r="F979">
        <f t="shared" si="110"/>
        <v>4530</v>
      </c>
      <c r="G979">
        <f t="shared" si="119"/>
        <v>-1.6267999999399763E-2</v>
      </c>
      <c r="J979">
        <f>G979</f>
        <v>-1.6267999999399763E-2</v>
      </c>
      <c r="O979">
        <f t="shared" ca="1" si="121"/>
        <v>-1.9166314291119872E-2</v>
      </c>
      <c r="P979">
        <f t="shared" si="117"/>
        <v>-4.1052299137811901E-2</v>
      </c>
      <c r="Q979" s="2">
        <f t="shared" si="111"/>
        <v>37794.995199999998</v>
      </c>
      <c r="X979" s="6"/>
    </row>
    <row r="980" spans="1:24">
      <c r="A980" s="61" t="s">
        <v>1219</v>
      </c>
      <c r="B980" s="62" t="s">
        <v>1647</v>
      </c>
      <c r="C980" s="61">
        <v>52862.436999999998</v>
      </c>
      <c r="D980" s="61" t="s">
        <v>1904</v>
      </c>
      <c r="E980" s="16">
        <f t="shared" si="109"/>
        <v>4556.9919732785402</v>
      </c>
      <c r="F980">
        <f t="shared" si="110"/>
        <v>4557</v>
      </c>
      <c r="G980">
        <f t="shared" si="119"/>
        <v>-1.4549200001056306E-2</v>
      </c>
      <c r="I980">
        <f>G980</f>
        <v>-1.4549200001056306E-2</v>
      </c>
      <c r="O980">
        <f t="shared" ca="1" si="121"/>
        <v>-1.9283881440865024E-2</v>
      </c>
      <c r="P980">
        <f t="shared" si="117"/>
        <v>-4.1614342466146946E-2</v>
      </c>
      <c r="Q980" s="2">
        <f t="shared" si="111"/>
        <v>37843.936999999998</v>
      </c>
      <c r="X980" s="6"/>
    </row>
    <row r="981" spans="1:24">
      <c r="A981" s="61" t="s">
        <v>1199</v>
      </c>
      <c r="B981" s="62" t="s">
        <v>1647</v>
      </c>
      <c r="C981" s="61">
        <v>52902.300999999999</v>
      </c>
      <c r="D981" s="61" t="s">
        <v>1904</v>
      </c>
      <c r="E981" s="16">
        <f t="shared" ref="E981:E1044" si="122">+(C981-C$7)/C$8</f>
        <v>4578.9847443081071</v>
      </c>
      <c r="F981">
        <f t="shared" ref="F981:F1044" si="123">ROUND(2*E981,0)/2</f>
        <v>4579</v>
      </c>
      <c r="G981">
        <f t="shared" si="119"/>
        <v>-2.7652400000079069E-2</v>
      </c>
      <c r="I981">
        <f>G981</f>
        <v>-2.7652400000079069E-2</v>
      </c>
      <c r="O981">
        <f t="shared" ca="1" si="121"/>
        <v>-1.9379676896212929E-2</v>
      </c>
      <c r="P981">
        <f t="shared" si="117"/>
        <v>-4.2074786771783654E-2</v>
      </c>
      <c r="Q981" s="2">
        <f t="shared" ref="Q981:Q1044" si="124">+C981-15018.5</f>
        <v>37883.800999999999</v>
      </c>
      <c r="X981" s="6"/>
    </row>
    <row r="982" spans="1:24">
      <c r="A982" s="12" t="s">
        <v>1914</v>
      </c>
      <c r="B982" s="41" t="s">
        <v>1913</v>
      </c>
      <c r="C982" s="12">
        <v>52938.564200000001</v>
      </c>
      <c r="D982" s="12">
        <v>1E-4</v>
      </c>
      <c r="E982" s="16">
        <f t="shared" si="122"/>
        <v>4598.9909718417066</v>
      </c>
      <c r="F982">
        <f t="shared" si="123"/>
        <v>4599</v>
      </c>
      <c r="G982">
        <f t="shared" si="119"/>
        <v>-1.6364399998565204E-2</v>
      </c>
      <c r="K982">
        <f>G982</f>
        <v>-1.6364399998565204E-2</v>
      </c>
      <c r="O982">
        <f t="shared" ca="1" si="121"/>
        <v>-1.9466763673801929E-2</v>
      </c>
      <c r="P982">
        <f t="shared" si="117"/>
        <v>-4.2495307367927289E-2</v>
      </c>
      <c r="Q982" s="2">
        <f t="shared" si="124"/>
        <v>37920.064200000001</v>
      </c>
      <c r="X982" s="6"/>
    </row>
    <row r="983" spans="1:24">
      <c r="A983" s="15" t="s">
        <v>1669</v>
      </c>
      <c r="B983" s="35" t="s">
        <v>1647</v>
      </c>
      <c r="C983" s="15">
        <v>52962.1273</v>
      </c>
      <c r="D983" s="15">
        <v>1E-4</v>
      </c>
      <c r="E983" s="16">
        <f t="shared" si="122"/>
        <v>4611.9906172121355</v>
      </c>
      <c r="F983">
        <f t="shared" si="123"/>
        <v>4612</v>
      </c>
      <c r="G983">
        <f t="shared" si="119"/>
        <v>-1.7007199996442068E-2</v>
      </c>
      <c r="K983">
        <f>G983</f>
        <v>-1.7007199996442068E-2</v>
      </c>
      <c r="O983">
        <f t="shared" ca="1" si="121"/>
        <v>-1.952337007923478E-2</v>
      </c>
      <c r="P983">
        <f t="shared" si="117"/>
        <v>-4.276963391797696E-2</v>
      </c>
      <c r="Q983" s="2">
        <f t="shared" si="124"/>
        <v>37943.6273</v>
      </c>
      <c r="X983" s="6"/>
    </row>
    <row r="984" spans="1:24">
      <c r="A984" s="15" t="s">
        <v>1669</v>
      </c>
      <c r="B984" s="16"/>
      <c r="C984" s="12">
        <v>52962.127337999998</v>
      </c>
      <c r="D984" s="12">
        <v>1E-4</v>
      </c>
      <c r="E984" s="16">
        <f t="shared" si="122"/>
        <v>4611.9906381765459</v>
      </c>
      <c r="F984">
        <f t="shared" si="123"/>
        <v>4612</v>
      </c>
      <c r="G984">
        <f t="shared" si="119"/>
        <v>-1.6969199998129625E-2</v>
      </c>
      <c r="K984">
        <f>G984</f>
        <v>-1.6969199998129625E-2</v>
      </c>
      <c r="O984">
        <f t="shared" ca="1" si="121"/>
        <v>-1.952337007923478E-2</v>
      </c>
      <c r="P984">
        <f t="shared" si="117"/>
        <v>-4.276963391797696E-2</v>
      </c>
      <c r="Q984" s="2">
        <f t="shared" si="124"/>
        <v>37943.627337999998</v>
      </c>
      <c r="X984" s="6"/>
    </row>
    <row r="985" spans="1:24">
      <c r="A985" s="61" t="s">
        <v>1199</v>
      </c>
      <c r="B985" s="62" t="s">
        <v>1647</v>
      </c>
      <c r="C985" s="61">
        <v>52989.322</v>
      </c>
      <c r="D985" s="61" t="s">
        <v>1904</v>
      </c>
      <c r="E985" s="16">
        <f t="shared" si="122"/>
        <v>4626.99379828573</v>
      </c>
      <c r="F985">
        <f t="shared" si="123"/>
        <v>4627</v>
      </c>
      <c r="G985">
        <f t="shared" si="119"/>
        <v>-1.1241200001677498E-2</v>
      </c>
      <c r="I985">
        <f>G985</f>
        <v>-1.1241200001677498E-2</v>
      </c>
      <c r="O985">
        <f t="shared" ca="1" si="121"/>
        <v>-1.9588685162426532E-2</v>
      </c>
      <c r="P985">
        <f t="shared" si="117"/>
        <v>-4.3087131984522964E-2</v>
      </c>
      <c r="Q985" s="2">
        <f t="shared" si="124"/>
        <v>37970.822</v>
      </c>
      <c r="X985" s="6"/>
    </row>
    <row r="986" spans="1:24">
      <c r="A986" s="61" t="s">
        <v>1199</v>
      </c>
      <c r="B986" s="62" t="s">
        <v>1647</v>
      </c>
      <c r="C986" s="61">
        <v>53005.625</v>
      </c>
      <c r="D986" s="61" t="s">
        <v>1904</v>
      </c>
      <c r="E986" s="16">
        <f t="shared" si="122"/>
        <v>4635.9880825044493</v>
      </c>
      <c r="F986">
        <f t="shared" si="123"/>
        <v>4636</v>
      </c>
      <c r="G986">
        <f t="shared" si="119"/>
        <v>-2.1601599997666199E-2</v>
      </c>
      <c r="I986">
        <f>G986</f>
        <v>-2.1601599997666199E-2</v>
      </c>
      <c r="O986">
        <f t="shared" ca="1" si="121"/>
        <v>-1.9627874212341585E-2</v>
      </c>
      <c r="P986">
        <f t="shared" si="117"/>
        <v>-4.3278128360842563E-2</v>
      </c>
      <c r="Q986" s="2">
        <f t="shared" si="124"/>
        <v>37987.125</v>
      </c>
      <c r="X986" s="6"/>
    </row>
    <row r="987" spans="1:24">
      <c r="A987" s="61" t="s">
        <v>1241</v>
      </c>
      <c r="B987" s="62" t="s">
        <v>1647</v>
      </c>
      <c r="C987" s="61">
        <v>53290.208400000003</v>
      </c>
      <c r="D987" s="61" t="s">
        <v>1904</v>
      </c>
      <c r="E987" s="16">
        <f t="shared" si="122"/>
        <v>4792.9913324295858</v>
      </c>
      <c r="F987">
        <f t="shared" si="123"/>
        <v>4793</v>
      </c>
      <c r="G987">
        <f t="shared" si="119"/>
        <v>-1.5710799998487346E-2</v>
      </c>
      <c r="K987">
        <f>G987</f>
        <v>-1.5710799998487346E-2</v>
      </c>
      <c r="O987">
        <f t="shared" ca="1" si="121"/>
        <v>-2.031150541641525E-2</v>
      </c>
      <c r="P987">
        <f t="shared" si="117"/>
        <v>-4.6669985487787981E-2</v>
      </c>
      <c r="Q987" s="2">
        <f t="shared" si="124"/>
        <v>38271.708400000003</v>
      </c>
      <c r="X987" s="6"/>
    </row>
    <row r="988" spans="1:24">
      <c r="A988" s="61" t="s">
        <v>1241</v>
      </c>
      <c r="B988" s="62" t="s">
        <v>1647</v>
      </c>
      <c r="C988" s="61">
        <v>53301.074999999997</v>
      </c>
      <c r="D988" s="61" t="s">
        <v>1904</v>
      </c>
      <c r="E988" s="16">
        <f t="shared" si="122"/>
        <v>4798.9863817389814</v>
      </c>
      <c r="F988">
        <f t="shared" si="123"/>
        <v>4799</v>
      </c>
      <c r="G988">
        <f t="shared" si="119"/>
        <v>-2.4684399999387097E-2</v>
      </c>
      <c r="I988">
        <f>G988</f>
        <v>-2.4684399999387097E-2</v>
      </c>
      <c r="O988">
        <f t="shared" ca="1" si="121"/>
        <v>-2.0337631449691952E-2</v>
      </c>
      <c r="P988">
        <f t="shared" si="117"/>
        <v>-4.6801863335138937E-2</v>
      </c>
      <c r="Q988" s="2">
        <f t="shared" si="124"/>
        <v>38282.574999999997</v>
      </c>
      <c r="X988" s="6"/>
    </row>
    <row r="989" spans="1:24">
      <c r="A989" s="15" t="s">
        <v>1672</v>
      </c>
      <c r="B989" s="36" t="s">
        <v>1647</v>
      </c>
      <c r="C989" s="37">
        <v>53308.327499999999</v>
      </c>
      <c r="D989" s="37">
        <v>2.9999999999999997E-4</v>
      </c>
      <c r="E989" s="16">
        <f t="shared" si="122"/>
        <v>4802.9875500083972</v>
      </c>
      <c r="F989">
        <f t="shared" si="123"/>
        <v>4803</v>
      </c>
      <c r="G989">
        <f t="shared" si="119"/>
        <v>-2.2566799998458009E-2</v>
      </c>
      <c r="K989">
        <f>G989</f>
        <v>-2.2566799998458009E-2</v>
      </c>
      <c r="O989">
        <f t="shared" ca="1" si="121"/>
        <v>-2.0355048805209754E-2</v>
      </c>
      <c r="P989">
        <f t="shared" si="117"/>
        <v>-4.6889874036408458E-2</v>
      </c>
      <c r="Q989" s="2">
        <f t="shared" si="124"/>
        <v>38289.827499999999</v>
      </c>
      <c r="X989" s="6"/>
    </row>
    <row r="990" spans="1:24">
      <c r="A990" s="15" t="s">
        <v>1672</v>
      </c>
      <c r="B990" s="36" t="s">
        <v>1647</v>
      </c>
      <c r="C990" s="37">
        <v>53337.3289</v>
      </c>
      <c r="D990" s="37">
        <v>1.6000000000000001E-3</v>
      </c>
      <c r="E990" s="16">
        <f t="shared" si="122"/>
        <v>4818.9874785087204</v>
      </c>
      <c r="F990">
        <f t="shared" si="123"/>
        <v>4819</v>
      </c>
      <c r="G990">
        <f t="shared" si="119"/>
        <v>-2.2696399995766114E-2</v>
      </c>
      <c r="K990">
        <f>G990</f>
        <v>-2.2696399995766114E-2</v>
      </c>
      <c r="O990">
        <f t="shared" ca="1" si="121"/>
        <v>-2.0424718227280952E-2</v>
      </c>
      <c r="P990">
        <f t="shared" si="117"/>
        <v>-4.724265393243763E-2</v>
      </c>
      <c r="Q990" s="2">
        <f t="shared" si="124"/>
        <v>38318.8289</v>
      </c>
      <c r="X990" s="6"/>
    </row>
    <row r="991" spans="1:24">
      <c r="A991" s="61" t="s">
        <v>1241</v>
      </c>
      <c r="B991" s="62" t="s">
        <v>1647</v>
      </c>
      <c r="C991" s="61">
        <v>53340.953999999998</v>
      </c>
      <c r="D991" s="61" t="s">
        <v>1904</v>
      </c>
      <c r="E991" s="16">
        <f t="shared" si="122"/>
        <v>4820.987428194132</v>
      </c>
      <c r="F991">
        <f t="shared" si="123"/>
        <v>4821</v>
      </c>
      <c r="G991">
        <f t="shared" si="119"/>
        <v>-2.2787599998991936E-2</v>
      </c>
      <c r="I991">
        <f>G991</f>
        <v>-2.2787599998991936E-2</v>
      </c>
      <c r="O991">
        <f t="shared" ca="1" si="121"/>
        <v>-2.0433426905039853E-2</v>
      </c>
      <c r="P991">
        <f t="shared" si="117"/>
        <v>-4.7286834342173276E-2</v>
      </c>
      <c r="Q991" s="2">
        <f t="shared" si="124"/>
        <v>38322.453999999998</v>
      </c>
      <c r="X991" s="6"/>
    </row>
    <row r="992" spans="1:24">
      <c r="A992" s="14" t="s">
        <v>1900</v>
      </c>
      <c r="B992" s="38" t="s">
        <v>1647</v>
      </c>
      <c r="C992" s="39">
        <v>53627.347000000002</v>
      </c>
      <c r="D992" s="39">
        <v>5.9999999999999995E-4</v>
      </c>
      <c r="E992" s="16">
        <f t="shared" si="122"/>
        <v>4978.9890254616103</v>
      </c>
      <c r="F992">
        <f t="shared" si="123"/>
        <v>4979</v>
      </c>
      <c r="G992">
        <f t="shared" si="119"/>
        <v>-1.9892399999662302E-2</v>
      </c>
      <c r="K992">
        <f>G992</f>
        <v>-1.9892399999662302E-2</v>
      </c>
      <c r="O992">
        <f t="shared" ca="1" si="121"/>
        <v>-2.1121412447992972E-2</v>
      </c>
      <c r="P992">
        <f t="shared" si="117"/>
        <v>-5.0835316896425592E-2</v>
      </c>
      <c r="Q992" s="2">
        <f t="shared" si="124"/>
        <v>38608.847000000002</v>
      </c>
      <c r="X992" s="6"/>
    </row>
    <row r="993" spans="1:24">
      <c r="A993" s="61" t="s">
        <v>1260</v>
      </c>
      <c r="B993" s="62" t="s">
        <v>1647</v>
      </c>
      <c r="C993" s="61">
        <v>53636.406999999999</v>
      </c>
      <c r="D993" s="61" t="s">
        <v>1904</v>
      </c>
      <c r="E993" s="16">
        <f t="shared" si="122"/>
        <v>4983.9873825137829</v>
      </c>
      <c r="F993">
        <f t="shared" si="123"/>
        <v>4984</v>
      </c>
      <c r="G993">
        <f t="shared" si="119"/>
        <v>-2.2870399996463675E-2</v>
      </c>
      <c r="I993">
        <f t="shared" ref="I993:I998" si="125">G993</f>
        <v>-2.2870399996463675E-2</v>
      </c>
      <c r="O993">
        <f t="shared" ca="1" si="121"/>
        <v>-2.1143184142390224E-2</v>
      </c>
      <c r="P993">
        <f t="shared" si="117"/>
        <v>-5.0949487926658515E-2</v>
      </c>
      <c r="Q993" s="2">
        <f t="shared" si="124"/>
        <v>38617.906999999999</v>
      </c>
      <c r="X993" s="6"/>
    </row>
    <row r="994" spans="1:24">
      <c r="A994" s="61" t="s">
        <v>1199</v>
      </c>
      <c r="B994" s="62" t="s">
        <v>1647</v>
      </c>
      <c r="C994" s="61">
        <v>53672.648000000001</v>
      </c>
      <c r="D994" s="61" t="s">
        <v>1904</v>
      </c>
      <c r="E994" s="16">
        <f t="shared" si="122"/>
        <v>5003.9813624175204</v>
      </c>
      <c r="F994">
        <f t="shared" si="123"/>
        <v>5004</v>
      </c>
      <c r="G994">
        <f t="shared" si="119"/>
        <v>-3.3782400001655333E-2</v>
      </c>
      <c r="I994">
        <f t="shared" si="125"/>
        <v>-3.3782400001655333E-2</v>
      </c>
      <c r="O994">
        <f t="shared" ca="1" si="121"/>
        <v>-2.1230270919979224E-2</v>
      </c>
      <c r="P994">
        <f t="shared" si="117"/>
        <v>-5.1407323752201237E-2</v>
      </c>
      <c r="Q994" s="2">
        <f t="shared" si="124"/>
        <v>38654.148000000001</v>
      </c>
      <c r="X994" s="6"/>
    </row>
    <row r="995" spans="1:24">
      <c r="A995" s="61" t="s">
        <v>1266</v>
      </c>
      <c r="B995" s="62" t="s">
        <v>1647</v>
      </c>
      <c r="C995" s="61">
        <v>53679.936999999998</v>
      </c>
      <c r="D995" s="61" t="s">
        <v>1904</v>
      </c>
      <c r="E995" s="16">
        <f t="shared" si="122"/>
        <v>5008.0026675558511</v>
      </c>
      <c r="F995">
        <f t="shared" si="123"/>
        <v>5008</v>
      </c>
      <c r="G995">
        <f t="shared" si="119"/>
        <v>4.8352000012528151E-3</v>
      </c>
      <c r="I995">
        <f t="shared" si="125"/>
        <v>4.8352000012528151E-3</v>
      </c>
      <c r="O995">
        <f t="shared" ca="1" si="121"/>
        <v>-2.1247688275497025E-2</v>
      </c>
      <c r="P995">
        <f t="shared" si="117"/>
        <v>-5.1499112044595112E-2</v>
      </c>
      <c r="Q995" s="2">
        <f t="shared" si="124"/>
        <v>38661.436999999998</v>
      </c>
      <c r="X995" s="6"/>
    </row>
    <row r="996" spans="1:24">
      <c r="A996" s="61" t="s">
        <v>1266</v>
      </c>
      <c r="B996" s="62" t="s">
        <v>1647</v>
      </c>
      <c r="C996" s="61">
        <v>53687.156999999999</v>
      </c>
      <c r="D996" s="61" t="s">
        <v>1904</v>
      </c>
      <c r="E996" s="16">
        <f t="shared" si="122"/>
        <v>5011.9859057365029</v>
      </c>
      <c r="F996">
        <f t="shared" si="123"/>
        <v>5012</v>
      </c>
      <c r="G996">
        <f t="shared" si="119"/>
        <v>-2.5547199998982251E-2</v>
      </c>
      <c r="I996">
        <f t="shared" si="125"/>
        <v>-2.5547199998982251E-2</v>
      </c>
      <c r="O996">
        <f t="shared" ca="1" si="121"/>
        <v>-2.1265105631014827E-2</v>
      </c>
      <c r="P996">
        <f t="shared" si="117"/>
        <v>-5.15909740460841E-2</v>
      </c>
      <c r="Q996" s="2">
        <f t="shared" si="124"/>
        <v>38668.656999999999</v>
      </c>
      <c r="X996" s="6"/>
    </row>
    <row r="997" spans="1:24">
      <c r="A997" s="61" t="s">
        <v>1266</v>
      </c>
      <c r="B997" s="62" t="s">
        <v>1647</v>
      </c>
      <c r="C997" s="61">
        <v>53707.112000000001</v>
      </c>
      <c r="D997" s="61" t="s">
        <v>1904</v>
      </c>
      <c r="E997" s="16">
        <f t="shared" si="122"/>
        <v>5022.9949802371812</v>
      </c>
      <c r="F997">
        <f t="shared" si="123"/>
        <v>5023</v>
      </c>
      <c r="G997">
        <f t="shared" si="119"/>
        <v>-9.0987999938079156E-3</v>
      </c>
      <c r="I997">
        <f t="shared" si="125"/>
        <v>-9.0987999938079156E-3</v>
      </c>
      <c r="O997">
        <f t="shared" ca="1" si="121"/>
        <v>-2.1313003358688777E-2</v>
      </c>
      <c r="P997">
        <f t="shared" si="117"/>
        <v>-5.1843974612700454E-2</v>
      </c>
      <c r="Q997" s="2">
        <f t="shared" si="124"/>
        <v>38688.612000000001</v>
      </c>
      <c r="X997" s="6"/>
    </row>
    <row r="998" spans="1:24">
      <c r="A998" s="61" t="s">
        <v>1275</v>
      </c>
      <c r="B998" s="62" t="s">
        <v>1647</v>
      </c>
      <c r="C998" s="61">
        <v>53737.908000000003</v>
      </c>
      <c r="D998" s="61" t="s">
        <v>1904</v>
      </c>
      <c r="E998" s="16">
        <f t="shared" si="122"/>
        <v>5039.9849806542643</v>
      </c>
      <c r="F998">
        <f t="shared" si="123"/>
        <v>5040</v>
      </c>
      <c r="G998">
        <f t="shared" si="119"/>
        <v>-2.7223999997659121E-2</v>
      </c>
      <c r="I998">
        <f t="shared" si="125"/>
        <v>-2.7223999997659121E-2</v>
      </c>
      <c r="O998">
        <f t="shared" ca="1" si="121"/>
        <v>-2.138702711963943E-2</v>
      </c>
      <c r="P998">
        <f t="shared" si="117"/>
        <v>-5.2236071911170037E-2</v>
      </c>
      <c r="Q998" s="2">
        <f t="shared" si="124"/>
        <v>38719.408000000003</v>
      </c>
      <c r="X998" s="6"/>
    </row>
    <row r="999" spans="1:24">
      <c r="A999" s="61" t="s">
        <v>1199</v>
      </c>
      <c r="B999" s="62" t="s">
        <v>1647</v>
      </c>
      <c r="C999" s="61">
        <v>53750.601799999997</v>
      </c>
      <c r="D999" s="61" t="s">
        <v>1904</v>
      </c>
      <c r="E999" s="16">
        <f t="shared" si="122"/>
        <v>5046.9880871386858</v>
      </c>
      <c r="F999">
        <f t="shared" si="123"/>
        <v>5047</v>
      </c>
      <c r="G999">
        <f t="shared" si="119"/>
        <v>-2.1593200006464031E-2</v>
      </c>
      <c r="K999">
        <f>G999</f>
        <v>-2.1593200006464031E-2</v>
      </c>
      <c r="O999">
        <f t="shared" ca="1" si="121"/>
        <v>-2.1417507491795579E-2</v>
      </c>
      <c r="P999">
        <f t="shared" si="117"/>
        <v>-5.2397910712700953E-2</v>
      </c>
      <c r="Q999" s="2">
        <f t="shared" si="124"/>
        <v>38732.101799999997</v>
      </c>
      <c r="X999" s="6"/>
    </row>
    <row r="1000" spans="1:24">
      <c r="A1000" s="61" t="s">
        <v>1199</v>
      </c>
      <c r="B1000" s="62" t="s">
        <v>1647</v>
      </c>
      <c r="C1000" s="61">
        <v>53772.345999999998</v>
      </c>
      <c r="D1000" s="61" t="s">
        <v>1904</v>
      </c>
      <c r="E1000" s="16">
        <f t="shared" si="122"/>
        <v>5058.9842544029116</v>
      </c>
      <c r="F1000">
        <f t="shared" si="123"/>
        <v>5059</v>
      </c>
      <c r="G1000">
        <f t="shared" si="119"/>
        <v>-2.8540400002384558E-2</v>
      </c>
      <c r="I1000">
        <f>G1000</f>
        <v>-2.8540400002384558E-2</v>
      </c>
      <c r="O1000">
        <f t="shared" ca="1" si="121"/>
        <v>-2.146975955834898E-2</v>
      </c>
      <c r="P1000">
        <f t="shared" si="117"/>
        <v>-5.2675873835485179E-2</v>
      </c>
      <c r="Q1000" s="2">
        <f t="shared" si="124"/>
        <v>38753.845999999998</v>
      </c>
      <c r="X1000" s="6"/>
    </row>
    <row r="1001" spans="1:24">
      <c r="A1001" s="61" t="s">
        <v>1199</v>
      </c>
      <c r="B1001" s="62" t="s">
        <v>1647</v>
      </c>
      <c r="C1001" s="61">
        <v>53801.343000000001</v>
      </c>
      <c r="D1001" s="61" t="s">
        <v>1904</v>
      </c>
      <c r="E1001" s="16">
        <f t="shared" si="122"/>
        <v>5074.9817554450656</v>
      </c>
      <c r="F1001">
        <f t="shared" si="123"/>
        <v>5075</v>
      </c>
      <c r="G1001">
        <f t="shared" si="119"/>
        <v>-3.3069999997678678E-2</v>
      </c>
      <c r="I1001">
        <f>G1001</f>
        <v>-3.3069999997678678E-2</v>
      </c>
      <c r="O1001">
        <f t="shared" ca="1" si="121"/>
        <v>-2.1539428980420182E-2</v>
      </c>
      <c r="P1001">
        <f t="shared" si="117"/>
        <v>-5.3047523259862339E-2</v>
      </c>
      <c r="Q1001" s="2">
        <f t="shared" si="124"/>
        <v>38782.843000000001</v>
      </c>
      <c r="X1001" s="6"/>
    </row>
    <row r="1002" spans="1:24">
      <c r="A1002" s="61" t="s">
        <v>1275</v>
      </c>
      <c r="B1002" s="62" t="s">
        <v>1647</v>
      </c>
      <c r="C1002" s="61">
        <v>54006.188000000002</v>
      </c>
      <c r="D1002" s="61" t="s">
        <v>1904</v>
      </c>
      <c r="E1002" s="16">
        <f t="shared" si="122"/>
        <v>5187.9937256826634</v>
      </c>
      <c r="F1002">
        <f t="shared" si="123"/>
        <v>5188</v>
      </c>
      <c r="G1002">
        <f t="shared" ref="G1002:G1033" si="126">+C1002-(C$7+F1002*C$8)</f>
        <v>-1.1372799999662675E-2</v>
      </c>
      <c r="I1002">
        <f>G1002</f>
        <v>-1.1372799999662675E-2</v>
      </c>
      <c r="O1002">
        <f t="shared" ca="1" si="121"/>
        <v>-2.2031469273798045E-2</v>
      </c>
      <c r="P1002">
        <f t="shared" si="117"/>
        <v>-5.5705874115757587E-2</v>
      </c>
      <c r="Q1002" s="2">
        <f t="shared" si="124"/>
        <v>38987.688000000002</v>
      </c>
      <c r="X1002" s="6"/>
    </row>
    <row r="1003" spans="1:24">
      <c r="A1003" s="40" t="s">
        <v>1901</v>
      </c>
      <c r="B1003" s="38" t="s">
        <v>1647</v>
      </c>
      <c r="C1003" s="39">
        <v>54013.427000000003</v>
      </c>
      <c r="D1003" s="39">
        <v>5.0000000000000001E-4</v>
      </c>
      <c r="E1003" s="16">
        <f t="shared" si="122"/>
        <v>5191.9874460690535</v>
      </c>
      <c r="F1003">
        <f t="shared" si="123"/>
        <v>5192</v>
      </c>
      <c r="G1003">
        <f t="shared" si="126"/>
        <v>-2.2755199992388953E-2</v>
      </c>
      <c r="K1003">
        <f>G1003</f>
        <v>-2.2755199992388953E-2</v>
      </c>
      <c r="O1003">
        <f t="shared" ca="1" si="121"/>
        <v>-2.2048886629315846E-2</v>
      </c>
      <c r="P1003">
        <f t="shared" si="117"/>
        <v>-5.5801053026526479E-2</v>
      </c>
      <c r="Q1003" s="2">
        <f t="shared" si="124"/>
        <v>38994.927000000003</v>
      </c>
      <c r="X1003" s="6"/>
    </row>
    <row r="1004" spans="1:24">
      <c r="A1004" s="61" t="s">
        <v>1275</v>
      </c>
      <c r="B1004" s="62" t="s">
        <v>1647</v>
      </c>
      <c r="C1004" s="61">
        <v>54026.112999999998</v>
      </c>
      <c r="D1004" s="61" t="s">
        <v>1904</v>
      </c>
      <c r="E1004" s="16">
        <f t="shared" si="122"/>
        <v>5198.9862493321725</v>
      </c>
      <c r="F1004">
        <f t="shared" si="123"/>
        <v>5199</v>
      </c>
      <c r="G1004">
        <f t="shared" si="126"/>
        <v>-2.4924400000600144E-2</v>
      </c>
      <c r="I1004">
        <f>G1004</f>
        <v>-2.4924400000600144E-2</v>
      </c>
      <c r="O1004">
        <f t="shared" ca="1" si="121"/>
        <v>-2.2079367001471995E-2</v>
      </c>
      <c r="P1004">
        <f t="shared" si="117"/>
        <v>-5.5967793482882167E-2</v>
      </c>
      <c r="Q1004" s="2">
        <f t="shared" si="124"/>
        <v>39007.612999999998</v>
      </c>
      <c r="X1004" s="6"/>
    </row>
    <row r="1005" spans="1:24">
      <c r="A1005" s="12" t="s">
        <v>1914</v>
      </c>
      <c r="B1005" s="41" t="s">
        <v>1913</v>
      </c>
      <c r="C1005" s="12">
        <v>54040.630100000002</v>
      </c>
      <c r="D1005" s="12">
        <v>1E-4</v>
      </c>
      <c r="E1005" s="16">
        <f t="shared" si="122"/>
        <v>5206.9952613809737</v>
      </c>
      <c r="F1005">
        <f t="shared" si="123"/>
        <v>5207</v>
      </c>
      <c r="G1005">
        <f t="shared" si="126"/>
        <v>-8.5891999988234602E-3</v>
      </c>
      <c r="K1005">
        <f>G1005</f>
        <v>-8.5891999988234602E-3</v>
      </c>
      <c r="O1005">
        <f t="shared" ca="1" si="121"/>
        <v>-2.2114201712507598E-2</v>
      </c>
      <c r="P1005">
        <f t="shared" si="117"/>
        <v>-5.6158630413538184E-2</v>
      </c>
      <c r="Q1005" s="2">
        <f t="shared" si="124"/>
        <v>39022.130100000002</v>
      </c>
      <c r="X1005" s="6"/>
    </row>
    <row r="1006" spans="1:24">
      <c r="A1006" s="12" t="s">
        <v>1905</v>
      </c>
      <c r="B1006" s="41" t="s">
        <v>1647</v>
      </c>
      <c r="C1006" s="12">
        <v>54381.394</v>
      </c>
      <c r="D1006" s="12" t="s">
        <v>1904</v>
      </c>
      <c r="E1006" s="16">
        <f t="shared" si="122"/>
        <v>5394.9930144374184</v>
      </c>
      <c r="F1006">
        <f t="shared" si="123"/>
        <v>5395</v>
      </c>
      <c r="I1006">
        <f>G1006</f>
        <v>0</v>
      </c>
      <c r="N1006" s="17"/>
      <c r="O1006">
        <f t="shared" ca="1" si="121"/>
        <v>-2.2932817421844217E-2</v>
      </c>
      <c r="P1006">
        <f t="shared" si="117"/>
        <v>-6.072817430697295E-2</v>
      </c>
      <c r="Q1006" s="2">
        <f t="shared" si="124"/>
        <v>39362.894</v>
      </c>
      <c r="X1006" s="6"/>
    </row>
    <row r="1007" spans="1:24">
      <c r="A1007" s="40" t="s">
        <v>1919</v>
      </c>
      <c r="B1007" s="41" t="s">
        <v>1647</v>
      </c>
      <c r="C1007" s="12">
        <v>54406.760900000001</v>
      </c>
      <c r="D1007" s="12">
        <v>5.9999999999999995E-4</v>
      </c>
      <c r="E1007" s="16">
        <f t="shared" si="122"/>
        <v>5408.9878073189639</v>
      </c>
      <c r="F1007">
        <f t="shared" si="123"/>
        <v>5409</v>
      </c>
      <c r="G1007">
        <f t="shared" ref="G1007:G1038" si="127">+C1007-(C$7+F1007*C$8)</f>
        <v>-2.2100399997725617E-2</v>
      </c>
      <c r="K1007">
        <f>G1007</f>
        <v>-2.2100399997725617E-2</v>
      </c>
      <c r="O1007">
        <f t="shared" ref="O1007:O1038" ca="1" si="128">+C$11+C$12*F1007</f>
        <v>-2.2993778166156519E-2</v>
      </c>
      <c r="P1007">
        <f t="shared" si="117"/>
        <v>-6.1074973531806895E-2</v>
      </c>
      <c r="Q1007" s="2">
        <f t="shared" si="124"/>
        <v>39388.260900000001</v>
      </c>
      <c r="X1007" s="6"/>
    </row>
    <row r="1008" spans="1:24">
      <c r="A1008" s="61" t="s">
        <v>1309</v>
      </c>
      <c r="B1008" s="62" t="s">
        <v>1647</v>
      </c>
      <c r="C1008" s="61">
        <v>54491.940999999999</v>
      </c>
      <c r="D1008" s="61" t="s">
        <v>1904</v>
      </c>
      <c r="E1008" s="16">
        <f t="shared" si="122"/>
        <v>5455.9812458995266</v>
      </c>
      <c r="F1008">
        <f t="shared" si="123"/>
        <v>5456</v>
      </c>
      <c r="G1008">
        <f t="shared" si="127"/>
        <v>-3.39936000018497E-2</v>
      </c>
      <c r="I1008">
        <f>G1008</f>
        <v>-3.39936000018497E-2</v>
      </c>
      <c r="O1008">
        <f t="shared" ca="1" si="128"/>
        <v>-2.3198432093490675E-2</v>
      </c>
      <c r="P1008">
        <f t="shared" si="117"/>
        <v>-6.2245831946560783E-2</v>
      </c>
      <c r="Q1008" s="2">
        <f t="shared" si="124"/>
        <v>39473.440999999999</v>
      </c>
      <c r="X1008" s="6"/>
    </row>
    <row r="1009" spans="1:24">
      <c r="A1009" s="15" t="s">
        <v>1911</v>
      </c>
      <c r="B1009" s="35" t="s">
        <v>1647</v>
      </c>
      <c r="C1009" s="15">
        <v>54506.451000000001</v>
      </c>
      <c r="D1009" s="15" t="s">
        <v>1904</v>
      </c>
      <c r="E1009" s="16">
        <f t="shared" si="122"/>
        <v>5463.9863409135505</v>
      </c>
      <c r="F1009">
        <f t="shared" si="123"/>
        <v>5464</v>
      </c>
      <c r="G1009">
        <f t="shared" si="127"/>
        <v>-2.4758399995334912E-2</v>
      </c>
      <c r="I1009">
        <f>G1009</f>
        <v>-2.4758399995334912E-2</v>
      </c>
      <c r="O1009">
        <f t="shared" ca="1" si="128"/>
        <v>-2.3233266804526274E-2</v>
      </c>
      <c r="P1009">
        <f t="shared" si="117"/>
        <v>-6.244614049593835E-2</v>
      </c>
      <c r="Q1009" s="2">
        <f t="shared" si="124"/>
        <v>39487.951000000001</v>
      </c>
      <c r="X1009" s="6"/>
    </row>
    <row r="1010" spans="1:24">
      <c r="A1010" s="61" t="s">
        <v>1318</v>
      </c>
      <c r="B1010" s="62" t="s">
        <v>1647</v>
      </c>
      <c r="C1010" s="61">
        <v>54508.267099999997</v>
      </c>
      <c r="D1010" s="61" t="s">
        <v>1904</v>
      </c>
      <c r="E1010" s="16">
        <f t="shared" si="122"/>
        <v>5464.9882742736427</v>
      </c>
      <c r="F1010">
        <f t="shared" si="123"/>
        <v>5465</v>
      </c>
      <c r="G1010">
        <f t="shared" si="127"/>
        <v>-2.1253999999316875E-2</v>
      </c>
      <c r="K1010">
        <f>G1010</f>
        <v>-2.1253999999316875E-2</v>
      </c>
      <c r="O1010">
        <f t="shared" ca="1" si="128"/>
        <v>-2.3237621143405725E-2</v>
      </c>
      <c r="P1010">
        <f t="shared" si="117"/>
        <v>-6.2471199795293544E-2</v>
      </c>
      <c r="Q1010" s="2">
        <f t="shared" si="124"/>
        <v>39489.767099999997</v>
      </c>
      <c r="X1010" s="6"/>
    </row>
    <row r="1011" spans="1:24">
      <c r="A1011" s="12" t="s">
        <v>1903</v>
      </c>
      <c r="B1011" s="41" t="s">
        <v>1647</v>
      </c>
      <c r="C1011" s="12">
        <v>54508.267180000003</v>
      </c>
      <c r="D1011" s="12">
        <v>2.0000000000000001E-4</v>
      </c>
      <c r="E1011" s="16">
        <f t="shared" si="122"/>
        <v>5464.9883184092487</v>
      </c>
      <c r="F1011">
        <f t="shared" si="123"/>
        <v>5465</v>
      </c>
      <c r="G1011">
        <f t="shared" si="127"/>
        <v>-2.1173999994061887E-2</v>
      </c>
      <c r="K1011">
        <f>G1011</f>
        <v>-2.1173999994061887E-2</v>
      </c>
      <c r="O1011">
        <f t="shared" ca="1" si="128"/>
        <v>-2.3237621143405725E-2</v>
      </c>
      <c r="P1011">
        <f t="shared" si="117"/>
        <v>-6.2471199795293544E-2</v>
      </c>
      <c r="Q1011" s="2">
        <f t="shared" si="124"/>
        <v>39489.767180000003</v>
      </c>
      <c r="X1011" s="6"/>
    </row>
    <row r="1012" spans="1:24">
      <c r="A1012" s="40" t="s">
        <v>1916</v>
      </c>
      <c r="B1012" s="41" t="s">
        <v>1647</v>
      </c>
      <c r="C1012" s="12">
        <v>54705.838499999998</v>
      </c>
      <c r="D1012" s="12">
        <v>2.9999999999999997E-4</v>
      </c>
      <c r="E1012" s="16">
        <f t="shared" si="122"/>
        <v>5573.9874354765061</v>
      </c>
      <c r="F1012">
        <f t="shared" si="123"/>
        <v>5574</v>
      </c>
      <c r="G1012">
        <f t="shared" si="127"/>
        <v>-2.2774400000344031E-2</v>
      </c>
      <c r="K1012">
        <f>G1012</f>
        <v>-2.2774400000344031E-2</v>
      </c>
      <c r="O1012">
        <f t="shared" ca="1" si="128"/>
        <v>-2.371224408126579E-2</v>
      </c>
      <c r="P1012">
        <f t="shared" si="117"/>
        <v>-6.5230281301583579E-2</v>
      </c>
      <c r="Q1012" s="2">
        <f t="shared" si="124"/>
        <v>39687.338499999998</v>
      </c>
      <c r="X1012" s="6"/>
    </row>
    <row r="1013" spans="1:24">
      <c r="A1013" s="12" t="s">
        <v>1914</v>
      </c>
      <c r="B1013" s="41" t="s">
        <v>1913</v>
      </c>
      <c r="C1013" s="12">
        <v>54736.652600000001</v>
      </c>
      <c r="D1013" s="12">
        <v>1E-4</v>
      </c>
      <c r="E1013" s="16">
        <f t="shared" si="122"/>
        <v>5590.9874215737927</v>
      </c>
      <c r="F1013">
        <f t="shared" si="123"/>
        <v>5591</v>
      </c>
      <c r="G1013">
        <f t="shared" si="127"/>
        <v>-2.2799599995778408E-2</v>
      </c>
      <c r="K1013">
        <f>G1013</f>
        <v>-2.2799599995778408E-2</v>
      </c>
      <c r="O1013">
        <f t="shared" ca="1" si="128"/>
        <v>-2.3786267842216439E-2</v>
      </c>
      <c r="P1013">
        <f t="shared" si="117"/>
        <v>-6.5665530668421221E-2</v>
      </c>
      <c r="Q1013" s="2">
        <f t="shared" si="124"/>
        <v>39718.152600000001</v>
      </c>
      <c r="X1013" s="6"/>
    </row>
    <row r="1014" spans="1:24">
      <c r="A1014" s="12" t="s">
        <v>1914</v>
      </c>
      <c r="B1014" s="41" t="s">
        <v>1913</v>
      </c>
      <c r="C1014" s="12">
        <v>54736.652600000001</v>
      </c>
      <c r="D1014" s="12">
        <v>1E-4</v>
      </c>
      <c r="E1014" s="16">
        <f t="shared" si="122"/>
        <v>5590.9874215737927</v>
      </c>
      <c r="F1014">
        <f t="shared" si="123"/>
        <v>5591</v>
      </c>
      <c r="G1014">
        <f t="shared" si="127"/>
        <v>-2.2799599995778408E-2</v>
      </c>
      <c r="K1014">
        <f>G1014</f>
        <v>-2.2799599995778408E-2</v>
      </c>
      <c r="O1014">
        <f t="shared" ca="1" si="128"/>
        <v>-2.3786267842216439E-2</v>
      </c>
      <c r="P1014">
        <f t="shared" si="117"/>
        <v>-6.5665530668421221E-2</v>
      </c>
      <c r="Q1014" s="2">
        <f t="shared" si="124"/>
        <v>39718.152600000001</v>
      </c>
      <c r="X1014" s="6"/>
    </row>
    <row r="1015" spans="1:24">
      <c r="A1015" s="61" t="s">
        <v>1309</v>
      </c>
      <c r="B1015" s="62" t="s">
        <v>1647</v>
      </c>
      <c r="C1015" s="61">
        <v>54752.953000000001</v>
      </c>
      <c r="D1015" s="61" t="s">
        <v>1904</v>
      </c>
      <c r="E1015" s="16">
        <f t="shared" si="122"/>
        <v>5599.9802713854115</v>
      </c>
      <c r="F1015">
        <f t="shared" si="123"/>
        <v>5600</v>
      </c>
      <c r="G1015">
        <f t="shared" si="127"/>
        <v>-3.575999999884516E-2</v>
      </c>
      <c r="I1015">
        <f>G1015</f>
        <v>-3.575999999884516E-2</v>
      </c>
      <c r="O1015">
        <f t="shared" ca="1" si="128"/>
        <v>-2.3825456892131492E-2</v>
      </c>
      <c r="P1015">
        <f t="shared" si="117"/>
        <v>-6.5896495801563842E-2</v>
      </c>
      <c r="Q1015" s="2">
        <f t="shared" si="124"/>
        <v>39734.453000000001</v>
      </c>
      <c r="X1015" s="6"/>
    </row>
    <row r="1016" spans="1:24">
      <c r="A1016" s="40" t="s">
        <v>1920</v>
      </c>
      <c r="B1016" s="41" t="s">
        <v>1647</v>
      </c>
      <c r="C1016" s="12">
        <v>54778.342400000001</v>
      </c>
      <c r="D1016" s="12">
        <v>5.0000000000000001E-4</v>
      </c>
      <c r="E1016" s="16">
        <f t="shared" si="122"/>
        <v>5613.9874774053314</v>
      </c>
      <c r="F1016">
        <f t="shared" si="123"/>
        <v>5614</v>
      </c>
      <c r="G1016">
        <f t="shared" si="127"/>
        <v>-2.2698399996443186E-2</v>
      </c>
      <c r="J1016">
        <f>G1016</f>
        <v>-2.2698399996443186E-2</v>
      </c>
      <c r="O1016">
        <f t="shared" ca="1" si="128"/>
        <v>-2.3886417636443794E-2</v>
      </c>
      <c r="P1016">
        <f t="shared" si="117"/>
        <v>-6.625651659533302E-2</v>
      </c>
      <c r="Q1016" s="2">
        <f t="shared" si="124"/>
        <v>39759.842400000001</v>
      </c>
      <c r="X1016" s="6"/>
    </row>
    <row r="1017" spans="1:24">
      <c r="A1017" s="40" t="s">
        <v>1920</v>
      </c>
      <c r="B1017" s="41" t="s">
        <v>1647</v>
      </c>
      <c r="C1017" s="12">
        <v>54778.342600000004</v>
      </c>
      <c r="D1017" s="12">
        <v>1.2999999999999999E-3</v>
      </c>
      <c r="E1017" s="16">
        <f t="shared" si="122"/>
        <v>5613.9875877443401</v>
      </c>
      <c r="F1017">
        <f t="shared" si="123"/>
        <v>5614</v>
      </c>
      <c r="G1017">
        <f t="shared" si="127"/>
        <v>-2.2498399994219653E-2</v>
      </c>
      <c r="J1017">
        <f>G1017</f>
        <v>-2.2498399994219653E-2</v>
      </c>
      <c r="O1017">
        <f t="shared" ca="1" si="128"/>
        <v>-2.3886417636443794E-2</v>
      </c>
      <c r="P1017">
        <f t="shared" si="117"/>
        <v>-6.625651659533302E-2</v>
      </c>
      <c r="Q1017" s="2">
        <f t="shared" si="124"/>
        <v>39759.842600000004</v>
      </c>
      <c r="X1017" s="6"/>
    </row>
    <row r="1018" spans="1:24">
      <c r="A1018" s="40" t="s">
        <v>1915</v>
      </c>
      <c r="B1018" s="41" t="s">
        <v>1647</v>
      </c>
      <c r="C1018" s="12">
        <v>54792.843000000001</v>
      </c>
      <c r="D1018" s="12">
        <v>4.0000000000000002E-4</v>
      </c>
      <c r="E1018" s="16">
        <f t="shared" si="122"/>
        <v>5621.9873864859883</v>
      </c>
      <c r="F1018">
        <f t="shared" si="123"/>
        <v>5622</v>
      </c>
      <c r="G1018">
        <f t="shared" si="127"/>
        <v>-2.2863199999846984E-2</v>
      </c>
      <c r="I1018">
        <f>G1018</f>
        <v>-2.2863199999846984E-2</v>
      </c>
      <c r="O1018">
        <f t="shared" ca="1" si="128"/>
        <v>-2.3921252347479393E-2</v>
      </c>
      <c r="P1018">
        <f t="shared" si="117"/>
        <v>-6.6462648163224225E-2</v>
      </c>
      <c r="Q1018" s="2">
        <f t="shared" si="124"/>
        <v>39774.343000000001</v>
      </c>
      <c r="X1018" s="6"/>
    </row>
    <row r="1019" spans="1:24">
      <c r="A1019" s="40" t="s">
        <v>1918</v>
      </c>
      <c r="B1019" s="41" t="s">
        <v>1647</v>
      </c>
      <c r="C1019" s="12">
        <v>55055.668599999997</v>
      </c>
      <c r="D1019" s="12">
        <v>6.9999999999999999E-4</v>
      </c>
      <c r="E1019" s="16">
        <f t="shared" si="122"/>
        <v>5766.9869660943668</v>
      </c>
      <c r="F1019">
        <f t="shared" si="123"/>
        <v>5767</v>
      </c>
      <c r="G1019">
        <f t="shared" si="127"/>
        <v>-2.3625200003152713E-2</v>
      </c>
      <c r="K1019">
        <f>G1019</f>
        <v>-2.3625200003152713E-2</v>
      </c>
      <c r="O1019">
        <f t="shared" ca="1" si="128"/>
        <v>-2.455263148499966E-2</v>
      </c>
      <c r="P1019">
        <f t="shared" si="117"/>
        <v>-7.0249883964846008E-2</v>
      </c>
      <c r="Q1019" s="2">
        <f t="shared" si="124"/>
        <v>40037.168599999997</v>
      </c>
      <c r="X1019" s="6"/>
    </row>
    <row r="1020" spans="1:24">
      <c r="A1020" s="15" t="s">
        <v>1907</v>
      </c>
      <c r="B1020" s="35" t="s">
        <v>1647</v>
      </c>
      <c r="C1020" s="15">
        <v>55133.611799999999</v>
      </c>
      <c r="D1020" s="15">
        <v>1E-4</v>
      </c>
      <c r="E1020" s="16">
        <f t="shared" si="122"/>
        <v>5809.9878428481234</v>
      </c>
      <c r="F1020">
        <f t="shared" si="123"/>
        <v>5810</v>
      </c>
      <c r="G1020">
        <f t="shared" si="127"/>
        <v>-2.2036000002117362E-2</v>
      </c>
      <c r="K1020">
        <f>G1020</f>
        <v>-2.2036000002117362E-2</v>
      </c>
      <c r="O1020">
        <f t="shared" ca="1" si="128"/>
        <v>-2.4739868056816015E-2</v>
      </c>
      <c r="P1020">
        <f t="shared" ref="P1020:P1081" si="129">+D$11+D$12*F1020+D$13*F1020^2</f>
        <v>-7.1391616031685853E-2</v>
      </c>
      <c r="Q1020" s="2">
        <f t="shared" si="124"/>
        <v>40115.111799999999</v>
      </c>
      <c r="X1020" s="6"/>
    </row>
    <row r="1021" spans="1:24">
      <c r="A1021" s="61" t="s">
        <v>1346</v>
      </c>
      <c r="B1021" s="62" t="s">
        <v>1647</v>
      </c>
      <c r="C1021" s="61">
        <v>55139.05</v>
      </c>
      <c r="D1021" s="61" t="s">
        <v>1904</v>
      </c>
      <c r="E1021" s="16">
        <f t="shared" si="122"/>
        <v>5812.9880708085157</v>
      </c>
      <c r="F1021">
        <f t="shared" si="123"/>
        <v>5813</v>
      </c>
      <c r="G1021">
        <f t="shared" si="127"/>
        <v>-2.1622799991746433E-2</v>
      </c>
      <c r="I1021">
        <f>G1021</f>
        <v>-2.1622799991746433E-2</v>
      </c>
      <c r="O1021">
        <f t="shared" ca="1" si="128"/>
        <v>-2.4752931073454366E-2</v>
      </c>
      <c r="P1021">
        <f t="shared" si="129"/>
        <v>-7.1471589627751977E-2</v>
      </c>
      <c r="Q1021" s="2">
        <f t="shared" si="124"/>
        <v>40120.550000000003</v>
      </c>
      <c r="X1021" s="6"/>
    </row>
    <row r="1022" spans="1:24">
      <c r="A1022" s="61" t="s">
        <v>1350</v>
      </c>
      <c r="B1022" s="62" t="s">
        <v>1647</v>
      </c>
      <c r="C1022" s="61">
        <v>55485.239000000001</v>
      </c>
      <c r="D1022" s="61" t="s">
        <v>1904</v>
      </c>
      <c r="E1022" s="16">
        <f t="shared" si="122"/>
        <v>6003.9788246203416</v>
      </c>
      <c r="F1022">
        <f t="shared" si="123"/>
        <v>6004</v>
      </c>
      <c r="G1022">
        <f t="shared" si="127"/>
        <v>-3.838240000186488E-2</v>
      </c>
      <c r="I1022">
        <f>G1022</f>
        <v>-3.838240000186488E-2</v>
      </c>
      <c r="O1022">
        <f t="shared" ca="1" si="128"/>
        <v>-2.5584609799429336E-2</v>
      </c>
      <c r="P1022">
        <f t="shared" si="129"/>
        <v>-7.6648592435947446E-2</v>
      </c>
      <c r="Q1022" s="2">
        <f t="shared" si="124"/>
        <v>40466.739000000001</v>
      </c>
      <c r="X1022" s="6"/>
    </row>
    <row r="1023" spans="1:24">
      <c r="A1023" s="12" t="s">
        <v>1914</v>
      </c>
      <c r="B1023" s="41" t="s">
        <v>1913</v>
      </c>
      <c r="C1023" s="12">
        <v>55510.63</v>
      </c>
      <c r="D1023" s="12">
        <v>1E-4</v>
      </c>
      <c r="E1023" s="16">
        <f t="shared" si="122"/>
        <v>6017.9869133523207</v>
      </c>
      <c r="F1023">
        <f t="shared" si="123"/>
        <v>6018</v>
      </c>
      <c r="G1023">
        <f t="shared" si="127"/>
        <v>-2.3720800003502518E-2</v>
      </c>
      <c r="I1023">
        <f>G1023</f>
        <v>-2.3720800003502518E-2</v>
      </c>
      <c r="O1023">
        <f t="shared" ca="1" si="128"/>
        <v>-2.5645570543741638E-2</v>
      </c>
      <c r="P1023">
        <f t="shared" si="129"/>
        <v>-7.703466939483776E-2</v>
      </c>
      <c r="Q1023" s="2">
        <f t="shared" si="124"/>
        <v>40492.129999999997</v>
      </c>
      <c r="X1023" s="6"/>
    </row>
    <row r="1024" spans="1:24">
      <c r="A1024" s="12" t="s">
        <v>1914</v>
      </c>
      <c r="B1024" s="41" t="s">
        <v>1913</v>
      </c>
      <c r="C1024" s="12">
        <v>55510.630299999997</v>
      </c>
      <c r="D1024" s="12">
        <v>5.9999999999999995E-4</v>
      </c>
      <c r="E1024" s="16">
        <f t="shared" si="122"/>
        <v>6017.9870788608323</v>
      </c>
      <c r="F1024">
        <f t="shared" si="123"/>
        <v>6018</v>
      </c>
      <c r="G1024">
        <f t="shared" si="127"/>
        <v>-2.3420800003805198E-2</v>
      </c>
      <c r="K1024">
        <f>G1024</f>
        <v>-2.3420800003805198E-2</v>
      </c>
      <c r="O1024">
        <f t="shared" ca="1" si="128"/>
        <v>-2.5645570543741638E-2</v>
      </c>
      <c r="P1024">
        <f t="shared" si="129"/>
        <v>-7.703466939483776E-2</v>
      </c>
      <c r="Q1024" s="2">
        <f t="shared" si="124"/>
        <v>40492.130299999997</v>
      </c>
      <c r="X1024" s="6"/>
    </row>
    <row r="1025" spans="1:24">
      <c r="A1025" s="12" t="s">
        <v>1914</v>
      </c>
      <c r="B1025" s="41" t="s">
        <v>1913</v>
      </c>
      <c r="C1025" s="12">
        <v>55539.631000000001</v>
      </c>
      <c r="D1025" s="12">
        <v>2.9999999999999997E-4</v>
      </c>
      <c r="E1025" s="16">
        <f t="shared" si="122"/>
        <v>6033.9866211746303</v>
      </c>
      <c r="F1025">
        <f t="shared" si="123"/>
        <v>6034</v>
      </c>
      <c r="G1025">
        <f t="shared" si="127"/>
        <v>-2.4250399997981731E-2</v>
      </c>
      <c r="I1025">
        <f>G1025</f>
        <v>-2.4250399997981731E-2</v>
      </c>
      <c r="O1025">
        <f t="shared" ca="1" si="128"/>
        <v>-2.571523996581284E-2</v>
      </c>
      <c r="P1025">
        <f t="shared" si="129"/>
        <v>-7.7477005841424779E-2</v>
      </c>
      <c r="Q1025" s="2">
        <f t="shared" si="124"/>
        <v>40521.131000000001</v>
      </c>
      <c r="X1025" s="6"/>
    </row>
    <row r="1026" spans="1:24">
      <c r="A1026" s="12" t="s">
        <v>1914</v>
      </c>
      <c r="B1026" s="41" t="s">
        <v>1913</v>
      </c>
      <c r="C1026" s="12">
        <v>55539.6319</v>
      </c>
      <c r="D1026" s="12">
        <v>2.9999999999999997E-4</v>
      </c>
      <c r="E1026" s="16">
        <f t="shared" si="122"/>
        <v>6033.9871177001651</v>
      </c>
      <c r="F1026">
        <f t="shared" si="123"/>
        <v>6034</v>
      </c>
      <c r="G1026">
        <f t="shared" si="127"/>
        <v>-2.335039999888977E-2</v>
      </c>
      <c r="K1026">
        <f>G1026</f>
        <v>-2.335039999888977E-2</v>
      </c>
      <c r="O1026">
        <f t="shared" ca="1" si="128"/>
        <v>-2.571523996581284E-2</v>
      </c>
      <c r="P1026">
        <f t="shared" si="129"/>
        <v>-7.7477005841424779E-2</v>
      </c>
      <c r="Q1026" s="2">
        <f t="shared" si="124"/>
        <v>40521.1319</v>
      </c>
      <c r="X1026" s="6"/>
    </row>
    <row r="1027" spans="1:24">
      <c r="A1027" s="12" t="s">
        <v>1914</v>
      </c>
      <c r="B1027" s="41" t="s">
        <v>1913</v>
      </c>
      <c r="C1027" s="12">
        <v>55539.632899999997</v>
      </c>
      <c r="D1027" s="12">
        <v>2.9999999999999997E-4</v>
      </c>
      <c r="E1027" s="16">
        <f t="shared" si="122"/>
        <v>6033.9876693952019</v>
      </c>
      <c r="F1027">
        <f t="shared" si="123"/>
        <v>6034</v>
      </c>
      <c r="G1027">
        <f t="shared" si="127"/>
        <v>-2.2350400002324022E-2</v>
      </c>
      <c r="K1027">
        <f>G1027</f>
        <v>-2.2350400002324022E-2</v>
      </c>
      <c r="O1027">
        <f t="shared" ca="1" si="128"/>
        <v>-2.571523996581284E-2</v>
      </c>
      <c r="P1027">
        <f t="shared" si="129"/>
        <v>-7.7477005841424779E-2</v>
      </c>
      <c r="Q1027" s="2">
        <f t="shared" si="124"/>
        <v>40521.132899999997</v>
      </c>
      <c r="X1027" s="6"/>
    </row>
    <row r="1028" spans="1:24">
      <c r="A1028" s="61" t="s">
        <v>1367</v>
      </c>
      <c r="B1028" s="62" t="s">
        <v>1647</v>
      </c>
      <c r="C1028" s="61">
        <v>55619.385199999997</v>
      </c>
      <c r="D1028" s="61" t="s">
        <v>1904</v>
      </c>
      <c r="E1028" s="16">
        <f t="shared" si="122"/>
        <v>6077.9866176437799</v>
      </c>
      <c r="F1028">
        <f t="shared" si="123"/>
        <v>6078</v>
      </c>
      <c r="G1028">
        <f t="shared" si="127"/>
        <v>-2.4256800003058743E-2</v>
      </c>
      <c r="K1028">
        <f>G1028</f>
        <v>-2.4256800003058743E-2</v>
      </c>
      <c r="O1028">
        <f t="shared" ca="1" si="128"/>
        <v>-2.5906830876508646E-2</v>
      </c>
      <c r="P1028">
        <f t="shared" si="129"/>
        <v>-7.8699512069885569E-2</v>
      </c>
      <c r="Q1028" s="2">
        <f t="shared" si="124"/>
        <v>40600.885199999997</v>
      </c>
      <c r="X1028" s="6"/>
    </row>
    <row r="1029" spans="1:24">
      <c r="A1029" s="15" t="s">
        <v>1912</v>
      </c>
      <c r="B1029" s="35" t="s">
        <v>1647</v>
      </c>
      <c r="C1029" s="15">
        <v>55619.385300000002</v>
      </c>
      <c r="D1029" s="15">
        <v>3.5000000000000001E-3</v>
      </c>
      <c r="E1029" s="16">
        <f t="shared" si="122"/>
        <v>6077.9866728132865</v>
      </c>
      <c r="F1029">
        <f t="shared" si="123"/>
        <v>6078</v>
      </c>
      <c r="G1029">
        <f t="shared" si="127"/>
        <v>-2.4156799998308998E-2</v>
      </c>
      <c r="J1029">
        <f>G1029</f>
        <v>-2.4156799998308998E-2</v>
      </c>
      <c r="O1029">
        <f t="shared" ca="1" si="128"/>
        <v>-2.5906830876508646E-2</v>
      </c>
      <c r="P1029">
        <f t="shared" si="129"/>
        <v>-7.8699512069885569E-2</v>
      </c>
      <c r="Q1029" s="2">
        <f t="shared" si="124"/>
        <v>40600.885300000002</v>
      </c>
      <c r="X1029" s="6"/>
    </row>
    <row r="1030" spans="1:24">
      <c r="A1030" s="61" t="s">
        <v>1371</v>
      </c>
      <c r="B1030" s="62" t="s">
        <v>1647</v>
      </c>
      <c r="C1030" s="61">
        <v>55815.131000000001</v>
      </c>
      <c r="D1030" s="61" t="s">
        <v>1904</v>
      </c>
      <c r="E1030" s="16">
        <f t="shared" si="122"/>
        <v>6185.9786043836821</v>
      </c>
      <c r="F1030">
        <f t="shared" si="123"/>
        <v>6186</v>
      </c>
      <c r="G1030">
        <f t="shared" si="127"/>
        <v>-3.8781600000220351E-2</v>
      </c>
      <c r="I1030">
        <f t="shared" ref="I1030:I1035" si="130">G1030</f>
        <v>-3.8781600000220351E-2</v>
      </c>
      <c r="O1030">
        <f t="shared" ca="1" si="128"/>
        <v>-2.6377099475489257E-2</v>
      </c>
      <c r="P1030">
        <f t="shared" si="129"/>
        <v>-8.1738021941898581E-2</v>
      </c>
      <c r="Q1030" s="2">
        <f t="shared" si="124"/>
        <v>40796.631000000001</v>
      </c>
      <c r="X1030" s="6"/>
    </row>
    <row r="1031" spans="1:24">
      <c r="A1031" s="61" t="s">
        <v>1371</v>
      </c>
      <c r="B1031" s="62" t="s">
        <v>1647</v>
      </c>
      <c r="C1031" s="61">
        <v>55815.139000000003</v>
      </c>
      <c r="D1031" s="61" t="s">
        <v>1904</v>
      </c>
      <c r="E1031" s="16">
        <f t="shared" si="122"/>
        <v>6185.9830179439932</v>
      </c>
      <c r="F1031">
        <f t="shared" si="123"/>
        <v>6186</v>
      </c>
      <c r="G1031">
        <f t="shared" si="127"/>
        <v>-3.0781599998590536E-2</v>
      </c>
      <c r="I1031">
        <f t="shared" si="130"/>
        <v>-3.0781599998590536E-2</v>
      </c>
      <c r="O1031">
        <f t="shared" ca="1" si="128"/>
        <v>-2.6377099475489257E-2</v>
      </c>
      <c r="P1031">
        <f t="shared" si="129"/>
        <v>-8.1738021941898581E-2</v>
      </c>
      <c r="Q1031" s="2">
        <f t="shared" si="124"/>
        <v>40796.639000000003</v>
      </c>
      <c r="X1031" s="6"/>
    </row>
    <row r="1032" spans="1:24">
      <c r="A1032" s="61" t="s">
        <v>1371</v>
      </c>
      <c r="B1032" s="62" t="s">
        <v>1647</v>
      </c>
      <c r="C1032" s="61">
        <v>55815.141000000003</v>
      </c>
      <c r="D1032" s="61" t="s">
        <v>1904</v>
      </c>
      <c r="E1032" s="16">
        <f t="shared" si="122"/>
        <v>6185.9841213340715</v>
      </c>
      <c r="F1032">
        <f t="shared" si="123"/>
        <v>6186</v>
      </c>
      <c r="G1032">
        <f t="shared" si="127"/>
        <v>-2.8781599998183083E-2</v>
      </c>
      <c r="I1032">
        <f t="shared" si="130"/>
        <v>-2.8781599998183083E-2</v>
      </c>
      <c r="O1032">
        <f t="shared" ca="1" si="128"/>
        <v>-2.6377099475489257E-2</v>
      </c>
      <c r="P1032">
        <f t="shared" si="129"/>
        <v>-8.1738021941898581E-2</v>
      </c>
      <c r="Q1032" s="2">
        <f t="shared" si="124"/>
        <v>40796.641000000003</v>
      </c>
      <c r="X1032" s="6"/>
    </row>
    <row r="1033" spans="1:24">
      <c r="A1033" s="61" t="s">
        <v>1371</v>
      </c>
      <c r="B1033" s="62" t="s">
        <v>1647</v>
      </c>
      <c r="C1033" s="61">
        <v>55815.141000000003</v>
      </c>
      <c r="D1033" s="61" t="s">
        <v>1904</v>
      </c>
      <c r="E1033" s="16">
        <f t="shared" si="122"/>
        <v>6185.9841213340715</v>
      </c>
      <c r="F1033">
        <f t="shared" si="123"/>
        <v>6186</v>
      </c>
      <c r="G1033">
        <f t="shared" si="127"/>
        <v>-2.8781599998183083E-2</v>
      </c>
      <c r="I1033">
        <f t="shared" si="130"/>
        <v>-2.8781599998183083E-2</v>
      </c>
      <c r="O1033">
        <f t="shared" ca="1" si="128"/>
        <v>-2.6377099475489257E-2</v>
      </c>
      <c r="P1033">
        <f t="shared" si="129"/>
        <v>-8.1738021941898581E-2</v>
      </c>
      <c r="Q1033" s="2">
        <f t="shared" si="124"/>
        <v>40796.641000000003</v>
      </c>
      <c r="X1033" s="6"/>
    </row>
    <row r="1034" spans="1:24">
      <c r="A1034" s="61" t="s">
        <v>1371</v>
      </c>
      <c r="B1034" s="62" t="s">
        <v>1647</v>
      </c>
      <c r="C1034" s="61">
        <v>55815.144999999997</v>
      </c>
      <c r="D1034" s="61" t="s">
        <v>1904</v>
      </c>
      <c r="E1034" s="16">
        <f t="shared" si="122"/>
        <v>6185.9863281142234</v>
      </c>
      <c r="F1034">
        <f t="shared" si="123"/>
        <v>6186</v>
      </c>
      <c r="G1034">
        <f t="shared" si="127"/>
        <v>-2.4781600004644133E-2</v>
      </c>
      <c r="I1034">
        <f t="shared" si="130"/>
        <v>-2.4781600004644133E-2</v>
      </c>
      <c r="O1034">
        <f t="shared" ca="1" si="128"/>
        <v>-2.6377099475489257E-2</v>
      </c>
      <c r="P1034">
        <f t="shared" si="129"/>
        <v>-8.1738021941898581E-2</v>
      </c>
      <c r="Q1034" s="2">
        <f t="shared" si="124"/>
        <v>40796.644999999997</v>
      </c>
      <c r="X1034" s="6"/>
    </row>
    <row r="1035" spans="1:24">
      <c r="A1035" s="61" t="s">
        <v>1371</v>
      </c>
      <c r="B1035" s="62" t="s">
        <v>1647</v>
      </c>
      <c r="C1035" s="61">
        <v>55815.146000000001</v>
      </c>
      <c r="D1035" s="61" t="s">
        <v>1904</v>
      </c>
      <c r="E1035" s="16">
        <f t="shared" si="122"/>
        <v>6185.9868798092648</v>
      </c>
      <c r="F1035">
        <f t="shared" si="123"/>
        <v>6186</v>
      </c>
      <c r="G1035">
        <f t="shared" si="127"/>
        <v>-2.3781600000802428E-2</v>
      </c>
      <c r="I1035">
        <f t="shared" si="130"/>
        <v>-2.3781600000802428E-2</v>
      </c>
      <c r="O1035">
        <f t="shared" ca="1" si="128"/>
        <v>-2.6377099475489257E-2</v>
      </c>
      <c r="P1035">
        <f t="shared" si="129"/>
        <v>-8.1738021941898581E-2</v>
      </c>
      <c r="Q1035" s="2">
        <f t="shared" si="124"/>
        <v>40796.646000000001</v>
      </c>
      <c r="X1035" s="6"/>
    </row>
    <row r="1036" spans="1:24">
      <c r="A1036" s="40" t="s">
        <v>1917</v>
      </c>
      <c r="B1036" s="41" t="s">
        <v>1647</v>
      </c>
      <c r="C1036" s="12">
        <v>55838.707399999999</v>
      </c>
      <c r="D1036" s="12">
        <v>2.9999999999999997E-4</v>
      </c>
      <c r="E1036" s="16">
        <f t="shared" si="122"/>
        <v>6198.985587298127</v>
      </c>
      <c r="F1036">
        <f t="shared" si="123"/>
        <v>6199</v>
      </c>
      <c r="G1036">
        <f t="shared" si="127"/>
        <v>-2.6124399999389425E-2</v>
      </c>
      <c r="K1036">
        <f t="shared" ref="K1036:K1042" si="131">G1036</f>
        <v>-2.6124399999389425E-2</v>
      </c>
      <c r="O1036">
        <f t="shared" ca="1" si="128"/>
        <v>-2.6433705880922108E-2</v>
      </c>
      <c r="P1036">
        <f t="shared" si="129"/>
        <v>-8.210739176327328E-2</v>
      </c>
      <c r="Q1036" s="2">
        <f t="shared" si="124"/>
        <v>40820.207399999999</v>
      </c>
      <c r="X1036" s="6"/>
    </row>
    <row r="1037" spans="1:24">
      <c r="A1037" s="40" t="s">
        <v>1931</v>
      </c>
      <c r="B1037" s="41" t="s">
        <v>1647</v>
      </c>
      <c r="C1037" s="12">
        <v>55838.707399999999</v>
      </c>
      <c r="D1037" s="12">
        <v>2.9999999999999997E-4</v>
      </c>
      <c r="E1037" s="16">
        <f t="shared" si="122"/>
        <v>6198.985587298127</v>
      </c>
      <c r="F1037">
        <f t="shared" si="123"/>
        <v>6199</v>
      </c>
      <c r="G1037">
        <f t="shared" si="127"/>
        <v>-2.6124399999389425E-2</v>
      </c>
      <c r="K1037">
        <f t="shared" si="131"/>
        <v>-2.6124399999389425E-2</v>
      </c>
      <c r="O1037">
        <f t="shared" ca="1" si="128"/>
        <v>-2.6433705880922108E-2</v>
      </c>
      <c r="P1037">
        <f t="shared" si="129"/>
        <v>-8.210739176327328E-2</v>
      </c>
      <c r="Q1037" s="2">
        <f t="shared" si="124"/>
        <v>40820.207399999999</v>
      </c>
      <c r="X1037" s="6"/>
    </row>
    <row r="1038" spans="1:24">
      <c r="A1038" s="40" t="s">
        <v>1932</v>
      </c>
      <c r="B1038" s="41" t="s">
        <v>1647</v>
      </c>
      <c r="C1038" s="12">
        <v>56436.862699999998</v>
      </c>
      <c r="D1038" s="12">
        <v>1E-4</v>
      </c>
      <c r="E1038" s="16">
        <f t="shared" si="122"/>
        <v>6528.9848987827172</v>
      </c>
      <c r="F1038">
        <f t="shared" si="123"/>
        <v>6529</v>
      </c>
      <c r="G1038">
        <f t="shared" si="127"/>
        <v>-2.7372399999876507E-2</v>
      </c>
      <c r="K1038">
        <f t="shared" si="131"/>
        <v>-2.7372399999876507E-2</v>
      </c>
      <c r="O1038">
        <f t="shared" ca="1" si="128"/>
        <v>-2.7870637711140647E-2</v>
      </c>
      <c r="P1038">
        <f t="shared" si="129"/>
        <v>-9.1744425503411206E-2</v>
      </c>
      <c r="Q1038" s="2">
        <f t="shared" si="124"/>
        <v>41418.362699999998</v>
      </c>
      <c r="X1038" s="6"/>
    </row>
    <row r="1039" spans="1:24">
      <c r="A1039" s="40" t="s">
        <v>1932</v>
      </c>
      <c r="B1039" s="41" t="s">
        <v>1647</v>
      </c>
      <c r="C1039" s="12">
        <v>56505.741699999999</v>
      </c>
      <c r="D1039" s="12">
        <v>2.9999999999999997E-4</v>
      </c>
      <c r="E1039" s="16">
        <f t="shared" si="122"/>
        <v>6566.985101365136</v>
      </c>
      <c r="F1039">
        <f t="shared" si="123"/>
        <v>6567</v>
      </c>
      <c r="G1039">
        <f t="shared" ref="G1039:G1070" si="132">+C1039-(C$7+F1039*C$8)</f>
        <v>-2.7005199997802265E-2</v>
      </c>
      <c r="K1039">
        <f t="shared" si="131"/>
        <v>-2.7005199997802265E-2</v>
      </c>
      <c r="O1039">
        <f t="shared" ref="O1039:O1070" ca="1" si="133">+C$11+C$12*F1039</f>
        <v>-2.803610258855975E-2</v>
      </c>
      <c r="P1039">
        <f t="shared" si="129"/>
        <v>-9.2886355414717139E-2</v>
      </c>
      <c r="Q1039" s="2">
        <f t="shared" si="124"/>
        <v>41487.241699999999</v>
      </c>
      <c r="X1039" s="6"/>
    </row>
    <row r="1040" spans="1:24">
      <c r="A1040" s="61" t="s">
        <v>1392</v>
      </c>
      <c r="B1040" s="62" t="s">
        <v>1647</v>
      </c>
      <c r="C1040" s="61">
        <v>56534.743799999997</v>
      </c>
      <c r="D1040" s="61" t="s">
        <v>1904</v>
      </c>
      <c r="E1040" s="16">
        <f t="shared" si="122"/>
        <v>6582.9854160519853</v>
      </c>
      <c r="F1040">
        <f t="shared" si="123"/>
        <v>6583</v>
      </c>
      <c r="G1040">
        <f t="shared" si="132"/>
        <v>-2.64348000055179E-2</v>
      </c>
      <c r="K1040">
        <f t="shared" si="131"/>
        <v>-2.64348000055179E-2</v>
      </c>
      <c r="O1040">
        <f t="shared" ca="1" si="133"/>
        <v>-2.8105772010630952E-2</v>
      </c>
      <c r="P1040">
        <f t="shared" si="129"/>
        <v>-9.3369158154519169E-2</v>
      </c>
      <c r="Q1040" s="2">
        <f t="shared" si="124"/>
        <v>41516.243799999997</v>
      </c>
      <c r="X1040" s="6"/>
    </row>
    <row r="1041" spans="1:24">
      <c r="A1041" s="40" t="s">
        <v>1932</v>
      </c>
      <c r="B1041" s="41" t="s">
        <v>1647</v>
      </c>
      <c r="C1041" s="12">
        <v>56534.743799999997</v>
      </c>
      <c r="D1041" s="12">
        <v>5.0000000000000001E-4</v>
      </c>
      <c r="E1041" s="16">
        <f t="shared" si="122"/>
        <v>6582.9854160519853</v>
      </c>
      <c r="F1041">
        <f t="shared" si="123"/>
        <v>6583</v>
      </c>
      <c r="G1041">
        <f t="shared" si="132"/>
        <v>-2.64348000055179E-2</v>
      </c>
      <c r="K1041">
        <f t="shared" si="131"/>
        <v>-2.64348000055179E-2</v>
      </c>
      <c r="O1041">
        <f t="shared" ca="1" si="133"/>
        <v>-2.8105772010630952E-2</v>
      </c>
      <c r="P1041">
        <f t="shared" si="129"/>
        <v>-9.3369158154519169E-2</v>
      </c>
      <c r="Q1041" s="2">
        <f t="shared" si="124"/>
        <v>41516.243799999997</v>
      </c>
      <c r="X1041" s="6"/>
    </row>
    <row r="1042" spans="1:24">
      <c r="A1042" s="61" t="s">
        <v>1405</v>
      </c>
      <c r="B1042" s="62" t="s">
        <v>1647</v>
      </c>
      <c r="C1042" s="61">
        <v>56596.370900000002</v>
      </c>
      <c r="D1042" s="61" t="s">
        <v>1904</v>
      </c>
      <c r="E1042" s="16">
        <f t="shared" si="122"/>
        <v>6616.9847813820152</v>
      </c>
      <c r="F1042">
        <f t="shared" si="123"/>
        <v>6617</v>
      </c>
      <c r="G1042">
        <f t="shared" si="132"/>
        <v>-2.7585199997702148E-2</v>
      </c>
      <c r="K1042">
        <f t="shared" si="131"/>
        <v>-2.7585199997702148E-2</v>
      </c>
      <c r="O1042">
        <f t="shared" ca="1" si="133"/>
        <v>-2.8253819532532254E-2</v>
      </c>
      <c r="P1042">
        <f t="shared" si="129"/>
        <v>-9.4399029772276155E-2</v>
      </c>
      <c r="Q1042" s="2">
        <f t="shared" si="124"/>
        <v>41577.870900000002</v>
      </c>
      <c r="X1042" s="6"/>
    </row>
    <row r="1043" spans="1:24">
      <c r="A1043" s="42" t="s">
        <v>1934</v>
      </c>
      <c r="B1043" s="38" t="s">
        <v>1647</v>
      </c>
      <c r="C1043" s="12">
        <v>56596.370900000002</v>
      </c>
      <c r="D1043" s="39">
        <v>1.9E-3</v>
      </c>
      <c r="E1043" s="16">
        <f t="shared" si="122"/>
        <v>6616.9847813820152</v>
      </c>
      <c r="F1043">
        <f t="shared" si="123"/>
        <v>6617</v>
      </c>
      <c r="G1043">
        <f t="shared" si="132"/>
        <v>-2.7585199997702148E-2</v>
      </c>
      <c r="J1043">
        <f>G1043</f>
        <v>-2.7585199997702148E-2</v>
      </c>
      <c r="O1043">
        <f t="shared" ca="1" si="133"/>
        <v>-2.8253819532532254E-2</v>
      </c>
      <c r="P1043">
        <f t="shared" si="129"/>
        <v>-9.4399029772276155E-2</v>
      </c>
      <c r="Q1043" s="2">
        <f t="shared" si="124"/>
        <v>41577.870900000002</v>
      </c>
      <c r="X1043" s="6"/>
    </row>
    <row r="1044" spans="1:24">
      <c r="A1044" s="61" t="s">
        <v>1408</v>
      </c>
      <c r="B1044" s="62" t="s">
        <v>1647</v>
      </c>
      <c r="C1044" s="61">
        <v>56643.502</v>
      </c>
      <c r="D1044" s="61" t="s">
        <v>1904</v>
      </c>
      <c r="E1044" s="16">
        <f t="shared" si="122"/>
        <v>6642.9867754285633</v>
      </c>
      <c r="F1044">
        <f t="shared" si="123"/>
        <v>6643</v>
      </c>
      <c r="G1044">
        <f t="shared" si="132"/>
        <v>-2.3970800000824966E-2</v>
      </c>
      <c r="I1044">
        <f>G1044</f>
        <v>-2.3970800000824966E-2</v>
      </c>
      <c r="O1044">
        <f t="shared" ca="1" si="133"/>
        <v>-2.8367032343397956E-2</v>
      </c>
      <c r="P1044">
        <f t="shared" si="129"/>
        <v>-9.5190171974829846E-2</v>
      </c>
      <c r="Q1044" s="2">
        <f t="shared" si="124"/>
        <v>41625.002</v>
      </c>
      <c r="X1044" s="6"/>
    </row>
    <row r="1045" spans="1:24">
      <c r="A1045" s="61" t="s">
        <v>1412</v>
      </c>
      <c r="B1045" s="62" t="s">
        <v>1647</v>
      </c>
      <c r="C1045" s="61">
        <v>56663.435899999997</v>
      </c>
      <c r="D1045" s="61" t="s">
        <v>1904</v>
      </c>
      <c r="E1045" s="16">
        <f t="shared" ref="E1045:E1081" si="134">+(C1045-C$7)/C$8</f>
        <v>6653.9842091639184</v>
      </c>
      <c r="F1045">
        <f t="shared" ref="F1045:F1108" si="135">ROUND(2*E1045,0)/2</f>
        <v>6654</v>
      </c>
      <c r="G1045">
        <f t="shared" si="132"/>
        <v>-2.862240000104066E-2</v>
      </c>
      <c r="K1045">
        <f>G1045</f>
        <v>-2.862240000104066E-2</v>
      </c>
      <c r="O1045">
        <f t="shared" ca="1" si="133"/>
        <v>-2.841493007107191E-2</v>
      </c>
      <c r="P1045">
        <f t="shared" si="129"/>
        <v>-9.5525823471155985E-2</v>
      </c>
      <c r="Q1045" s="2">
        <f t="shared" ref="Q1045:Q1081" si="136">+C1045-15018.5</f>
        <v>41644.935899999997</v>
      </c>
      <c r="X1045" s="6"/>
    </row>
    <row r="1046" spans="1:24">
      <c r="A1046" s="39" t="s">
        <v>1936</v>
      </c>
      <c r="B1046" s="41"/>
      <c r="C1046" s="39">
        <v>56663.435899999997</v>
      </c>
      <c r="D1046" s="39">
        <v>3.0000000000000001E-3</v>
      </c>
      <c r="E1046" s="16">
        <f t="shared" si="134"/>
        <v>6653.9842091639184</v>
      </c>
      <c r="F1046">
        <f t="shared" si="135"/>
        <v>6654</v>
      </c>
      <c r="G1046">
        <f t="shared" si="132"/>
        <v>-2.862240000104066E-2</v>
      </c>
      <c r="J1046">
        <f>G1046</f>
        <v>-2.862240000104066E-2</v>
      </c>
      <c r="O1046">
        <f t="shared" ca="1" si="133"/>
        <v>-2.841493007107191E-2</v>
      </c>
      <c r="P1046">
        <f t="shared" si="129"/>
        <v>-9.5525823471155985E-2</v>
      </c>
      <c r="Q1046" s="2">
        <f t="shared" si="136"/>
        <v>41644.935899999997</v>
      </c>
      <c r="X1046" s="6"/>
    </row>
    <row r="1047" spans="1:24">
      <c r="A1047" s="61" t="s">
        <v>1416</v>
      </c>
      <c r="B1047" s="62" t="s">
        <v>1647</v>
      </c>
      <c r="C1047" s="61">
        <v>56681.5628</v>
      </c>
      <c r="D1047" s="61" t="s">
        <v>1904</v>
      </c>
      <c r="E1047" s="16">
        <f t="shared" si="134"/>
        <v>6663.9847299640369</v>
      </c>
      <c r="F1047">
        <f t="shared" si="135"/>
        <v>6664</v>
      </c>
      <c r="G1047">
        <f t="shared" si="132"/>
        <v>-2.7678400001605041E-2</v>
      </c>
      <c r="K1047">
        <f>G1047</f>
        <v>-2.7678400001605041E-2</v>
      </c>
      <c r="O1047">
        <f t="shared" ca="1" si="133"/>
        <v>-2.845847345986641E-2</v>
      </c>
      <c r="P1047">
        <f t="shared" si="129"/>
        <v>-9.5831444911025493E-2</v>
      </c>
      <c r="Q1047" s="2">
        <f t="shared" si="136"/>
        <v>41663.0628</v>
      </c>
      <c r="X1047" s="6"/>
    </row>
    <row r="1048" spans="1:24">
      <c r="A1048" s="40" t="s">
        <v>1933</v>
      </c>
      <c r="B1048" s="41" t="s">
        <v>1647</v>
      </c>
      <c r="C1048" s="12">
        <v>56681.5628</v>
      </c>
      <c r="D1048" s="12">
        <v>4.0000000000000002E-4</v>
      </c>
      <c r="E1048" s="16">
        <f t="shared" si="134"/>
        <v>6663.9847299640369</v>
      </c>
      <c r="F1048">
        <f t="shared" si="135"/>
        <v>6664</v>
      </c>
      <c r="G1048">
        <f t="shared" si="132"/>
        <v>-2.7678400001605041E-2</v>
      </c>
      <c r="K1048">
        <f>G1048</f>
        <v>-2.7678400001605041E-2</v>
      </c>
      <c r="O1048">
        <f t="shared" ca="1" si="133"/>
        <v>-2.845847345986641E-2</v>
      </c>
      <c r="P1048">
        <f t="shared" si="129"/>
        <v>-9.5831444911025493E-2</v>
      </c>
      <c r="Q1048" s="2">
        <f t="shared" si="136"/>
        <v>41663.0628</v>
      </c>
      <c r="X1048" s="6"/>
    </row>
    <row r="1049" spans="1:24">
      <c r="A1049" s="61" t="s">
        <v>1420</v>
      </c>
      <c r="B1049" s="62" t="s">
        <v>1647</v>
      </c>
      <c r="C1049" s="61">
        <v>56683.375999999997</v>
      </c>
      <c r="D1049" s="61" t="s">
        <v>1904</v>
      </c>
      <c r="E1049" s="16">
        <f t="shared" si="134"/>
        <v>6664.985063408516</v>
      </c>
      <c r="F1049">
        <f t="shared" si="135"/>
        <v>6665</v>
      </c>
      <c r="G1049">
        <f t="shared" si="132"/>
        <v>-2.7074000005086418E-2</v>
      </c>
      <c r="I1049">
        <f>G1049</f>
        <v>-2.7074000005086418E-2</v>
      </c>
      <c r="O1049">
        <f t="shared" ca="1" si="133"/>
        <v>-2.8462827798745861E-2</v>
      </c>
      <c r="P1049">
        <f t="shared" si="129"/>
        <v>-9.5862032392513896E-2</v>
      </c>
      <c r="Q1049" s="2">
        <f t="shared" si="136"/>
        <v>41664.875999999997</v>
      </c>
      <c r="X1049" s="6"/>
    </row>
    <row r="1050" spans="1:24">
      <c r="A1050" s="39" t="s">
        <v>1935</v>
      </c>
      <c r="B1050" s="38" t="s">
        <v>1647</v>
      </c>
      <c r="C1050" s="39">
        <v>56683.375999999997</v>
      </c>
      <c r="D1050" s="39">
        <v>3.5000000000000001E-3</v>
      </c>
      <c r="E1050" s="16">
        <f t="shared" si="134"/>
        <v>6664.985063408516</v>
      </c>
      <c r="F1050">
        <f t="shared" si="135"/>
        <v>6665</v>
      </c>
      <c r="G1050">
        <f t="shared" si="132"/>
        <v>-2.7074000005086418E-2</v>
      </c>
      <c r="J1050">
        <f>G1050</f>
        <v>-2.7074000005086418E-2</v>
      </c>
      <c r="O1050">
        <f t="shared" ca="1" si="133"/>
        <v>-2.8462827798745861E-2</v>
      </c>
      <c r="P1050">
        <f t="shared" si="129"/>
        <v>-9.5862032392513896E-2</v>
      </c>
      <c r="Q1050" s="2">
        <f t="shared" si="136"/>
        <v>41664.875999999997</v>
      </c>
      <c r="X1050" s="6"/>
    </row>
    <row r="1051" spans="1:24">
      <c r="A1051" s="12" t="s">
        <v>1937</v>
      </c>
      <c r="B1051" s="41" t="s">
        <v>1647</v>
      </c>
      <c r="C1051" s="68">
        <v>56837.448389999998</v>
      </c>
      <c r="D1051" s="12">
        <v>2.0000000000000001E-4</v>
      </c>
      <c r="E1051" s="16">
        <f t="shared" si="134"/>
        <v>6749.9860365985651</v>
      </c>
      <c r="F1051">
        <f t="shared" si="135"/>
        <v>6750</v>
      </c>
      <c r="G1051">
        <f t="shared" si="132"/>
        <v>-2.5310000004537869E-2</v>
      </c>
      <c r="K1051">
        <f>G1051</f>
        <v>-2.5310000004537869E-2</v>
      </c>
      <c r="O1051">
        <f t="shared" ca="1" si="133"/>
        <v>-2.883294660349912E-2</v>
      </c>
      <c r="P1051">
        <f t="shared" si="129"/>
        <v>-9.847880624044146E-2</v>
      </c>
      <c r="Q1051" s="2">
        <f t="shared" si="136"/>
        <v>41818.948389999998</v>
      </c>
      <c r="X1051" s="6"/>
    </row>
    <row r="1052" spans="1:24">
      <c r="A1052" s="61" t="s">
        <v>1412</v>
      </c>
      <c r="B1052" s="62" t="s">
        <v>1647</v>
      </c>
      <c r="C1052" s="61">
        <v>56924.450799999999</v>
      </c>
      <c r="D1052" s="61" t="s">
        <v>1904</v>
      </c>
      <c r="E1052" s="16">
        <f t="shared" si="134"/>
        <v>6797.9848345654154</v>
      </c>
      <c r="F1052">
        <f t="shared" si="135"/>
        <v>6798</v>
      </c>
      <c r="G1052">
        <f t="shared" si="132"/>
        <v>-2.7488799998536706E-2</v>
      </c>
      <c r="K1052">
        <f>G1052</f>
        <v>-2.7488799998536706E-2</v>
      </c>
      <c r="O1052">
        <f t="shared" ca="1" si="133"/>
        <v>-2.9041954869712724E-2</v>
      </c>
      <c r="P1052">
        <f t="shared" si="129"/>
        <v>-9.9971218789627808E-2</v>
      </c>
      <c r="Q1052" s="2">
        <f t="shared" si="136"/>
        <v>41905.950799999999</v>
      </c>
      <c r="X1052" s="6"/>
    </row>
    <row r="1053" spans="1:24">
      <c r="A1053" s="39" t="s">
        <v>1936</v>
      </c>
      <c r="B1053" s="41"/>
      <c r="C1053" s="39">
        <v>56924.450799999999</v>
      </c>
      <c r="D1053" s="39">
        <v>2.5000000000000001E-3</v>
      </c>
      <c r="E1053" s="16">
        <f t="shared" si="134"/>
        <v>6797.9848345654154</v>
      </c>
      <c r="F1053">
        <f t="shared" si="135"/>
        <v>6798</v>
      </c>
      <c r="G1053">
        <f t="shared" si="132"/>
        <v>-2.7488799998536706E-2</v>
      </c>
      <c r="J1053">
        <f>G1053</f>
        <v>-2.7488799998536706E-2</v>
      </c>
      <c r="O1053">
        <f t="shared" ca="1" si="133"/>
        <v>-2.9041954869712724E-2</v>
      </c>
      <c r="P1053">
        <f t="shared" si="129"/>
        <v>-9.9971218789627808E-2</v>
      </c>
      <c r="Q1053" s="2">
        <f t="shared" si="136"/>
        <v>41905.950799999999</v>
      </c>
      <c r="X1053" s="6"/>
    </row>
    <row r="1054" spans="1:24">
      <c r="A1054" s="61" t="s">
        <v>1429</v>
      </c>
      <c r="B1054" s="62" t="s">
        <v>1647</v>
      </c>
      <c r="C1054" s="61">
        <v>56928.074699999997</v>
      </c>
      <c r="D1054" s="61" t="s">
        <v>1904</v>
      </c>
      <c r="E1054" s="16">
        <f t="shared" si="134"/>
        <v>6799.9841222167806</v>
      </c>
      <c r="F1054">
        <f t="shared" si="135"/>
        <v>6800</v>
      </c>
      <c r="G1054">
        <f t="shared" si="132"/>
        <v>-2.8780000000551809E-2</v>
      </c>
      <c r="K1054">
        <f t="shared" ref="K1054:K1059" si="137">G1054</f>
        <v>-2.8780000000551809E-2</v>
      </c>
      <c r="O1054">
        <f t="shared" ca="1" si="133"/>
        <v>-2.9050663547471624E-2</v>
      </c>
      <c r="P1054">
        <f t="shared" si="129"/>
        <v>-0.10003363298676612</v>
      </c>
      <c r="Q1054" s="2">
        <f t="shared" si="136"/>
        <v>41909.574699999997</v>
      </c>
      <c r="X1054" s="6"/>
    </row>
    <row r="1055" spans="1:24">
      <c r="A1055" s="74" t="s">
        <v>1701</v>
      </c>
      <c r="B1055" s="75" t="s">
        <v>1647</v>
      </c>
      <c r="C1055" s="74">
        <v>56928.07470000023</v>
      </c>
      <c r="D1055" s="74" t="s">
        <v>1427</v>
      </c>
      <c r="E1055" s="16">
        <f t="shared" si="134"/>
        <v>6799.9841222169089</v>
      </c>
      <c r="F1055">
        <f t="shared" si="135"/>
        <v>6800</v>
      </c>
      <c r="G1055">
        <f t="shared" si="132"/>
        <v>-2.8779999767721165E-2</v>
      </c>
      <c r="K1055">
        <f t="shared" si="137"/>
        <v>-2.8779999767721165E-2</v>
      </c>
      <c r="O1055">
        <f t="shared" ca="1" si="133"/>
        <v>-2.9050663547471624E-2</v>
      </c>
      <c r="P1055">
        <f t="shared" si="129"/>
        <v>-0.10003363298676612</v>
      </c>
      <c r="Q1055" s="2">
        <f t="shared" si="136"/>
        <v>41909.57470000023</v>
      </c>
      <c r="X1055" s="6"/>
    </row>
    <row r="1056" spans="1:24">
      <c r="A1056" s="61" t="s">
        <v>1433</v>
      </c>
      <c r="B1056" s="62" t="s">
        <v>1647</v>
      </c>
      <c r="C1056" s="61">
        <v>57058.582600000002</v>
      </c>
      <c r="D1056" s="61" t="s">
        <v>1904</v>
      </c>
      <c r="E1056" s="16">
        <f t="shared" si="134"/>
        <v>6871.9846831802979</v>
      </c>
      <c r="F1056">
        <f t="shared" si="135"/>
        <v>6872</v>
      </c>
      <c r="G1056">
        <f t="shared" si="132"/>
        <v>-2.7763199999753851E-2</v>
      </c>
      <c r="K1056">
        <f t="shared" si="137"/>
        <v>-2.7763199999753851E-2</v>
      </c>
      <c r="O1056">
        <f t="shared" ca="1" si="133"/>
        <v>-2.9364175946792033E-2</v>
      </c>
      <c r="P1056">
        <f t="shared" si="129"/>
        <v>-0.10229281664808115</v>
      </c>
      <c r="Q1056" s="2">
        <f t="shared" si="136"/>
        <v>42040.082600000002</v>
      </c>
      <c r="X1056" s="6"/>
    </row>
    <row r="1057" spans="1:24">
      <c r="A1057" s="61" t="s">
        <v>1433</v>
      </c>
      <c r="B1057" s="62" t="s">
        <v>1647</v>
      </c>
      <c r="C1057" s="61">
        <v>57058.582699999999</v>
      </c>
      <c r="D1057" s="61" t="s">
        <v>1904</v>
      </c>
      <c r="E1057" s="16">
        <f t="shared" si="134"/>
        <v>6871.9847383498009</v>
      </c>
      <c r="F1057">
        <f t="shared" si="135"/>
        <v>6872</v>
      </c>
      <c r="G1057">
        <f t="shared" si="132"/>
        <v>-2.7663200002280064E-2</v>
      </c>
      <c r="K1057">
        <f t="shared" si="137"/>
        <v>-2.7663200002280064E-2</v>
      </c>
      <c r="O1057">
        <f t="shared" ca="1" si="133"/>
        <v>-2.9364175946792033E-2</v>
      </c>
      <c r="P1057">
        <f t="shared" si="129"/>
        <v>-0.10229281664808115</v>
      </c>
      <c r="Q1057" s="2">
        <f t="shared" si="136"/>
        <v>42040.082699999999</v>
      </c>
      <c r="X1057" s="6"/>
    </row>
    <row r="1058" spans="1:24">
      <c r="A1058" s="15" t="s">
        <v>1573</v>
      </c>
      <c r="B1058" s="35" t="s">
        <v>1647</v>
      </c>
      <c r="C1058" s="12">
        <v>57058.582699999999</v>
      </c>
      <c r="D1058" s="12">
        <v>2.0000000000000001E-4</v>
      </c>
      <c r="E1058" s="16">
        <f t="shared" si="134"/>
        <v>6871.9847383498009</v>
      </c>
      <c r="F1058">
        <f t="shared" si="135"/>
        <v>6872</v>
      </c>
      <c r="G1058">
        <f t="shared" si="132"/>
        <v>-2.7663200002280064E-2</v>
      </c>
      <c r="K1058">
        <f t="shared" si="137"/>
        <v>-2.7663200002280064E-2</v>
      </c>
      <c r="O1058">
        <f t="shared" ca="1" si="133"/>
        <v>-2.9364175946792033E-2</v>
      </c>
      <c r="P1058">
        <f t="shared" si="129"/>
        <v>-0.10229281664808115</v>
      </c>
      <c r="Q1058" s="2">
        <f t="shared" si="136"/>
        <v>42040.082699999999</v>
      </c>
      <c r="X1058" s="6"/>
    </row>
    <row r="1059" spans="1:24">
      <c r="A1059" s="15" t="s">
        <v>1573</v>
      </c>
      <c r="B1059" s="35" t="s">
        <v>1647</v>
      </c>
      <c r="C1059" s="12">
        <v>57058.582699999999</v>
      </c>
      <c r="D1059" s="12">
        <v>2.9999999999999997E-4</v>
      </c>
      <c r="E1059" s="16">
        <f t="shared" si="134"/>
        <v>6871.9847383498009</v>
      </c>
      <c r="F1059">
        <f t="shared" si="135"/>
        <v>6872</v>
      </c>
      <c r="G1059">
        <f t="shared" si="132"/>
        <v>-2.7663200002280064E-2</v>
      </c>
      <c r="K1059">
        <f t="shared" si="137"/>
        <v>-2.7663200002280064E-2</v>
      </c>
      <c r="O1059">
        <f t="shared" ca="1" si="133"/>
        <v>-2.9364175946792033E-2</v>
      </c>
      <c r="P1059">
        <f t="shared" si="129"/>
        <v>-0.10229281664808115</v>
      </c>
      <c r="Q1059" s="2">
        <f t="shared" si="136"/>
        <v>42040.082699999999</v>
      </c>
      <c r="X1059" s="6"/>
    </row>
    <row r="1060" spans="1:24">
      <c r="A1060" s="61" t="s">
        <v>1433</v>
      </c>
      <c r="B1060" s="62" t="s">
        <v>1647</v>
      </c>
      <c r="C1060" s="61">
        <v>57058.582999999999</v>
      </c>
      <c r="D1060" s="61" t="s">
        <v>1904</v>
      </c>
      <c r="E1060" s="16">
        <f t="shared" si="134"/>
        <v>6871.9849038583125</v>
      </c>
      <c r="F1060">
        <f t="shared" si="135"/>
        <v>6872</v>
      </c>
      <c r="G1060">
        <f t="shared" si="132"/>
        <v>-2.7363200002582744E-2</v>
      </c>
      <c r="I1060">
        <f>G1060</f>
        <v>-2.7363200002582744E-2</v>
      </c>
      <c r="O1060">
        <f t="shared" ca="1" si="133"/>
        <v>-2.9364175946792033E-2</v>
      </c>
      <c r="P1060">
        <f t="shared" si="129"/>
        <v>-0.10229281664808115</v>
      </c>
      <c r="Q1060" s="2">
        <f t="shared" si="136"/>
        <v>42040.082999999999</v>
      </c>
      <c r="X1060" s="6"/>
    </row>
    <row r="1061" spans="1:24">
      <c r="A1061" s="15" t="s">
        <v>1573</v>
      </c>
      <c r="B1061" s="35" t="s">
        <v>1647</v>
      </c>
      <c r="C1061" s="12">
        <v>57058.582999999999</v>
      </c>
      <c r="D1061" s="12">
        <v>2.0000000000000001E-4</v>
      </c>
      <c r="E1061" s="16">
        <f t="shared" si="134"/>
        <v>6871.9849038583125</v>
      </c>
      <c r="F1061">
        <f t="shared" si="135"/>
        <v>6872</v>
      </c>
      <c r="G1061">
        <f t="shared" si="132"/>
        <v>-2.7363200002582744E-2</v>
      </c>
      <c r="K1061">
        <f>G1061</f>
        <v>-2.7363200002582744E-2</v>
      </c>
      <c r="O1061">
        <f t="shared" ca="1" si="133"/>
        <v>-2.9364175946792033E-2</v>
      </c>
      <c r="P1061">
        <f t="shared" si="129"/>
        <v>-0.10229281664808115</v>
      </c>
      <c r="Q1061" s="2">
        <f t="shared" si="136"/>
        <v>42040.082999999999</v>
      </c>
      <c r="X1061" s="6"/>
    </row>
    <row r="1062" spans="1:24">
      <c r="A1062" s="15" t="s">
        <v>1574</v>
      </c>
      <c r="B1062" s="35" t="s">
        <v>1647</v>
      </c>
      <c r="C1062" s="12">
        <v>57058.582999999999</v>
      </c>
      <c r="D1062" s="12">
        <v>2.0000000000000001E-4</v>
      </c>
      <c r="E1062" s="16">
        <f t="shared" si="134"/>
        <v>6871.9849038583125</v>
      </c>
      <c r="F1062">
        <f t="shared" si="135"/>
        <v>6872</v>
      </c>
      <c r="G1062">
        <f t="shared" si="132"/>
        <v>-2.7363200002582744E-2</v>
      </c>
      <c r="K1062">
        <f>G1062</f>
        <v>-2.7363200002582744E-2</v>
      </c>
      <c r="O1062">
        <f t="shared" ca="1" si="133"/>
        <v>-2.9364175946792033E-2</v>
      </c>
      <c r="P1062">
        <f t="shared" si="129"/>
        <v>-0.10229281664808115</v>
      </c>
      <c r="Q1062" s="2">
        <f t="shared" si="136"/>
        <v>42040.082999999999</v>
      </c>
      <c r="X1062" s="6"/>
    </row>
    <row r="1063" spans="1:24">
      <c r="A1063" s="15" t="s">
        <v>1575</v>
      </c>
      <c r="B1063" s="35" t="s">
        <v>1647</v>
      </c>
      <c r="C1063" s="12">
        <v>57348.596799999999</v>
      </c>
      <c r="D1063" s="12">
        <v>4.0000000000000002E-4</v>
      </c>
      <c r="E1063" s="16">
        <f t="shared" si="134"/>
        <v>7031.9840785225342</v>
      </c>
      <c r="F1063">
        <f t="shared" si="135"/>
        <v>7032</v>
      </c>
      <c r="G1063">
        <f t="shared" si="132"/>
        <v>-2.8859199999715202E-2</v>
      </c>
      <c r="K1063">
        <f>G1063</f>
        <v>-2.8859199999715202E-2</v>
      </c>
      <c r="O1063">
        <f t="shared" ca="1" si="133"/>
        <v>-3.0060870167504052E-2</v>
      </c>
      <c r="P1063">
        <f t="shared" si="129"/>
        <v>-0.10739872733466359</v>
      </c>
      <c r="Q1063" s="2">
        <f t="shared" si="136"/>
        <v>42330.096799999999</v>
      </c>
      <c r="X1063" s="6"/>
    </row>
    <row r="1064" spans="1:24">
      <c r="A1064" s="76" t="s">
        <v>1578</v>
      </c>
      <c r="B1064" s="77" t="s">
        <v>1647</v>
      </c>
      <c r="C1064" s="78">
        <v>57640.47597</v>
      </c>
      <c r="D1064" s="78">
        <v>2.0000000000000001E-4</v>
      </c>
      <c r="E1064" s="16">
        <f t="shared" si="134"/>
        <v>7193.0123685614153</v>
      </c>
      <c r="F1064">
        <f t="shared" si="135"/>
        <v>7193</v>
      </c>
      <c r="O1064">
        <f t="shared" ca="1" si="133"/>
        <v>-3.0761918727095522E-2</v>
      </c>
      <c r="P1064">
        <f t="shared" si="129"/>
        <v>-0.11265559245504796</v>
      </c>
      <c r="Q1064" s="2">
        <f t="shared" si="136"/>
        <v>42621.97597</v>
      </c>
      <c r="U1064">
        <f>+C1064-(C$7+F1064*C$8)</f>
        <v>2.2419200002332218E-2</v>
      </c>
      <c r="X1064" s="6"/>
    </row>
    <row r="1065" spans="1:24">
      <c r="A1065" s="15" t="s">
        <v>1576</v>
      </c>
      <c r="B1065" s="35" t="s">
        <v>1647</v>
      </c>
      <c r="C1065" s="12">
        <v>57676.675999999999</v>
      </c>
      <c r="D1065" s="12">
        <v>1E-4</v>
      </c>
      <c r="E1065" s="16">
        <f t="shared" si="134"/>
        <v>7212.9837455194092</v>
      </c>
      <c r="F1065">
        <f t="shared" si="135"/>
        <v>7213</v>
      </c>
      <c r="G1065">
        <f t="shared" ref="G1065:G1081" si="138">+C1065-(C$7+F1065*C$8)</f>
        <v>-2.9462799997418188E-2</v>
      </c>
      <c r="K1065">
        <f t="shared" ref="K1065:K1081" si="139">G1065</f>
        <v>-2.9462799997418188E-2</v>
      </c>
      <c r="O1065">
        <f t="shared" ca="1" si="133"/>
        <v>-3.0849005504684522E-2</v>
      </c>
      <c r="P1065">
        <f t="shared" si="129"/>
        <v>-0.1133169575194613</v>
      </c>
      <c r="Q1065" s="2">
        <f t="shared" si="136"/>
        <v>42658.175999999999</v>
      </c>
      <c r="X1065" s="6"/>
    </row>
    <row r="1066" spans="1:24">
      <c r="A1066" s="71" t="s">
        <v>3314</v>
      </c>
      <c r="B1066" s="72" t="s">
        <v>1647</v>
      </c>
      <c r="C1066" s="73">
        <v>57968.504699999998</v>
      </c>
      <c r="D1066" s="73">
        <v>5.9999999999999995E-4</v>
      </c>
      <c r="E1066" s="16">
        <f t="shared" si="134"/>
        <v>7373.9841915096777</v>
      </c>
      <c r="F1066">
        <f t="shared" si="135"/>
        <v>7374</v>
      </c>
      <c r="G1066">
        <f t="shared" si="138"/>
        <v>-2.8654400004597846E-2</v>
      </c>
      <c r="K1066">
        <f t="shared" si="139"/>
        <v>-2.8654400004597846E-2</v>
      </c>
      <c r="O1066">
        <f t="shared" ca="1" si="133"/>
        <v>-3.1550054064275988E-2</v>
      </c>
      <c r="P1066">
        <f t="shared" si="129"/>
        <v>-0.11870806993613198</v>
      </c>
      <c r="Q1066" s="2">
        <f t="shared" si="136"/>
        <v>42950.004699999998</v>
      </c>
      <c r="X1066" s="6"/>
    </row>
    <row r="1067" spans="1:24">
      <c r="A1067" s="69" t="s">
        <v>1577</v>
      </c>
      <c r="B1067" s="70" t="s">
        <v>1647</v>
      </c>
      <c r="C1067" s="69">
        <v>58093.572999999997</v>
      </c>
      <c r="D1067" s="69">
        <v>2.0000000000000001E-4</v>
      </c>
      <c r="E1067" s="16">
        <f t="shared" si="134"/>
        <v>7442.9837521397476</v>
      </c>
      <c r="F1067">
        <f t="shared" si="135"/>
        <v>7443</v>
      </c>
      <c r="G1067">
        <f t="shared" si="138"/>
        <v>-2.9450800000631716E-2</v>
      </c>
      <c r="K1067">
        <f t="shared" si="139"/>
        <v>-2.9450800000631716E-2</v>
      </c>
      <c r="O1067">
        <f t="shared" ca="1" si="133"/>
        <v>-3.1850503446958049E-2</v>
      </c>
      <c r="P1067">
        <f t="shared" si="129"/>
        <v>-0.12105510179048948</v>
      </c>
      <c r="Q1067" s="2">
        <f t="shared" si="136"/>
        <v>43075.072999999997</v>
      </c>
      <c r="X1067" s="6"/>
    </row>
    <row r="1068" spans="1:24">
      <c r="A1068" s="80" t="s">
        <v>1696</v>
      </c>
      <c r="B1068" s="81" t="s">
        <v>1647</v>
      </c>
      <c r="C1068" s="82">
        <v>58343.709799999997</v>
      </c>
      <c r="D1068" s="82">
        <v>2.0000000000000001E-4</v>
      </c>
      <c r="E1068" s="16">
        <f t="shared" si="134"/>
        <v>7580.9829837388979</v>
      </c>
      <c r="F1068">
        <f t="shared" si="135"/>
        <v>7581</v>
      </c>
      <c r="G1068">
        <f t="shared" si="138"/>
        <v>-3.0843600005027838E-2</v>
      </c>
      <c r="K1068">
        <f t="shared" si="139"/>
        <v>-3.0843600005027838E-2</v>
      </c>
      <c r="O1068">
        <f t="shared" ca="1" si="133"/>
        <v>-3.2451402212322164E-2</v>
      </c>
      <c r="P1068">
        <f t="shared" si="129"/>
        <v>-0.12581496468704487</v>
      </c>
      <c r="Q1068" s="2">
        <f t="shared" si="136"/>
        <v>43325.209799999997</v>
      </c>
      <c r="X1068" s="6"/>
    </row>
    <row r="1069" spans="1:24">
      <c r="A1069" s="79" t="s">
        <v>1700</v>
      </c>
      <c r="B1069" s="70" t="s">
        <v>1647</v>
      </c>
      <c r="C1069" s="79">
        <v>58394.462899999999</v>
      </c>
      <c r="D1069" s="79">
        <v>1E-4</v>
      </c>
      <c r="E1069" s="16">
        <f t="shared" si="134"/>
        <v>7608.9832172162396</v>
      </c>
      <c r="F1069">
        <f t="shared" si="135"/>
        <v>7609</v>
      </c>
      <c r="G1069">
        <f t="shared" si="138"/>
        <v>-3.0420399998547509E-2</v>
      </c>
      <c r="K1069">
        <f t="shared" si="139"/>
        <v>-3.0420399998547509E-2</v>
      </c>
      <c r="O1069">
        <f t="shared" ca="1" si="133"/>
        <v>-3.2573323700946767E-2</v>
      </c>
      <c r="P1069">
        <f t="shared" si="129"/>
        <v>-0.12679144021646854</v>
      </c>
      <c r="Q1069" s="2">
        <f t="shared" si="136"/>
        <v>43375.962899999999</v>
      </c>
      <c r="X1069" s="6"/>
    </row>
    <row r="1070" spans="1:24">
      <c r="A1070" s="79" t="s">
        <v>1700</v>
      </c>
      <c r="B1070" s="70" t="s">
        <v>1647</v>
      </c>
      <c r="C1070" s="79">
        <v>58463.343500000003</v>
      </c>
      <c r="D1070" s="79">
        <v>1E-4</v>
      </c>
      <c r="E1070" s="16">
        <f t="shared" si="134"/>
        <v>7646.984302510722</v>
      </c>
      <c r="F1070">
        <f t="shared" si="135"/>
        <v>7647</v>
      </c>
      <c r="G1070">
        <f t="shared" si="138"/>
        <v>-2.8453199993236922E-2</v>
      </c>
      <c r="K1070">
        <f t="shared" si="139"/>
        <v>-2.8453199993236922E-2</v>
      </c>
      <c r="O1070">
        <f t="shared" ca="1" si="133"/>
        <v>-3.2738788578365867E-2</v>
      </c>
      <c r="P1070">
        <f t="shared" si="129"/>
        <v>-0.12812243395672993</v>
      </c>
      <c r="Q1070" s="2">
        <f t="shared" si="136"/>
        <v>43444.843500000003</v>
      </c>
      <c r="X1070" s="6"/>
    </row>
    <row r="1071" spans="1:24">
      <c r="A1071" s="83" t="s">
        <v>1697</v>
      </c>
      <c r="B1071" s="75" t="s">
        <v>1647</v>
      </c>
      <c r="C1071" s="74">
        <v>58762.419600000001</v>
      </c>
      <c r="D1071" s="74">
        <v>1E-4</v>
      </c>
      <c r="E1071" s="16">
        <f t="shared" si="134"/>
        <v>7811.9831031257063</v>
      </c>
      <c r="F1071">
        <f t="shared" si="135"/>
        <v>7812</v>
      </c>
      <c r="G1071">
        <f t="shared" si="138"/>
        <v>-3.0627199994341936E-2</v>
      </c>
      <c r="K1071">
        <f t="shared" si="139"/>
        <v>-3.0627199994341936E-2</v>
      </c>
      <c r="O1071">
        <f t="shared" ref="O1071:O1081" ca="1" si="140">+C$11+C$12*F1071</f>
        <v>-3.3457254493475141E-2</v>
      </c>
      <c r="P1071">
        <f t="shared" si="129"/>
        <v>-0.13397890157344541</v>
      </c>
      <c r="Q1071" s="2">
        <f t="shared" si="136"/>
        <v>43743.919600000001</v>
      </c>
      <c r="X1071" s="6"/>
    </row>
    <row r="1072" spans="1:24">
      <c r="A1072" s="80" t="s">
        <v>1698</v>
      </c>
      <c r="B1072" s="81" t="s">
        <v>1647</v>
      </c>
      <c r="C1072" s="82">
        <v>58789.622000000003</v>
      </c>
      <c r="D1072" s="82" t="s">
        <v>1904</v>
      </c>
      <c r="E1072" s="16">
        <f t="shared" si="134"/>
        <v>7826.9905322511013</v>
      </c>
      <c r="F1072">
        <f t="shared" si="135"/>
        <v>7827</v>
      </c>
      <c r="G1072">
        <f t="shared" si="138"/>
        <v>-1.7161199997644871E-2</v>
      </c>
      <c r="K1072">
        <f t="shared" si="139"/>
        <v>-1.7161199997644871E-2</v>
      </c>
      <c r="O1072">
        <f t="shared" ca="1" si="140"/>
        <v>-3.352256957666689E-2</v>
      </c>
      <c r="P1072">
        <f t="shared" si="129"/>
        <v>-0.1345175269253194</v>
      </c>
      <c r="Q1072" s="2">
        <f t="shared" si="136"/>
        <v>43771.122000000003</v>
      </c>
      <c r="X1072" s="6"/>
    </row>
    <row r="1073" spans="1:24">
      <c r="A1073" s="83" t="s">
        <v>1699</v>
      </c>
      <c r="B1073" s="75" t="s">
        <v>1647</v>
      </c>
      <c r="C1073" s="74">
        <v>59103.186099999999</v>
      </c>
      <c r="D1073" s="74" t="s">
        <v>1481</v>
      </c>
      <c r="E1073" s="16">
        <f t="shared" si="134"/>
        <v>7999.9822905892524</v>
      </c>
      <c r="F1073">
        <f t="shared" si="135"/>
        <v>8000</v>
      </c>
      <c r="G1073">
        <f t="shared" si="138"/>
        <v>-3.2100000003993046E-2</v>
      </c>
      <c r="K1073">
        <f t="shared" si="139"/>
        <v>-3.2100000003993046E-2</v>
      </c>
      <c r="O1073">
        <f t="shared" ca="1" si="140"/>
        <v>-3.427587020281176E-2</v>
      </c>
      <c r="P1073">
        <f t="shared" si="129"/>
        <v>-0.14080458873180776</v>
      </c>
      <c r="Q1073" s="2">
        <f t="shared" si="136"/>
        <v>44084.686099999999</v>
      </c>
      <c r="X1073" s="6"/>
    </row>
    <row r="1074" spans="1:24">
      <c r="A1074" s="86" t="s">
        <v>3423</v>
      </c>
      <c r="B1074" s="84" t="s">
        <v>1647</v>
      </c>
      <c r="C1074" s="85">
        <v>59137.624499999998</v>
      </c>
      <c r="D1074" s="86">
        <v>2.0000000000000001E-4</v>
      </c>
      <c r="E1074" s="16">
        <f t="shared" si="134"/>
        <v>8018.9817850159179</v>
      </c>
      <c r="F1074">
        <f t="shared" si="135"/>
        <v>8019</v>
      </c>
      <c r="G1074">
        <f t="shared" si="138"/>
        <v>-3.301639999699546E-2</v>
      </c>
      <c r="K1074">
        <f t="shared" si="139"/>
        <v>-3.301639999699546E-2</v>
      </c>
      <c r="O1074">
        <f t="shared" ca="1" si="140"/>
        <v>-3.435860264152131E-2</v>
      </c>
      <c r="P1074">
        <f t="shared" si="129"/>
        <v>-0.14150347812543218</v>
      </c>
      <c r="Q1074" s="2">
        <f t="shared" si="136"/>
        <v>44119.124499999998</v>
      </c>
      <c r="X1074" s="6"/>
    </row>
    <row r="1075" spans="1:24">
      <c r="A1075" s="86" t="s">
        <v>3424</v>
      </c>
      <c r="B1075" s="84" t="s">
        <v>1647</v>
      </c>
      <c r="C1075" s="85">
        <v>59137.6247</v>
      </c>
      <c r="D1075" s="86">
        <v>2.0000000000000001E-4</v>
      </c>
      <c r="E1075" s="16">
        <f t="shared" si="134"/>
        <v>8018.9818953549266</v>
      </c>
      <c r="F1075">
        <f t="shared" si="135"/>
        <v>8019</v>
      </c>
      <c r="G1075">
        <f t="shared" si="138"/>
        <v>-3.2816399994771928E-2</v>
      </c>
      <c r="K1075">
        <f t="shared" si="139"/>
        <v>-3.2816399994771928E-2</v>
      </c>
      <c r="O1075">
        <f t="shared" ca="1" si="140"/>
        <v>-3.435860264152131E-2</v>
      </c>
      <c r="P1075">
        <f t="shared" si="129"/>
        <v>-0.14150347812543218</v>
      </c>
      <c r="Q1075" s="2">
        <f t="shared" si="136"/>
        <v>44119.1247</v>
      </c>
      <c r="X1075" s="6"/>
    </row>
    <row r="1076" spans="1:24">
      <c r="A1076" s="86" t="s">
        <v>3423</v>
      </c>
      <c r="B1076" s="84" t="s">
        <v>1647</v>
      </c>
      <c r="C1076" s="85">
        <v>59157.5628</v>
      </c>
      <c r="D1076" s="86">
        <v>2.0000000000000001E-4</v>
      </c>
      <c r="E1076" s="16">
        <f t="shared" si="134"/>
        <v>8029.9816462094468</v>
      </c>
      <c r="F1076">
        <f t="shared" si="135"/>
        <v>8030</v>
      </c>
      <c r="G1076">
        <f t="shared" si="138"/>
        <v>-3.326799999922514E-2</v>
      </c>
      <c r="K1076">
        <f t="shared" si="139"/>
        <v>-3.326799999922514E-2</v>
      </c>
      <c r="O1076">
        <f t="shared" ca="1" si="140"/>
        <v>-3.4406500369195264E-2</v>
      </c>
      <c r="P1076">
        <f t="shared" si="129"/>
        <v>-0.14190885842573175</v>
      </c>
      <c r="Q1076" s="2">
        <f t="shared" si="136"/>
        <v>44139.0628</v>
      </c>
      <c r="X1076" s="6"/>
    </row>
    <row r="1077" spans="1:24">
      <c r="A1077" s="86" t="s">
        <v>3426</v>
      </c>
      <c r="B1077" s="84" t="s">
        <v>1647</v>
      </c>
      <c r="C1077" s="87">
        <v>59179.314230000135</v>
      </c>
      <c r="D1077" s="87">
        <v>4.4000000000000002E-4</v>
      </c>
      <c r="E1077" s="16">
        <f t="shared" si="134"/>
        <v>8041.9818022288782</v>
      </c>
      <c r="F1077">
        <f t="shared" si="135"/>
        <v>8042</v>
      </c>
      <c r="G1077">
        <f t="shared" si="138"/>
        <v>-3.2985199868562631E-2</v>
      </c>
      <c r="K1077">
        <f t="shared" si="139"/>
        <v>-3.2985199868562631E-2</v>
      </c>
      <c r="O1077">
        <f t="shared" ca="1" si="140"/>
        <v>-3.4458752435748662E-2</v>
      </c>
      <c r="P1077">
        <f t="shared" si="129"/>
        <v>-0.14235172722154932</v>
      </c>
      <c r="Q1077" s="2">
        <f t="shared" si="136"/>
        <v>44160.814230000135</v>
      </c>
      <c r="X1077" s="6"/>
    </row>
    <row r="1078" spans="1:24">
      <c r="A1078" s="86" t="s">
        <v>3424</v>
      </c>
      <c r="B1078" s="84" t="s">
        <v>1647</v>
      </c>
      <c r="C1078" s="85">
        <v>59467.512600000002</v>
      </c>
      <c r="D1078" s="86">
        <v>2E-3</v>
      </c>
      <c r="E1078" s="16">
        <f t="shared" si="134"/>
        <v>8200.9794131686085</v>
      </c>
      <c r="F1078">
        <f t="shared" si="135"/>
        <v>8201</v>
      </c>
      <c r="G1078">
        <f t="shared" si="138"/>
        <v>-3.7315599998692051E-2</v>
      </c>
      <c r="K1078">
        <f t="shared" si="139"/>
        <v>-3.7315599998692051E-2</v>
      </c>
      <c r="O1078">
        <f t="shared" ca="1" si="140"/>
        <v>-3.5151092317581234E-2</v>
      </c>
      <c r="P1078">
        <f t="shared" si="129"/>
        <v>-0.14828236615947354</v>
      </c>
      <c r="Q1078" s="2">
        <f t="shared" si="136"/>
        <v>44449.012600000002</v>
      </c>
      <c r="X1078" s="6"/>
    </row>
    <row r="1079" spans="1:24">
      <c r="A1079" s="89" t="s">
        <v>3427</v>
      </c>
      <c r="B1079" s="88" t="s">
        <v>1647</v>
      </c>
      <c r="C1079" s="85">
        <v>59851.785799999998</v>
      </c>
      <c r="D1079" s="86">
        <v>8.0000000000000004E-4</v>
      </c>
      <c r="E1079" s="16">
        <f t="shared" si="134"/>
        <v>8412.9810311798174</v>
      </c>
      <c r="F1079">
        <f t="shared" si="135"/>
        <v>8413</v>
      </c>
      <c r="G1079">
        <f t="shared" si="138"/>
        <v>-3.438280000409577E-2</v>
      </c>
      <c r="K1079">
        <f t="shared" si="139"/>
        <v>-3.438280000409577E-2</v>
      </c>
      <c r="O1079">
        <f t="shared" ca="1" si="140"/>
        <v>-3.6074212160024655E-2</v>
      </c>
      <c r="P1079">
        <f t="shared" si="129"/>
        <v>-0.15637105248551433</v>
      </c>
      <c r="Q1079" s="2">
        <f t="shared" si="136"/>
        <v>44833.285799999998</v>
      </c>
      <c r="X1079" s="6"/>
    </row>
    <row r="1080" spans="1:24">
      <c r="A1080" s="89" t="s">
        <v>3428</v>
      </c>
      <c r="B1080" s="88" t="s">
        <v>1647</v>
      </c>
      <c r="C1080" s="85">
        <v>59891.679700000001</v>
      </c>
      <c r="D1080" s="86">
        <v>1.1999999999999999E-3</v>
      </c>
      <c r="E1080" s="16">
        <f t="shared" si="134"/>
        <v>8434.9902978910468</v>
      </c>
      <c r="F1080">
        <f t="shared" si="135"/>
        <v>8435</v>
      </c>
      <c r="G1080">
        <f t="shared" si="138"/>
        <v>-1.7585999994480517E-2</v>
      </c>
      <c r="K1080">
        <f t="shared" si="139"/>
        <v>-1.7585999994480517E-2</v>
      </c>
      <c r="O1080">
        <f t="shared" ca="1" si="140"/>
        <v>-3.6170007615372556E-2</v>
      </c>
      <c r="P1080">
        <f t="shared" si="129"/>
        <v>-0.15722230241342069</v>
      </c>
      <c r="Q1080" s="2">
        <f t="shared" si="136"/>
        <v>44873.179700000001</v>
      </c>
      <c r="X1080" s="6"/>
    </row>
    <row r="1081" spans="1:24">
      <c r="A1081" s="86" t="s">
        <v>3425</v>
      </c>
      <c r="B1081" s="84" t="s">
        <v>1647</v>
      </c>
      <c r="C1081" s="87">
        <v>59962.351540000178</v>
      </c>
      <c r="D1081" s="87">
        <v>5.0000000000000001E-4</v>
      </c>
      <c r="E1081" s="16">
        <f t="shared" si="134"/>
        <v>8473.9796014070525</v>
      </c>
      <c r="F1081">
        <f t="shared" si="135"/>
        <v>8474</v>
      </c>
      <c r="G1081">
        <f t="shared" si="138"/>
        <v>-3.6974399823520798E-2</v>
      </c>
      <c r="K1081">
        <f t="shared" si="139"/>
        <v>-3.6974399823520798E-2</v>
      </c>
      <c r="O1081">
        <f t="shared" ca="1" si="140"/>
        <v>-3.6339826831671113E-2</v>
      </c>
      <c r="P1081">
        <f t="shared" si="129"/>
        <v>-0.15873681618706695</v>
      </c>
      <c r="Q1081" s="2">
        <f t="shared" si="136"/>
        <v>44943.851540000178</v>
      </c>
      <c r="X1081" s="6"/>
    </row>
    <row r="1082" spans="1:24">
      <c r="A1082" s="61"/>
      <c r="B1082" s="62"/>
      <c r="C1082" s="61"/>
      <c r="D1082" s="61"/>
      <c r="E1082" s="16"/>
      <c r="Q1082" s="2"/>
      <c r="X1082" s="6"/>
    </row>
    <row r="1083" spans="1:24">
      <c r="A1083" s="61"/>
      <c r="B1083" s="62"/>
      <c r="C1083" s="61"/>
      <c r="D1083" s="61"/>
      <c r="E1083" s="16"/>
      <c r="Q1083" s="2"/>
      <c r="X1083" s="6"/>
    </row>
    <row r="1084" spans="1:24">
      <c r="A1084" s="61"/>
      <c r="B1084" s="62"/>
      <c r="C1084" s="61"/>
      <c r="D1084" s="61"/>
      <c r="E1084" s="16"/>
      <c r="Q1084" s="2"/>
      <c r="X1084" s="6"/>
    </row>
    <row r="1085" spans="1:24">
      <c r="A1085" s="61"/>
      <c r="B1085" s="62"/>
      <c r="C1085" s="61"/>
      <c r="D1085" s="61"/>
      <c r="E1085" s="16"/>
      <c r="Q1085" s="2"/>
      <c r="X1085" s="6"/>
    </row>
    <row r="1086" spans="1:24">
      <c r="A1086" s="61"/>
      <c r="B1086" s="62"/>
      <c r="C1086" s="61"/>
      <c r="D1086" s="61"/>
      <c r="E1086" s="16"/>
      <c r="Q1086" s="2"/>
      <c r="X1086" s="6"/>
    </row>
    <row r="1087" spans="1:24">
      <c r="A1087" s="61"/>
      <c r="B1087" s="62"/>
      <c r="C1087" s="61"/>
      <c r="D1087" s="61"/>
      <c r="E1087" s="16"/>
      <c r="Q1087" s="2"/>
      <c r="X1087" s="6"/>
    </row>
    <row r="1088" spans="1:24">
      <c r="A1088" s="61"/>
      <c r="B1088" s="62"/>
      <c r="C1088" s="61"/>
      <c r="D1088" s="61"/>
      <c r="E1088" s="16"/>
      <c r="Q1088" s="2"/>
      <c r="X1088" s="6"/>
    </row>
    <row r="1089" spans="1:24">
      <c r="A1089" s="61"/>
      <c r="B1089" s="62"/>
      <c r="C1089" s="61"/>
      <c r="D1089" s="61"/>
      <c r="E1089" s="16"/>
      <c r="Q1089" s="2"/>
      <c r="X1089" s="6"/>
    </row>
    <row r="1090" spans="1:24">
      <c r="A1090" s="61"/>
      <c r="B1090" s="62"/>
      <c r="C1090" s="61"/>
      <c r="D1090" s="61"/>
      <c r="E1090" s="16"/>
      <c r="Q1090" s="2"/>
      <c r="X1090" s="6"/>
    </row>
    <row r="1091" spans="1:24">
      <c r="A1091" s="61"/>
      <c r="B1091" s="62"/>
      <c r="C1091" s="61"/>
      <c r="D1091" s="61"/>
      <c r="E1091" s="16"/>
      <c r="Q1091" s="2"/>
      <c r="X1091" s="6"/>
    </row>
    <row r="1092" spans="1:24">
      <c r="A1092" s="61"/>
      <c r="B1092" s="62"/>
      <c r="C1092" s="61"/>
      <c r="D1092" s="61"/>
      <c r="E1092" s="16"/>
      <c r="Q1092" s="2"/>
      <c r="X1092" s="6"/>
    </row>
    <row r="1093" spans="1:24">
      <c r="A1093" s="61"/>
      <c r="B1093" s="62"/>
      <c r="C1093" s="61"/>
      <c r="D1093" s="61"/>
      <c r="E1093" s="16"/>
      <c r="Q1093" s="2"/>
      <c r="X1093" s="6"/>
    </row>
    <row r="1094" spans="1:24">
      <c r="A1094" s="61"/>
      <c r="B1094" s="62"/>
      <c r="C1094" s="61"/>
      <c r="D1094" s="61"/>
      <c r="E1094" s="16"/>
      <c r="Q1094" s="2"/>
      <c r="X1094" s="6"/>
    </row>
    <row r="1095" spans="1:24">
      <c r="A1095" s="61"/>
      <c r="B1095" s="62"/>
      <c r="C1095" s="61"/>
      <c r="D1095" s="61"/>
      <c r="E1095" s="16"/>
      <c r="Q1095" s="2"/>
      <c r="X1095" s="6"/>
    </row>
    <row r="1096" spans="1:24">
      <c r="A1096" s="61"/>
      <c r="B1096" s="62"/>
      <c r="C1096" s="61"/>
      <c r="D1096" s="61"/>
      <c r="E1096" s="16"/>
      <c r="Q1096" s="2"/>
      <c r="X1096" s="6"/>
    </row>
    <row r="1097" spans="1:24">
      <c r="A1097" s="61"/>
      <c r="B1097" s="62"/>
      <c r="C1097" s="61"/>
      <c r="D1097" s="61"/>
      <c r="E1097" s="16"/>
      <c r="Q1097" s="2"/>
      <c r="X1097" s="6"/>
    </row>
    <row r="1098" spans="1:24">
      <c r="A1098" s="61"/>
      <c r="B1098" s="62"/>
      <c r="C1098" s="61"/>
      <c r="D1098" s="61"/>
      <c r="E1098" s="16"/>
      <c r="Q1098" s="2"/>
      <c r="X1098" s="6"/>
    </row>
    <row r="1099" spans="1:24">
      <c r="A1099" s="61"/>
      <c r="B1099" s="62"/>
      <c r="C1099" s="61"/>
      <c r="D1099" s="61"/>
      <c r="E1099" s="16"/>
      <c r="Q1099" s="2"/>
      <c r="X1099" s="6"/>
    </row>
    <row r="1100" spans="1:24">
      <c r="A1100" s="61"/>
      <c r="B1100" s="62"/>
      <c r="C1100" s="61"/>
      <c r="D1100" s="61"/>
      <c r="E1100" s="16"/>
      <c r="Q1100" s="2"/>
      <c r="X1100" s="6"/>
    </row>
    <row r="1101" spans="1:24">
      <c r="A1101" s="61"/>
      <c r="B1101" s="62"/>
      <c r="C1101" s="61"/>
      <c r="D1101" s="61"/>
      <c r="E1101" s="16"/>
      <c r="Q1101" s="2"/>
      <c r="X1101" s="6"/>
    </row>
    <row r="1102" spans="1:24">
      <c r="A1102" s="61"/>
      <c r="B1102" s="62"/>
      <c r="C1102" s="61"/>
      <c r="D1102" s="61"/>
      <c r="E1102" s="16"/>
      <c r="Q1102" s="2"/>
      <c r="X1102" s="6"/>
    </row>
    <row r="1103" spans="1:24">
      <c r="A1103" s="61"/>
      <c r="B1103" s="62"/>
      <c r="C1103" s="61"/>
      <c r="D1103" s="61"/>
      <c r="E1103" s="16"/>
      <c r="Q1103" s="2"/>
      <c r="X1103" s="6"/>
    </row>
    <row r="1104" spans="1:24">
      <c r="A1104" s="61"/>
      <c r="B1104" s="62"/>
      <c r="C1104" s="61"/>
      <c r="D1104" s="61"/>
      <c r="E1104" s="16"/>
      <c r="Q1104" s="2"/>
      <c r="X1104" s="6"/>
    </row>
    <row r="1105" spans="1:24">
      <c r="A1105" s="61"/>
      <c r="B1105" s="62"/>
      <c r="C1105" s="61"/>
      <c r="D1105" s="61"/>
      <c r="E1105" s="16"/>
      <c r="Q1105" s="2"/>
      <c r="X1105" s="6"/>
    </row>
    <row r="1106" spans="1:24">
      <c r="A1106" s="61"/>
      <c r="B1106" s="62"/>
      <c r="C1106" s="61"/>
      <c r="D1106" s="61"/>
      <c r="E1106" s="16"/>
      <c r="Q1106" s="2"/>
      <c r="X1106" s="6"/>
    </row>
    <row r="1107" spans="1:24">
      <c r="A1107" s="61"/>
      <c r="B1107" s="62"/>
      <c r="C1107" s="61"/>
      <c r="D1107" s="61"/>
      <c r="E1107" s="16"/>
      <c r="Q1107" s="2"/>
      <c r="X1107" s="6"/>
    </row>
    <row r="1108" spans="1:24">
      <c r="A1108" s="61"/>
      <c r="B1108" s="62"/>
      <c r="C1108" s="61"/>
      <c r="D1108" s="61"/>
      <c r="E1108" s="16"/>
      <c r="Q1108" s="2"/>
      <c r="X1108" s="6"/>
    </row>
    <row r="1109" spans="1:24">
      <c r="A1109" s="61"/>
      <c r="B1109" s="62"/>
      <c r="C1109" s="61"/>
      <c r="D1109" s="61"/>
      <c r="E1109" s="16"/>
      <c r="Q1109" s="2"/>
      <c r="X1109" s="6"/>
    </row>
    <row r="1110" spans="1:24">
      <c r="A1110" s="61"/>
      <c r="B1110" s="62"/>
      <c r="C1110" s="61"/>
      <c r="D1110" s="61"/>
      <c r="E1110" s="16"/>
      <c r="Q1110" s="2"/>
      <c r="X1110" s="6"/>
    </row>
    <row r="1111" spans="1:24">
      <c r="A1111" s="61"/>
      <c r="B1111" s="62"/>
      <c r="C1111" s="61"/>
      <c r="D1111" s="61"/>
      <c r="E1111" s="16"/>
      <c r="Q1111" s="2"/>
      <c r="X1111" s="6"/>
    </row>
    <row r="1112" spans="1:24">
      <c r="A1112" s="61"/>
      <c r="B1112" s="62"/>
      <c r="C1112" s="61"/>
      <c r="D1112" s="61"/>
      <c r="E1112" s="16"/>
      <c r="Q1112" s="2"/>
      <c r="X1112" s="6"/>
    </row>
    <row r="1113" spans="1:24">
      <c r="A1113" s="61"/>
      <c r="B1113" s="62"/>
      <c r="C1113" s="61"/>
      <c r="D1113" s="61"/>
      <c r="E1113" s="16"/>
      <c r="Q1113" s="2"/>
      <c r="X1113" s="6"/>
    </row>
    <row r="1114" spans="1:24">
      <c r="A1114" s="61"/>
      <c r="B1114" s="62"/>
      <c r="C1114" s="61"/>
      <c r="D1114" s="61"/>
      <c r="E1114" s="16"/>
      <c r="Q1114" s="2"/>
      <c r="X1114" s="6"/>
    </row>
    <row r="1115" spans="1:24">
      <c r="A1115" s="61"/>
      <c r="B1115" s="62"/>
      <c r="C1115" s="61"/>
      <c r="D1115" s="61"/>
      <c r="E1115" s="16"/>
      <c r="Q1115" s="2"/>
      <c r="X1115" s="6"/>
    </row>
    <row r="1116" spans="1:24">
      <c r="A1116" s="61"/>
      <c r="B1116" s="62"/>
      <c r="C1116" s="61"/>
      <c r="D1116" s="61"/>
      <c r="E1116" s="16"/>
      <c r="Q1116" s="2"/>
      <c r="X1116" s="6"/>
    </row>
    <row r="1117" spans="1:24">
      <c r="A1117" s="61"/>
      <c r="B1117" s="62"/>
      <c r="C1117" s="61"/>
      <c r="D1117" s="61"/>
      <c r="E1117" s="16"/>
      <c r="Q1117" s="2"/>
      <c r="X1117" s="6"/>
    </row>
    <row r="1118" spans="1:24">
      <c r="A1118" s="61"/>
      <c r="B1118" s="62"/>
      <c r="C1118" s="61"/>
      <c r="D1118" s="61"/>
      <c r="E1118" s="16"/>
      <c r="Q1118" s="2"/>
      <c r="X1118" s="6"/>
    </row>
    <row r="1119" spans="1:24">
      <c r="A1119" s="61"/>
      <c r="B1119" s="62"/>
      <c r="C1119" s="61"/>
      <c r="D1119" s="61"/>
      <c r="E1119" s="16"/>
      <c r="Q1119" s="2"/>
      <c r="X1119" s="6"/>
    </row>
    <row r="1120" spans="1:24">
      <c r="A1120" s="61"/>
      <c r="B1120" s="62"/>
      <c r="C1120" s="61"/>
      <c r="D1120" s="61"/>
      <c r="E1120" s="16"/>
      <c r="Q1120" s="2"/>
      <c r="X1120" s="6"/>
    </row>
    <row r="1121" spans="1:24">
      <c r="A1121" s="61"/>
      <c r="B1121" s="62"/>
      <c r="C1121" s="61"/>
      <c r="D1121" s="61"/>
      <c r="E1121" s="16"/>
      <c r="Q1121" s="2"/>
      <c r="X1121" s="6"/>
    </row>
    <row r="1122" spans="1:24">
      <c r="A1122" s="61"/>
      <c r="B1122" s="62"/>
      <c r="C1122" s="61"/>
      <c r="D1122" s="61"/>
      <c r="E1122" s="16"/>
      <c r="Q1122" s="2"/>
      <c r="X1122" s="6"/>
    </row>
    <row r="1123" spans="1:24">
      <c r="A1123" s="61"/>
      <c r="B1123" s="62"/>
      <c r="C1123" s="61"/>
      <c r="D1123" s="61"/>
      <c r="E1123" s="16"/>
      <c r="Q1123" s="2"/>
      <c r="X1123" s="6"/>
    </row>
    <row r="1124" spans="1:24">
      <c r="A1124" s="61"/>
      <c r="B1124" s="62"/>
      <c r="C1124" s="61"/>
      <c r="D1124" s="61"/>
      <c r="E1124" s="16"/>
      <c r="Q1124" s="2"/>
      <c r="X1124" s="6"/>
    </row>
    <row r="1125" spans="1:24">
      <c r="A1125" s="61"/>
      <c r="B1125" s="62"/>
      <c r="C1125" s="61"/>
      <c r="D1125" s="61"/>
      <c r="E1125" s="16"/>
      <c r="Q1125" s="2"/>
      <c r="X1125" s="6"/>
    </row>
    <row r="1126" spans="1:24">
      <c r="A1126" s="61"/>
      <c r="B1126" s="62"/>
      <c r="C1126" s="61"/>
      <c r="D1126" s="61"/>
      <c r="E1126" s="16"/>
      <c r="Q1126" s="2"/>
      <c r="X1126" s="6"/>
    </row>
    <row r="1127" spans="1:24">
      <c r="A1127" s="61"/>
      <c r="B1127" s="62"/>
      <c r="C1127" s="61"/>
      <c r="D1127" s="61"/>
      <c r="E1127" s="16"/>
      <c r="Q1127" s="2"/>
      <c r="X1127" s="6"/>
    </row>
    <row r="1128" spans="1:24">
      <c r="A1128" s="61"/>
      <c r="B1128" s="62"/>
      <c r="C1128" s="61"/>
      <c r="D1128" s="61"/>
      <c r="E1128" s="16"/>
      <c r="Q1128" s="2"/>
      <c r="X1128" s="6"/>
    </row>
    <row r="1129" spans="1:24">
      <c r="A1129" s="61"/>
      <c r="B1129" s="62"/>
      <c r="C1129" s="61"/>
      <c r="D1129" s="61"/>
      <c r="E1129" s="16"/>
      <c r="Q1129" s="2"/>
      <c r="X1129" s="6"/>
    </row>
    <row r="1130" spans="1:24">
      <c r="A1130" s="61"/>
      <c r="B1130" s="62"/>
      <c r="C1130" s="61"/>
      <c r="D1130" s="61"/>
      <c r="E1130" s="16"/>
      <c r="Q1130" s="2"/>
      <c r="X1130" s="6"/>
    </row>
    <row r="1131" spans="1:24">
      <c r="A1131" s="61"/>
      <c r="B1131" s="62"/>
      <c r="C1131" s="61"/>
      <c r="D1131" s="61"/>
      <c r="E1131" s="16"/>
      <c r="Q1131" s="2"/>
      <c r="X1131" s="6"/>
    </row>
    <row r="1132" spans="1:24">
      <c r="A1132" s="61"/>
      <c r="B1132" s="62"/>
      <c r="C1132" s="61"/>
      <c r="D1132" s="61"/>
      <c r="E1132" s="16"/>
      <c r="Q1132" s="2"/>
      <c r="X1132" s="6"/>
    </row>
    <row r="1133" spans="1:24">
      <c r="A1133" s="61"/>
      <c r="B1133" s="62"/>
      <c r="C1133" s="61"/>
      <c r="D1133" s="61"/>
      <c r="E1133" s="16"/>
      <c r="Q1133" s="2"/>
      <c r="X1133" s="6"/>
    </row>
    <row r="1134" spans="1:24">
      <c r="A1134" s="61"/>
      <c r="B1134" s="62"/>
      <c r="C1134" s="61"/>
      <c r="D1134" s="61"/>
      <c r="E1134" s="16"/>
      <c r="Q1134" s="2"/>
      <c r="X1134" s="6"/>
    </row>
    <row r="1135" spans="1:24">
      <c r="A1135" s="61"/>
      <c r="B1135" s="62"/>
      <c r="C1135" s="61"/>
      <c r="D1135" s="61"/>
      <c r="E1135" s="16"/>
      <c r="Q1135" s="2"/>
      <c r="X1135" s="6"/>
    </row>
    <row r="1136" spans="1:24">
      <c r="A1136" s="61"/>
      <c r="B1136" s="62"/>
      <c r="C1136" s="61"/>
      <c r="D1136" s="61"/>
      <c r="E1136" s="16"/>
      <c r="Q1136" s="2"/>
      <c r="X1136" s="6"/>
    </row>
    <row r="1137" spans="1:24">
      <c r="A1137" s="61"/>
      <c r="B1137" s="62"/>
      <c r="C1137" s="61"/>
      <c r="D1137" s="61"/>
      <c r="E1137" s="16"/>
      <c r="Q1137" s="2"/>
      <c r="X1137" s="6"/>
    </row>
    <row r="1138" spans="1:24">
      <c r="A1138" s="61"/>
      <c r="B1138" s="62"/>
      <c r="C1138" s="61"/>
      <c r="D1138" s="61"/>
      <c r="E1138" s="16"/>
      <c r="Q1138" s="2"/>
      <c r="X1138" s="6"/>
    </row>
    <row r="1139" spans="1:24">
      <c r="A1139" s="61"/>
      <c r="B1139" s="62"/>
      <c r="C1139" s="61"/>
      <c r="D1139" s="61"/>
      <c r="E1139" s="16"/>
      <c r="Q1139" s="2"/>
      <c r="X1139" s="6"/>
    </row>
    <row r="1140" spans="1:24">
      <c r="A1140" s="61"/>
      <c r="B1140" s="62"/>
      <c r="C1140" s="61"/>
      <c r="D1140" s="61"/>
      <c r="E1140" s="16"/>
      <c r="Q1140" s="2"/>
      <c r="X1140" s="6"/>
    </row>
    <row r="1141" spans="1:24">
      <c r="A1141" s="61"/>
      <c r="B1141" s="62"/>
      <c r="C1141" s="61"/>
      <c r="D1141" s="61"/>
      <c r="E1141" s="16"/>
      <c r="Q1141" s="2"/>
      <c r="X1141" s="6"/>
    </row>
    <row r="1142" spans="1:24">
      <c r="A1142" s="61"/>
      <c r="B1142" s="62"/>
      <c r="C1142" s="61"/>
      <c r="D1142" s="61"/>
      <c r="E1142" s="16"/>
      <c r="Q1142" s="2"/>
      <c r="X1142" s="6"/>
    </row>
    <row r="1143" spans="1:24">
      <c r="A1143" s="61"/>
      <c r="B1143" s="62"/>
      <c r="C1143" s="61"/>
      <c r="D1143" s="61"/>
      <c r="E1143" s="16"/>
      <c r="Q1143" s="2"/>
      <c r="X1143" s="6"/>
    </row>
    <row r="1144" spans="1:24">
      <c r="A1144" s="61"/>
      <c r="B1144" s="62"/>
      <c r="C1144" s="61"/>
      <c r="D1144" s="61"/>
      <c r="E1144" s="16"/>
      <c r="Q1144" s="2"/>
      <c r="X1144" s="6"/>
    </row>
    <row r="1145" spans="1:24">
      <c r="A1145" s="61"/>
      <c r="B1145" s="62"/>
      <c r="C1145" s="61"/>
      <c r="D1145" s="61"/>
      <c r="E1145" s="16"/>
      <c r="Q1145" s="2"/>
      <c r="X1145" s="6"/>
    </row>
    <row r="1146" spans="1:24">
      <c r="A1146" s="61"/>
      <c r="B1146" s="62"/>
      <c r="C1146" s="61"/>
      <c r="D1146" s="61"/>
      <c r="E1146" s="16"/>
      <c r="Q1146" s="2"/>
      <c r="X1146" s="6"/>
    </row>
    <row r="1147" spans="1:24">
      <c r="A1147" s="61"/>
      <c r="B1147" s="62"/>
      <c r="C1147" s="61"/>
      <c r="D1147" s="61"/>
      <c r="E1147" s="16"/>
      <c r="Q1147" s="2"/>
      <c r="X1147" s="6"/>
    </row>
    <row r="1148" spans="1:24">
      <c r="A1148" s="61"/>
      <c r="B1148" s="62"/>
      <c r="C1148" s="61"/>
      <c r="D1148" s="61"/>
      <c r="E1148" s="16"/>
      <c r="Q1148" s="2"/>
      <c r="X1148" s="6"/>
    </row>
    <row r="1149" spans="1:24">
      <c r="A1149" s="61"/>
      <c r="B1149" s="62"/>
      <c r="C1149" s="61"/>
      <c r="D1149" s="61"/>
      <c r="E1149" s="16"/>
      <c r="Q1149" s="2"/>
      <c r="X1149" s="6"/>
    </row>
    <row r="1150" spans="1:24">
      <c r="A1150" s="61"/>
      <c r="B1150" s="62"/>
      <c r="C1150" s="61"/>
      <c r="D1150" s="61"/>
      <c r="E1150" s="16"/>
      <c r="Q1150" s="2"/>
      <c r="X1150" s="6"/>
    </row>
    <row r="1151" spans="1:24">
      <c r="A1151" s="61"/>
      <c r="B1151" s="62"/>
      <c r="C1151" s="61"/>
      <c r="D1151" s="61"/>
      <c r="E1151" s="16"/>
      <c r="Q1151" s="2"/>
      <c r="X1151" s="6"/>
    </row>
    <row r="1152" spans="1:24">
      <c r="A1152" s="61"/>
      <c r="B1152" s="62"/>
      <c r="C1152" s="61"/>
      <c r="D1152" s="61"/>
      <c r="E1152" s="16"/>
      <c r="Q1152" s="2"/>
      <c r="X1152" s="6"/>
    </row>
    <row r="1153" spans="1:24">
      <c r="A1153" s="61"/>
      <c r="B1153" s="62"/>
      <c r="C1153" s="61"/>
      <c r="D1153" s="61"/>
      <c r="E1153" s="16"/>
      <c r="Q1153" s="2"/>
      <c r="X1153" s="6"/>
    </row>
    <row r="1154" spans="1:24">
      <c r="A1154" s="61"/>
      <c r="B1154" s="62"/>
      <c r="C1154" s="61"/>
      <c r="D1154" s="61"/>
      <c r="E1154" s="16"/>
      <c r="Q1154" s="2"/>
      <c r="X1154" s="6"/>
    </row>
    <row r="1155" spans="1:24">
      <c r="A1155" s="61"/>
      <c r="B1155" s="62"/>
      <c r="C1155" s="61"/>
      <c r="D1155" s="61"/>
      <c r="E1155" s="16"/>
      <c r="Q1155" s="2"/>
      <c r="X1155" s="6"/>
    </row>
    <row r="1156" spans="1:24">
      <c r="A1156" s="61"/>
      <c r="B1156" s="62"/>
      <c r="C1156" s="61"/>
      <c r="D1156" s="61"/>
      <c r="E1156" s="16"/>
      <c r="Q1156" s="2"/>
      <c r="X1156" s="6"/>
    </row>
    <row r="1157" spans="1:24">
      <c r="A1157" s="61"/>
      <c r="B1157" s="62"/>
      <c r="C1157" s="61"/>
      <c r="D1157" s="61"/>
      <c r="E1157" s="16"/>
      <c r="Q1157" s="2"/>
      <c r="X1157" s="6"/>
    </row>
    <row r="1158" spans="1:24">
      <c r="A1158" s="61"/>
      <c r="B1158" s="62"/>
      <c r="C1158" s="61"/>
      <c r="D1158" s="61"/>
      <c r="E1158" s="16"/>
      <c r="Q1158" s="2"/>
      <c r="X1158" s="6"/>
    </row>
    <row r="1159" spans="1:24">
      <c r="A1159" s="61"/>
      <c r="B1159" s="62"/>
      <c r="C1159" s="61"/>
      <c r="D1159" s="61"/>
      <c r="E1159" s="16"/>
      <c r="Q1159" s="2"/>
      <c r="X1159" s="6"/>
    </row>
    <row r="1160" spans="1:24">
      <c r="A1160" s="61"/>
      <c r="B1160" s="62"/>
      <c r="C1160" s="61"/>
      <c r="D1160" s="61"/>
      <c r="E1160" s="16"/>
      <c r="Q1160" s="2"/>
      <c r="X1160" s="6"/>
    </row>
    <row r="1161" spans="1:24">
      <c r="A1161" s="61"/>
      <c r="B1161" s="62"/>
      <c r="C1161" s="61"/>
      <c r="D1161" s="61"/>
      <c r="E1161" s="16"/>
      <c r="Q1161" s="2"/>
      <c r="X1161" s="6"/>
    </row>
    <row r="1162" spans="1:24">
      <c r="A1162" s="61"/>
      <c r="B1162" s="62"/>
      <c r="C1162" s="61"/>
      <c r="D1162" s="61"/>
      <c r="E1162" s="16"/>
      <c r="Q1162" s="2"/>
      <c r="X1162" s="6"/>
    </row>
    <row r="1163" spans="1:24">
      <c r="A1163" s="61"/>
      <c r="B1163" s="62"/>
      <c r="C1163" s="61"/>
      <c r="D1163" s="61"/>
      <c r="E1163" s="16"/>
      <c r="Q1163" s="2"/>
      <c r="X1163" s="6"/>
    </row>
    <row r="1164" spans="1:24">
      <c r="A1164" s="61"/>
      <c r="B1164" s="62"/>
      <c r="C1164" s="61"/>
      <c r="D1164" s="61"/>
      <c r="E1164" s="16"/>
      <c r="Q1164" s="2"/>
      <c r="X1164" s="6"/>
    </row>
    <row r="1165" spans="1:24">
      <c r="A1165" s="61"/>
      <c r="B1165" s="62"/>
      <c r="C1165" s="61"/>
      <c r="D1165" s="61"/>
      <c r="E1165" s="16"/>
      <c r="Q1165" s="2"/>
      <c r="X1165" s="6"/>
    </row>
    <row r="1166" spans="1:24">
      <c r="A1166" s="61"/>
      <c r="B1166" s="62"/>
      <c r="C1166" s="61"/>
      <c r="D1166" s="61"/>
      <c r="E1166" s="16"/>
      <c r="Q1166" s="2"/>
      <c r="X1166" s="6"/>
    </row>
    <row r="1167" spans="1:24">
      <c r="A1167" s="61"/>
      <c r="B1167" s="62"/>
      <c r="C1167" s="61"/>
      <c r="D1167" s="61"/>
      <c r="E1167" s="16"/>
      <c r="Q1167" s="2"/>
      <c r="X1167" s="6"/>
    </row>
    <row r="1168" spans="1:24">
      <c r="A1168" s="61"/>
      <c r="B1168" s="62"/>
      <c r="C1168" s="61"/>
      <c r="D1168" s="61"/>
      <c r="E1168" s="16"/>
      <c r="Q1168" s="2"/>
      <c r="X1168" s="6"/>
    </row>
    <row r="1169" spans="1:24">
      <c r="A1169" s="61"/>
      <c r="B1169" s="62"/>
      <c r="C1169" s="61"/>
      <c r="D1169" s="61"/>
      <c r="E1169" s="16"/>
      <c r="Q1169" s="2"/>
      <c r="X1169" s="6"/>
    </row>
    <row r="1170" spans="1:24">
      <c r="A1170" s="61"/>
      <c r="B1170" s="62"/>
      <c r="C1170" s="61"/>
      <c r="D1170" s="61"/>
      <c r="E1170" s="16"/>
      <c r="Q1170" s="2"/>
      <c r="X1170" s="6"/>
    </row>
    <row r="1171" spans="1:24">
      <c r="A1171" s="61"/>
      <c r="B1171" s="62"/>
      <c r="C1171" s="61"/>
      <c r="D1171" s="61"/>
      <c r="E1171" s="16"/>
      <c r="Q1171" s="2"/>
      <c r="X1171" s="6"/>
    </row>
    <row r="1172" spans="1:24">
      <c r="A1172" s="61"/>
      <c r="B1172" s="62"/>
      <c r="C1172" s="61"/>
      <c r="D1172" s="61"/>
      <c r="E1172" s="16"/>
      <c r="Q1172" s="2"/>
      <c r="X1172" s="6"/>
    </row>
    <row r="1173" spans="1:24">
      <c r="A1173" s="61"/>
      <c r="B1173" s="62"/>
      <c r="C1173" s="61"/>
      <c r="D1173" s="61"/>
      <c r="E1173" s="16"/>
      <c r="Q1173" s="2"/>
      <c r="X1173" s="6"/>
    </row>
    <row r="1174" spans="1:24">
      <c r="A1174" s="61"/>
      <c r="B1174" s="62"/>
      <c r="C1174" s="61"/>
      <c r="D1174" s="61"/>
      <c r="E1174" s="16"/>
      <c r="Q1174" s="2"/>
      <c r="X1174" s="6"/>
    </row>
    <row r="1175" spans="1:24">
      <c r="A1175" s="61"/>
      <c r="B1175" s="62"/>
      <c r="C1175" s="61"/>
      <c r="D1175" s="61"/>
      <c r="E1175" s="16"/>
      <c r="Q1175" s="2"/>
      <c r="X1175" s="6"/>
    </row>
    <row r="1176" spans="1:24">
      <c r="A1176" s="61"/>
      <c r="B1176" s="62"/>
      <c r="C1176" s="61"/>
      <c r="D1176" s="61"/>
      <c r="E1176" s="16"/>
      <c r="Q1176" s="2"/>
      <c r="X1176" s="6"/>
    </row>
    <row r="1177" spans="1:24">
      <c r="A1177" s="61"/>
      <c r="B1177" s="62"/>
      <c r="C1177" s="61"/>
      <c r="D1177" s="61"/>
      <c r="E1177" s="16"/>
      <c r="Q1177" s="2"/>
      <c r="X1177" s="6"/>
    </row>
    <row r="1178" spans="1:24">
      <c r="A1178" s="61"/>
      <c r="B1178" s="62"/>
      <c r="C1178" s="61"/>
      <c r="D1178" s="61"/>
      <c r="E1178" s="16"/>
      <c r="Q1178" s="2"/>
      <c r="X1178" s="6"/>
    </row>
    <row r="1179" spans="1:24">
      <c r="A1179" s="61"/>
      <c r="B1179" s="62"/>
      <c r="C1179" s="61"/>
      <c r="D1179" s="61"/>
      <c r="E1179" s="16"/>
      <c r="Q1179" s="2"/>
      <c r="X1179" s="6"/>
    </row>
    <row r="1180" spans="1:24">
      <c r="A1180" s="61"/>
      <c r="B1180" s="62"/>
      <c r="C1180" s="61"/>
      <c r="D1180" s="61"/>
      <c r="E1180" s="16"/>
      <c r="Q1180" s="2"/>
      <c r="X1180" s="6"/>
    </row>
    <row r="1181" spans="1:24">
      <c r="A1181" s="61"/>
      <c r="B1181" s="62"/>
      <c r="C1181" s="61"/>
      <c r="D1181" s="61"/>
      <c r="E1181" s="16"/>
      <c r="Q1181" s="2"/>
      <c r="X1181" s="6"/>
    </row>
    <row r="1182" spans="1:24">
      <c r="A1182" s="61"/>
      <c r="B1182" s="62"/>
      <c r="C1182" s="61"/>
      <c r="D1182" s="61"/>
      <c r="E1182" s="16"/>
      <c r="Q1182" s="2"/>
      <c r="X1182" s="6"/>
    </row>
    <row r="1183" spans="1:24">
      <c r="A1183" s="61"/>
      <c r="B1183" s="62"/>
      <c r="C1183" s="61"/>
      <c r="D1183" s="61"/>
      <c r="E1183" s="16"/>
      <c r="Q1183" s="2"/>
      <c r="X1183" s="6"/>
    </row>
    <row r="1184" spans="1:24">
      <c r="A1184" s="61"/>
      <c r="B1184" s="62"/>
      <c r="C1184" s="61"/>
      <c r="D1184" s="61"/>
      <c r="E1184" s="16"/>
      <c r="Q1184" s="2"/>
      <c r="X1184" s="6"/>
    </row>
    <row r="1185" spans="1:24">
      <c r="A1185" s="61"/>
      <c r="B1185" s="62"/>
      <c r="C1185" s="61"/>
      <c r="D1185" s="61"/>
      <c r="E1185" s="16"/>
      <c r="Q1185" s="2"/>
      <c r="X1185" s="6"/>
    </row>
    <row r="1186" spans="1:24">
      <c r="A1186" s="61"/>
      <c r="B1186" s="62"/>
      <c r="C1186" s="61"/>
      <c r="D1186" s="61"/>
      <c r="E1186" s="16"/>
      <c r="Q1186" s="2"/>
      <c r="X1186" s="6"/>
    </row>
    <row r="1187" spans="1:24">
      <c r="A1187" s="61"/>
      <c r="B1187" s="62"/>
      <c r="C1187" s="61"/>
      <c r="D1187" s="61"/>
      <c r="E1187" s="16"/>
      <c r="Q1187" s="2"/>
      <c r="X1187" s="6"/>
    </row>
    <row r="1188" spans="1:24">
      <c r="A1188" s="61"/>
      <c r="B1188" s="62"/>
      <c r="C1188" s="61"/>
      <c r="D1188" s="61"/>
      <c r="E1188" s="16"/>
      <c r="Q1188" s="2"/>
      <c r="X1188" s="6"/>
    </row>
    <row r="1189" spans="1:24">
      <c r="A1189" s="61"/>
      <c r="B1189" s="62"/>
      <c r="C1189" s="61"/>
      <c r="D1189" s="61"/>
      <c r="E1189" s="16"/>
      <c r="Q1189" s="2"/>
      <c r="X1189" s="6"/>
    </row>
    <row r="1190" spans="1:24">
      <c r="A1190" s="61"/>
      <c r="B1190" s="62"/>
      <c r="C1190" s="61"/>
      <c r="D1190" s="61"/>
      <c r="E1190" s="16"/>
      <c r="Q1190" s="2"/>
      <c r="X1190" s="6"/>
    </row>
    <row r="1191" spans="1:24">
      <c r="A1191" s="61"/>
      <c r="B1191" s="62"/>
      <c r="C1191" s="61"/>
      <c r="D1191" s="61"/>
      <c r="E1191" s="16"/>
      <c r="Q1191" s="2"/>
      <c r="X1191" s="6"/>
    </row>
    <row r="1192" spans="1:24">
      <c r="A1192" s="61"/>
      <c r="B1192" s="62"/>
      <c r="C1192" s="61"/>
      <c r="D1192" s="61"/>
      <c r="E1192" s="16"/>
      <c r="Q1192" s="2"/>
      <c r="X1192" s="6"/>
    </row>
    <row r="1193" spans="1:24">
      <c r="A1193" s="61"/>
      <c r="B1193" s="62"/>
      <c r="C1193" s="61"/>
      <c r="D1193" s="61"/>
      <c r="E1193" s="16"/>
      <c r="Q1193" s="2"/>
      <c r="X1193" s="6"/>
    </row>
    <row r="1194" spans="1:24">
      <c r="A1194" s="61"/>
      <c r="B1194" s="62"/>
      <c r="C1194" s="61"/>
      <c r="D1194" s="61"/>
      <c r="E1194" s="16"/>
      <c r="Q1194" s="2"/>
      <c r="X1194" s="6"/>
    </row>
    <row r="1195" spans="1:24">
      <c r="A1195" s="61"/>
      <c r="B1195" s="62"/>
      <c r="C1195" s="61"/>
      <c r="D1195" s="61"/>
      <c r="E1195" s="16"/>
      <c r="Q1195" s="2"/>
      <c r="X1195" s="6"/>
    </row>
    <row r="1196" spans="1:24">
      <c r="A1196" s="61"/>
      <c r="B1196" s="62"/>
      <c r="C1196" s="61"/>
      <c r="D1196" s="61"/>
      <c r="E1196" s="16"/>
      <c r="Q1196" s="2"/>
      <c r="X1196" s="6"/>
    </row>
    <row r="1197" spans="1:24">
      <c r="A1197" s="61"/>
      <c r="B1197" s="62"/>
      <c r="C1197" s="61"/>
      <c r="D1197" s="61"/>
      <c r="E1197" s="16"/>
      <c r="Q1197" s="2"/>
      <c r="X1197" s="6"/>
    </row>
    <row r="1198" spans="1:24">
      <c r="A1198" s="61"/>
      <c r="B1198" s="62"/>
      <c r="C1198" s="61"/>
      <c r="D1198" s="61"/>
      <c r="E1198" s="16"/>
      <c r="Q1198" s="2"/>
      <c r="X1198" s="6"/>
    </row>
    <row r="1199" spans="1:24">
      <c r="A1199" s="61"/>
      <c r="B1199" s="62"/>
      <c r="C1199" s="61"/>
      <c r="D1199" s="61"/>
      <c r="E1199" s="16"/>
      <c r="Q1199" s="2"/>
      <c r="X1199" s="6"/>
    </row>
    <row r="1200" spans="1:24">
      <c r="A1200" s="61"/>
      <c r="B1200" s="62"/>
      <c r="C1200" s="61"/>
      <c r="D1200" s="61"/>
      <c r="E1200" s="16"/>
      <c r="Q1200" s="2"/>
      <c r="X1200" s="6"/>
    </row>
    <row r="1201" spans="1:24">
      <c r="A1201" s="61"/>
      <c r="B1201" s="62"/>
      <c r="C1201" s="61"/>
      <c r="D1201" s="61"/>
      <c r="E1201" s="16"/>
      <c r="Q1201" s="2"/>
      <c r="X1201" s="6"/>
    </row>
    <row r="1202" spans="1:24">
      <c r="A1202" s="61"/>
      <c r="B1202" s="62"/>
      <c r="C1202" s="61"/>
      <c r="D1202" s="61"/>
      <c r="E1202" s="16"/>
      <c r="Q1202" s="2"/>
      <c r="X1202" s="6"/>
    </row>
    <row r="1203" spans="1:24">
      <c r="A1203" s="61"/>
      <c r="B1203" s="62"/>
      <c r="C1203" s="61"/>
      <c r="D1203" s="61"/>
      <c r="E1203" s="16"/>
      <c r="Q1203" s="2"/>
      <c r="X1203" s="6"/>
    </row>
    <row r="1204" spans="1:24">
      <c r="A1204" s="61"/>
      <c r="B1204" s="62"/>
      <c r="C1204" s="61"/>
      <c r="D1204" s="61"/>
      <c r="E1204" s="16"/>
      <c r="Q1204" s="2"/>
      <c r="X1204" s="6"/>
    </row>
    <row r="1205" spans="1:24">
      <c r="A1205" s="61"/>
      <c r="B1205" s="62"/>
      <c r="C1205" s="61"/>
      <c r="D1205" s="61"/>
      <c r="E1205" s="16"/>
      <c r="Q1205" s="2"/>
      <c r="X1205" s="6"/>
    </row>
    <row r="1206" spans="1:24">
      <c r="A1206" s="61"/>
      <c r="B1206" s="62"/>
      <c r="C1206" s="61"/>
      <c r="D1206" s="61"/>
      <c r="E1206" s="16"/>
      <c r="Q1206" s="2"/>
      <c r="X1206" s="6"/>
    </row>
    <row r="1207" spans="1:24">
      <c r="A1207" s="61"/>
      <c r="B1207" s="62"/>
      <c r="C1207" s="61"/>
      <c r="D1207" s="61"/>
      <c r="E1207" s="16"/>
      <c r="Q1207" s="2"/>
      <c r="X1207" s="6"/>
    </row>
    <row r="1208" spans="1:24">
      <c r="A1208" s="61"/>
      <c r="B1208" s="62"/>
      <c r="C1208" s="61"/>
      <c r="D1208" s="61"/>
      <c r="E1208" s="16"/>
      <c r="Q1208" s="2"/>
      <c r="X1208" s="6"/>
    </row>
    <row r="1209" spans="1:24">
      <c r="A1209" s="61"/>
      <c r="B1209" s="62"/>
      <c r="C1209" s="61"/>
      <c r="D1209" s="61"/>
      <c r="E1209" s="16"/>
      <c r="Q1209" s="2"/>
      <c r="X1209" s="6"/>
    </row>
    <row r="1210" spans="1:24">
      <c r="A1210" s="61"/>
      <c r="B1210" s="62"/>
      <c r="C1210" s="61"/>
      <c r="D1210" s="61"/>
      <c r="E1210" s="16"/>
      <c r="Q1210" s="2"/>
      <c r="X1210" s="6"/>
    </row>
    <row r="1211" spans="1:24">
      <c r="A1211" s="61"/>
      <c r="B1211" s="62"/>
      <c r="C1211" s="61"/>
      <c r="D1211" s="61"/>
      <c r="E1211" s="16"/>
      <c r="Q1211" s="2"/>
      <c r="X1211" s="6"/>
    </row>
    <row r="1212" spans="1:24">
      <c r="A1212" s="61"/>
      <c r="B1212" s="62"/>
      <c r="C1212" s="61"/>
      <c r="D1212" s="61"/>
      <c r="E1212" s="16"/>
      <c r="Q1212" s="2"/>
      <c r="X1212" s="6"/>
    </row>
    <row r="1213" spans="1:24">
      <c r="A1213" s="61"/>
      <c r="B1213" s="62"/>
      <c r="C1213" s="61"/>
      <c r="D1213" s="61"/>
      <c r="X1213" s="6"/>
    </row>
    <row r="1214" spans="1:24">
      <c r="A1214" s="61"/>
      <c r="B1214" s="62"/>
      <c r="C1214" s="61"/>
      <c r="D1214" s="61"/>
      <c r="X1214" s="6"/>
    </row>
    <row r="1215" spans="1:24">
      <c r="A1215" s="61"/>
      <c r="B1215" s="62"/>
      <c r="C1215" s="61"/>
      <c r="D1215" s="61"/>
      <c r="X1215" s="6"/>
    </row>
    <row r="1216" spans="1:24">
      <c r="A1216" s="61"/>
      <c r="B1216" s="62"/>
      <c r="C1216" s="61"/>
      <c r="D1216" s="61"/>
      <c r="X1216" s="6"/>
    </row>
    <row r="1217" spans="1:24">
      <c r="A1217" s="61"/>
      <c r="B1217" s="62"/>
      <c r="C1217" s="61"/>
      <c r="D1217" s="61"/>
      <c r="X1217" s="6"/>
    </row>
    <row r="1218" spans="1:24">
      <c r="A1218" s="61"/>
      <c r="B1218" s="62"/>
      <c r="C1218" s="61"/>
      <c r="D1218" s="61"/>
      <c r="X1218" s="6"/>
    </row>
    <row r="1219" spans="1:24">
      <c r="A1219" s="61"/>
      <c r="B1219" s="62"/>
      <c r="C1219" s="61"/>
      <c r="D1219" s="61"/>
      <c r="X1219" s="6"/>
    </row>
    <row r="1220" spans="1:24">
      <c r="A1220" s="61"/>
      <c r="B1220" s="62"/>
      <c r="C1220" s="61"/>
      <c r="D1220" s="61"/>
      <c r="X1220" s="6"/>
    </row>
    <row r="1221" spans="1:24">
      <c r="A1221" s="61"/>
      <c r="B1221" s="62"/>
      <c r="C1221" s="61"/>
      <c r="D1221" s="61"/>
      <c r="X1221" s="6"/>
    </row>
    <row r="1222" spans="1:24">
      <c r="A1222" s="61"/>
      <c r="B1222" s="62"/>
      <c r="C1222" s="61"/>
      <c r="D1222" s="61"/>
      <c r="X1222" s="6"/>
    </row>
    <row r="1223" spans="1:24">
      <c r="A1223" s="61"/>
      <c r="B1223" s="62"/>
      <c r="C1223" s="61"/>
      <c r="D1223" s="61"/>
      <c r="X1223" s="6"/>
    </row>
    <row r="1224" spans="1:24">
      <c r="A1224" s="61"/>
      <c r="B1224" s="62"/>
      <c r="C1224" s="61"/>
      <c r="D1224" s="61"/>
      <c r="X1224" s="6"/>
    </row>
    <row r="1225" spans="1:24">
      <c r="A1225" s="61"/>
      <c r="B1225" s="62"/>
      <c r="C1225" s="61"/>
      <c r="D1225" s="61"/>
      <c r="X1225" s="6"/>
    </row>
    <row r="1226" spans="1:24">
      <c r="A1226" s="61"/>
      <c r="B1226" s="62"/>
      <c r="C1226" s="61"/>
      <c r="D1226" s="61"/>
      <c r="X1226" s="6"/>
    </row>
    <row r="1227" spans="1:24">
      <c r="A1227" s="61"/>
      <c r="B1227" s="62"/>
      <c r="C1227" s="61"/>
      <c r="D1227" s="61"/>
      <c r="X1227" s="6"/>
    </row>
    <row r="1228" spans="1:24">
      <c r="A1228" s="61"/>
      <c r="B1228" s="62"/>
      <c r="C1228" s="61"/>
      <c r="D1228" s="61"/>
      <c r="X1228" s="6"/>
    </row>
    <row r="1229" spans="1:24">
      <c r="A1229" s="61"/>
      <c r="B1229" s="62"/>
      <c r="C1229" s="61"/>
      <c r="D1229" s="61"/>
      <c r="X1229" s="6"/>
    </row>
    <row r="1230" spans="1:24">
      <c r="A1230" s="61"/>
      <c r="B1230" s="62"/>
      <c r="C1230" s="61"/>
      <c r="D1230" s="61"/>
      <c r="X1230" s="6"/>
    </row>
    <row r="1231" spans="1:24">
      <c r="A1231" s="61"/>
      <c r="B1231" s="62"/>
      <c r="C1231" s="61"/>
      <c r="D1231" s="61"/>
      <c r="X1231" s="6"/>
    </row>
    <row r="1232" spans="1:24">
      <c r="A1232" s="61"/>
      <c r="B1232" s="62"/>
      <c r="C1232" s="61"/>
      <c r="D1232" s="61"/>
      <c r="X1232" s="6"/>
    </row>
    <row r="1233" spans="1:24">
      <c r="A1233" s="61"/>
      <c r="B1233" s="62"/>
      <c r="C1233" s="61"/>
      <c r="D1233" s="61"/>
      <c r="X1233" s="6"/>
    </row>
    <row r="1234" spans="1:24">
      <c r="A1234" s="61"/>
      <c r="B1234" s="62"/>
      <c r="C1234" s="61"/>
      <c r="D1234" s="61"/>
      <c r="X1234" s="6"/>
    </row>
    <row r="1235" spans="1:24">
      <c r="A1235" s="61"/>
      <c r="B1235" s="62"/>
      <c r="C1235" s="61"/>
      <c r="D1235" s="61"/>
      <c r="X1235" s="6"/>
    </row>
    <row r="1236" spans="1:24">
      <c r="A1236" s="61"/>
      <c r="B1236" s="62"/>
      <c r="C1236" s="61"/>
      <c r="D1236" s="61"/>
      <c r="X1236" s="6"/>
    </row>
    <row r="1237" spans="1:24">
      <c r="A1237" s="61"/>
      <c r="B1237" s="62"/>
      <c r="C1237" s="61"/>
      <c r="D1237" s="61"/>
      <c r="X1237" s="6"/>
    </row>
    <row r="1238" spans="1:24">
      <c r="A1238" s="61"/>
      <c r="B1238" s="62"/>
      <c r="C1238" s="61"/>
      <c r="D1238" s="61"/>
      <c r="X1238" s="6"/>
    </row>
    <row r="1239" spans="1:24">
      <c r="A1239" s="61"/>
      <c r="B1239" s="62"/>
      <c r="C1239" s="61"/>
      <c r="D1239" s="61"/>
      <c r="X1239" s="6"/>
    </row>
    <row r="1240" spans="1:24">
      <c r="A1240" s="61"/>
      <c r="B1240" s="62"/>
      <c r="C1240" s="61"/>
      <c r="D1240" s="61"/>
      <c r="X1240" s="6"/>
    </row>
    <row r="1241" spans="1:24">
      <c r="A1241" s="61"/>
      <c r="B1241" s="62"/>
      <c r="C1241" s="61"/>
      <c r="D1241" s="61"/>
      <c r="X1241" s="6"/>
    </row>
    <row r="1242" spans="1:24">
      <c r="A1242" s="61"/>
      <c r="B1242" s="62"/>
      <c r="C1242" s="61"/>
      <c r="D1242" s="61"/>
      <c r="X1242" s="6"/>
    </row>
    <row r="1243" spans="1:24">
      <c r="A1243" s="61"/>
      <c r="B1243" s="62"/>
      <c r="C1243" s="61"/>
      <c r="D1243" s="61"/>
      <c r="X1243" s="6"/>
    </row>
    <row r="1244" spans="1:24">
      <c r="A1244" s="61"/>
      <c r="B1244" s="62"/>
      <c r="C1244" s="61"/>
      <c r="D1244" s="61"/>
      <c r="X1244" s="6"/>
    </row>
    <row r="1245" spans="1:24">
      <c r="B1245" s="6"/>
      <c r="X1245" s="6"/>
    </row>
    <row r="1246" spans="1:24">
      <c r="B1246" s="6"/>
      <c r="X1246" s="6"/>
    </row>
    <row r="1247" spans="1:24">
      <c r="B1247" s="6"/>
      <c r="X1247" s="6"/>
    </row>
    <row r="1248" spans="1:24">
      <c r="B1248" s="6"/>
      <c r="X1248" s="6"/>
    </row>
    <row r="1249" spans="2:24">
      <c r="B1249" s="6"/>
      <c r="X1249" s="6"/>
    </row>
    <row r="1250" spans="2:24">
      <c r="B1250" s="6"/>
    </row>
    <row r="1251" spans="2:24">
      <c r="B1251" s="6"/>
    </row>
    <row r="1252" spans="2:24">
      <c r="B1252" s="6"/>
    </row>
    <row r="1253" spans="2:24">
      <c r="B1253" s="6"/>
    </row>
    <row r="1254" spans="2:24">
      <c r="B1254" s="6"/>
    </row>
    <row r="1255" spans="2:24">
      <c r="B1255" s="6"/>
    </row>
    <row r="1256" spans="2:24">
      <c r="B1256" s="6"/>
    </row>
    <row r="1257" spans="2:24">
      <c r="B1257" s="6"/>
    </row>
    <row r="1258" spans="2:24">
      <c r="B1258" s="6"/>
    </row>
    <row r="1259" spans="2:24">
      <c r="B1259" s="6"/>
    </row>
    <row r="1260" spans="2:24">
      <c r="B1260" s="6"/>
    </row>
    <row r="1261" spans="2:24">
      <c r="B1261" s="6"/>
    </row>
    <row r="1262" spans="2:24">
      <c r="B1262" s="6"/>
    </row>
    <row r="1263" spans="2:24">
      <c r="B1263" s="6"/>
    </row>
    <row r="1264" spans="2:24">
      <c r="B1264" s="6"/>
    </row>
    <row r="1265" spans="2:2">
      <c r="B1265" s="6"/>
    </row>
    <row r="1266" spans="2:2">
      <c r="B1266" s="6"/>
    </row>
    <row r="1267" spans="2:2">
      <c r="B1267" s="6"/>
    </row>
    <row r="1268" spans="2:2">
      <c r="B1268" s="6"/>
    </row>
    <row r="1269" spans="2:2">
      <c r="B1269" s="6"/>
    </row>
    <row r="1270" spans="2:2">
      <c r="B1270" s="6"/>
    </row>
    <row r="1271" spans="2:2">
      <c r="B1271" s="6"/>
    </row>
    <row r="1272" spans="2:2">
      <c r="B1272" s="6"/>
    </row>
    <row r="1273" spans="2:2">
      <c r="B1273" s="6"/>
    </row>
    <row r="1274" spans="2:2">
      <c r="B1274" s="6"/>
    </row>
    <row r="1275" spans="2:2">
      <c r="B1275" s="6"/>
    </row>
    <row r="1276" spans="2:2">
      <c r="B1276" s="6"/>
    </row>
    <row r="1277" spans="2:2">
      <c r="B1277" s="6"/>
    </row>
    <row r="1278" spans="2:2">
      <c r="B1278" s="6"/>
    </row>
    <row r="1279" spans="2:2">
      <c r="B1279" s="6"/>
    </row>
    <row r="1280" spans="2:2">
      <c r="B1280" s="6"/>
    </row>
    <row r="1281" spans="2:2">
      <c r="B1281" s="6"/>
    </row>
    <row r="1282" spans="2:2">
      <c r="B1282" s="6"/>
    </row>
    <row r="1283" spans="2:2">
      <c r="B1283" s="6"/>
    </row>
    <row r="1284" spans="2:2">
      <c r="B1284" s="6"/>
    </row>
    <row r="1285" spans="2:2">
      <c r="B1285" s="6"/>
    </row>
    <row r="1286" spans="2:2">
      <c r="B1286" s="6"/>
    </row>
    <row r="1287" spans="2:2">
      <c r="B1287" s="6"/>
    </row>
    <row r="1288" spans="2:2">
      <c r="B1288" s="6"/>
    </row>
    <row r="1289" spans="2:2">
      <c r="B1289" s="6"/>
    </row>
    <row r="1290" spans="2:2">
      <c r="B1290" s="6"/>
    </row>
    <row r="1291" spans="2:2">
      <c r="B1291" s="6"/>
    </row>
    <row r="1292" spans="2:2">
      <c r="B1292" s="6"/>
    </row>
    <row r="1293" spans="2:2">
      <c r="B1293" s="6"/>
    </row>
    <row r="1294" spans="2:2">
      <c r="B1294" s="6"/>
    </row>
    <row r="1295" spans="2:2">
      <c r="B1295" s="6"/>
    </row>
    <row r="1296" spans="2:2">
      <c r="B1296" s="6"/>
    </row>
    <row r="1297" spans="2:2">
      <c r="B1297" s="6"/>
    </row>
    <row r="1298" spans="2:2">
      <c r="B1298" s="6"/>
    </row>
    <row r="1299" spans="2:2">
      <c r="B1299" s="6"/>
    </row>
    <row r="1300" spans="2:2">
      <c r="B1300" s="6"/>
    </row>
    <row r="1301" spans="2:2">
      <c r="B1301" s="6"/>
    </row>
    <row r="1302" spans="2:2">
      <c r="B1302" s="6"/>
    </row>
    <row r="1303" spans="2:2">
      <c r="B1303" s="6"/>
    </row>
    <row r="1304" spans="2:2">
      <c r="B1304" s="6"/>
    </row>
    <row r="1305" spans="2:2">
      <c r="B1305" s="6"/>
    </row>
    <row r="1306" spans="2:2">
      <c r="B1306" s="6"/>
    </row>
    <row r="1307" spans="2:2">
      <c r="B1307" s="6"/>
    </row>
    <row r="1308" spans="2:2">
      <c r="B1308" s="6"/>
    </row>
    <row r="1309" spans="2:2">
      <c r="B1309" s="6"/>
    </row>
    <row r="1310" spans="2:2">
      <c r="B1310" s="6"/>
    </row>
    <row r="1311" spans="2:2">
      <c r="B1311" s="6"/>
    </row>
    <row r="1312" spans="2:2">
      <c r="B1312" s="6"/>
    </row>
    <row r="1313" spans="2:2">
      <c r="B1313" s="6"/>
    </row>
    <row r="1314" spans="2:2">
      <c r="B1314" s="6"/>
    </row>
    <row r="1315" spans="2:2">
      <c r="B1315" s="6"/>
    </row>
    <row r="1316" spans="2:2">
      <c r="B1316" s="6"/>
    </row>
    <row r="1317" spans="2:2">
      <c r="B1317" s="6"/>
    </row>
    <row r="1318" spans="2:2">
      <c r="B1318" s="6"/>
    </row>
    <row r="1319" spans="2:2">
      <c r="B1319" s="6"/>
    </row>
    <row r="1320" spans="2:2">
      <c r="B1320" s="6"/>
    </row>
    <row r="1321" spans="2:2">
      <c r="B1321" s="6"/>
    </row>
    <row r="1322" spans="2:2">
      <c r="B1322" s="6"/>
    </row>
    <row r="1323" spans="2:2">
      <c r="B1323" s="6"/>
    </row>
    <row r="1324" spans="2:2">
      <c r="B1324" s="6"/>
    </row>
    <row r="1325" spans="2:2">
      <c r="B1325" s="6"/>
    </row>
    <row r="1326" spans="2:2">
      <c r="B1326" s="6"/>
    </row>
    <row r="1327" spans="2:2">
      <c r="B1327" s="6"/>
    </row>
    <row r="1328" spans="2:2">
      <c r="B1328" s="6"/>
    </row>
    <row r="1329" spans="2:2">
      <c r="B1329" s="6"/>
    </row>
    <row r="1330" spans="2:2">
      <c r="B1330" s="6"/>
    </row>
    <row r="1331" spans="2:2">
      <c r="B1331" s="6"/>
    </row>
    <row r="1332" spans="2:2">
      <c r="B1332" s="6"/>
    </row>
    <row r="1333" spans="2:2">
      <c r="B1333" s="6"/>
    </row>
    <row r="1334" spans="2:2">
      <c r="B1334" s="6"/>
    </row>
    <row r="1335" spans="2:2">
      <c r="B1335" s="6"/>
    </row>
    <row r="1336" spans="2:2">
      <c r="B1336" s="6"/>
    </row>
    <row r="1337" spans="2:2">
      <c r="B1337" s="6"/>
    </row>
    <row r="1338" spans="2:2">
      <c r="B1338" s="6"/>
    </row>
    <row r="1339" spans="2:2">
      <c r="B1339" s="6"/>
    </row>
    <row r="1340" spans="2:2">
      <c r="B1340" s="6"/>
    </row>
    <row r="1341" spans="2:2">
      <c r="B1341" s="6"/>
    </row>
    <row r="1342" spans="2:2">
      <c r="B1342" s="6"/>
    </row>
    <row r="1343" spans="2:2">
      <c r="B1343" s="6"/>
    </row>
    <row r="1344" spans="2:2">
      <c r="B1344" s="6"/>
    </row>
    <row r="1345" spans="2:2">
      <c r="B1345" s="6"/>
    </row>
    <row r="1346" spans="2:2">
      <c r="B1346" s="6"/>
    </row>
    <row r="1347" spans="2:2">
      <c r="B1347" s="6"/>
    </row>
    <row r="1348" spans="2:2">
      <c r="B1348" s="6"/>
    </row>
    <row r="1349" spans="2:2">
      <c r="B1349" s="6"/>
    </row>
    <row r="1350" spans="2:2">
      <c r="B1350" s="6"/>
    </row>
    <row r="1351" spans="2:2">
      <c r="B1351" s="6"/>
    </row>
    <row r="1352" spans="2:2">
      <c r="B1352" s="6"/>
    </row>
    <row r="1353" spans="2:2">
      <c r="B1353" s="6"/>
    </row>
    <row r="1354" spans="2:2">
      <c r="B1354" s="6"/>
    </row>
    <row r="1355" spans="2:2">
      <c r="B1355" s="6"/>
    </row>
    <row r="1356" spans="2:2">
      <c r="B1356" s="6"/>
    </row>
    <row r="1357" spans="2:2">
      <c r="B1357" s="6"/>
    </row>
    <row r="1358" spans="2:2">
      <c r="B1358" s="6"/>
    </row>
    <row r="1359" spans="2:2">
      <c r="B1359" s="6"/>
    </row>
    <row r="1360" spans="2:2">
      <c r="B1360" s="6"/>
    </row>
    <row r="1361" spans="2:2">
      <c r="B1361" s="6"/>
    </row>
    <row r="1362" spans="2:2">
      <c r="B1362" s="6"/>
    </row>
    <row r="1363" spans="2:2">
      <c r="B1363" s="6"/>
    </row>
    <row r="1364" spans="2:2">
      <c r="B1364" s="6"/>
    </row>
    <row r="1365" spans="2:2">
      <c r="B1365" s="6"/>
    </row>
    <row r="1366" spans="2:2">
      <c r="B1366" s="6"/>
    </row>
    <row r="1367" spans="2:2">
      <c r="B1367" s="6"/>
    </row>
    <row r="1368" spans="2:2">
      <c r="B1368" s="6"/>
    </row>
    <row r="1369" spans="2:2">
      <c r="B1369" s="6"/>
    </row>
    <row r="1370" spans="2:2">
      <c r="B1370" s="6"/>
    </row>
    <row r="1371" spans="2:2">
      <c r="B1371" s="6"/>
    </row>
    <row r="1372" spans="2:2">
      <c r="B1372" s="6"/>
    </row>
    <row r="1373" spans="2:2">
      <c r="B1373" s="6"/>
    </row>
    <row r="1374" spans="2:2">
      <c r="B1374" s="6"/>
    </row>
    <row r="1375" spans="2:2">
      <c r="B1375" s="6"/>
    </row>
    <row r="1376" spans="2:2">
      <c r="B1376" s="6"/>
    </row>
  </sheetData>
  <protectedRanges>
    <protectedRange sqref="A1070:D1072" name="Range1"/>
  </protectedRanges>
  <sortState xmlns:xlrd2="http://schemas.microsoft.com/office/spreadsheetml/2017/richdata2" ref="A21:AC1081">
    <sortCondition ref="C21:C1081"/>
  </sortState>
  <phoneticPr fontId="0" type="noConversion"/>
  <hyperlinks>
    <hyperlink ref="H3305" r:id="rId1" display="http://vsolj.cetus-net.org/bulletin.html" xr:uid="{00000000-0004-0000-0000-000000000000}"/>
    <hyperlink ref="H84" r:id="rId2" display="http://vsolj.cetus-net.org/bulletin.html" xr:uid="{00000000-0004-0000-0000-000001000000}"/>
    <hyperlink ref="H77" r:id="rId3" display="https://www.aavso.org/ejaavso" xr:uid="{00000000-0004-0000-0000-000002000000}"/>
    <hyperlink ref="AP2468" r:id="rId4" display="http://cdsbib.u-strasbg.fr/cgi-bin/cdsbib?1990RMxAA..21..381G" xr:uid="{00000000-0004-0000-0000-000003000000}"/>
    <hyperlink ref="AP2465" r:id="rId5" display="http://cdsbib.u-strasbg.fr/cgi-bin/cdsbib?1990RMxAA..21..381G" xr:uid="{00000000-0004-0000-0000-000004000000}"/>
    <hyperlink ref="AP2467" r:id="rId6" display="http://cdsbib.u-strasbg.fr/cgi-bin/cdsbib?1990RMxAA..21..381G" xr:uid="{00000000-0004-0000-0000-000005000000}"/>
    <hyperlink ref="AP2443" r:id="rId7" display="http://cdsbib.u-strasbg.fr/cgi-bin/cdsbib?1990RMxAA..21..381G" xr:uid="{00000000-0004-0000-0000-000006000000}"/>
    <hyperlink ref="I84" r:id="rId8" display="http://vsolj.cetus-net.org/bulletin.html" xr:uid="{00000000-0004-0000-0000-000007000000}"/>
    <hyperlink ref="AQ2604" r:id="rId9" display="http://cdsbib.u-strasbg.fr/cgi-bin/cdsbib?1990RMxAA..21..381G" xr:uid="{00000000-0004-0000-0000-000008000000}"/>
    <hyperlink ref="AQ4248" r:id="rId10" display="http://cdsbib.u-strasbg.fr/cgi-bin/cdsbib?1990RMxAA..21..381G" xr:uid="{00000000-0004-0000-0000-000009000000}"/>
    <hyperlink ref="AQ2605" r:id="rId11" display="http://cdsbib.u-strasbg.fr/cgi-bin/cdsbib?1990RMxAA..21..381G" xr:uid="{00000000-0004-0000-0000-00000A000000}"/>
    <hyperlink ref="H81" r:id="rId12" display="https://www.aavso.org/ejaavso" xr:uid="{00000000-0004-0000-0000-00000B000000}"/>
    <hyperlink ref="H3455" r:id="rId13" display="http://vsolj.cetus-net.org/bulletin.html" xr:uid="{00000000-0004-0000-0000-00000C000000}"/>
    <hyperlink ref="AP6693" r:id="rId14" display="http://cdsbib.u-strasbg.fr/cgi-bin/cdsbib?1990RMxAA..21..381G" xr:uid="{00000000-0004-0000-0000-00000D000000}"/>
    <hyperlink ref="AP6696" r:id="rId15" display="http://cdsbib.u-strasbg.fr/cgi-bin/cdsbib?1990RMxAA..21..381G" xr:uid="{00000000-0004-0000-0000-00000E000000}"/>
    <hyperlink ref="AP6694" r:id="rId16" display="http://cdsbib.u-strasbg.fr/cgi-bin/cdsbib?1990RMxAA..21..381G" xr:uid="{00000000-0004-0000-0000-00000F000000}"/>
    <hyperlink ref="AP6672" r:id="rId17" display="http://cdsbib.u-strasbg.fr/cgi-bin/cdsbib?1990RMxAA..21..381G" xr:uid="{00000000-0004-0000-0000-000010000000}"/>
    <hyperlink ref="I3455" r:id="rId18" display="http://vsolj.cetus-net.org/bulletin.html" xr:uid="{00000000-0004-0000-0000-000011000000}"/>
    <hyperlink ref="AQ6806" r:id="rId19" display="http://cdsbib.u-strasbg.fr/cgi-bin/cdsbib?1990RMxAA..21..381G" xr:uid="{00000000-0004-0000-0000-000012000000}"/>
    <hyperlink ref="AQ1358" r:id="rId20" display="http://cdsbib.u-strasbg.fr/cgi-bin/cdsbib?1990RMxAA..21..381G" xr:uid="{00000000-0004-0000-0000-000013000000}"/>
    <hyperlink ref="AQ6807" r:id="rId21" display="http://cdsbib.u-strasbg.fr/cgi-bin/cdsbib?1990RMxAA..21..381G" xr:uid="{00000000-0004-0000-0000-000014000000}"/>
    <hyperlink ref="H201" r:id="rId22" display="http://vsolj.cetus-net.org/bulletin.html" xr:uid="{00000000-0004-0000-0000-000015000000}"/>
    <hyperlink ref="H194" r:id="rId23" display="https://www.aavso.org/ejaavso" xr:uid="{00000000-0004-0000-0000-000016000000}"/>
    <hyperlink ref="I201" r:id="rId24" display="http://vsolj.cetus-net.org/bulletin.html" xr:uid="{00000000-0004-0000-0000-000017000000}"/>
    <hyperlink ref="AQ59385" r:id="rId25" display="http://cdsbib.u-strasbg.fr/cgi-bin/cdsbib?1990RMxAA..21..381G" xr:uid="{00000000-0004-0000-0000-000018000000}"/>
    <hyperlink ref="H198" r:id="rId26" display="https://www.aavso.org/ejaavso" xr:uid="{00000000-0004-0000-0000-000019000000}"/>
    <hyperlink ref="AP6749" r:id="rId27" display="http://cdsbib.u-strasbg.fr/cgi-bin/cdsbib?1990RMxAA..21..381G" xr:uid="{00000000-0004-0000-0000-00001A000000}"/>
    <hyperlink ref="AP6752" r:id="rId28" display="http://cdsbib.u-strasbg.fr/cgi-bin/cdsbib?1990RMxAA..21..381G" xr:uid="{00000000-0004-0000-0000-00001B000000}"/>
    <hyperlink ref="AP6750" r:id="rId29" display="http://cdsbib.u-strasbg.fr/cgi-bin/cdsbib?1990RMxAA..21..381G" xr:uid="{00000000-0004-0000-0000-00001C000000}"/>
    <hyperlink ref="AP6734" r:id="rId30" display="http://cdsbib.u-strasbg.fr/cgi-bin/cdsbib?1990RMxAA..21..381G" xr:uid="{00000000-0004-0000-0000-00001D000000}"/>
    <hyperlink ref="AQ6963" r:id="rId31" display="http://cdsbib.u-strasbg.fr/cgi-bin/cdsbib?1990RMxAA..21..381G" xr:uid="{00000000-0004-0000-0000-00001E000000}"/>
    <hyperlink ref="AQ6967" r:id="rId32" display="http://cdsbib.u-strasbg.fr/cgi-bin/cdsbib?1990RMxAA..21..381G" xr:uid="{00000000-0004-0000-0000-00001F000000}"/>
    <hyperlink ref="AQ1111" r:id="rId33" display="http://cdsbib.u-strasbg.fr/cgi-bin/cdsbib?1990RMxAA..21..381G" xr:uid="{00000000-0004-0000-0000-000020000000}"/>
    <hyperlink ref="I3855" r:id="rId34" display="http://vsolj.cetus-net.org/bulletin.html" xr:uid="{00000000-0004-0000-0000-000021000000}"/>
    <hyperlink ref="H3855" r:id="rId35" display="http://vsolj.cetus-net.org/bulletin.html" xr:uid="{00000000-0004-0000-0000-000022000000}"/>
    <hyperlink ref="AQ1772" r:id="rId36" display="http://cdsbib.u-strasbg.fr/cgi-bin/cdsbib?1990RMxAA..21..381G" xr:uid="{00000000-0004-0000-0000-000023000000}"/>
    <hyperlink ref="AQ1771" r:id="rId37" display="http://cdsbib.u-strasbg.fr/cgi-bin/cdsbib?1990RMxAA..21..381G" xr:uid="{00000000-0004-0000-0000-000024000000}"/>
    <hyperlink ref="AP5025" r:id="rId38" display="http://cdsbib.u-strasbg.fr/cgi-bin/cdsbib?1990RMxAA..21..381G" xr:uid="{00000000-0004-0000-0000-000025000000}"/>
    <hyperlink ref="AP5043" r:id="rId39" display="http://cdsbib.u-strasbg.fr/cgi-bin/cdsbib?1990RMxAA..21..381G" xr:uid="{00000000-0004-0000-0000-000026000000}"/>
    <hyperlink ref="AP5044" r:id="rId40" display="http://cdsbib.u-strasbg.fr/cgi-bin/cdsbib?1990RMxAA..21..381G" xr:uid="{00000000-0004-0000-0000-000027000000}"/>
    <hyperlink ref="AP5040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154" workbookViewId="0">
      <selection activeCell="A935" sqref="A935:D1201"/>
    </sheetView>
  </sheetViews>
  <sheetFormatPr defaultRowHeight="12.75"/>
  <cols>
    <col min="1" max="1" width="19.7109375" style="21" customWidth="1"/>
    <col min="2" max="2" width="4.42578125" style="28" customWidth="1"/>
    <col min="3" max="3" width="12.7109375" style="21" customWidth="1"/>
    <col min="4" max="4" width="5.42578125" style="28" customWidth="1"/>
    <col min="5" max="5" width="14.85546875" style="28" customWidth="1"/>
    <col min="6" max="6" width="9.140625" style="28"/>
    <col min="7" max="7" width="12" style="28" customWidth="1"/>
    <col min="8" max="8" width="14.140625" style="21" customWidth="1"/>
    <col min="9" max="9" width="22.5703125" style="28" customWidth="1"/>
    <col min="10" max="10" width="25.140625" style="28" customWidth="1"/>
    <col min="11" max="11" width="15.7109375" style="28" customWidth="1"/>
    <col min="12" max="12" width="14.140625" style="28" customWidth="1"/>
    <col min="13" max="13" width="9.5703125" style="28" customWidth="1"/>
    <col min="14" max="14" width="14.140625" style="28" customWidth="1"/>
    <col min="15" max="15" width="23.42578125" style="28" customWidth="1"/>
    <col min="16" max="16" width="16.5703125" style="28" customWidth="1"/>
    <col min="17" max="17" width="41" style="28" customWidth="1"/>
    <col min="18" max="16384" width="9.140625" style="28"/>
  </cols>
  <sheetData>
    <row r="1" spans="1:16" ht="15.75">
      <c r="A1" s="48" t="s">
        <v>1938</v>
      </c>
      <c r="I1" s="49" t="s">
        <v>1939</v>
      </c>
      <c r="J1" s="50" t="s">
        <v>1940</v>
      </c>
    </row>
    <row r="2" spans="1:16">
      <c r="I2" s="51" t="s">
        <v>1941</v>
      </c>
      <c r="J2" s="52" t="s">
        <v>1908</v>
      </c>
    </row>
    <row r="3" spans="1:16">
      <c r="A3" s="53" t="s">
        <v>1942</v>
      </c>
      <c r="I3" s="51" t="s">
        <v>1943</v>
      </c>
      <c r="J3" s="52" t="s">
        <v>1944</v>
      </c>
    </row>
    <row r="4" spans="1:16">
      <c r="I4" s="51" t="s">
        <v>1945</v>
      </c>
      <c r="J4" s="52" t="s">
        <v>1944</v>
      </c>
    </row>
    <row r="5" spans="1:16" ht="13.5" thickBot="1">
      <c r="I5" s="54" t="s">
        <v>1481</v>
      </c>
      <c r="J5" s="55" t="s">
        <v>1904</v>
      </c>
    </row>
    <row r="10" spans="1:16" ht="13.5" thickBot="1"/>
    <row r="11" spans="1:16" ht="12.75" customHeight="1" thickBot="1">
      <c r="A11" s="21" t="str">
        <f t="shared" ref="A11:A74" si="0">P11</f>
        <v> JBAA 22.279 </v>
      </c>
      <c r="B11" s="6" t="str">
        <f t="shared" ref="B11:B74" si="1">IF(H11=INT(H11),"I","II")</f>
        <v>I</v>
      </c>
      <c r="C11" s="21">
        <f t="shared" ref="C11:C74" si="2">1*G11</f>
        <v>15698.66</v>
      </c>
      <c r="D11" s="28" t="str">
        <f t="shared" ref="D11:D74" si="3">VLOOKUP(F11,I$1:J$5,2,FALSE)</f>
        <v>vis</v>
      </c>
      <c r="E11" s="56">
        <f>VLOOKUP(C11,Active!C$21:E$973,3,FALSE)</f>
        <v>-15946.079423341862</v>
      </c>
      <c r="F11" s="6" t="s">
        <v>1481</v>
      </c>
      <c r="G11" s="28" t="str">
        <f t="shared" ref="G11:G74" si="4">MID(I11,3,LEN(I11)-3)</f>
        <v>15698.66</v>
      </c>
      <c r="H11" s="21">
        <f t="shared" ref="H11:H74" si="5">1*K11</f>
        <v>-15946</v>
      </c>
      <c r="I11" s="57" t="s">
        <v>1950</v>
      </c>
      <c r="J11" s="58" t="s">
        <v>1951</v>
      </c>
      <c r="K11" s="57">
        <v>-15946</v>
      </c>
      <c r="L11" s="57" t="s">
        <v>1952</v>
      </c>
      <c r="M11" s="58" t="s">
        <v>1953</v>
      </c>
      <c r="N11" s="58"/>
      <c r="O11" s="59" t="s">
        <v>1954</v>
      </c>
      <c r="P11" s="59" t="s">
        <v>1955</v>
      </c>
    </row>
    <row r="12" spans="1:16" ht="12.75" customHeight="1" thickBot="1">
      <c r="A12" s="21" t="str">
        <f t="shared" si="0"/>
        <v> JBAA 22.279 </v>
      </c>
      <c r="B12" s="6" t="str">
        <f t="shared" si="1"/>
        <v>I</v>
      </c>
      <c r="C12" s="21">
        <f t="shared" si="2"/>
        <v>15928.81</v>
      </c>
      <c r="D12" s="28" t="str">
        <f t="shared" si="3"/>
        <v>vis</v>
      </c>
      <c r="E12" s="56">
        <f>VLOOKUP(C12,Active!C$21:E$973,3,FALSE)</f>
        <v>-15819.106810145628</v>
      </c>
      <c r="F12" s="6" t="s">
        <v>1481</v>
      </c>
      <c r="G12" s="28" t="str">
        <f t="shared" si="4"/>
        <v>15928.81</v>
      </c>
      <c r="H12" s="21">
        <f t="shared" si="5"/>
        <v>-15819</v>
      </c>
      <c r="I12" s="57" t="s">
        <v>1956</v>
      </c>
      <c r="J12" s="58" t="s">
        <v>1957</v>
      </c>
      <c r="K12" s="57">
        <v>-15819</v>
      </c>
      <c r="L12" s="57" t="s">
        <v>1958</v>
      </c>
      <c r="M12" s="58" t="s">
        <v>1953</v>
      </c>
      <c r="N12" s="58"/>
      <c r="O12" s="59" t="s">
        <v>1954</v>
      </c>
      <c r="P12" s="59" t="s">
        <v>1955</v>
      </c>
    </row>
    <row r="13" spans="1:16" ht="12.75" customHeight="1" thickBot="1">
      <c r="A13" s="21" t="str">
        <f t="shared" si="0"/>
        <v> JBAA 22.279 </v>
      </c>
      <c r="B13" s="6" t="str">
        <f t="shared" si="1"/>
        <v>I</v>
      </c>
      <c r="C13" s="21">
        <f t="shared" si="2"/>
        <v>16771.689999999999</v>
      </c>
      <c r="D13" s="28" t="str">
        <f t="shared" si="3"/>
        <v>vis</v>
      </c>
      <c r="E13" s="56">
        <f>VLOOKUP(C13,Active!C$21:E$973,3,FALSE)</f>
        <v>-15354.09409578176</v>
      </c>
      <c r="F13" s="6" t="s">
        <v>1481</v>
      </c>
      <c r="G13" s="28" t="str">
        <f t="shared" si="4"/>
        <v>16771.69</v>
      </c>
      <c r="H13" s="21">
        <f t="shared" si="5"/>
        <v>-15354</v>
      </c>
      <c r="I13" s="57" t="s">
        <v>1959</v>
      </c>
      <c r="J13" s="58" t="s">
        <v>1960</v>
      </c>
      <c r="K13" s="57">
        <v>-15354</v>
      </c>
      <c r="L13" s="57" t="s">
        <v>1961</v>
      </c>
      <c r="M13" s="58" t="s">
        <v>1953</v>
      </c>
      <c r="N13" s="58"/>
      <c r="O13" s="59" t="s">
        <v>1954</v>
      </c>
      <c r="P13" s="59" t="s">
        <v>1955</v>
      </c>
    </row>
    <row r="14" spans="1:16" ht="12.75" customHeight="1" thickBot="1">
      <c r="A14" s="21" t="str">
        <f t="shared" si="0"/>
        <v> JBAA 22.279 </v>
      </c>
      <c r="B14" s="6" t="str">
        <f t="shared" si="1"/>
        <v>I</v>
      </c>
      <c r="C14" s="21">
        <f t="shared" si="2"/>
        <v>17099.7</v>
      </c>
      <c r="D14" s="28" t="str">
        <f t="shared" si="3"/>
        <v>vis</v>
      </c>
      <c r="E14" s="56">
        <f>VLOOKUP(C14,Active!C$21:E$973,3,FALSE)</f>
        <v>-15173.132606081575</v>
      </c>
      <c r="F14" s="6" t="s">
        <v>1481</v>
      </c>
      <c r="G14" s="28" t="str">
        <f t="shared" si="4"/>
        <v>17099.70</v>
      </c>
      <c r="H14" s="21">
        <f t="shared" si="5"/>
        <v>-15173</v>
      </c>
      <c r="I14" s="57" t="s">
        <v>1962</v>
      </c>
      <c r="J14" s="58" t="s">
        <v>1963</v>
      </c>
      <c r="K14" s="57">
        <v>-15173</v>
      </c>
      <c r="L14" s="57" t="s">
        <v>1964</v>
      </c>
      <c r="M14" s="58" t="s">
        <v>1953</v>
      </c>
      <c r="N14" s="58"/>
      <c r="O14" s="59" t="s">
        <v>1954</v>
      </c>
      <c r="P14" s="59" t="s">
        <v>1955</v>
      </c>
    </row>
    <row r="15" spans="1:16" ht="12.75" customHeight="1" thickBot="1">
      <c r="A15" s="21" t="str">
        <f t="shared" si="0"/>
        <v> JBAA 22.279 </v>
      </c>
      <c r="B15" s="6" t="str">
        <f t="shared" si="1"/>
        <v>I</v>
      </c>
      <c r="C15" s="21">
        <f t="shared" si="2"/>
        <v>18232.72</v>
      </c>
      <c r="D15" s="28" t="str">
        <f t="shared" si="3"/>
        <v>vis</v>
      </c>
      <c r="E15" s="56">
        <f>VLOOKUP(C15,Active!C$21:E$973,3,FALSE)</f>
        <v>-14548.051093139582</v>
      </c>
      <c r="F15" s="6" t="s">
        <v>1481</v>
      </c>
      <c r="G15" s="28" t="str">
        <f t="shared" si="4"/>
        <v>18232.72</v>
      </c>
      <c r="H15" s="21">
        <f t="shared" si="5"/>
        <v>-14548</v>
      </c>
      <c r="I15" s="57" t="s">
        <v>1965</v>
      </c>
      <c r="J15" s="58" t="s">
        <v>1966</v>
      </c>
      <c r="K15" s="57">
        <v>-14548</v>
      </c>
      <c r="L15" s="57" t="s">
        <v>1967</v>
      </c>
      <c r="M15" s="58" t="s">
        <v>1953</v>
      </c>
      <c r="N15" s="58"/>
      <c r="O15" s="59" t="s">
        <v>1954</v>
      </c>
      <c r="P15" s="59" t="s">
        <v>1955</v>
      </c>
    </row>
    <row r="16" spans="1:16" ht="12.75" customHeight="1" thickBot="1">
      <c r="A16" s="21" t="str">
        <f t="shared" si="0"/>
        <v> JBAA 22.279 </v>
      </c>
      <c r="B16" s="6" t="str">
        <f t="shared" si="1"/>
        <v>I</v>
      </c>
      <c r="C16" s="21">
        <f t="shared" si="2"/>
        <v>18609.66</v>
      </c>
      <c r="D16" s="28" t="str">
        <f t="shared" si="3"/>
        <v>vis</v>
      </c>
      <c r="E16" s="56">
        <f>VLOOKUP(C16,Active!C$21:E$973,3,FALSE)</f>
        <v>-14340.095165187424</v>
      </c>
      <c r="F16" s="6" t="s">
        <v>1481</v>
      </c>
      <c r="G16" s="28" t="str">
        <f t="shared" si="4"/>
        <v>18609.66</v>
      </c>
      <c r="H16" s="21">
        <f t="shared" si="5"/>
        <v>-14340</v>
      </c>
      <c r="I16" s="57" t="s">
        <v>1968</v>
      </c>
      <c r="J16" s="58" t="s">
        <v>1969</v>
      </c>
      <c r="K16" s="57">
        <v>-14340</v>
      </c>
      <c r="L16" s="57" t="s">
        <v>1961</v>
      </c>
      <c r="M16" s="58" t="s">
        <v>1953</v>
      </c>
      <c r="N16" s="58"/>
      <c r="O16" s="59" t="s">
        <v>1954</v>
      </c>
      <c r="P16" s="59" t="s">
        <v>1955</v>
      </c>
    </row>
    <row r="17" spans="1:16" ht="12.75" customHeight="1" thickBot="1">
      <c r="A17" s="21" t="str">
        <f t="shared" si="0"/>
        <v> JBAA 22.279 </v>
      </c>
      <c r="B17" s="6" t="str">
        <f t="shared" si="1"/>
        <v>I</v>
      </c>
      <c r="C17" s="21">
        <f t="shared" si="2"/>
        <v>18649.580000000002</v>
      </c>
      <c r="D17" s="28" t="str">
        <f t="shared" si="3"/>
        <v>vis</v>
      </c>
      <c r="E17" s="56">
        <f>VLOOKUP(C17,Active!C$21:E$973,3,FALSE)</f>
        <v>-14318.071499235679</v>
      </c>
      <c r="F17" s="6" t="s">
        <v>1481</v>
      </c>
      <c r="G17" s="28" t="str">
        <f t="shared" si="4"/>
        <v>18649.58</v>
      </c>
      <c r="H17" s="21">
        <f t="shared" si="5"/>
        <v>-14318</v>
      </c>
      <c r="I17" s="57" t="s">
        <v>1970</v>
      </c>
      <c r="J17" s="58" t="s">
        <v>1971</v>
      </c>
      <c r="K17" s="57">
        <v>-14318</v>
      </c>
      <c r="L17" s="57" t="s">
        <v>1972</v>
      </c>
      <c r="M17" s="58" t="s">
        <v>1953</v>
      </c>
      <c r="N17" s="58"/>
      <c r="O17" s="59" t="s">
        <v>1954</v>
      </c>
      <c r="P17" s="59" t="s">
        <v>1955</v>
      </c>
    </row>
    <row r="18" spans="1:16" ht="12.75" customHeight="1" thickBot="1">
      <c r="A18" s="21" t="str">
        <f t="shared" si="0"/>
        <v> JBAA 22.279 </v>
      </c>
      <c r="B18" s="6" t="str">
        <f t="shared" si="1"/>
        <v>I</v>
      </c>
      <c r="C18" s="21">
        <f t="shared" si="2"/>
        <v>18687.61</v>
      </c>
      <c r="D18" s="28" t="str">
        <f t="shared" si="3"/>
        <v>vis</v>
      </c>
      <c r="E18" s="56">
        <f>VLOOKUP(C18,Active!C$21:E$973,3,FALSE)</f>
        <v>-14297.090536907403</v>
      </c>
      <c r="F18" s="6" t="s">
        <v>1481</v>
      </c>
      <c r="G18" s="28" t="str">
        <f t="shared" si="4"/>
        <v>18687.61</v>
      </c>
      <c r="H18" s="21">
        <f t="shared" si="5"/>
        <v>-14297</v>
      </c>
      <c r="I18" s="57" t="s">
        <v>1973</v>
      </c>
      <c r="J18" s="58" t="s">
        <v>1974</v>
      </c>
      <c r="K18" s="57">
        <v>-14297</v>
      </c>
      <c r="L18" s="57" t="s">
        <v>1975</v>
      </c>
      <c r="M18" s="58" t="s">
        <v>1953</v>
      </c>
      <c r="N18" s="58"/>
      <c r="O18" s="59" t="s">
        <v>1954</v>
      </c>
      <c r="P18" s="59" t="s">
        <v>1955</v>
      </c>
    </row>
    <row r="19" spans="1:16" ht="12.75" customHeight="1" thickBot="1">
      <c r="A19" s="21" t="str">
        <f t="shared" si="0"/>
        <v> JBAA 22.279 </v>
      </c>
      <c r="B19" s="6" t="str">
        <f t="shared" si="1"/>
        <v>I</v>
      </c>
      <c r="C19" s="21">
        <f t="shared" si="2"/>
        <v>19298.37</v>
      </c>
      <c r="D19" s="28" t="str">
        <f t="shared" si="3"/>
        <v>vis</v>
      </c>
      <c r="E19" s="56">
        <f>VLOOKUP(C19,Active!C$21:E$973,3,FALSE)</f>
        <v>-13960.137274966351</v>
      </c>
      <c r="F19" s="6" t="s">
        <v>1481</v>
      </c>
      <c r="G19" s="28" t="str">
        <f t="shared" si="4"/>
        <v>19298.37</v>
      </c>
      <c r="H19" s="21">
        <f t="shared" si="5"/>
        <v>-13960</v>
      </c>
      <c r="I19" s="57" t="s">
        <v>1976</v>
      </c>
      <c r="J19" s="58" t="s">
        <v>1977</v>
      </c>
      <c r="K19" s="57">
        <v>-13960</v>
      </c>
      <c r="L19" s="57" t="s">
        <v>1978</v>
      </c>
      <c r="M19" s="58" t="s">
        <v>1979</v>
      </c>
      <c r="N19" s="58"/>
      <c r="O19" s="59" t="s">
        <v>1954</v>
      </c>
      <c r="P19" s="59" t="s">
        <v>1955</v>
      </c>
    </row>
    <row r="20" spans="1:16" ht="12.75" customHeight="1" thickBot="1">
      <c r="A20" s="21" t="str">
        <f t="shared" si="0"/>
        <v> JBAA 22.279 </v>
      </c>
      <c r="B20" s="6" t="str">
        <f t="shared" si="1"/>
        <v>I</v>
      </c>
      <c r="C20" s="21">
        <f t="shared" si="2"/>
        <v>19314.8</v>
      </c>
      <c r="D20" s="28" t="str">
        <f t="shared" si="3"/>
        <v>vis</v>
      </c>
      <c r="E20" s="56">
        <f>VLOOKUP(C20,Active!C$21:E$973,3,FALSE)</f>
        <v>-13951.072925477694</v>
      </c>
      <c r="F20" s="6" t="s">
        <v>1481</v>
      </c>
      <c r="G20" s="28" t="str">
        <f t="shared" si="4"/>
        <v>19314.80</v>
      </c>
      <c r="H20" s="21">
        <f t="shared" si="5"/>
        <v>-13951</v>
      </c>
      <c r="I20" s="57" t="s">
        <v>1980</v>
      </c>
      <c r="J20" s="58" t="s">
        <v>1981</v>
      </c>
      <c r="K20" s="57">
        <v>-13951</v>
      </c>
      <c r="L20" s="57" t="s">
        <v>1972</v>
      </c>
      <c r="M20" s="58" t="s">
        <v>1953</v>
      </c>
      <c r="N20" s="58"/>
      <c r="O20" s="59" t="s">
        <v>1954</v>
      </c>
      <c r="P20" s="59" t="s">
        <v>1955</v>
      </c>
    </row>
    <row r="21" spans="1:16" ht="12.75" customHeight="1" thickBot="1">
      <c r="A21" s="21" t="str">
        <f t="shared" si="0"/>
        <v> JBAA 22.279 </v>
      </c>
      <c r="B21" s="6" t="str">
        <f t="shared" si="1"/>
        <v>I</v>
      </c>
      <c r="C21" s="21">
        <f t="shared" si="2"/>
        <v>19318.38</v>
      </c>
      <c r="D21" s="28" t="str">
        <f t="shared" si="3"/>
        <v>vis</v>
      </c>
      <c r="E21" s="56">
        <f>VLOOKUP(C21,Active!C$21:E$973,3,FALSE)</f>
        <v>-13949.097857238536</v>
      </c>
      <c r="F21" s="6" t="s">
        <v>1481</v>
      </c>
      <c r="G21" s="28" t="str">
        <f t="shared" si="4"/>
        <v>19318.38</v>
      </c>
      <c r="H21" s="21">
        <f t="shared" si="5"/>
        <v>-13949</v>
      </c>
      <c r="I21" s="57" t="s">
        <v>1982</v>
      </c>
      <c r="J21" s="58" t="s">
        <v>1983</v>
      </c>
      <c r="K21" s="57">
        <v>-13949</v>
      </c>
      <c r="L21" s="57" t="s">
        <v>1984</v>
      </c>
      <c r="M21" s="58" t="s">
        <v>1979</v>
      </c>
      <c r="N21" s="58"/>
      <c r="O21" s="59" t="s">
        <v>1954</v>
      </c>
      <c r="P21" s="59" t="s">
        <v>1955</v>
      </c>
    </row>
    <row r="22" spans="1:16" ht="12.75" customHeight="1" thickBot="1">
      <c r="A22" s="21" t="str">
        <f t="shared" si="0"/>
        <v> JBAA 22.279 </v>
      </c>
      <c r="B22" s="6" t="str">
        <f t="shared" si="1"/>
        <v>I</v>
      </c>
      <c r="C22" s="21">
        <f t="shared" si="2"/>
        <v>19338.330000000002</v>
      </c>
      <c r="D22" s="28" t="str">
        <f t="shared" si="3"/>
        <v>vis</v>
      </c>
      <c r="E22" s="56">
        <f>VLOOKUP(C22,Active!C$21:E$973,3,FALSE)</f>
        <v>-13938.091541213051</v>
      </c>
      <c r="F22" s="6" t="s">
        <v>1481</v>
      </c>
      <c r="G22" s="28" t="str">
        <f t="shared" si="4"/>
        <v>19338.33</v>
      </c>
      <c r="H22" s="21">
        <f t="shared" si="5"/>
        <v>-13938</v>
      </c>
      <c r="I22" s="57" t="s">
        <v>1985</v>
      </c>
      <c r="J22" s="58" t="s">
        <v>1986</v>
      </c>
      <c r="K22" s="57">
        <v>-13938</v>
      </c>
      <c r="L22" s="57" t="s">
        <v>1961</v>
      </c>
      <c r="M22" s="58" t="s">
        <v>1979</v>
      </c>
      <c r="N22" s="58"/>
      <c r="O22" s="59" t="s">
        <v>1954</v>
      </c>
      <c r="P22" s="59" t="s">
        <v>1955</v>
      </c>
    </row>
    <row r="23" spans="1:16" ht="12.75" customHeight="1" thickBot="1">
      <c r="A23" s="21" t="str">
        <f t="shared" si="0"/>
        <v> JBAA 22.279 </v>
      </c>
      <c r="B23" s="6" t="str">
        <f t="shared" si="1"/>
        <v>I</v>
      </c>
      <c r="C23" s="21">
        <f t="shared" si="2"/>
        <v>19347.400000000001</v>
      </c>
      <c r="D23" s="28" t="str">
        <f t="shared" si="3"/>
        <v>vis</v>
      </c>
      <c r="E23" s="56">
        <f>VLOOKUP(C23,Active!C$21:E$973,3,FALSE)</f>
        <v>-13933.087667210488</v>
      </c>
      <c r="F23" s="6" t="s">
        <v>1481</v>
      </c>
      <c r="G23" s="28" t="str">
        <f t="shared" si="4"/>
        <v>19347.40</v>
      </c>
      <c r="H23" s="21">
        <f t="shared" si="5"/>
        <v>-13933</v>
      </c>
      <c r="I23" s="57" t="s">
        <v>1987</v>
      </c>
      <c r="J23" s="58" t="s">
        <v>1988</v>
      </c>
      <c r="K23" s="57">
        <v>-13933</v>
      </c>
      <c r="L23" s="57" t="s">
        <v>1975</v>
      </c>
      <c r="M23" s="58" t="s">
        <v>1979</v>
      </c>
      <c r="N23" s="58"/>
      <c r="O23" s="59" t="s">
        <v>1954</v>
      </c>
      <c r="P23" s="59" t="s">
        <v>1955</v>
      </c>
    </row>
    <row r="24" spans="1:16" ht="12.75" customHeight="1" thickBot="1">
      <c r="A24" s="21" t="str">
        <f t="shared" si="0"/>
        <v> JBAA 22.279 </v>
      </c>
      <c r="B24" s="6" t="str">
        <f t="shared" si="1"/>
        <v>I</v>
      </c>
      <c r="C24" s="21">
        <f t="shared" si="2"/>
        <v>19358.29</v>
      </c>
      <c r="D24" s="28" t="str">
        <f t="shared" si="3"/>
        <v>vis</v>
      </c>
      <c r="E24" s="56">
        <f>VLOOKUP(C24,Active!C$21:E$973,3,FALSE)</f>
        <v>-13927.079708237181</v>
      </c>
      <c r="F24" s="6" t="s">
        <v>1481</v>
      </c>
      <c r="G24" s="28" t="str">
        <f t="shared" si="4"/>
        <v>19358.29</v>
      </c>
      <c r="H24" s="21">
        <f t="shared" si="5"/>
        <v>-13927</v>
      </c>
      <c r="I24" s="57" t="s">
        <v>1989</v>
      </c>
      <c r="J24" s="58" t="s">
        <v>1990</v>
      </c>
      <c r="K24" s="57">
        <v>-13927</v>
      </c>
      <c r="L24" s="57" t="s">
        <v>1952</v>
      </c>
      <c r="M24" s="58" t="s">
        <v>1979</v>
      </c>
      <c r="N24" s="58"/>
      <c r="O24" s="59" t="s">
        <v>1954</v>
      </c>
      <c r="P24" s="59" t="s">
        <v>1955</v>
      </c>
    </row>
    <row r="25" spans="1:16" ht="12.75" customHeight="1" thickBot="1">
      <c r="A25" s="21" t="str">
        <f t="shared" si="0"/>
        <v> IPUL 4.149 </v>
      </c>
      <c r="B25" s="6" t="str">
        <f t="shared" si="1"/>
        <v>I</v>
      </c>
      <c r="C25" s="21">
        <f t="shared" si="2"/>
        <v>19367.322</v>
      </c>
      <c r="D25" s="28" t="str">
        <f t="shared" si="3"/>
        <v>vis</v>
      </c>
      <c r="E25" s="56">
        <f>VLOOKUP(C25,Active!C$21:E$973,3,FALSE)</f>
        <v>-13922.096798646095</v>
      </c>
      <c r="F25" s="6" t="s">
        <v>1481</v>
      </c>
      <c r="G25" s="28" t="str">
        <f t="shared" si="4"/>
        <v>19367.322</v>
      </c>
      <c r="H25" s="21">
        <f t="shared" si="5"/>
        <v>-13922</v>
      </c>
      <c r="I25" s="57" t="s">
        <v>1991</v>
      </c>
      <c r="J25" s="58" t="s">
        <v>1992</v>
      </c>
      <c r="K25" s="57">
        <v>-13922</v>
      </c>
      <c r="L25" s="57" t="s">
        <v>1993</v>
      </c>
      <c r="M25" s="58" t="s">
        <v>1979</v>
      </c>
      <c r="N25" s="58"/>
      <c r="O25" s="59" t="s">
        <v>1994</v>
      </c>
      <c r="P25" s="59" t="s">
        <v>1995</v>
      </c>
    </row>
    <row r="26" spans="1:16" ht="12.75" customHeight="1" thickBot="1">
      <c r="A26" s="21" t="str">
        <f t="shared" si="0"/>
        <v> JBAA 22.279 </v>
      </c>
      <c r="B26" s="6" t="str">
        <f t="shared" si="1"/>
        <v>I</v>
      </c>
      <c r="C26" s="21">
        <f t="shared" si="2"/>
        <v>19376.400000000001</v>
      </c>
      <c r="D26" s="28" t="str">
        <f t="shared" si="3"/>
        <v>vis</v>
      </c>
      <c r="E26" s="56">
        <f>VLOOKUP(C26,Active!C$21:E$973,3,FALSE)</f>
        <v>-13917.088511083221</v>
      </c>
      <c r="F26" s="6" t="s">
        <v>1481</v>
      </c>
      <c r="G26" s="28" t="str">
        <f t="shared" si="4"/>
        <v>19376.40</v>
      </c>
      <c r="H26" s="21">
        <f t="shared" si="5"/>
        <v>-13917</v>
      </c>
      <c r="I26" s="57" t="s">
        <v>1996</v>
      </c>
      <c r="J26" s="58" t="s">
        <v>1997</v>
      </c>
      <c r="K26" s="57">
        <v>-13917</v>
      </c>
      <c r="L26" s="57" t="s">
        <v>1975</v>
      </c>
      <c r="M26" s="58" t="s">
        <v>1979</v>
      </c>
      <c r="N26" s="58"/>
      <c r="O26" s="59" t="s">
        <v>1954</v>
      </c>
      <c r="P26" s="59" t="s">
        <v>1955</v>
      </c>
    </row>
    <row r="27" spans="1:16" ht="12.75" customHeight="1" thickBot="1">
      <c r="A27" s="21" t="str">
        <f t="shared" si="0"/>
        <v> AN 190.430 </v>
      </c>
      <c r="B27" s="6" t="str">
        <f t="shared" si="1"/>
        <v>I</v>
      </c>
      <c r="C27" s="21">
        <f t="shared" si="2"/>
        <v>19441.647000000001</v>
      </c>
      <c r="D27" s="28" t="str">
        <f t="shared" si="3"/>
        <v>vis</v>
      </c>
      <c r="E27" s="56">
        <f>VLOOKUP(C27,Active!C$21:E$973,3,FALSE)</f>
        <v>-13881.092064881983</v>
      </c>
      <c r="F27" s="6" t="s">
        <v>1481</v>
      </c>
      <c r="G27" s="28" t="str">
        <f t="shared" si="4"/>
        <v>19441.647</v>
      </c>
      <c r="H27" s="21">
        <f t="shared" si="5"/>
        <v>-13881</v>
      </c>
      <c r="I27" s="57" t="s">
        <v>1998</v>
      </c>
      <c r="J27" s="58" t="s">
        <v>1999</v>
      </c>
      <c r="K27" s="57">
        <v>-13881</v>
      </c>
      <c r="L27" s="57" t="s">
        <v>2000</v>
      </c>
      <c r="M27" s="58" t="s">
        <v>1979</v>
      </c>
      <c r="N27" s="58"/>
      <c r="O27" s="59" t="s">
        <v>2001</v>
      </c>
      <c r="P27" s="59" t="s">
        <v>2002</v>
      </c>
    </row>
    <row r="28" spans="1:16" ht="12.75" customHeight="1" thickBot="1">
      <c r="A28" s="21" t="str">
        <f t="shared" si="0"/>
        <v> IPUL 4.149 </v>
      </c>
      <c r="B28" s="6" t="str">
        <f t="shared" si="1"/>
        <v>I</v>
      </c>
      <c r="C28" s="21">
        <f t="shared" si="2"/>
        <v>19454.334999999999</v>
      </c>
      <c r="D28" s="28" t="str">
        <f t="shared" si="3"/>
        <v>vis</v>
      </c>
      <c r="E28" s="56">
        <f>VLOOKUP(C28,Active!C$21:E$973,3,FALSE)</f>
        <v>-13874.092158228785</v>
      </c>
      <c r="F28" s="6" t="s">
        <v>1481</v>
      </c>
      <c r="G28" s="28" t="str">
        <f t="shared" si="4"/>
        <v>19454.335</v>
      </c>
      <c r="H28" s="21">
        <f t="shared" si="5"/>
        <v>-13874</v>
      </c>
      <c r="I28" s="57" t="s">
        <v>2003</v>
      </c>
      <c r="J28" s="58" t="s">
        <v>2004</v>
      </c>
      <c r="K28" s="57">
        <v>-13874</v>
      </c>
      <c r="L28" s="57" t="s">
        <v>2000</v>
      </c>
      <c r="M28" s="58" t="s">
        <v>1979</v>
      </c>
      <c r="N28" s="58"/>
      <c r="O28" s="59" t="s">
        <v>1994</v>
      </c>
      <c r="P28" s="59" t="s">
        <v>1995</v>
      </c>
    </row>
    <row r="29" spans="1:16" ht="12.75" customHeight="1" thickBot="1">
      <c r="A29" s="21" t="str">
        <f t="shared" si="0"/>
        <v> AN 191.428 </v>
      </c>
      <c r="B29" s="6" t="str">
        <f t="shared" si="1"/>
        <v>I</v>
      </c>
      <c r="C29" s="21">
        <f t="shared" si="2"/>
        <v>19461.584999999999</v>
      </c>
      <c r="D29" s="28" t="str">
        <f t="shared" si="3"/>
        <v>vis</v>
      </c>
      <c r="E29" s="56">
        <f>VLOOKUP(C29,Active!C$21:E$973,3,FALSE)</f>
        <v>-13870.092369196967</v>
      </c>
      <c r="F29" s="6" t="s">
        <v>1481</v>
      </c>
      <c r="G29" s="28" t="str">
        <f t="shared" si="4"/>
        <v>19461.585</v>
      </c>
      <c r="H29" s="21">
        <f t="shared" si="5"/>
        <v>-13870</v>
      </c>
      <c r="I29" s="57" t="s">
        <v>2005</v>
      </c>
      <c r="J29" s="58" t="s">
        <v>2006</v>
      </c>
      <c r="K29" s="57">
        <v>-13870</v>
      </c>
      <c r="L29" s="57" t="s">
        <v>2000</v>
      </c>
      <c r="M29" s="58" t="s">
        <v>1979</v>
      </c>
      <c r="N29" s="58"/>
      <c r="O29" s="59" t="s">
        <v>2001</v>
      </c>
      <c r="P29" s="59" t="s">
        <v>2007</v>
      </c>
    </row>
    <row r="30" spans="1:16" ht="12.75" customHeight="1" thickBot="1">
      <c r="A30" s="21" t="str">
        <f t="shared" si="0"/>
        <v> AN 194.165 </v>
      </c>
      <c r="B30" s="6" t="str">
        <f t="shared" si="1"/>
        <v>I</v>
      </c>
      <c r="C30" s="21">
        <f t="shared" si="2"/>
        <v>19472.455999999998</v>
      </c>
      <c r="D30" s="28" t="str">
        <f t="shared" si="3"/>
        <v>vis</v>
      </c>
      <c r="E30" s="56">
        <f>VLOOKUP(C30,Active!C$21:E$973,3,FALSE)</f>
        <v>-13864.094892429397</v>
      </c>
      <c r="F30" s="6" t="s">
        <v>1481</v>
      </c>
      <c r="G30" s="28" t="str">
        <f t="shared" si="4"/>
        <v>19472.456</v>
      </c>
      <c r="H30" s="21">
        <f t="shared" si="5"/>
        <v>-13864</v>
      </c>
      <c r="I30" s="57" t="s">
        <v>2008</v>
      </c>
      <c r="J30" s="58" t="s">
        <v>2009</v>
      </c>
      <c r="K30" s="57">
        <v>-13864</v>
      </c>
      <c r="L30" s="57" t="s">
        <v>2010</v>
      </c>
      <c r="M30" s="58" t="s">
        <v>1979</v>
      </c>
      <c r="N30" s="58"/>
      <c r="O30" s="59" t="s">
        <v>2011</v>
      </c>
      <c r="P30" s="59" t="s">
        <v>2012</v>
      </c>
    </row>
    <row r="31" spans="1:16" ht="12.75" customHeight="1" thickBot="1">
      <c r="A31" s="21" t="str">
        <f t="shared" si="0"/>
        <v> AN 191.428 </v>
      </c>
      <c r="B31" s="6" t="str">
        <f t="shared" si="1"/>
        <v>I</v>
      </c>
      <c r="C31" s="21">
        <f t="shared" si="2"/>
        <v>19472.476999999999</v>
      </c>
      <c r="D31" s="28" t="str">
        <f t="shared" si="3"/>
        <v>vis</v>
      </c>
      <c r="E31" s="56">
        <f>VLOOKUP(C31,Active!C$21:E$973,3,FALSE)</f>
        <v>-13864.083306833581</v>
      </c>
      <c r="F31" s="6" t="s">
        <v>1481</v>
      </c>
      <c r="G31" s="28" t="str">
        <f t="shared" si="4"/>
        <v>19472.477</v>
      </c>
      <c r="H31" s="21">
        <f t="shared" si="5"/>
        <v>-13864</v>
      </c>
      <c r="I31" s="57" t="s">
        <v>2013</v>
      </c>
      <c r="J31" s="58" t="s">
        <v>2014</v>
      </c>
      <c r="K31" s="57">
        <v>-13864</v>
      </c>
      <c r="L31" s="57" t="s">
        <v>2015</v>
      </c>
      <c r="M31" s="58" t="s">
        <v>1979</v>
      </c>
      <c r="N31" s="58"/>
      <c r="O31" s="59" t="s">
        <v>2001</v>
      </c>
      <c r="P31" s="59" t="s">
        <v>2007</v>
      </c>
    </row>
    <row r="32" spans="1:16" ht="12.75" customHeight="1" thickBot="1">
      <c r="A32" s="21" t="str">
        <f t="shared" si="0"/>
        <v> BAN 2.126 </v>
      </c>
      <c r="B32" s="6" t="str">
        <f t="shared" si="1"/>
        <v>I</v>
      </c>
      <c r="C32" s="21">
        <f t="shared" si="2"/>
        <v>19519.578000000001</v>
      </c>
      <c r="D32" s="28" t="str">
        <f t="shared" si="3"/>
        <v>vis</v>
      </c>
      <c r="E32" s="56">
        <f>VLOOKUP(C32,Active!C$21:E$973,3,FALSE)</f>
        <v>-13838.097918807702</v>
      </c>
      <c r="F32" s="6" t="s">
        <v>1481</v>
      </c>
      <c r="G32" s="28" t="str">
        <f t="shared" si="4"/>
        <v>19519.578</v>
      </c>
      <c r="H32" s="21">
        <f t="shared" si="5"/>
        <v>-13838</v>
      </c>
      <c r="I32" s="57" t="s">
        <v>2016</v>
      </c>
      <c r="J32" s="58" t="s">
        <v>2017</v>
      </c>
      <c r="K32" s="57">
        <v>-13838</v>
      </c>
      <c r="L32" s="57" t="s">
        <v>2018</v>
      </c>
      <c r="M32" s="58" t="s">
        <v>1979</v>
      </c>
      <c r="N32" s="58"/>
      <c r="O32" s="59" t="s">
        <v>2019</v>
      </c>
      <c r="P32" s="59" t="s">
        <v>2020</v>
      </c>
    </row>
    <row r="33" spans="1:16" ht="12.75" customHeight="1" thickBot="1">
      <c r="A33" s="21" t="str">
        <f t="shared" si="0"/>
        <v> BAN 2.126 </v>
      </c>
      <c r="B33" s="6" t="str">
        <f t="shared" si="1"/>
        <v>I</v>
      </c>
      <c r="C33" s="21">
        <f t="shared" si="2"/>
        <v>19539.527999999998</v>
      </c>
      <c r="D33" s="28" t="str">
        <f t="shared" si="3"/>
        <v>vis</v>
      </c>
      <c r="E33" s="56">
        <f>VLOOKUP(C33,Active!C$21:E$973,3,FALSE)</f>
        <v>-13827.09160278222</v>
      </c>
      <c r="F33" s="6" t="s">
        <v>1481</v>
      </c>
      <c r="G33" s="28" t="str">
        <f t="shared" si="4"/>
        <v>19539.528</v>
      </c>
      <c r="H33" s="21">
        <f t="shared" si="5"/>
        <v>-13827</v>
      </c>
      <c r="I33" s="57" t="s">
        <v>2021</v>
      </c>
      <c r="J33" s="58" t="s">
        <v>2022</v>
      </c>
      <c r="K33" s="57">
        <v>-13827</v>
      </c>
      <c r="L33" s="57" t="s">
        <v>2023</v>
      </c>
      <c r="M33" s="58" t="s">
        <v>1979</v>
      </c>
      <c r="N33" s="58"/>
      <c r="O33" s="59" t="s">
        <v>2019</v>
      </c>
      <c r="P33" s="59" t="s">
        <v>2020</v>
      </c>
    </row>
    <row r="34" spans="1:16" ht="12.75" customHeight="1" thickBot="1">
      <c r="A34" s="21" t="str">
        <f t="shared" si="0"/>
        <v> BAN 2.126 </v>
      </c>
      <c r="B34" s="6" t="str">
        <f t="shared" si="1"/>
        <v>I</v>
      </c>
      <c r="C34" s="21">
        <f t="shared" si="2"/>
        <v>19548.579000000002</v>
      </c>
      <c r="D34" s="28" t="str">
        <f t="shared" si="3"/>
        <v>vis</v>
      </c>
      <c r="E34" s="56">
        <f>VLOOKUP(C34,Active!C$21:E$973,3,FALSE)</f>
        <v>-13822.098210985394</v>
      </c>
      <c r="F34" s="6" t="s">
        <v>1481</v>
      </c>
      <c r="G34" s="28" t="str">
        <f t="shared" si="4"/>
        <v>19548.579</v>
      </c>
      <c r="H34" s="21">
        <f t="shared" si="5"/>
        <v>-13822</v>
      </c>
      <c r="I34" s="57" t="s">
        <v>2024</v>
      </c>
      <c r="J34" s="58" t="s">
        <v>2025</v>
      </c>
      <c r="K34" s="57">
        <v>-13822</v>
      </c>
      <c r="L34" s="57" t="s">
        <v>2026</v>
      </c>
      <c r="M34" s="58" t="s">
        <v>1979</v>
      </c>
      <c r="N34" s="58"/>
      <c r="O34" s="59" t="s">
        <v>2019</v>
      </c>
      <c r="P34" s="59" t="s">
        <v>2020</v>
      </c>
    </row>
    <row r="35" spans="1:16" ht="12.75" customHeight="1" thickBot="1">
      <c r="A35" s="21" t="str">
        <f t="shared" si="0"/>
        <v> BAN 2.126 </v>
      </c>
      <c r="B35" s="6" t="str">
        <f t="shared" si="1"/>
        <v>I</v>
      </c>
      <c r="C35" s="21">
        <f t="shared" si="2"/>
        <v>19550.407999999999</v>
      </c>
      <c r="D35" s="28" t="str">
        <f t="shared" si="3"/>
        <v>vis</v>
      </c>
      <c r="E35" s="56">
        <f>VLOOKUP(C35,Active!C$21:E$973,3,FALSE)</f>
        <v>-13821.089160759298</v>
      </c>
      <c r="F35" s="6" t="s">
        <v>1481</v>
      </c>
      <c r="G35" s="28" t="str">
        <f t="shared" si="4"/>
        <v>19550.408</v>
      </c>
      <c r="H35" s="21">
        <f t="shared" si="5"/>
        <v>-13821</v>
      </c>
      <c r="I35" s="57" t="s">
        <v>2027</v>
      </c>
      <c r="J35" s="58" t="s">
        <v>2028</v>
      </c>
      <c r="K35" s="57">
        <v>-13821</v>
      </c>
      <c r="L35" s="57" t="s">
        <v>2029</v>
      </c>
      <c r="M35" s="58" t="s">
        <v>1979</v>
      </c>
      <c r="N35" s="58"/>
      <c r="O35" s="59" t="s">
        <v>2019</v>
      </c>
      <c r="P35" s="59" t="s">
        <v>2020</v>
      </c>
    </row>
    <row r="36" spans="1:16" ht="12.75" customHeight="1" thickBot="1">
      <c r="A36" s="21" t="str">
        <f t="shared" si="0"/>
        <v> AN 194.165 </v>
      </c>
      <c r="B36" s="6" t="str">
        <f t="shared" si="1"/>
        <v>I</v>
      </c>
      <c r="C36" s="21">
        <f t="shared" si="2"/>
        <v>19579.397000000001</v>
      </c>
      <c r="D36" s="28" t="str">
        <f t="shared" si="3"/>
        <v>vis</v>
      </c>
      <c r="E36" s="56">
        <f>VLOOKUP(C36,Active!C$21:E$973,3,FALSE)</f>
        <v>-13805.096073277457</v>
      </c>
      <c r="F36" s="6" t="s">
        <v>1481</v>
      </c>
      <c r="G36" s="28" t="str">
        <f t="shared" si="4"/>
        <v>19579.397</v>
      </c>
      <c r="H36" s="21">
        <f t="shared" si="5"/>
        <v>-13805</v>
      </c>
      <c r="I36" s="57" t="s">
        <v>2030</v>
      </c>
      <c r="J36" s="58" t="s">
        <v>2031</v>
      </c>
      <c r="K36" s="57">
        <v>-13805</v>
      </c>
      <c r="L36" s="57" t="s">
        <v>2032</v>
      </c>
      <c r="M36" s="58" t="s">
        <v>1979</v>
      </c>
      <c r="N36" s="58"/>
      <c r="O36" s="59" t="s">
        <v>2011</v>
      </c>
      <c r="P36" s="59" t="s">
        <v>2012</v>
      </c>
    </row>
    <row r="37" spans="1:16" ht="12.75" customHeight="1" thickBot="1">
      <c r="A37" s="21" t="str">
        <f t="shared" si="0"/>
        <v> AN 194.165 </v>
      </c>
      <c r="B37" s="6" t="str">
        <f t="shared" si="1"/>
        <v>I</v>
      </c>
      <c r="C37" s="21">
        <f t="shared" si="2"/>
        <v>19597.526000000002</v>
      </c>
      <c r="D37" s="28" t="str">
        <f t="shared" si="3"/>
        <v>vis</v>
      </c>
      <c r="E37" s="56">
        <f>VLOOKUP(C37,Active!C$21:E$973,3,FALSE)</f>
        <v>-13795.094393917758</v>
      </c>
      <c r="F37" s="6" t="s">
        <v>1481</v>
      </c>
      <c r="G37" s="28" t="str">
        <f t="shared" si="4"/>
        <v>19597.526</v>
      </c>
      <c r="H37" s="21">
        <f t="shared" si="5"/>
        <v>-13795</v>
      </c>
      <c r="I37" s="57" t="s">
        <v>2033</v>
      </c>
      <c r="J37" s="58" t="s">
        <v>2034</v>
      </c>
      <c r="K37" s="57">
        <v>-13795</v>
      </c>
      <c r="L37" s="57" t="s">
        <v>2035</v>
      </c>
      <c r="M37" s="58" t="s">
        <v>1979</v>
      </c>
      <c r="N37" s="58"/>
      <c r="O37" s="59" t="s">
        <v>2011</v>
      </c>
      <c r="P37" s="59" t="s">
        <v>2012</v>
      </c>
    </row>
    <row r="38" spans="1:16" ht="12.75" customHeight="1" thickBot="1">
      <c r="A38" s="21" t="str">
        <f t="shared" si="0"/>
        <v> BAN 2.126 </v>
      </c>
      <c r="B38" s="6" t="str">
        <f t="shared" si="1"/>
        <v>I</v>
      </c>
      <c r="C38" s="21">
        <f t="shared" si="2"/>
        <v>19628.334999999999</v>
      </c>
      <c r="D38" s="28" t="str">
        <f t="shared" si="3"/>
        <v>vis</v>
      </c>
      <c r="E38" s="56">
        <f>VLOOKUP(C38,Active!C$21:E$973,3,FALSE)</f>
        <v>-13778.097221465174</v>
      </c>
      <c r="F38" s="6" t="s">
        <v>1481</v>
      </c>
      <c r="G38" s="28" t="str">
        <f t="shared" si="4"/>
        <v>19628.335</v>
      </c>
      <c r="H38" s="21">
        <f t="shared" si="5"/>
        <v>-13778</v>
      </c>
      <c r="I38" s="57" t="s">
        <v>2036</v>
      </c>
      <c r="J38" s="58" t="s">
        <v>2037</v>
      </c>
      <c r="K38" s="57">
        <v>-13778</v>
      </c>
      <c r="L38" s="57" t="s">
        <v>2038</v>
      </c>
      <c r="M38" s="58" t="s">
        <v>1979</v>
      </c>
      <c r="N38" s="58"/>
      <c r="O38" s="59" t="s">
        <v>2019</v>
      </c>
      <c r="P38" s="59" t="s">
        <v>2020</v>
      </c>
    </row>
    <row r="39" spans="1:16" ht="12.75" customHeight="1" thickBot="1">
      <c r="A39" s="21" t="str">
        <f t="shared" si="0"/>
        <v> AJ 28.126 </v>
      </c>
      <c r="B39" s="6" t="str">
        <f t="shared" si="1"/>
        <v>I</v>
      </c>
      <c r="C39" s="21">
        <f t="shared" si="2"/>
        <v>19655.536</v>
      </c>
      <c r="D39" s="28" t="str">
        <f t="shared" si="3"/>
        <v>vis</v>
      </c>
      <c r="E39" s="56">
        <f>VLOOKUP(C39,Active!C$21:E$973,3,FALSE)</f>
        <v>-13763.090564712833</v>
      </c>
      <c r="F39" s="6" t="s">
        <v>1481</v>
      </c>
      <c r="G39" s="28" t="str">
        <f t="shared" si="4"/>
        <v>19655.536</v>
      </c>
      <c r="H39" s="21">
        <f t="shared" si="5"/>
        <v>-13763</v>
      </c>
      <c r="I39" s="57" t="s">
        <v>2039</v>
      </c>
      <c r="J39" s="58" t="s">
        <v>2040</v>
      </c>
      <c r="K39" s="57">
        <v>-13763</v>
      </c>
      <c r="L39" s="57" t="s">
        <v>2041</v>
      </c>
      <c r="M39" s="58" t="s">
        <v>1979</v>
      </c>
      <c r="N39" s="58"/>
      <c r="O39" s="59" t="s">
        <v>2001</v>
      </c>
      <c r="P39" s="59" t="s">
        <v>2042</v>
      </c>
    </row>
    <row r="40" spans="1:16" ht="12.75" customHeight="1" thickBot="1">
      <c r="A40" s="21" t="str">
        <f t="shared" si="0"/>
        <v> BAN 2.126 </v>
      </c>
      <c r="B40" s="6" t="str">
        <f t="shared" si="1"/>
        <v>I</v>
      </c>
      <c r="C40" s="21">
        <f t="shared" si="2"/>
        <v>19657.335999999999</v>
      </c>
      <c r="D40" s="28" t="str">
        <f t="shared" si="3"/>
        <v>vis</v>
      </c>
      <c r="E40" s="56">
        <f>VLOOKUP(C40,Active!C$21:E$973,3,FALSE)</f>
        <v>-13762.097513642866</v>
      </c>
      <c r="F40" s="6" t="s">
        <v>1481</v>
      </c>
      <c r="G40" s="28" t="str">
        <f t="shared" si="4"/>
        <v>19657.336</v>
      </c>
      <c r="H40" s="21">
        <f t="shared" si="5"/>
        <v>-13762</v>
      </c>
      <c r="I40" s="57" t="s">
        <v>2043</v>
      </c>
      <c r="J40" s="58" t="s">
        <v>2044</v>
      </c>
      <c r="K40" s="57">
        <v>-13762</v>
      </c>
      <c r="L40" s="57" t="s">
        <v>2018</v>
      </c>
      <c r="M40" s="58" t="s">
        <v>1979</v>
      </c>
      <c r="N40" s="58"/>
      <c r="O40" s="59" t="s">
        <v>2019</v>
      </c>
      <c r="P40" s="59" t="s">
        <v>2020</v>
      </c>
    </row>
    <row r="41" spans="1:16" ht="12.75" customHeight="1" thickBot="1">
      <c r="A41" s="21" t="str">
        <f t="shared" si="0"/>
        <v> BAN 2.126 </v>
      </c>
      <c r="B41" s="6" t="str">
        <f t="shared" si="1"/>
        <v>I</v>
      </c>
      <c r="C41" s="21">
        <f t="shared" si="2"/>
        <v>19666.402999999998</v>
      </c>
      <c r="D41" s="28" t="str">
        <f t="shared" si="3"/>
        <v>vis</v>
      </c>
      <c r="E41" s="56">
        <f>VLOOKUP(C41,Active!C$21:E$973,3,FALSE)</f>
        <v>-13757.095294725419</v>
      </c>
      <c r="F41" s="6" t="s">
        <v>1481</v>
      </c>
      <c r="G41" s="28" t="str">
        <f t="shared" si="4"/>
        <v>19666.403</v>
      </c>
      <c r="H41" s="21">
        <f t="shared" si="5"/>
        <v>-13757</v>
      </c>
      <c r="I41" s="57" t="s">
        <v>2045</v>
      </c>
      <c r="J41" s="58" t="s">
        <v>2046</v>
      </c>
      <c r="K41" s="57">
        <v>-13757</v>
      </c>
      <c r="L41" s="57" t="s">
        <v>2047</v>
      </c>
      <c r="M41" s="58" t="s">
        <v>1979</v>
      </c>
      <c r="N41" s="58"/>
      <c r="O41" s="59" t="s">
        <v>2019</v>
      </c>
      <c r="P41" s="59" t="s">
        <v>2020</v>
      </c>
    </row>
    <row r="42" spans="1:16" ht="12.75" customHeight="1" thickBot="1">
      <c r="A42" s="21" t="str">
        <f t="shared" si="0"/>
        <v> BAN 2.126 </v>
      </c>
      <c r="B42" s="6" t="str">
        <f t="shared" si="1"/>
        <v>I</v>
      </c>
      <c r="C42" s="21">
        <f t="shared" si="2"/>
        <v>19684.53</v>
      </c>
      <c r="D42" s="28" t="str">
        <f t="shared" si="3"/>
        <v>vis</v>
      </c>
      <c r="E42" s="56">
        <f>VLOOKUP(C42,Active!C$21:E$973,3,FALSE)</f>
        <v>-13747.094718755799</v>
      </c>
      <c r="F42" s="6" t="s">
        <v>1481</v>
      </c>
      <c r="G42" s="28" t="str">
        <f t="shared" si="4"/>
        <v>19684.530</v>
      </c>
      <c r="H42" s="21">
        <f t="shared" si="5"/>
        <v>-13747</v>
      </c>
      <c r="I42" s="57" t="s">
        <v>2048</v>
      </c>
      <c r="J42" s="58" t="s">
        <v>2049</v>
      </c>
      <c r="K42" s="57">
        <v>-13747</v>
      </c>
      <c r="L42" s="57" t="s">
        <v>2010</v>
      </c>
      <c r="M42" s="58" t="s">
        <v>1979</v>
      </c>
      <c r="N42" s="58"/>
      <c r="O42" s="59" t="s">
        <v>2019</v>
      </c>
      <c r="P42" s="59" t="s">
        <v>2020</v>
      </c>
    </row>
    <row r="43" spans="1:16" ht="12.75" customHeight="1" thickBot="1">
      <c r="A43" s="21" t="str">
        <f t="shared" si="0"/>
        <v> AJ 28.126 </v>
      </c>
      <c r="B43" s="6" t="str">
        <f t="shared" si="1"/>
        <v>I</v>
      </c>
      <c r="C43" s="21">
        <f t="shared" si="2"/>
        <v>19684.547999999999</v>
      </c>
      <c r="D43" s="28" t="str">
        <f t="shared" si="3"/>
        <v>vis</v>
      </c>
      <c r="E43" s="56">
        <f>VLOOKUP(C43,Active!C$21:E$973,3,FALSE)</f>
        <v>-13747.0847882451</v>
      </c>
      <c r="F43" s="6" t="s">
        <v>1481</v>
      </c>
      <c r="G43" s="28" t="str">
        <f t="shared" si="4"/>
        <v>19684.548</v>
      </c>
      <c r="H43" s="21">
        <f t="shared" si="5"/>
        <v>-13747</v>
      </c>
      <c r="I43" s="57" t="s">
        <v>2050</v>
      </c>
      <c r="J43" s="58" t="s">
        <v>2051</v>
      </c>
      <c r="K43" s="57">
        <v>-13747</v>
      </c>
      <c r="L43" s="57" t="s">
        <v>2052</v>
      </c>
      <c r="M43" s="58" t="s">
        <v>1979</v>
      </c>
      <c r="N43" s="58"/>
      <c r="O43" s="59" t="s">
        <v>2001</v>
      </c>
      <c r="P43" s="59" t="s">
        <v>2042</v>
      </c>
    </row>
    <row r="44" spans="1:16" ht="12.75" customHeight="1" thickBot="1">
      <c r="A44" s="21" t="str">
        <f t="shared" si="0"/>
        <v> IPUL 4.149 </v>
      </c>
      <c r="B44" s="6" t="str">
        <f t="shared" si="1"/>
        <v>I</v>
      </c>
      <c r="C44" s="21">
        <f t="shared" si="2"/>
        <v>19686.34</v>
      </c>
      <c r="D44" s="28" t="str">
        <f t="shared" si="3"/>
        <v>vis</v>
      </c>
      <c r="E44" s="56">
        <f>VLOOKUP(C44,Active!C$21:E$973,3,FALSE)</f>
        <v>-13746.09615073544</v>
      </c>
      <c r="F44" s="6" t="s">
        <v>1481</v>
      </c>
      <c r="G44" s="28" t="str">
        <f t="shared" si="4"/>
        <v>19686.340</v>
      </c>
      <c r="H44" s="21">
        <f t="shared" si="5"/>
        <v>-13746</v>
      </c>
      <c r="I44" s="57" t="s">
        <v>2053</v>
      </c>
      <c r="J44" s="58" t="s">
        <v>2054</v>
      </c>
      <c r="K44" s="57">
        <v>-13746</v>
      </c>
      <c r="L44" s="57" t="s">
        <v>2032</v>
      </c>
      <c r="M44" s="58" t="s">
        <v>1979</v>
      </c>
      <c r="N44" s="58"/>
      <c r="O44" s="59" t="s">
        <v>1994</v>
      </c>
      <c r="P44" s="59" t="s">
        <v>1995</v>
      </c>
    </row>
    <row r="45" spans="1:16" ht="12.75" customHeight="1" thickBot="1">
      <c r="A45" s="21" t="str">
        <f t="shared" si="0"/>
        <v> BAN 2.126 </v>
      </c>
      <c r="B45" s="6" t="str">
        <f t="shared" si="1"/>
        <v>I</v>
      </c>
      <c r="C45" s="21">
        <f t="shared" si="2"/>
        <v>19686.36</v>
      </c>
      <c r="D45" s="28" t="str">
        <f t="shared" si="3"/>
        <v>vis</v>
      </c>
      <c r="E45" s="56">
        <f>VLOOKUP(C45,Active!C$21:E$973,3,FALSE)</f>
        <v>-13746.085116834663</v>
      </c>
      <c r="F45" s="6" t="s">
        <v>1481</v>
      </c>
      <c r="G45" s="28" t="str">
        <f t="shared" si="4"/>
        <v>19686.360</v>
      </c>
      <c r="H45" s="21">
        <f t="shared" si="5"/>
        <v>-13746</v>
      </c>
      <c r="I45" s="57" t="s">
        <v>2055</v>
      </c>
      <c r="J45" s="58" t="s">
        <v>2056</v>
      </c>
      <c r="K45" s="57">
        <v>-13746</v>
      </c>
      <c r="L45" s="57" t="s">
        <v>2052</v>
      </c>
      <c r="M45" s="58" t="s">
        <v>1979</v>
      </c>
      <c r="N45" s="58"/>
      <c r="O45" s="59" t="s">
        <v>2019</v>
      </c>
      <c r="P45" s="59" t="s">
        <v>2020</v>
      </c>
    </row>
    <row r="46" spans="1:16" ht="12.75" customHeight="1" thickBot="1">
      <c r="A46" s="21" t="str">
        <f t="shared" si="0"/>
        <v> BAN 2.126 </v>
      </c>
      <c r="B46" s="6" t="str">
        <f t="shared" si="1"/>
        <v>I</v>
      </c>
      <c r="C46" s="21">
        <f t="shared" si="2"/>
        <v>19693.594000000001</v>
      </c>
      <c r="D46" s="28" t="str">
        <f t="shared" si="3"/>
        <v>vis</v>
      </c>
      <c r="E46" s="56">
        <f>VLOOKUP(C46,Active!C$21:E$973,3,FALSE)</f>
        <v>-13742.094154923469</v>
      </c>
      <c r="F46" s="6" t="s">
        <v>1481</v>
      </c>
      <c r="G46" s="28" t="str">
        <f t="shared" si="4"/>
        <v>19693.594</v>
      </c>
      <c r="H46" s="21">
        <f t="shared" si="5"/>
        <v>-13742</v>
      </c>
      <c r="I46" s="57" t="s">
        <v>2057</v>
      </c>
      <c r="J46" s="58" t="s">
        <v>2058</v>
      </c>
      <c r="K46" s="57">
        <v>-13742</v>
      </c>
      <c r="L46" s="57" t="s">
        <v>2035</v>
      </c>
      <c r="M46" s="58" t="s">
        <v>1979</v>
      </c>
      <c r="N46" s="58"/>
      <c r="O46" s="59" t="s">
        <v>2019</v>
      </c>
      <c r="P46" s="59" t="s">
        <v>2020</v>
      </c>
    </row>
    <row r="47" spans="1:16" ht="12.75" customHeight="1" thickBot="1">
      <c r="A47" s="21" t="str">
        <f t="shared" si="0"/>
        <v> BAN 2.126 </v>
      </c>
      <c r="B47" s="6" t="str">
        <f t="shared" si="1"/>
        <v>I</v>
      </c>
      <c r="C47" s="21">
        <f t="shared" si="2"/>
        <v>19742.535</v>
      </c>
      <c r="D47" s="28" t="str">
        <f t="shared" si="3"/>
        <v>vis</v>
      </c>
      <c r="E47" s="56">
        <f>VLOOKUP(C47,Active!C$21:E$973,3,FALSE)</f>
        <v>-13715.093648026066</v>
      </c>
      <c r="F47" s="6" t="s">
        <v>1481</v>
      </c>
      <c r="G47" s="28" t="str">
        <f t="shared" si="4"/>
        <v>19742.535</v>
      </c>
      <c r="H47" s="21">
        <f t="shared" si="5"/>
        <v>-13715</v>
      </c>
      <c r="I47" s="57" t="s">
        <v>2059</v>
      </c>
      <c r="J47" s="58" t="s">
        <v>2060</v>
      </c>
      <c r="K47" s="57">
        <v>-13715</v>
      </c>
      <c r="L47" s="57" t="s">
        <v>2061</v>
      </c>
      <c r="M47" s="58" t="s">
        <v>1979</v>
      </c>
      <c r="N47" s="58"/>
      <c r="O47" s="59" t="s">
        <v>2019</v>
      </c>
      <c r="P47" s="59" t="s">
        <v>2020</v>
      </c>
    </row>
    <row r="48" spans="1:16" ht="12.75" customHeight="1" thickBot="1">
      <c r="A48" s="21" t="str">
        <f t="shared" si="0"/>
        <v> BAN 2.126 </v>
      </c>
      <c r="B48" s="6" t="str">
        <f t="shared" si="1"/>
        <v>I</v>
      </c>
      <c r="C48" s="21">
        <f t="shared" si="2"/>
        <v>19822.292000000001</v>
      </c>
      <c r="D48" s="28" t="str">
        <f t="shared" si="3"/>
        <v>vis</v>
      </c>
      <c r="E48" s="56">
        <f>VLOOKUP(C48,Active!C$21:E$973,3,FALSE)</f>
        <v>-13671.092106810805</v>
      </c>
      <c r="F48" s="6" t="s">
        <v>1481</v>
      </c>
      <c r="G48" s="28" t="str">
        <f t="shared" si="4"/>
        <v>19822.292</v>
      </c>
      <c r="H48" s="21">
        <f t="shared" si="5"/>
        <v>-13671</v>
      </c>
      <c r="I48" s="57" t="s">
        <v>2062</v>
      </c>
      <c r="J48" s="58" t="s">
        <v>2063</v>
      </c>
      <c r="K48" s="57">
        <v>-13671</v>
      </c>
      <c r="L48" s="57" t="s">
        <v>2000</v>
      </c>
      <c r="M48" s="58" t="s">
        <v>1979</v>
      </c>
      <c r="N48" s="58"/>
      <c r="O48" s="59" t="s">
        <v>2019</v>
      </c>
      <c r="P48" s="59" t="s">
        <v>2020</v>
      </c>
    </row>
    <row r="49" spans="1:16" ht="12.75" customHeight="1" thickBot="1">
      <c r="A49" s="21" t="str">
        <f t="shared" si="0"/>
        <v> AN 200.163 </v>
      </c>
      <c r="B49" s="6" t="str">
        <f t="shared" si="1"/>
        <v>I</v>
      </c>
      <c r="C49" s="21">
        <f t="shared" si="2"/>
        <v>19822.298999999999</v>
      </c>
      <c r="D49" s="28" t="str">
        <f t="shared" si="3"/>
        <v>vis</v>
      </c>
      <c r="E49" s="56">
        <f>VLOOKUP(C49,Active!C$21:E$973,3,FALSE)</f>
        <v>-13671.088244945535</v>
      </c>
      <c r="F49" s="6" t="s">
        <v>1481</v>
      </c>
      <c r="G49" s="28" t="str">
        <f t="shared" si="4"/>
        <v>19822.299</v>
      </c>
      <c r="H49" s="21">
        <f t="shared" si="5"/>
        <v>-13671</v>
      </c>
      <c r="I49" s="57" t="s">
        <v>2064</v>
      </c>
      <c r="J49" s="58" t="s">
        <v>2065</v>
      </c>
      <c r="K49" s="57">
        <v>-13671</v>
      </c>
      <c r="L49" s="57" t="s">
        <v>2066</v>
      </c>
      <c r="M49" s="58" t="s">
        <v>1979</v>
      </c>
      <c r="N49" s="58"/>
      <c r="O49" s="59" t="s">
        <v>2011</v>
      </c>
      <c r="P49" s="59" t="s">
        <v>2067</v>
      </c>
    </row>
    <row r="50" spans="1:16" ht="12.75" customHeight="1" thickBot="1">
      <c r="A50" s="21" t="str">
        <f t="shared" si="0"/>
        <v> BAN 2.126 </v>
      </c>
      <c r="B50" s="6" t="str">
        <f t="shared" si="1"/>
        <v>I</v>
      </c>
      <c r="C50" s="21">
        <f t="shared" si="2"/>
        <v>19860.352999999999</v>
      </c>
      <c r="D50" s="28" t="str">
        <f t="shared" si="3"/>
        <v>vis</v>
      </c>
      <c r="E50" s="56">
        <f>VLOOKUP(C50,Active!C$21:E$973,3,FALSE)</f>
        <v>-13650.094041936325</v>
      </c>
      <c r="F50" s="6" t="s">
        <v>1481</v>
      </c>
      <c r="G50" s="28" t="str">
        <f t="shared" si="4"/>
        <v>19860.353</v>
      </c>
      <c r="H50" s="21">
        <f t="shared" si="5"/>
        <v>-13650</v>
      </c>
      <c r="I50" s="57" t="s">
        <v>2068</v>
      </c>
      <c r="J50" s="58" t="s">
        <v>2069</v>
      </c>
      <c r="K50" s="57">
        <v>-13650</v>
      </c>
      <c r="L50" s="57" t="s">
        <v>2061</v>
      </c>
      <c r="M50" s="58" t="s">
        <v>1979</v>
      </c>
      <c r="N50" s="58"/>
      <c r="O50" s="59" t="s">
        <v>2019</v>
      </c>
      <c r="P50" s="59" t="s">
        <v>2020</v>
      </c>
    </row>
    <row r="51" spans="1:16" ht="12.75" customHeight="1" thickBot="1">
      <c r="A51" s="21" t="str">
        <f t="shared" si="0"/>
        <v> IPUL 4.149 </v>
      </c>
      <c r="B51" s="6" t="str">
        <f t="shared" si="1"/>
        <v>I</v>
      </c>
      <c r="C51" s="21">
        <f t="shared" si="2"/>
        <v>19860.353999999999</v>
      </c>
      <c r="D51" s="28" t="str">
        <f t="shared" si="3"/>
        <v>vis</v>
      </c>
      <c r="E51" s="56">
        <f>VLOOKUP(C51,Active!C$21:E$973,3,FALSE)</f>
        <v>-13650.093490241286</v>
      </c>
      <c r="F51" s="6" t="s">
        <v>1481</v>
      </c>
      <c r="G51" s="28" t="str">
        <f t="shared" si="4"/>
        <v>19860.354</v>
      </c>
      <c r="H51" s="21">
        <f t="shared" si="5"/>
        <v>-13650</v>
      </c>
      <c r="I51" s="57" t="s">
        <v>2070</v>
      </c>
      <c r="J51" s="58" t="s">
        <v>2071</v>
      </c>
      <c r="K51" s="57">
        <v>-13650</v>
      </c>
      <c r="L51" s="57" t="s">
        <v>2072</v>
      </c>
      <c r="M51" s="58" t="s">
        <v>1979</v>
      </c>
      <c r="N51" s="58"/>
      <c r="O51" s="59" t="s">
        <v>1994</v>
      </c>
      <c r="P51" s="59" t="s">
        <v>1995</v>
      </c>
    </row>
    <row r="52" spans="1:16" ht="12.75" customHeight="1" thickBot="1">
      <c r="A52" s="21" t="str">
        <f t="shared" si="0"/>
        <v> BAN 2.126 </v>
      </c>
      <c r="B52" s="6" t="str">
        <f t="shared" si="1"/>
        <v>I</v>
      </c>
      <c r="C52" s="21">
        <f t="shared" si="2"/>
        <v>19878.482</v>
      </c>
      <c r="D52" s="28" t="str">
        <f t="shared" si="3"/>
        <v>vis</v>
      </c>
      <c r="E52" s="56">
        <f>VLOOKUP(C52,Active!C$21:E$973,3,FALSE)</f>
        <v>-13640.092362576626</v>
      </c>
      <c r="F52" s="6" t="s">
        <v>1481</v>
      </c>
      <c r="G52" s="28" t="str">
        <f t="shared" si="4"/>
        <v>19878.482</v>
      </c>
      <c r="H52" s="21">
        <f t="shared" si="5"/>
        <v>-13640</v>
      </c>
      <c r="I52" s="57" t="s">
        <v>2073</v>
      </c>
      <c r="J52" s="58" t="s">
        <v>2074</v>
      </c>
      <c r="K52" s="57">
        <v>-13640</v>
      </c>
      <c r="L52" s="57" t="s">
        <v>2000</v>
      </c>
      <c r="M52" s="58" t="s">
        <v>1979</v>
      </c>
      <c r="N52" s="58"/>
      <c r="O52" s="59" t="s">
        <v>2019</v>
      </c>
      <c r="P52" s="59" t="s">
        <v>2020</v>
      </c>
    </row>
    <row r="53" spans="1:16" ht="12.75" customHeight="1" thickBot="1">
      <c r="A53" s="21" t="str">
        <f t="shared" si="0"/>
        <v> BAN 2.126 </v>
      </c>
      <c r="B53" s="6" t="str">
        <f t="shared" si="1"/>
        <v>I</v>
      </c>
      <c r="C53" s="21">
        <f t="shared" si="2"/>
        <v>19916.550999999999</v>
      </c>
      <c r="D53" s="28" t="str">
        <f t="shared" si="3"/>
        <v>vis</v>
      </c>
      <c r="E53" s="56">
        <f>VLOOKUP(C53,Active!C$21:E$973,3,FALSE)</f>
        <v>-13619.089884141835</v>
      </c>
      <c r="F53" s="6" t="s">
        <v>1481</v>
      </c>
      <c r="G53" s="28" t="str">
        <f t="shared" si="4"/>
        <v>19916.551</v>
      </c>
      <c r="H53" s="21">
        <f t="shared" si="5"/>
        <v>-13619</v>
      </c>
      <c r="I53" s="57" t="s">
        <v>2075</v>
      </c>
      <c r="J53" s="58" t="s">
        <v>2076</v>
      </c>
      <c r="K53" s="57">
        <v>-13619</v>
      </c>
      <c r="L53" s="57" t="s">
        <v>2077</v>
      </c>
      <c r="M53" s="58" t="s">
        <v>1979</v>
      </c>
      <c r="N53" s="58"/>
      <c r="O53" s="59" t="s">
        <v>2019</v>
      </c>
      <c r="P53" s="59" t="s">
        <v>2020</v>
      </c>
    </row>
    <row r="54" spans="1:16" ht="12.75" customHeight="1" thickBot="1">
      <c r="A54" s="21" t="str">
        <f t="shared" si="0"/>
        <v> AN 200.163 </v>
      </c>
      <c r="B54" s="6" t="str">
        <f t="shared" si="1"/>
        <v>I</v>
      </c>
      <c r="C54" s="21">
        <f t="shared" si="2"/>
        <v>19974.537</v>
      </c>
      <c r="D54" s="28" t="str">
        <f t="shared" si="3"/>
        <v>vis</v>
      </c>
      <c r="E54" s="56">
        <f>VLOOKUP(C54,Active!C$21:E$973,3,FALSE)</f>
        <v>-13587.09929561784</v>
      </c>
      <c r="F54" s="6" t="s">
        <v>1481</v>
      </c>
      <c r="G54" s="28" t="str">
        <f t="shared" si="4"/>
        <v>19974.537</v>
      </c>
      <c r="H54" s="21">
        <f t="shared" si="5"/>
        <v>-13587</v>
      </c>
      <c r="I54" s="57" t="s">
        <v>2078</v>
      </c>
      <c r="J54" s="58" t="s">
        <v>2079</v>
      </c>
      <c r="K54" s="57">
        <v>-13587</v>
      </c>
      <c r="L54" s="57" t="s">
        <v>2080</v>
      </c>
      <c r="M54" s="58" t="s">
        <v>1979</v>
      </c>
      <c r="N54" s="58"/>
      <c r="O54" s="59" t="s">
        <v>2011</v>
      </c>
      <c r="P54" s="59" t="s">
        <v>2067</v>
      </c>
    </row>
    <row r="55" spans="1:16" ht="12.75" customHeight="1" thickBot="1">
      <c r="A55" s="21" t="str">
        <f t="shared" si="0"/>
        <v> IPUL 4.149 </v>
      </c>
      <c r="B55" s="6" t="str">
        <f t="shared" si="1"/>
        <v>I</v>
      </c>
      <c r="C55" s="21">
        <f t="shared" si="2"/>
        <v>20005.361000000001</v>
      </c>
      <c r="D55" s="28" t="str">
        <f t="shared" si="3"/>
        <v>vis</v>
      </c>
      <c r="E55" s="56">
        <f>VLOOKUP(C55,Active!C$21:E$973,3,FALSE)</f>
        <v>-13570.09384773967</v>
      </c>
      <c r="F55" s="6" t="s">
        <v>1481</v>
      </c>
      <c r="G55" s="28" t="str">
        <f t="shared" si="4"/>
        <v>20005.361</v>
      </c>
      <c r="H55" s="21">
        <f t="shared" si="5"/>
        <v>-13570</v>
      </c>
      <c r="I55" s="57" t="s">
        <v>2081</v>
      </c>
      <c r="J55" s="58" t="s">
        <v>2082</v>
      </c>
      <c r="K55" s="57">
        <v>-13570</v>
      </c>
      <c r="L55" s="57" t="s">
        <v>2061</v>
      </c>
      <c r="M55" s="58" t="s">
        <v>1979</v>
      </c>
      <c r="N55" s="58"/>
      <c r="O55" s="59" t="s">
        <v>1994</v>
      </c>
      <c r="P55" s="59" t="s">
        <v>1995</v>
      </c>
    </row>
    <row r="56" spans="1:16" ht="12.75" customHeight="1" thickBot="1">
      <c r="A56" s="21" t="str">
        <f t="shared" si="0"/>
        <v> BAN 2.126 </v>
      </c>
      <c r="B56" s="6" t="str">
        <f t="shared" si="1"/>
        <v>I</v>
      </c>
      <c r="C56" s="21">
        <f t="shared" si="2"/>
        <v>20005.370999999999</v>
      </c>
      <c r="D56" s="28" t="str">
        <f t="shared" si="3"/>
        <v>vis</v>
      </c>
      <c r="E56" s="56">
        <f>VLOOKUP(C56,Active!C$21:E$973,3,FALSE)</f>
        <v>-13570.088330789282</v>
      </c>
      <c r="F56" s="6" t="s">
        <v>1481</v>
      </c>
      <c r="G56" s="28" t="str">
        <f t="shared" si="4"/>
        <v>20005.371</v>
      </c>
      <c r="H56" s="21">
        <f t="shared" si="5"/>
        <v>-13570</v>
      </c>
      <c r="I56" s="57" t="s">
        <v>2083</v>
      </c>
      <c r="J56" s="58" t="s">
        <v>2084</v>
      </c>
      <c r="K56" s="57">
        <v>-13570</v>
      </c>
      <c r="L56" s="57" t="s">
        <v>2066</v>
      </c>
      <c r="M56" s="58" t="s">
        <v>1979</v>
      </c>
      <c r="N56" s="58"/>
      <c r="O56" s="59" t="s">
        <v>2019</v>
      </c>
      <c r="P56" s="59" t="s">
        <v>2020</v>
      </c>
    </row>
    <row r="57" spans="1:16" ht="12.75" customHeight="1" thickBot="1">
      <c r="A57" s="21" t="str">
        <f t="shared" si="0"/>
        <v> AN 197.317 </v>
      </c>
      <c r="B57" s="6" t="str">
        <f t="shared" si="1"/>
        <v>I</v>
      </c>
      <c r="C57" s="21">
        <f t="shared" si="2"/>
        <v>20014.414000000001</v>
      </c>
      <c r="D57" s="28" t="str">
        <f t="shared" si="3"/>
        <v>vis</v>
      </c>
      <c r="E57" s="56">
        <f>VLOOKUP(C57,Active!C$21:E$973,3,FALSE)</f>
        <v>-13565.099352552768</v>
      </c>
      <c r="F57" s="6" t="s">
        <v>1481</v>
      </c>
      <c r="G57" s="28" t="str">
        <f t="shared" si="4"/>
        <v>20014.414</v>
      </c>
      <c r="H57" s="21">
        <f t="shared" si="5"/>
        <v>-13565</v>
      </c>
      <c r="I57" s="57" t="s">
        <v>2085</v>
      </c>
      <c r="J57" s="58" t="s">
        <v>2086</v>
      </c>
      <c r="K57" s="57">
        <v>-13565</v>
      </c>
      <c r="L57" s="57" t="s">
        <v>2080</v>
      </c>
      <c r="M57" s="58" t="s">
        <v>1979</v>
      </c>
      <c r="N57" s="58"/>
      <c r="O57" s="59" t="s">
        <v>2087</v>
      </c>
      <c r="P57" s="59" t="s">
        <v>2088</v>
      </c>
    </row>
    <row r="58" spans="1:16" ht="12.75" customHeight="1" thickBot="1">
      <c r="A58" s="21" t="str">
        <f t="shared" si="0"/>
        <v> AN 197.317 </v>
      </c>
      <c r="B58" s="6" t="str">
        <f t="shared" si="1"/>
        <v>I</v>
      </c>
      <c r="C58" s="21">
        <f t="shared" si="2"/>
        <v>20021.689999999999</v>
      </c>
      <c r="D58" s="28" t="str">
        <f t="shared" si="3"/>
        <v>vis</v>
      </c>
      <c r="E58" s="56">
        <f>VLOOKUP(C58,Active!C$21:E$973,3,FALSE)</f>
        <v>-13561.085219449942</v>
      </c>
      <c r="F58" s="6" t="s">
        <v>1481</v>
      </c>
      <c r="G58" s="28" t="str">
        <f t="shared" si="4"/>
        <v>20021.690</v>
      </c>
      <c r="H58" s="21">
        <f t="shared" si="5"/>
        <v>-13561</v>
      </c>
      <c r="I58" s="57" t="s">
        <v>2089</v>
      </c>
      <c r="J58" s="58" t="s">
        <v>2090</v>
      </c>
      <c r="K58" s="57">
        <v>-13561</v>
      </c>
      <c r="L58" s="57" t="s">
        <v>2052</v>
      </c>
      <c r="M58" s="58" t="s">
        <v>1979</v>
      </c>
      <c r="N58" s="58"/>
      <c r="O58" s="59" t="s">
        <v>2087</v>
      </c>
      <c r="P58" s="59" t="s">
        <v>2088</v>
      </c>
    </row>
    <row r="59" spans="1:16" ht="12.75" customHeight="1" thickBot="1">
      <c r="A59" s="21" t="str">
        <f t="shared" si="0"/>
        <v> AN 197.317 </v>
      </c>
      <c r="B59" s="6" t="str">
        <f t="shared" si="1"/>
        <v>I</v>
      </c>
      <c r="C59" s="21">
        <f t="shared" si="2"/>
        <v>20023.477999999999</v>
      </c>
      <c r="D59" s="28" t="str">
        <f t="shared" si="3"/>
        <v>vis</v>
      </c>
      <c r="E59" s="56">
        <f>VLOOKUP(C59,Active!C$21:E$973,3,FALSE)</f>
        <v>-13560.098788720439</v>
      </c>
      <c r="F59" s="6" t="s">
        <v>1481</v>
      </c>
      <c r="G59" s="28" t="str">
        <f t="shared" si="4"/>
        <v>20023.478</v>
      </c>
      <c r="H59" s="21">
        <f t="shared" si="5"/>
        <v>-13560</v>
      </c>
      <c r="I59" s="57" t="s">
        <v>2091</v>
      </c>
      <c r="J59" s="58" t="s">
        <v>2092</v>
      </c>
      <c r="K59" s="57">
        <v>-13560</v>
      </c>
      <c r="L59" s="57" t="s">
        <v>2093</v>
      </c>
      <c r="M59" s="58" t="s">
        <v>1979</v>
      </c>
      <c r="N59" s="58"/>
      <c r="O59" s="59" t="s">
        <v>2087</v>
      </c>
      <c r="P59" s="59" t="s">
        <v>2088</v>
      </c>
    </row>
    <row r="60" spans="1:16" ht="12.75" customHeight="1" thickBot="1">
      <c r="A60" s="21" t="str">
        <f t="shared" si="0"/>
        <v> BAN 2.126 </v>
      </c>
      <c r="B60" s="6" t="str">
        <f t="shared" si="1"/>
        <v>I</v>
      </c>
      <c r="C60" s="21">
        <f t="shared" si="2"/>
        <v>20023.478999999999</v>
      </c>
      <c r="D60" s="28" t="str">
        <f t="shared" si="3"/>
        <v>vis</v>
      </c>
      <c r="E60" s="56">
        <f>VLOOKUP(C60,Active!C$21:E$973,3,FALSE)</f>
        <v>-13560.098237025401</v>
      </c>
      <c r="F60" s="6" t="s">
        <v>1481</v>
      </c>
      <c r="G60" s="28" t="str">
        <f t="shared" si="4"/>
        <v>20023.479</v>
      </c>
      <c r="H60" s="21">
        <f t="shared" si="5"/>
        <v>-13560</v>
      </c>
      <c r="I60" s="57" t="s">
        <v>2094</v>
      </c>
      <c r="J60" s="58" t="s">
        <v>2095</v>
      </c>
      <c r="K60" s="57">
        <v>-13560</v>
      </c>
      <c r="L60" s="57" t="s">
        <v>2026</v>
      </c>
      <c r="M60" s="58" t="s">
        <v>1979</v>
      </c>
      <c r="N60" s="58"/>
      <c r="O60" s="59" t="s">
        <v>2019</v>
      </c>
      <c r="P60" s="59" t="s">
        <v>2020</v>
      </c>
    </row>
    <row r="61" spans="1:16" ht="12.75" customHeight="1" thickBot="1">
      <c r="A61" s="21" t="str">
        <f t="shared" si="0"/>
        <v> AN 200.163 </v>
      </c>
      <c r="B61" s="6" t="str">
        <f t="shared" si="1"/>
        <v>I</v>
      </c>
      <c r="C61" s="21">
        <f t="shared" si="2"/>
        <v>20023.491999999998</v>
      </c>
      <c r="D61" s="28" t="str">
        <f t="shared" si="3"/>
        <v>vis</v>
      </c>
      <c r="E61" s="56">
        <f>VLOOKUP(C61,Active!C$21:E$973,3,FALSE)</f>
        <v>-13560.091064989896</v>
      </c>
      <c r="F61" s="6" t="s">
        <v>1481</v>
      </c>
      <c r="G61" s="28" t="str">
        <f t="shared" si="4"/>
        <v>20023.492</v>
      </c>
      <c r="H61" s="21">
        <f t="shared" si="5"/>
        <v>-13560</v>
      </c>
      <c r="I61" s="57" t="s">
        <v>2096</v>
      </c>
      <c r="J61" s="58" t="s">
        <v>2097</v>
      </c>
      <c r="K61" s="57">
        <v>-13560</v>
      </c>
      <c r="L61" s="57" t="s">
        <v>2098</v>
      </c>
      <c r="M61" s="58" t="s">
        <v>1979</v>
      </c>
      <c r="N61" s="58"/>
      <c r="O61" s="59" t="s">
        <v>2011</v>
      </c>
      <c r="P61" s="59" t="s">
        <v>2067</v>
      </c>
    </row>
    <row r="62" spans="1:16" ht="12.75" customHeight="1" thickBot="1">
      <c r="A62" s="21" t="str">
        <f t="shared" si="0"/>
        <v> AN 197.317 </v>
      </c>
      <c r="B62" s="6" t="str">
        <f t="shared" si="1"/>
        <v>I</v>
      </c>
      <c r="C62" s="21">
        <f t="shared" si="2"/>
        <v>20034.362000000001</v>
      </c>
      <c r="D62" s="28" t="str">
        <f t="shared" si="3"/>
        <v>vis</v>
      </c>
      <c r="E62" s="56">
        <f>VLOOKUP(C62,Active!C$21:E$973,3,FALSE)</f>
        <v>-13554.094139917363</v>
      </c>
      <c r="F62" s="6" t="s">
        <v>1481</v>
      </c>
      <c r="G62" s="28" t="str">
        <f t="shared" si="4"/>
        <v>20034.362</v>
      </c>
      <c r="H62" s="21">
        <f t="shared" si="5"/>
        <v>-13554</v>
      </c>
      <c r="I62" s="57" t="s">
        <v>2099</v>
      </c>
      <c r="J62" s="58" t="s">
        <v>2100</v>
      </c>
      <c r="K62" s="57">
        <v>-13554</v>
      </c>
      <c r="L62" s="57" t="s">
        <v>2035</v>
      </c>
      <c r="M62" s="58" t="s">
        <v>1979</v>
      </c>
      <c r="N62" s="58"/>
      <c r="O62" s="59" t="s">
        <v>2087</v>
      </c>
      <c r="P62" s="59" t="s">
        <v>2088</v>
      </c>
    </row>
    <row r="63" spans="1:16" ht="12.75" customHeight="1" thickBot="1">
      <c r="A63" s="21" t="str">
        <f t="shared" si="0"/>
        <v> AN 200.163 </v>
      </c>
      <c r="B63" s="6" t="str">
        <f t="shared" si="1"/>
        <v>I</v>
      </c>
      <c r="C63" s="21">
        <f t="shared" si="2"/>
        <v>20034.367999999999</v>
      </c>
      <c r="D63" s="28" t="str">
        <f t="shared" si="3"/>
        <v>vis</v>
      </c>
      <c r="E63" s="56">
        <f>VLOOKUP(C63,Active!C$21:E$973,3,FALSE)</f>
        <v>-13554.090829747131</v>
      </c>
      <c r="F63" s="6" t="s">
        <v>1481</v>
      </c>
      <c r="G63" s="28" t="str">
        <f t="shared" si="4"/>
        <v>20034.368</v>
      </c>
      <c r="H63" s="21">
        <f t="shared" si="5"/>
        <v>-13554</v>
      </c>
      <c r="I63" s="57" t="s">
        <v>2101</v>
      </c>
      <c r="J63" s="58" t="s">
        <v>2102</v>
      </c>
      <c r="K63" s="57">
        <v>-13554</v>
      </c>
      <c r="L63" s="57" t="s">
        <v>2098</v>
      </c>
      <c r="M63" s="58" t="s">
        <v>1979</v>
      </c>
      <c r="N63" s="58"/>
      <c r="O63" s="59" t="s">
        <v>2011</v>
      </c>
      <c r="P63" s="59" t="s">
        <v>2067</v>
      </c>
    </row>
    <row r="64" spans="1:16" ht="12.75" customHeight="1" thickBot="1">
      <c r="A64" s="21" t="str">
        <f t="shared" si="0"/>
        <v> AN 197.317 </v>
      </c>
      <c r="B64" s="6" t="str">
        <f t="shared" si="1"/>
        <v>I</v>
      </c>
      <c r="C64" s="21">
        <f t="shared" si="2"/>
        <v>20043.417000000001</v>
      </c>
      <c r="D64" s="28" t="str">
        <f t="shared" si="3"/>
        <v>vis</v>
      </c>
      <c r="E64" s="56">
        <f>VLOOKUP(C64,Active!C$21:E$973,3,FALSE)</f>
        <v>-13549.098541340383</v>
      </c>
      <c r="F64" s="6" t="s">
        <v>1481</v>
      </c>
      <c r="G64" s="28" t="str">
        <f t="shared" si="4"/>
        <v>20043.417</v>
      </c>
      <c r="H64" s="21">
        <f t="shared" si="5"/>
        <v>-13549</v>
      </c>
      <c r="I64" s="57" t="s">
        <v>2103</v>
      </c>
      <c r="J64" s="58" t="s">
        <v>2104</v>
      </c>
      <c r="K64" s="57">
        <v>-13549</v>
      </c>
      <c r="L64" s="57" t="s">
        <v>2093</v>
      </c>
      <c r="M64" s="58" t="s">
        <v>1979</v>
      </c>
      <c r="N64" s="58"/>
      <c r="O64" s="59" t="s">
        <v>2087</v>
      </c>
      <c r="P64" s="59" t="s">
        <v>2088</v>
      </c>
    </row>
    <row r="65" spans="1:16" ht="12.75" customHeight="1" thickBot="1">
      <c r="A65" s="21" t="str">
        <f t="shared" si="0"/>
        <v> BAN 2.126 </v>
      </c>
      <c r="B65" s="6" t="str">
        <f t="shared" si="1"/>
        <v>I</v>
      </c>
      <c r="C65" s="21">
        <f t="shared" si="2"/>
        <v>20054.310000000001</v>
      </c>
      <c r="D65" s="28" t="str">
        <f t="shared" si="3"/>
        <v>vis</v>
      </c>
      <c r="E65" s="56">
        <f>VLOOKUP(C65,Active!C$21:E$973,3,FALSE)</f>
        <v>-13543.088927281957</v>
      </c>
      <c r="F65" s="6" t="s">
        <v>1481</v>
      </c>
      <c r="G65" s="28" t="str">
        <f t="shared" si="4"/>
        <v>20054.310</v>
      </c>
      <c r="H65" s="21">
        <f t="shared" si="5"/>
        <v>-13543</v>
      </c>
      <c r="I65" s="57" t="s">
        <v>2105</v>
      </c>
      <c r="J65" s="58" t="s">
        <v>2106</v>
      </c>
      <c r="K65" s="57">
        <v>-13543</v>
      </c>
      <c r="L65" s="57" t="s">
        <v>2107</v>
      </c>
      <c r="M65" s="58" t="s">
        <v>1979</v>
      </c>
      <c r="N65" s="58"/>
      <c r="O65" s="59" t="s">
        <v>2019</v>
      </c>
      <c r="P65" s="59" t="s">
        <v>2020</v>
      </c>
    </row>
    <row r="66" spans="1:16" ht="12.75" customHeight="1" thickBot="1">
      <c r="A66" s="21" t="str">
        <f t="shared" si="0"/>
        <v> AN 197.317 </v>
      </c>
      <c r="B66" s="6" t="str">
        <f t="shared" si="1"/>
        <v>I</v>
      </c>
      <c r="C66" s="21">
        <f t="shared" si="2"/>
        <v>20054.312000000002</v>
      </c>
      <c r="D66" s="28" t="str">
        <f t="shared" si="3"/>
        <v>vis</v>
      </c>
      <c r="E66" s="56">
        <f>VLOOKUP(C66,Active!C$21:E$973,3,FALSE)</f>
        <v>-13543.087823891879</v>
      </c>
      <c r="F66" s="6" t="s">
        <v>1481</v>
      </c>
      <c r="G66" s="28" t="str">
        <f t="shared" si="4"/>
        <v>20054.312</v>
      </c>
      <c r="H66" s="21">
        <f t="shared" si="5"/>
        <v>-13543</v>
      </c>
      <c r="I66" s="57" t="s">
        <v>2108</v>
      </c>
      <c r="J66" s="58" t="s">
        <v>2109</v>
      </c>
      <c r="K66" s="57">
        <v>-13543</v>
      </c>
      <c r="L66" s="57" t="s">
        <v>2110</v>
      </c>
      <c r="M66" s="58" t="s">
        <v>1979</v>
      </c>
      <c r="N66" s="58"/>
      <c r="O66" s="59" t="s">
        <v>2087</v>
      </c>
      <c r="P66" s="59" t="s">
        <v>2088</v>
      </c>
    </row>
    <row r="67" spans="1:16" ht="12.75" customHeight="1" thickBot="1">
      <c r="A67" s="21" t="str">
        <f t="shared" si="0"/>
        <v> AN 197.317 </v>
      </c>
      <c r="B67" s="6" t="str">
        <f t="shared" si="1"/>
        <v>I</v>
      </c>
      <c r="C67" s="21">
        <f t="shared" si="2"/>
        <v>20072.431</v>
      </c>
      <c r="D67" s="28" t="str">
        <f t="shared" si="3"/>
        <v>vis</v>
      </c>
      <c r="E67" s="56">
        <f>VLOOKUP(C67,Active!C$21:E$973,3,FALSE)</f>
        <v>-13533.091661482571</v>
      </c>
      <c r="F67" s="6" t="s">
        <v>1481</v>
      </c>
      <c r="G67" s="28" t="str">
        <f t="shared" si="4"/>
        <v>20072.431</v>
      </c>
      <c r="H67" s="21">
        <f t="shared" si="5"/>
        <v>-13533</v>
      </c>
      <c r="I67" s="57" t="s">
        <v>2111</v>
      </c>
      <c r="J67" s="58" t="s">
        <v>2112</v>
      </c>
      <c r="K67" s="57">
        <v>-13533</v>
      </c>
      <c r="L67" s="57" t="s">
        <v>2023</v>
      </c>
      <c r="M67" s="58" t="s">
        <v>1979</v>
      </c>
      <c r="N67" s="58"/>
      <c r="O67" s="59" t="s">
        <v>2087</v>
      </c>
      <c r="P67" s="59" t="s">
        <v>2088</v>
      </c>
    </row>
    <row r="68" spans="1:16" ht="12.75" customHeight="1" thickBot="1">
      <c r="A68" s="21" t="str">
        <f t="shared" si="0"/>
        <v> AN 197.317 </v>
      </c>
      <c r="B68" s="6" t="str">
        <f t="shared" si="1"/>
        <v>I</v>
      </c>
      <c r="C68" s="21">
        <f t="shared" si="2"/>
        <v>20074.233</v>
      </c>
      <c r="D68" s="28" t="str">
        <f t="shared" si="3"/>
        <v>vis</v>
      </c>
      <c r="E68" s="56">
        <f>VLOOKUP(C68,Active!C$21:E$973,3,FALSE)</f>
        <v>-13532.097507022525</v>
      </c>
      <c r="F68" s="6" t="s">
        <v>1481</v>
      </c>
      <c r="G68" s="28" t="str">
        <f t="shared" si="4"/>
        <v>20074.233</v>
      </c>
      <c r="H68" s="21">
        <f t="shared" si="5"/>
        <v>-13532</v>
      </c>
      <c r="I68" s="57" t="s">
        <v>2113</v>
      </c>
      <c r="J68" s="58" t="s">
        <v>2114</v>
      </c>
      <c r="K68" s="57">
        <v>-13532</v>
      </c>
      <c r="L68" s="57" t="s">
        <v>2018</v>
      </c>
      <c r="M68" s="58" t="s">
        <v>1979</v>
      </c>
      <c r="N68" s="58"/>
      <c r="O68" s="59" t="s">
        <v>2087</v>
      </c>
      <c r="P68" s="59" t="s">
        <v>2088</v>
      </c>
    </row>
    <row r="69" spans="1:16" ht="12.75" customHeight="1" thickBot="1">
      <c r="A69" s="21" t="str">
        <f t="shared" si="0"/>
        <v> BAN 2.126 </v>
      </c>
      <c r="B69" s="6" t="str">
        <f t="shared" si="1"/>
        <v>I</v>
      </c>
      <c r="C69" s="21">
        <f t="shared" si="2"/>
        <v>20090.541000000001</v>
      </c>
      <c r="D69" s="28" t="str">
        <f t="shared" si="3"/>
        <v>vis</v>
      </c>
      <c r="E69" s="56">
        <f>VLOOKUP(C69,Active!C$21:E$973,3,FALSE)</f>
        <v>-13523.100464328611</v>
      </c>
      <c r="F69" s="6" t="s">
        <v>1481</v>
      </c>
      <c r="G69" s="28" t="str">
        <f t="shared" si="4"/>
        <v>20090.541</v>
      </c>
      <c r="H69" s="21">
        <f t="shared" si="5"/>
        <v>-13523</v>
      </c>
      <c r="I69" s="57" t="s">
        <v>2115</v>
      </c>
      <c r="J69" s="58" t="s">
        <v>2116</v>
      </c>
      <c r="K69" s="57">
        <v>-13523</v>
      </c>
      <c r="L69" s="57" t="s">
        <v>2117</v>
      </c>
      <c r="M69" s="58" t="s">
        <v>1979</v>
      </c>
      <c r="N69" s="58"/>
      <c r="O69" s="59" t="s">
        <v>2019</v>
      </c>
      <c r="P69" s="59" t="s">
        <v>2020</v>
      </c>
    </row>
    <row r="70" spans="1:16" ht="12.75" customHeight="1" thickBot="1">
      <c r="A70" s="21" t="str">
        <f t="shared" si="0"/>
        <v> IPUL 4.149 </v>
      </c>
      <c r="B70" s="6" t="str">
        <f t="shared" si="1"/>
        <v>I</v>
      </c>
      <c r="C70" s="21">
        <f t="shared" si="2"/>
        <v>20101.424999999999</v>
      </c>
      <c r="D70" s="28" t="str">
        <f t="shared" si="3"/>
        <v>vis</v>
      </c>
      <c r="E70" s="56">
        <f>VLOOKUP(C70,Active!C$21:E$973,3,FALSE)</f>
        <v>-13517.095815525536</v>
      </c>
      <c r="F70" s="6" t="s">
        <v>1481</v>
      </c>
      <c r="G70" s="28" t="str">
        <f t="shared" si="4"/>
        <v>20101.425</v>
      </c>
      <c r="H70" s="21">
        <f t="shared" si="5"/>
        <v>-13517</v>
      </c>
      <c r="I70" s="57" t="s">
        <v>2118</v>
      </c>
      <c r="J70" s="58" t="s">
        <v>2119</v>
      </c>
      <c r="K70" s="57">
        <v>-13517</v>
      </c>
      <c r="L70" s="57" t="s">
        <v>2032</v>
      </c>
      <c r="M70" s="58" t="s">
        <v>1979</v>
      </c>
      <c r="N70" s="58"/>
      <c r="O70" s="59" t="s">
        <v>1994</v>
      </c>
      <c r="P70" s="59" t="s">
        <v>1995</v>
      </c>
    </row>
    <row r="71" spans="1:16" ht="12.75" customHeight="1" thickBot="1">
      <c r="A71" s="21" t="str">
        <f t="shared" si="0"/>
        <v> AN 197.374 </v>
      </c>
      <c r="B71" s="6" t="str">
        <f t="shared" si="1"/>
        <v>I</v>
      </c>
      <c r="C71" s="21">
        <f t="shared" si="2"/>
        <v>20103.248</v>
      </c>
      <c r="D71" s="28" t="str">
        <f t="shared" si="3"/>
        <v>vis</v>
      </c>
      <c r="E71" s="56">
        <f>VLOOKUP(C71,Active!C$21:E$973,3,FALSE)</f>
        <v>-13516.090075469674</v>
      </c>
      <c r="F71" s="6" t="s">
        <v>1481</v>
      </c>
      <c r="G71" s="28" t="str">
        <f t="shared" si="4"/>
        <v>20103.248</v>
      </c>
      <c r="H71" s="21">
        <f t="shared" si="5"/>
        <v>-13516</v>
      </c>
      <c r="I71" s="57" t="s">
        <v>2120</v>
      </c>
      <c r="J71" s="58" t="s">
        <v>2121</v>
      </c>
      <c r="K71" s="57">
        <v>-13516</v>
      </c>
      <c r="L71" s="57" t="s">
        <v>2077</v>
      </c>
      <c r="M71" s="58" t="s">
        <v>1979</v>
      </c>
      <c r="N71" s="58"/>
      <c r="O71" s="59" t="s">
        <v>2122</v>
      </c>
      <c r="P71" s="59" t="s">
        <v>2123</v>
      </c>
    </row>
    <row r="72" spans="1:16" ht="12.75" customHeight="1" thickBot="1">
      <c r="A72" s="21" t="str">
        <f t="shared" si="0"/>
        <v> CPRI 7.5 </v>
      </c>
      <c r="B72" s="6" t="str">
        <f t="shared" si="1"/>
        <v>I</v>
      </c>
      <c r="C72" s="21">
        <f t="shared" si="2"/>
        <v>20117.741000000002</v>
      </c>
      <c r="D72" s="28" t="str">
        <f t="shared" si="3"/>
        <v>vis</v>
      </c>
      <c r="E72" s="56">
        <f>VLOOKUP(C72,Active!C$21:E$973,3,FALSE)</f>
        <v>-13508.09435927131</v>
      </c>
      <c r="F72" s="6" t="s">
        <v>1481</v>
      </c>
      <c r="G72" s="28" t="str">
        <f t="shared" si="4"/>
        <v>20117.741</v>
      </c>
      <c r="H72" s="21">
        <f t="shared" si="5"/>
        <v>-13508</v>
      </c>
      <c r="I72" s="57" t="s">
        <v>2124</v>
      </c>
      <c r="J72" s="58" t="s">
        <v>2125</v>
      </c>
      <c r="K72" s="57">
        <v>-13508</v>
      </c>
      <c r="L72" s="57" t="s">
        <v>2035</v>
      </c>
      <c r="M72" s="58" t="s">
        <v>1979</v>
      </c>
      <c r="N72" s="58"/>
      <c r="O72" s="59" t="s">
        <v>2126</v>
      </c>
      <c r="P72" s="59" t="s">
        <v>2127</v>
      </c>
    </row>
    <row r="73" spans="1:16" ht="12.75" customHeight="1" thickBot="1">
      <c r="A73" s="21" t="str">
        <f t="shared" si="0"/>
        <v> BAN 2.126 </v>
      </c>
      <c r="B73" s="6" t="str">
        <f t="shared" si="1"/>
        <v>I</v>
      </c>
      <c r="C73" s="21">
        <f t="shared" si="2"/>
        <v>20121.374</v>
      </c>
      <c r="D73" s="28" t="str">
        <f t="shared" si="3"/>
        <v>vis</v>
      </c>
      <c r="E73" s="56">
        <f>VLOOKUP(C73,Active!C$21:E$973,3,FALSE)</f>
        <v>-13506.090051195091</v>
      </c>
      <c r="F73" s="6" t="s">
        <v>1481</v>
      </c>
      <c r="G73" s="28" t="str">
        <f t="shared" si="4"/>
        <v>20121.374</v>
      </c>
      <c r="H73" s="21">
        <f t="shared" si="5"/>
        <v>-13506</v>
      </c>
      <c r="I73" s="57" t="s">
        <v>2128</v>
      </c>
      <c r="J73" s="58" t="s">
        <v>2129</v>
      </c>
      <c r="K73" s="57">
        <v>-13506</v>
      </c>
      <c r="L73" s="57" t="s">
        <v>2077</v>
      </c>
      <c r="M73" s="58" t="s">
        <v>1979</v>
      </c>
      <c r="N73" s="58"/>
      <c r="O73" s="59" t="s">
        <v>2019</v>
      </c>
      <c r="P73" s="59" t="s">
        <v>2020</v>
      </c>
    </row>
    <row r="74" spans="1:16" ht="12.75" customHeight="1" thickBot="1">
      <c r="A74" s="21" t="str">
        <f t="shared" si="0"/>
        <v> IPUL 4.149 </v>
      </c>
      <c r="B74" s="6" t="str">
        <f t="shared" si="1"/>
        <v>I</v>
      </c>
      <c r="C74" s="21">
        <f t="shared" si="2"/>
        <v>20188.436000000002</v>
      </c>
      <c r="D74" s="28" t="str">
        <f t="shared" si="3"/>
        <v>vis</v>
      </c>
      <c r="E74" s="56">
        <f>VLOOKUP(C74,Active!C$21:E$973,3,FALSE)</f>
        <v>-13469.092278498301</v>
      </c>
      <c r="F74" s="6" t="s">
        <v>1481</v>
      </c>
      <c r="G74" s="28" t="str">
        <f t="shared" si="4"/>
        <v>20188.436</v>
      </c>
      <c r="H74" s="21">
        <f t="shared" si="5"/>
        <v>-13469</v>
      </c>
      <c r="I74" s="57" t="s">
        <v>2130</v>
      </c>
      <c r="J74" s="58" t="s">
        <v>2131</v>
      </c>
      <c r="K74" s="57">
        <v>-13469</v>
      </c>
      <c r="L74" s="57" t="s">
        <v>2000</v>
      </c>
      <c r="M74" s="58" t="s">
        <v>1979</v>
      </c>
      <c r="N74" s="58"/>
      <c r="O74" s="59" t="s">
        <v>1994</v>
      </c>
      <c r="P74" s="59" t="s">
        <v>1995</v>
      </c>
    </row>
    <row r="75" spans="1:16" ht="12.75" customHeight="1" thickBot="1">
      <c r="A75" s="21" t="str">
        <f t="shared" ref="A75:A138" si="6">P75</f>
        <v> IPUL 4.149 </v>
      </c>
      <c r="B75" s="6" t="str">
        <f t="shared" ref="B75:B138" si="7">IF(H75=INT(H75),"I","II")</f>
        <v>I</v>
      </c>
      <c r="C75" s="21">
        <f t="shared" ref="C75:C138" si="8">1*G75</f>
        <v>20217.436000000002</v>
      </c>
      <c r="D75" s="28" t="str">
        <f t="shared" ref="D75:D138" si="9">VLOOKUP(F75,I$1:J$5,2,FALSE)</f>
        <v>vis</v>
      </c>
      <c r="E75" s="56">
        <f>VLOOKUP(C75,Active!C$21:E$973,3,FALSE)</f>
        <v>-13453.093122371032</v>
      </c>
      <c r="F75" s="6" t="s">
        <v>1481</v>
      </c>
      <c r="G75" s="28" t="str">
        <f t="shared" ref="G75:G138" si="10">MID(I75,3,LEN(I75)-3)</f>
        <v>20217.436</v>
      </c>
      <c r="H75" s="21">
        <f t="shared" ref="H75:H138" si="11">1*K75</f>
        <v>-13453</v>
      </c>
      <c r="I75" s="57" t="s">
        <v>2132</v>
      </c>
      <c r="J75" s="58" t="s">
        <v>2133</v>
      </c>
      <c r="K75" s="57">
        <v>-13453</v>
      </c>
      <c r="L75" s="57" t="s">
        <v>2072</v>
      </c>
      <c r="M75" s="58" t="s">
        <v>1979</v>
      </c>
      <c r="N75" s="58"/>
      <c r="O75" s="59" t="s">
        <v>1994</v>
      </c>
      <c r="P75" s="59" t="s">
        <v>1995</v>
      </c>
    </row>
    <row r="76" spans="1:16" ht="12.75" customHeight="1" thickBot="1">
      <c r="A76" s="21" t="str">
        <f t="shared" si="6"/>
        <v> IPUL 4.149 </v>
      </c>
      <c r="B76" s="6" t="str">
        <f t="shared" si="7"/>
        <v>I</v>
      </c>
      <c r="C76" s="21">
        <f t="shared" si="8"/>
        <v>20228.317999999999</v>
      </c>
      <c r="D76" s="28" t="str">
        <f t="shared" si="9"/>
        <v>vis</v>
      </c>
      <c r="E76" s="56">
        <f>VLOOKUP(C76,Active!C$21:E$973,3,FALSE)</f>
        <v>-13447.089576958037</v>
      </c>
      <c r="F76" s="6" t="s">
        <v>1481</v>
      </c>
      <c r="G76" s="28" t="str">
        <f t="shared" si="10"/>
        <v>20228.318</v>
      </c>
      <c r="H76" s="21">
        <f t="shared" si="11"/>
        <v>-13447</v>
      </c>
      <c r="I76" s="57" t="s">
        <v>2134</v>
      </c>
      <c r="J76" s="58" t="s">
        <v>2135</v>
      </c>
      <c r="K76" s="57">
        <v>-13447</v>
      </c>
      <c r="L76" s="57" t="s">
        <v>2029</v>
      </c>
      <c r="M76" s="58" t="s">
        <v>1979</v>
      </c>
      <c r="N76" s="58"/>
      <c r="O76" s="59" t="s">
        <v>1994</v>
      </c>
      <c r="P76" s="59" t="s">
        <v>1995</v>
      </c>
    </row>
    <row r="77" spans="1:16" ht="12.75" customHeight="1" thickBot="1">
      <c r="A77" s="21" t="str">
        <f t="shared" si="6"/>
        <v> BAN 2.126 </v>
      </c>
      <c r="B77" s="6" t="str">
        <f t="shared" si="7"/>
        <v>I</v>
      </c>
      <c r="C77" s="21">
        <f t="shared" si="8"/>
        <v>20235.562000000002</v>
      </c>
      <c r="D77" s="28" t="str">
        <f t="shared" si="9"/>
        <v>vis</v>
      </c>
      <c r="E77" s="56">
        <f>VLOOKUP(C77,Active!C$21:E$973,3,FALSE)</f>
        <v>-13443.093098096451</v>
      </c>
      <c r="F77" s="6" t="s">
        <v>1481</v>
      </c>
      <c r="G77" s="28" t="str">
        <f t="shared" si="10"/>
        <v>20235.562</v>
      </c>
      <c r="H77" s="21">
        <f t="shared" si="11"/>
        <v>-13443</v>
      </c>
      <c r="I77" s="57" t="s">
        <v>2136</v>
      </c>
      <c r="J77" s="58" t="s">
        <v>2137</v>
      </c>
      <c r="K77" s="57">
        <v>-13443</v>
      </c>
      <c r="L77" s="57" t="s">
        <v>2072</v>
      </c>
      <c r="M77" s="58" t="s">
        <v>1979</v>
      </c>
      <c r="N77" s="58"/>
      <c r="O77" s="59" t="s">
        <v>2019</v>
      </c>
      <c r="P77" s="59" t="s">
        <v>2020</v>
      </c>
    </row>
    <row r="78" spans="1:16" ht="12.75" customHeight="1" thickBot="1">
      <c r="A78" s="21" t="str">
        <f t="shared" si="6"/>
        <v> BAN 2.126 </v>
      </c>
      <c r="B78" s="6" t="str">
        <f t="shared" si="7"/>
        <v>I</v>
      </c>
      <c r="C78" s="21">
        <f t="shared" si="8"/>
        <v>20246.439999999999</v>
      </c>
      <c r="D78" s="28" t="str">
        <f t="shared" si="9"/>
        <v>vis</v>
      </c>
      <c r="E78" s="56">
        <f>VLOOKUP(C78,Active!C$21:E$973,3,FALSE)</f>
        <v>-13437.09175946361</v>
      </c>
      <c r="F78" s="6" t="str">
        <f>LEFT(M78,1)</f>
        <v>V</v>
      </c>
      <c r="G78" s="28" t="str">
        <f t="shared" si="10"/>
        <v>20246.440</v>
      </c>
      <c r="H78" s="21">
        <f t="shared" si="11"/>
        <v>-13437</v>
      </c>
      <c r="I78" s="57" t="s">
        <v>2138</v>
      </c>
      <c r="J78" s="58" t="s">
        <v>2139</v>
      </c>
      <c r="K78" s="57">
        <v>-13437</v>
      </c>
      <c r="L78" s="57" t="s">
        <v>2023</v>
      </c>
      <c r="M78" s="58" t="s">
        <v>1979</v>
      </c>
      <c r="N78" s="58"/>
      <c r="O78" s="59" t="s">
        <v>2019</v>
      </c>
      <c r="P78" s="59" t="s">
        <v>2020</v>
      </c>
    </row>
    <row r="79" spans="1:16" ht="12.75" customHeight="1" thickBot="1">
      <c r="A79" s="21" t="str">
        <f t="shared" si="6"/>
        <v> BAN 2.126 </v>
      </c>
      <c r="B79" s="6" t="str">
        <f t="shared" si="7"/>
        <v>I</v>
      </c>
      <c r="C79" s="21">
        <f t="shared" si="8"/>
        <v>20313.521000000001</v>
      </c>
      <c r="D79" s="28" t="str">
        <f t="shared" si="9"/>
        <v>vis</v>
      </c>
      <c r="E79" s="56">
        <f>VLOOKUP(C79,Active!C$21:E$973,3,FALSE)</f>
        <v>-13400.083504561082</v>
      </c>
      <c r="F79" s="6" t="str">
        <f>LEFT(M79,1)</f>
        <v>V</v>
      </c>
      <c r="G79" s="28" t="str">
        <f t="shared" si="10"/>
        <v>20313.521</v>
      </c>
      <c r="H79" s="21">
        <f t="shared" si="11"/>
        <v>-13400</v>
      </c>
      <c r="I79" s="57" t="s">
        <v>2140</v>
      </c>
      <c r="J79" s="58" t="s">
        <v>2141</v>
      </c>
      <c r="K79" s="57">
        <v>-13400</v>
      </c>
      <c r="L79" s="57" t="s">
        <v>2015</v>
      </c>
      <c r="M79" s="58" t="s">
        <v>1979</v>
      </c>
      <c r="N79" s="58"/>
      <c r="O79" s="59" t="s">
        <v>2019</v>
      </c>
      <c r="P79" s="59" t="s">
        <v>2020</v>
      </c>
    </row>
    <row r="80" spans="1:16" ht="12.75" customHeight="1" thickBot="1">
      <c r="A80" s="21" t="str">
        <f t="shared" si="6"/>
        <v> BAN 2.126 </v>
      </c>
      <c r="B80" s="6" t="str">
        <f t="shared" si="7"/>
        <v>I</v>
      </c>
      <c r="C80" s="21">
        <f t="shared" si="8"/>
        <v>20331.618999999999</v>
      </c>
      <c r="D80" s="28" t="str">
        <f t="shared" si="9"/>
        <v>vis</v>
      </c>
      <c r="E80" s="56">
        <f>VLOOKUP(C80,Active!C$21:E$973,3,FALSE)</f>
        <v>-13390.098927747589</v>
      </c>
      <c r="F80" s="6" t="str">
        <f>LEFT(M80,1)</f>
        <v>V</v>
      </c>
      <c r="G80" s="28" t="str">
        <f t="shared" si="10"/>
        <v>20331.619</v>
      </c>
      <c r="H80" s="21">
        <f t="shared" si="11"/>
        <v>-13390</v>
      </c>
      <c r="I80" s="57" t="s">
        <v>2142</v>
      </c>
      <c r="J80" s="58" t="s">
        <v>2143</v>
      </c>
      <c r="K80" s="57">
        <v>-13390</v>
      </c>
      <c r="L80" s="57" t="s">
        <v>2093</v>
      </c>
      <c r="M80" s="58" t="s">
        <v>1979</v>
      </c>
      <c r="N80" s="58"/>
      <c r="O80" s="59" t="s">
        <v>2019</v>
      </c>
      <c r="P80" s="59" t="s">
        <v>2020</v>
      </c>
    </row>
    <row r="81" spans="1:16" ht="12.75" customHeight="1" thickBot="1">
      <c r="A81" s="21" t="str">
        <f t="shared" si="6"/>
        <v> BAN 2.126 </v>
      </c>
      <c r="B81" s="6" t="str">
        <f t="shared" si="7"/>
        <v>I</v>
      </c>
      <c r="C81" s="21">
        <f t="shared" si="8"/>
        <v>20333.447</v>
      </c>
      <c r="D81" s="28" t="str">
        <f t="shared" si="9"/>
        <v>vis</v>
      </c>
      <c r="E81" s="56">
        <f>VLOOKUP(C81,Active!C$21:E$973,3,FALSE)</f>
        <v>-13389.090429216532</v>
      </c>
      <c r="F81" s="6" t="str">
        <f>LEFT(M81,1)</f>
        <v>V</v>
      </c>
      <c r="G81" s="28" t="str">
        <f t="shared" si="10"/>
        <v>20333.447</v>
      </c>
      <c r="H81" s="21">
        <f t="shared" si="11"/>
        <v>-13389</v>
      </c>
      <c r="I81" s="57" t="s">
        <v>2144</v>
      </c>
      <c r="J81" s="58" t="s">
        <v>2145</v>
      </c>
      <c r="K81" s="57">
        <v>-13389</v>
      </c>
      <c r="L81" s="57" t="s">
        <v>2041</v>
      </c>
      <c r="M81" s="58" t="s">
        <v>1979</v>
      </c>
      <c r="N81" s="58"/>
      <c r="O81" s="59" t="s">
        <v>2019</v>
      </c>
      <c r="P81" s="59" t="s">
        <v>2020</v>
      </c>
    </row>
    <row r="82" spans="1:16" ht="12.75" customHeight="1" thickBot="1">
      <c r="A82" s="21" t="str">
        <f t="shared" si="6"/>
        <v> BAN 2.126 </v>
      </c>
      <c r="B82" s="6" t="str">
        <f t="shared" si="7"/>
        <v>I</v>
      </c>
      <c r="C82" s="21">
        <f t="shared" si="8"/>
        <v>20362.449000000001</v>
      </c>
      <c r="D82" s="28" t="str">
        <f t="shared" si="9"/>
        <v>vis</v>
      </c>
      <c r="E82" s="56">
        <f>VLOOKUP(C82,Active!C$21:E$973,3,FALSE)</f>
        <v>-13373.090169699186</v>
      </c>
      <c r="F82" s="6" t="str">
        <f>LEFT(M82,1)</f>
        <v>V</v>
      </c>
      <c r="G82" s="28" t="str">
        <f t="shared" si="10"/>
        <v>20362.449</v>
      </c>
      <c r="H82" s="21">
        <f t="shared" si="11"/>
        <v>-13373</v>
      </c>
      <c r="I82" s="57" t="s">
        <v>2146</v>
      </c>
      <c r="J82" s="58" t="s">
        <v>2147</v>
      </c>
      <c r="K82" s="57">
        <v>-13373</v>
      </c>
      <c r="L82" s="57" t="s">
        <v>2077</v>
      </c>
      <c r="M82" s="58" t="s">
        <v>1979</v>
      </c>
      <c r="N82" s="58"/>
      <c r="O82" s="59" t="s">
        <v>2019</v>
      </c>
      <c r="P82" s="59" t="s">
        <v>2020</v>
      </c>
    </row>
    <row r="83" spans="1:16" ht="12.75" customHeight="1" thickBot="1">
      <c r="A83" s="21" t="str">
        <f t="shared" si="6"/>
        <v> BAN 2.126 </v>
      </c>
      <c r="B83" s="6" t="str">
        <f t="shared" si="7"/>
        <v>I</v>
      </c>
      <c r="C83" s="21">
        <f t="shared" si="8"/>
        <v>20380.571</v>
      </c>
      <c r="D83" s="28" t="str">
        <f t="shared" si="9"/>
        <v>vis</v>
      </c>
      <c r="E83" s="56">
        <f>VLOOKUP(C83,Active!C$21:E$973,3,FALSE)</f>
        <v>-13363.09235220476</v>
      </c>
      <c r="F83" s="6" t="s">
        <v>1481</v>
      </c>
      <c r="G83" s="28" t="str">
        <f t="shared" si="10"/>
        <v>20380.571</v>
      </c>
      <c r="H83" s="21">
        <f t="shared" si="11"/>
        <v>-13363</v>
      </c>
      <c r="I83" s="57" t="s">
        <v>2148</v>
      </c>
      <c r="J83" s="58" t="s">
        <v>2149</v>
      </c>
      <c r="K83" s="57">
        <v>-13363</v>
      </c>
      <c r="L83" s="57" t="s">
        <v>2000</v>
      </c>
      <c r="M83" s="58" t="s">
        <v>1979</v>
      </c>
      <c r="N83" s="58"/>
      <c r="O83" s="59" t="s">
        <v>2019</v>
      </c>
      <c r="P83" s="59" t="s">
        <v>2020</v>
      </c>
    </row>
    <row r="84" spans="1:16" ht="12.75" customHeight="1" thickBot="1">
      <c r="A84" s="21" t="str">
        <f t="shared" si="6"/>
        <v> BAN 2.126 </v>
      </c>
      <c r="B84" s="6" t="str">
        <f t="shared" si="7"/>
        <v>I</v>
      </c>
      <c r="C84" s="21">
        <f t="shared" si="8"/>
        <v>20382.397000000001</v>
      </c>
      <c r="D84" s="28" t="str">
        <f t="shared" si="9"/>
        <v>vis</v>
      </c>
      <c r="E84" s="56">
        <f>VLOOKUP(C84,Active!C$21:E$973,3,FALSE)</f>
        <v>-13362.08495706378</v>
      </c>
      <c r="F84" s="6" t="s">
        <v>1481</v>
      </c>
      <c r="G84" s="28" t="str">
        <f t="shared" si="10"/>
        <v>20382.397</v>
      </c>
      <c r="H84" s="21">
        <f t="shared" si="11"/>
        <v>-13362</v>
      </c>
      <c r="I84" s="57" t="s">
        <v>2150</v>
      </c>
      <c r="J84" s="58" t="s">
        <v>2151</v>
      </c>
      <c r="K84" s="57">
        <v>-13362</v>
      </c>
      <c r="L84" s="57" t="s">
        <v>2052</v>
      </c>
      <c r="M84" s="58" t="s">
        <v>1979</v>
      </c>
      <c r="N84" s="58"/>
      <c r="O84" s="59" t="s">
        <v>2019</v>
      </c>
      <c r="P84" s="59" t="s">
        <v>2020</v>
      </c>
    </row>
    <row r="85" spans="1:16" ht="12.75" customHeight="1" thickBot="1">
      <c r="A85" s="21" t="str">
        <f t="shared" si="6"/>
        <v> LAWS 2.191 </v>
      </c>
      <c r="B85" s="6" t="str">
        <f t="shared" si="7"/>
        <v>I</v>
      </c>
      <c r="C85" s="21">
        <f t="shared" si="8"/>
        <v>20398.702000000001</v>
      </c>
      <c r="D85" s="28" t="str">
        <f t="shared" si="9"/>
        <v>vis</v>
      </c>
      <c r="E85" s="56">
        <f>VLOOKUP(C85,Active!C$21:E$973,3,FALSE)</f>
        <v>-13353.089569454984</v>
      </c>
      <c r="F85" s="6" t="s">
        <v>1481</v>
      </c>
      <c r="G85" s="28" t="str">
        <f t="shared" si="10"/>
        <v>20398.7020</v>
      </c>
      <c r="H85" s="21">
        <f t="shared" si="11"/>
        <v>-13353</v>
      </c>
      <c r="I85" s="57" t="s">
        <v>2152</v>
      </c>
      <c r="J85" s="58" t="s">
        <v>2153</v>
      </c>
      <c r="K85" s="57">
        <v>-13353</v>
      </c>
      <c r="L85" s="57" t="s">
        <v>2154</v>
      </c>
      <c r="M85" s="58" t="s">
        <v>1947</v>
      </c>
      <c r="N85" s="58"/>
      <c r="O85" s="59" t="s">
        <v>2155</v>
      </c>
      <c r="P85" s="59" t="s">
        <v>2156</v>
      </c>
    </row>
    <row r="86" spans="1:16" ht="12.75" customHeight="1" thickBot="1">
      <c r="A86" s="21" t="str">
        <f t="shared" si="6"/>
        <v> BAN 2.126 </v>
      </c>
      <c r="B86" s="6" t="str">
        <f t="shared" si="7"/>
        <v>I</v>
      </c>
      <c r="C86" s="21">
        <f t="shared" si="8"/>
        <v>20400.507000000001</v>
      </c>
      <c r="D86" s="28" t="str">
        <f t="shared" si="9"/>
        <v>vis</v>
      </c>
      <c r="E86" s="56">
        <f>VLOOKUP(C86,Active!C$21:E$973,3,FALSE)</f>
        <v>-13352.09375990982</v>
      </c>
      <c r="F86" s="6" t="s">
        <v>1481</v>
      </c>
      <c r="G86" s="28" t="str">
        <f t="shared" si="10"/>
        <v>20400.507</v>
      </c>
      <c r="H86" s="21">
        <f t="shared" si="11"/>
        <v>-13352</v>
      </c>
      <c r="I86" s="57" t="s">
        <v>2157</v>
      </c>
      <c r="J86" s="58" t="s">
        <v>2158</v>
      </c>
      <c r="K86" s="57">
        <v>-13352</v>
      </c>
      <c r="L86" s="57" t="s">
        <v>2061</v>
      </c>
      <c r="M86" s="58" t="s">
        <v>1979</v>
      </c>
      <c r="N86" s="58"/>
      <c r="O86" s="59" t="s">
        <v>2019</v>
      </c>
      <c r="P86" s="59" t="s">
        <v>2020</v>
      </c>
    </row>
    <row r="87" spans="1:16" ht="12.75" customHeight="1" thickBot="1">
      <c r="A87" s="21" t="str">
        <f t="shared" si="6"/>
        <v> BAN 2.126 </v>
      </c>
      <c r="B87" s="6" t="str">
        <f t="shared" si="7"/>
        <v>I</v>
      </c>
      <c r="C87" s="21">
        <f t="shared" si="8"/>
        <v>20458.516</v>
      </c>
      <c r="D87" s="28" t="str">
        <f t="shared" si="9"/>
        <v>vis</v>
      </c>
      <c r="E87" s="56">
        <f>VLOOKUP(C87,Active!C$21:E$973,3,FALSE)</f>
        <v>-13320.090482399934</v>
      </c>
      <c r="F87" s="6" t="s">
        <v>1481</v>
      </c>
      <c r="G87" s="28" t="str">
        <f t="shared" si="10"/>
        <v>20458.516</v>
      </c>
      <c r="H87" s="21">
        <f t="shared" si="11"/>
        <v>-13320</v>
      </c>
      <c r="I87" s="57" t="s">
        <v>2159</v>
      </c>
      <c r="J87" s="58" t="s">
        <v>2160</v>
      </c>
      <c r="K87" s="57">
        <v>-13320</v>
      </c>
      <c r="L87" s="57" t="s">
        <v>2041</v>
      </c>
      <c r="M87" s="58" t="s">
        <v>1979</v>
      </c>
      <c r="N87" s="58"/>
      <c r="O87" s="59" t="s">
        <v>2019</v>
      </c>
      <c r="P87" s="59" t="s">
        <v>2020</v>
      </c>
    </row>
    <row r="88" spans="1:16" ht="12.75" customHeight="1" thickBot="1">
      <c r="A88" s="21" t="str">
        <f t="shared" si="6"/>
        <v> BAN 2.126 </v>
      </c>
      <c r="B88" s="6" t="str">
        <f t="shared" si="7"/>
        <v>I</v>
      </c>
      <c r="C88" s="21">
        <f t="shared" si="8"/>
        <v>20496.581999999999</v>
      </c>
      <c r="D88" s="28" t="str">
        <f t="shared" si="9"/>
        <v>vis</v>
      </c>
      <c r="E88" s="56">
        <f>VLOOKUP(C88,Active!C$21:E$973,3,FALSE)</f>
        <v>-13299.089659050258</v>
      </c>
      <c r="F88" s="6" t="s">
        <v>1481</v>
      </c>
      <c r="G88" s="28" t="str">
        <f t="shared" si="10"/>
        <v>20496.582</v>
      </c>
      <c r="H88" s="21">
        <f t="shared" si="11"/>
        <v>-13299</v>
      </c>
      <c r="I88" s="57" t="s">
        <v>2161</v>
      </c>
      <c r="J88" s="58" t="s">
        <v>2162</v>
      </c>
      <c r="K88" s="57">
        <v>-13299</v>
      </c>
      <c r="L88" s="57" t="s">
        <v>2077</v>
      </c>
      <c r="M88" s="58" t="s">
        <v>1979</v>
      </c>
      <c r="N88" s="58"/>
      <c r="O88" s="59" t="s">
        <v>2019</v>
      </c>
      <c r="P88" s="59" t="s">
        <v>2020</v>
      </c>
    </row>
    <row r="89" spans="1:16" ht="12.75" customHeight="1" thickBot="1">
      <c r="A89" s="21" t="str">
        <f t="shared" si="6"/>
        <v> BAN 2.126 </v>
      </c>
      <c r="B89" s="6" t="str">
        <f t="shared" si="7"/>
        <v>I</v>
      </c>
      <c r="C89" s="21">
        <f t="shared" si="8"/>
        <v>20527.396000000001</v>
      </c>
      <c r="D89" s="28" t="str">
        <f t="shared" si="9"/>
        <v>vis</v>
      </c>
      <c r="E89" s="56">
        <f>VLOOKUP(C89,Active!C$21:E$973,3,FALSE)</f>
        <v>-13282.089728122477</v>
      </c>
      <c r="F89" s="6" t="s">
        <v>1481</v>
      </c>
      <c r="G89" s="28" t="str">
        <f t="shared" si="10"/>
        <v>20527.396</v>
      </c>
      <c r="H89" s="21">
        <f t="shared" si="11"/>
        <v>-13282</v>
      </c>
      <c r="I89" s="57" t="s">
        <v>2163</v>
      </c>
      <c r="J89" s="58" t="s">
        <v>2164</v>
      </c>
      <c r="K89" s="57">
        <v>-13282</v>
      </c>
      <c r="L89" s="57" t="s">
        <v>2077</v>
      </c>
      <c r="M89" s="58" t="s">
        <v>1979</v>
      </c>
      <c r="N89" s="58"/>
      <c r="O89" s="59" t="s">
        <v>2019</v>
      </c>
      <c r="P89" s="59" t="s">
        <v>2020</v>
      </c>
    </row>
    <row r="90" spans="1:16" ht="12.75" customHeight="1" thickBot="1">
      <c r="A90" s="21" t="str">
        <f t="shared" si="6"/>
        <v> BAN 2.126 </v>
      </c>
      <c r="B90" s="6" t="str">
        <f t="shared" si="7"/>
        <v>I</v>
      </c>
      <c r="C90" s="21">
        <f t="shared" si="8"/>
        <v>20545.519</v>
      </c>
      <c r="D90" s="28" t="str">
        <f t="shared" si="9"/>
        <v>vis</v>
      </c>
      <c r="E90" s="56">
        <f>VLOOKUP(C90,Active!C$21:E$973,3,FALSE)</f>
        <v>-13272.091358933012</v>
      </c>
      <c r="F90" s="6" t="s">
        <v>1481</v>
      </c>
      <c r="G90" s="28" t="str">
        <f t="shared" si="10"/>
        <v>20545.519</v>
      </c>
      <c r="H90" s="21">
        <f t="shared" si="11"/>
        <v>-13272</v>
      </c>
      <c r="I90" s="57" t="s">
        <v>2165</v>
      </c>
      <c r="J90" s="58" t="s">
        <v>2166</v>
      </c>
      <c r="K90" s="57">
        <v>-13272</v>
      </c>
      <c r="L90" s="57" t="s">
        <v>2023</v>
      </c>
      <c r="M90" s="58" t="s">
        <v>1979</v>
      </c>
      <c r="N90" s="58"/>
      <c r="O90" s="59" t="s">
        <v>2019</v>
      </c>
      <c r="P90" s="59" t="s">
        <v>2020</v>
      </c>
    </row>
    <row r="91" spans="1:16" ht="12.75" customHeight="1" thickBot="1">
      <c r="A91" s="21" t="str">
        <f t="shared" si="6"/>
        <v> BAN 2.126 </v>
      </c>
      <c r="B91" s="6" t="str">
        <f t="shared" si="7"/>
        <v>I</v>
      </c>
      <c r="C91" s="21">
        <f t="shared" si="8"/>
        <v>20554.560000000001</v>
      </c>
      <c r="D91" s="28" t="str">
        <f t="shared" si="9"/>
        <v>vis</v>
      </c>
      <c r="E91" s="56">
        <f>VLOOKUP(C91,Active!C$21:E$973,3,FALSE)</f>
        <v>-13267.103484086576</v>
      </c>
      <c r="F91" s="6" t="s">
        <v>1481</v>
      </c>
      <c r="G91" s="28" t="str">
        <f t="shared" si="10"/>
        <v>20554.560</v>
      </c>
      <c r="H91" s="21">
        <f t="shared" si="11"/>
        <v>-13267</v>
      </c>
      <c r="I91" s="57" t="s">
        <v>2167</v>
      </c>
      <c r="J91" s="58" t="s">
        <v>2168</v>
      </c>
      <c r="K91" s="57">
        <v>-13267</v>
      </c>
      <c r="L91" s="57" t="s">
        <v>2169</v>
      </c>
      <c r="M91" s="58" t="s">
        <v>1979</v>
      </c>
      <c r="N91" s="58"/>
      <c r="O91" s="59" t="s">
        <v>2019</v>
      </c>
      <c r="P91" s="59" t="s">
        <v>2020</v>
      </c>
    </row>
    <row r="92" spans="1:16" ht="12.75" customHeight="1" thickBot="1">
      <c r="A92" s="21" t="str">
        <f t="shared" si="6"/>
        <v> BAN 2.126 </v>
      </c>
      <c r="B92" s="6" t="str">
        <f t="shared" si="7"/>
        <v>I</v>
      </c>
      <c r="C92" s="21">
        <f t="shared" si="8"/>
        <v>20583.580999999998</v>
      </c>
      <c r="D92" s="28" t="str">
        <f t="shared" si="9"/>
        <v>vis</v>
      </c>
      <c r="E92" s="56">
        <f>VLOOKUP(C92,Active!C$21:E$973,3,FALSE)</f>
        <v>-13251.092742363491</v>
      </c>
      <c r="F92" s="6" t="s">
        <v>1481</v>
      </c>
      <c r="G92" s="28" t="str">
        <f t="shared" si="10"/>
        <v>20583.581</v>
      </c>
      <c r="H92" s="21">
        <f t="shared" si="11"/>
        <v>-13251</v>
      </c>
      <c r="I92" s="57" t="s">
        <v>2170</v>
      </c>
      <c r="J92" s="58" t="s">
        <v>2171</v>
      </c>
      <c r="K92" s="57">
        <v>-13251</v>
      </c>
      <c r="L92" s="57" t="s">
        <v>2172</v>
      </c>
      <c r="M92" s="58" t="s">
        <v>1979</v>
      </c>
      <c r="N92" s="58"/>
      <c r="O92" s="59" t="s">
        <v>2019</v>
      </c>
      <c r="P92" s="59" t="s">
        <v>2020</v>
      </c>
    </row>
    <row r="93" spans="1:16" ht="12.75" customHeight="1" thickBot="1">
      <c r="A93" s="21" t="str">
        <f t="shared" si="6"/>
        <v> BAN 2.126 </v>
      </c>
      <c r="B93" s="6" t="str">
        <f t="shared" si="7"/>
        <v>I</v>
      </c>
      <c r="C93" s="21">
        <f t="shared" si="8"/>
        <v>20585.401000000002</v>
      </c>
      <c r="D93" s="28" t="str">
        <f t="shared" si="9"/>
        <v>vis</v>
      </c>
      <c r="E93" s="56">
        <f>VLOOKUP(C93,Active!C$21:E$973,3,FALSE)</f>
        <v>-13250.088657392744</v>
      </c>
      <c r="F93" s="6" t="s">
        <v>1481</v>
      </c>
      <c r="G93" s="28" t="str">
        <f t="shared" si="10"/>
        <v>20585.401</v>
      </c>
      <c r="H93" s="21">
        <f t="shared" si="11"/>
        <v>-13250</v>
      </c>
      <c r="I93" s="57" t="s">
        <v>2173</v>
      </c>
      <c r="J93" s="58" t="s">
        <v>2174</v>
      </c>
      <c r="K93" s="57">
        <v>-13250</v>
      </c>
      <c r="L93" s="57" t="s">
        <v>2107</v>
      </c>
      <c r="M93" s="58" t="s">
        <v>1979</v>
      </c>
      <c r="N93" s="58"/>
      <c r="O93" s="59" t="s">
        <v>2019</v>
      </c>
      <c r="P93" s="59" t="s">
        <v>2020</v>
      </c>
    </row>
    <row r="94" spans="1:16" ht="12.75" customHeight="1" thickBot="1">
      <c r="A94" s="21" t="str">
        <f t="shared" si="6"/>
        <v> BAN 2.126 </v>
      </c>
      <c r="B94" s="6" t="str">
        <f t="shared" si="7"/>
        <v>I</v>
      </c>
      <c r="C94" s="21">
        <f t="shared" si="8"/>
        <v>20652.464</v>
      </c>
      <c r="D94" s="28" t="str">
        <f t="shared" si="9"/>
        <v>vis</v>
      </c>
      <c r="E94" s="56">
        <f>VLOOKUP(C94,Active!C$21:E$973,3,FALSE)</f>
        <v>-13213.090333000917</v>
      </c>
      <c r="F94" s="6" t="s">
        <v>1481</v>
      </c>
      <c r="G94" s="28" t="str">
        <f t="shared" si="10"/>
        <v>20652.464</v>
      </c>
      <c r="H94" s="21">
        <f t="shared" si="11"/>
        <v>-13213</v>
      </c>
      <c r="I94" s="57" t="s">
        <v>2175</v>
      </c>
      <c r="J94" s="58" t="s">
        <v>2176</v>
      </c>
      <c r="K94" s="57">
        <v>-13213</v>
      </c>
      <c r="L94" s="57" t="s">
        <v>2041</v>
      </c>
      <c r="M94" s="58" t="s">
        <v>1979</v>
      </c>
      <c r="N94" s="58"/>
      <c r="O94" s="59" t="s">
        <v>2019</v>
      </c>
      <c r="P94" s="59" t="s">
        <v>2020</v>
      </c>
    </row>
    <row r="95" spans="1:16" ht="12.75" customHeight="1" thickBot="1">
      <c r="A95" s="21" t="str">
        <f t="shared" si="6"/>
        <v> AN 221.243 </v>
      </c>
      <c r="B95" s="6" t="str">
        <f t="shared" si="7"/>
        <v>I</v>
      </c>
      <c r="C95" s="21">
        <f t="shared" si="8"/>
        <v>20699.572</v>
      </c>
      <c r="D95" s="28" t="str">
        <f t="shared" si="9"/>
        <v>vis</v>
      </c>
      <c r="E95" s="56">
        <f>VLOOKUP(C95,Active!C$21:E$973,3,FALSE)</f>
        <v>-13187.101083109766</v>
      </c>
      <c r="F95" s="6" t="s">
        <v>1481</v>
      </c>
      <c r="G95" s="28" t="str">
        <f t="shared" si="10"/>
        <v>20699.572</v>
      </c>
      <c r="H95" s="21">
        <f t="shared" si="11"/>
        <v>-13187</v>
      </c>
      <c r="I95" s="57" t="s">
        <v>2177</v>
      </c>
      <c r="J95" s="58" t="s">
        <v>2178</v>
      </c>
      <c r="K95" s="57">
        <v>-13187</v>
      </c>
      <c r="L95" s="57" t="s">
        <v>2179</v>
      </c>
      <c r="M95" s="58" t="s">
        <v>1979</v>
      </c>
      <c r="N95" s="58"/>
      <c r="O95" s="59" t="s">
        <v>2019</v>
      </c>
      <c r="P95" s="59" t="s">
        <v>2180</v>
      </c>
    </row>
    <row r="96" spans="1:16" ht="12.75" customHeight="1" thickBot="1">
      <c r="A96" s="21" t="str">
        <f t="shared" si="6"/>
        <v> CRAC 11 </v>
      </c>
      <c r="B96" s="6" t="str">
        <f t="shared" si="7"/>
        <v>I</v>
      </c>
      <c r="C96" s="21">
        <f t="shared" si="8"/>
        <v>22818.522000000001</v>
      </c>
      <c r="D96" s="28" t="str">
        <f t="shared" si="9"/>
        <v>vis</v>
      </c>
      <c r="E96" s="56">
        <f>VLOOKUP(C96,Active!C$21:E$973,3,FALSE)</f>
        <v>-12018.086880493363</v>
      </c>
      <c r="F96" s="6" t="s">
        <v>1481</v>
      </c>
      <c r="G96" s="28" t="str">
        <f t="shared" si="10"/>
        <v>22818.522</v>
      </c>
      <c r="H96" s="21">
        <f t="shared" si="11"/>
        <v>-12018</v>
      </c>
      <c r="I96" s="57" t="s">
        <v>2181</v>
      </c>
      <c r="J96" s="58" t="s">
        <v>2182</v>
      </c>
      <c r="K96" s="57">
        <v>-12018</v>
      </c>
      <c r="L96" s="57" t="s">
        <v>2183</v>
      </c>
      <c r="M96" s="58" t="s">
        <v>1979</v>
      </c>
      <c r="N96" s="58"/>
      <c r="O96" s="59" t="s">
        <v>2184</v>
      </c>
      <c r="P96" s="59" t="s">
        <v>2185</v>
      </c>
    </row>
    <row r="97" spans="1:16" ht="12.75" customHeight="1" thickBot="1">
      <c r="A97" s="21" t="str">
        <f t="shared" si="6"/>
        <v> CRAC 11 </v>
      </c>
      <c r="B97" s="6" t="str">
        <f t="shared" si="7"/>
        <v>I</v>
      </c>
      <c r="C97" s="21">
        <f t="shared" si="8"/>
        <v>22820.34</v>
      </c>
      <c r="D97" s="28" t="str">
        <f t="shared" si="9"/>
        <v>vis</v>
      </c>
      <c r="E97" s="56">
        <f>VLOOKUP(C97,Active!C$21:E$973,3,FALSE)</f>
        <v>-12017.083898912695</v>
      </c>
      <c r="F97" s="6" t="s">
        <v>1481</v>
      </c>
      <c r="G97" s="28" t="str">
        <f t="shared" si="10"/>
        <v>22820.340</v>
      </c>
      <c r="H97" s="21">
        <f t="shared" si="11"/>
        <v>-12017</v>
      </c>
      <c r="I97" s="57" t="s">
        <v>2186</v>
      </c>
      <c r="J97" s="58" t="s">
        <v>2187</v>
      </c>
      <c r="K97" s="57">
        <v>-12017</v>
      </c>
      <c r="L97" s="57" t="s">
        <v>2188</v>
      </c>
      <c r="M97" s="58" t="s">
        <v>1979</v>
      </c>
      <c r="N97" s="58"/>
      <c r="O97" s="59" t="s">
        <v>2184</v>
      </c>
      <c r="P97" s="59" t="s">
        <v>2185</v>
      </c>
    </row>
    <row r="98" spans="1:16" ht="12.75" customHeight="1" thickBot="1">
      <c r="A98" s="21" t="str">
        <f t="shared" si="6"/>
        <v> CRAC 11 </v>
      </c>
      <c r="B98" s="6" t="str">
        <f t="shared" si="7"/>
        <v>I</v>
      </c>
      <c r="C98" s="21">
        <f t="shared" si="8"/>
        <v>22829.405999999999</v>
      </c>
      <c r="D98" s="28" t="str">
        <f t="shared" si="9"/>
        <v>vis</v>
      </c>
      <c r="E98" s="56">
        <f>VLOOKUP(C98,Active!C$21:E$973,3,FALSE)</f>
        <v>-12012.082231690289</v>
      </c>
      <c r="F98" s="6" t="s">
        <v>1481</v>
      </c>
      <c r="G98" s="28" t="str">
        <f t="shared" si="10"/>
        <v>22829.406</v>
      </c>
      <c r="H98" s="21">
        <f t="shared" si="11"/>
        <v>-12012</v>
      </c>
      <c r="I98" s="57" t="s">
        <v>2189</v>
      </c>
      <c r="J98" s="58" t="s">
        <v>2190</v>
      </c>
      <c r="K98" s="57">
        <v>-12012</v>
      </c>
      <c r="L98" s="57" t="s">
        <v>2191</v>
      </c>
      <c r="M98" s="58" t="s">
        <v>1979</v>
      </c>
      <c r="N98" s="58"/>
      <c r="O98" s="59" t="s">
        <v>2184</v>
      </c>
      <c r="P98" s="59" t="s">
        <v>2185</v>
      </c>
    </row>
    <row r="99" spans="1:16" ht="12.75" customHeight="1" thickBot="1">
      <c r="A99" s="21" t="str">
        <f t="shared" si="6"/>
        <v> CRAC 11 </v>
      </c>
      <c r="B99" s="6" t="str">
        <f t="shared" si="7"/>
        <v>I</v>
      </c>
      <c r="C99" s="21">
        <f t="shared" si="8"/>
        <v>22838.46</v>
      </c>
      <c r="D99" s="28" t="str">
        <f t="shared" si="9"/>
        <v>vis</v>
      </c>
      <c r="E99" s="56">
        <f>VLOOKUP(C99,Active!C$21:E$973,3,FALSE)</f>
        <v>-12007.087184808348</v>
      </c>
      <c r="F99" s="6" t="s">
        <v>1481</v>
      </c>
      <c r="G99" s="28" t="str">
        <f t="shared" si="10"/>
        <v>22838.460</v>
      </c>
      <c r="H99" s="21">
        <f t="shared" si="11"/>
        <v>-12007</v>
      </c>
      <c r="I99" s="57" t="s">
        <v>2192</v>
      </c>
      <c r="J99" s="58" t="s">
        <v>2193</v>
      </c>
      <c r="K99" s="57">
        <v>-12007</v>
      </c>
      <c r="L99" s="57" t="s">
        <v>2194</v>
      </c>
      <c r="M99" s="58" t="s">
        <v>1979</v>
      </c>
      <c r="N99" s="58"/>
      <c r="O99" s="59" t="s">
        <v>2184</v>
      </c>
      <c r="P99" s="59" t="s">
        <v>2185</v>
      </c>
    </row>
    <row r="100" spans="1:16" ht="12.75" customHeight="1" thickBot="1">
      <c r="A100" s="21" t="str">
        <f t="shared" si="6"/>
        <v> CRAC 11 </v>
      </c>
      <c r="B100" s="6" t="str">
        <f t="shared" si="7"/>
        <v>I</v>
      </c>
      <c r="C100" s="21">
        <f t="shared" si="8"/>
        <v>22847.526999999998</v>
      </c>
      <c r="D100" s="28" t="str">
        <f t="shared" si="9"/>
        <v>vis</v>
      </c>
      <c r="E100" s="56">
        <f>VLOOKUP(C100,Active!C$21:E$973,3,FALSE)</f>
        <v>-12002.084965890903</v>
      </c>
      <c r="F100" s="6" t="s">
        <v>1481</v>
      </c>
      <c r="G100" s="28" t="str">
        <f t="shared" si="10"/>
        <v>22847.527</v>
      </c>
      <c r="H100" s="21">
        <f t="shared" si="11"/>
        <v>-12002</v>
      </c>
      <c r="I100" s="57" t="s">
        <v>2195</v>
      </c>
      <c r="J100" s="58" t="s">
        <v>2196</v>
      </c>
      <c r="K100" s="57">
        <v>-12002</v>
      </c>
      <c r="L100" s="57" t="s">
        <v>2052</v>
      </c>
      <c r="M100" s="58" t="s">
        <v>1979</v>
      </c>
      <c r="N100" s="58"/>
      <c r="O100" s="59" t="s">
        <v>2184</v>
      </c>
      <c r="P100" s="59" t="s">
        <v>2185</v>
      </c>
    </row>
    <row r="101" spans="1:16" ht="12.75" customHeight="1" thickBot="1">
      <c r="A101" s="21" t="str">
        <f t="shared" si="6"/>
        <v> CRAC 11 </v>
      </c>
      <c r="B101" s="6" t="str">
        <f t="shared" si="7"/>
        <v>I</v>
      </c>
      <c r="C101" s="21">
        <f t="shared" si="8"/>
        <v>22849.350999999999</v>
      </c>
      <c r="D101" s="28" t="str">
        <f t="shared" si="9"/>
        <v>vis</v>
      </c>
      <c r="E101" s="56">
        <f>VLOOKUP(C101,Active!C$21:E$973,3,FALSE)</f>
        <v>-12001.078674140001</v>
      </c>
      <c r="F101" s="6" t="s">
        <v>1481</v>
      </c>
      <c r="G101" s="28" t="str">
        <f t="shared" si="10"/>
        <v>22849.351</v>
      </c>
      <c r="H101" s="21">
        <f t="shared" si="11"/>
        <v>-12001</v>
      </c>
      <c r="I101" s="57" t="s">
        <v>2197</v>
      </c>
      <c r="J101" s="58" t="s">
        <v>2198</v>
      </c>
      <c r="K101" s="57">
        <v>-12001</v>
      </c>
      <c r="L101" s="57" t="s">
        <v>2199</v>
      </c>
      <c r="M101" s="58" t="s">
        <v>1979</v>
      </c>
      <c r="N101" s="58"/>
      <c r="O101" s="59" t="s">
        <v>2184</v>
      </c>
      <c r="P101" s="59" t="s">
        <v>2185</v>
      </c>
    </row>
    <row r="102" spans="1:16" ht="12.75" customHeight="1" thickBot="1">
      <c r="A102" s="21" t="str">
        <f t="shared" si="6"/>
        <v> CRAC 11 </v>
      </c>
      <c r="B102" s="6" t="str">
        <f t="shared" si="7"/>
        <v>I</v>
      </c>
      <c r="C102" s="21">
        <f t="shared" si="8"/>
        <v>22867.469000000001</v>
      </c>
      <c r="D102" s="28" t="str">
        <f t="shared" si="9"/>
        <v>vis</v>
      </c>
      <c r="E102" s="56">
        <f>VLOOKUP(C102,Active!C$21:E$973,3,FALSE)</f>
        <v>-11991.083063425729</v>
      </c>
      <c r="F102" s="6" t="s">
        <v>1481</v>
      </c>
      <c r="G102" s="28" t="str">
        <f t="shared" si="10"/>
        <v>22867.469</v>
      </c>
      <c r="H102" s="21">
        <f t="shared" si="11"/>
        <v>-11991</v>
      </c>
      <c r="I102" s="57" t="s">
        <v>2200</v>
      </c>
      <c r="J102" s="58" t="s">
        <v>2201</v>
      </c>
      <c r="K102" s="57">
        <v>-11991</v>
      </c>
      <c r="L102" s="57" t="s">
        <v>2015</v>
      </c>
      <c r="M102" s="58" t="s">
        <v>1979</v>
      </c>
      <c r="N102" s="58"/>
      <c r="O102" s="59" t="s">
        <v>2184</v>
      </c>
      <c r="P102" s="59" t="s">
        <v>2185</v>
      </c>
    </row>
    <row r="103" spans="1:16" ht="12.75" customHeight="1" thickBot="1">
      <c r="A103" s="21" t="str">
        <f t="shared" si="6"/>
        <v> CRAC 11 </v>
      </c>
      <c r="B103" s="6" t="str">
        <f t="shared" si="7"/>
        <v>I</v>
      </c>
      <c r="C103" s="21">
        <f t="shared" si="8"/>
        <v>22887.415000000001</v>
      </c>
      <c r="D103" s="28" t="str">
        <f t="shared" si="9"/>
        <v>vis</v>
      </c>
      <c r="E103" s="56">
        <f>VLOOKUP(C103,Active!C$21:E$973,3,FALSE)</f>
        <v>-11980.078954180401</v>
      </c>
      <c r="F103" s="6" t="s">
        <v>1481</v>
      </c>
      <c r="G103" s="28" t="str">
        <f t="shared" si="10"/>
        <v>22887.415</v>
      </c>
      <c r="H103" s="21">
        <f t="shared" si="11"/>
        <v>-11980</v>
      </c>
      <c r="I103" s="57" t="s">
        <v>2202</v>
      </c>
      <c r="J103" s="58" t="s">
        <v>2203</v>
      </c>
      <c r="K103" s="57">
        <v>-11980</v>
      </c>
      <c r="L103" s="57" t="s">
        <v>2199</v>
      </c>
      <c r="M103" s="58" t="s">
        <v>1979</v>
      </c>
      <c r="N103" s="58"/>
      <c r="O103" s="59" t="s">
        <v>2184</v>
      </c>
      <c r="P103" s="59" t="s">
        <v>2185</v>
      </c>
    </row>
    <row r="104" spans="1:16" ht="12.75" customHeight="1" thickBot="1">
      <c r="A104" s="21" t="str">
        <f t="shared" si="6"/>
        <v> CRAC 11 </v>
      </c>
      <c r="B104" s="6" t="str">
        <f t="shared" si="7"/>
        <v>I</v>
      </c>
      <c r="C104" s="21">
        <f t="shared" si="8"/>
        <v>22925.487000000001</v>
      </c>
      <c r="D104" s="28" t="str">
        <f t="shared" si="9"/>
        <v>vis</v>
      </c>
      <c r="E104" s="56">
        <f>VLOOKUP(C104,Active!C$21:E$973,3,FALSE)</f>
        <v>-11959.074820660491</v>
      </c>
      <c r="F104" s="6" t="s">
        <v>1481</v>
      </c>
      <c r="G104" s="28" t="str">
        <f t="shared" si="10"/>
        <v>22925.487</v>
      </c>
      <c r="H104" s="21">
        <f t="shared" si="11"/>
        <v>-11959</v>
      </c>
      <c r="I104" s="57" t="s">
        <v>2204</v>
      </c>
      <c r="J104" s="58" t="s">
        <v>2205</v>
      </c>
      <c r="K104" s="57">
        <v>-11959</v>
      </c>
      <c r="L104" s="57" t="s">
        <v>2206</v>
      </c>
      <c r="M104" s="58" t="s">
        <v>1979</v>
      </c>
      <c r="N104" s="58"/>
      <c r="O104" s="59" t="s">
        <v>2184</v>
      </c>
      <c r="P104" s="59" t="s">
        <v>2185</v>
      </c>
    </row>
    <row r="105" spans="1:16" ht="12.75" customHeight="1" thickBot="1">
      <c r="A105" s="21" t="str">
        <f t="shared" si="6"/>
        <v> CRAC 11 </v>
      </c>
      <c r="B105" s="6" t="str">
        <f t="shared" si="7"/>
        <v>I</v>
      </c>
      <c r="C105" s="21">
        <f t="shared" si="8"/>
        <v>22954.481</v>
      </c>
      <c r="D105" s="28" t="str">
        <f t="shared" si="9"/>
        <v>vis</v>
      </c>
      <c r="E105" s="56">
        <f>VLOOKUP(C105,Active!C$21:E$973,3,FALSE)</f>
        <v>-11943.078974703458</v>
      </c>
      <c r="F105" s="6" t="s">
        <v>1481</v>
      </c>
      <c r="G105" s="28" t="str">
        <f t="shared" si="10"/>
        <v>22954.481</v>
      </c>
      <c r="H105" s="21">
        <f t="shared" si="11"/>
        <v>-11943</v>
      </c>
      <c r="I105" s="57" t="s">
        <v>2207</v>
      </c>
      <c r="J105" s="58" t="s">
        <v>2208</v>
      </c>
      <c r="K105" s="57">
        <v>-11943</v>
      </c>
      <c r="L105" s="57" t="s">
        <v>2199</v>
      </c>
      <c r="M105" s="58" t="s">
        <v>1979</v>
      </c>
      <c r="N105" s="58"/>
      <c r="O105" s="59" t="s">
        <v>2184</v>
      </c>
      <c r="P105" s="59" t="s">
        <v>2185</v>
      </c>
    </row>
    <row r="106" spans="1:16" ht="12.75" customHeight="1" thickBot="1">
      <c r="A106" s="21" t="str">
        <f t="shared" si="6"/>
        <v> GAZA 17.119 </v>
      </c>
      <c r="B106" s="6" t="str">
        <f t="shared" si="7"/>
        <v>I</v>
      </c>
      <c r="C106" s="21">
        <f t="shared" si="8"/>
        <v>23017.941999999999</v>
      </c>
      <c r="D106" s="28" t="str">
        <f t="shared" si="9"/>
        <v>vis</v>
      </c>
      <c r="E106" s="56">
        <f>VLOOKUP(C106,Active!C$21:E$973,3,FALSE)</f>
        <v>-11908.067855841644</v>
      </c>
      <c r="F106" s="6" t="s">
        <v>1481</v>
      </c>
      <c r="G106" s="28" t="str">
        <f t="shared" si="10"/>
        <v>23017.942</v>
      </c>
      <c r="H106" s="21">
        <f t="shared" si="11"/>
        <v>-11908</v>
      </c>
      <c r="I106" s="57" t="s">
        <v>2209</v>
      </c>
      <c r="J106" s="58" t="s">
        <v>2210</v>
      </c>
      <c r="K106" s="57">
        <v>-11908</v>
      </c>
      <c r="L106" s="57" t="s">
        <v>2211</v>
      </c>
      <c r="M106" s="58" t="s">
        <v>1979</v>
      </c>
      <c r="N106" s="58"/>
      <c r="O106" s="59" t="s">
        <v>2212</v>
      </c>
      <c r="P106" s="59" t="s">
        <v>2213</v>
      </c>
    </row>
    <row r="107" spans="1:16" ht="12.75" customHeight="1" thickBot="1">
      <c r="A107" s="21" t="str">
        <f t="shared" si="6"/>
        <v> CRAC 11 </v>
      </c>
      <c r="B107" s="6" t="str">
        <f t="shared" si="7"/>
        <v>I</v>
      </c>
      <c r="C107" s="21">
        <f t="shared" si="8"/>
        <v>23079.546999999999</v>
      </c>
      <c r="D107" s="28" t="str">
        <f t="shared" si="9"/>
        <v>vis</v>
      </c>
      <c r="E107" s="56">
        <f>VLOOKUP(C107,Active!C$21:E$973,3,FALSE)</f>
        <v>-11874.080682971977</v>
      </c>
      <c r="F107" s="6" t="s">
        <v>1481</v>
      </c>
      <c r="G107" s="28" t="str">
        <f t="shared" si="10"/>
        <v>23079.547</v>
      </c>
      <c r="H107" s="21">
        <f t="shared" si="11"/>
        <v>-11874</v>
      </c>
      <c r="I107" s="57" t="s">
        <v>2214</v>
      </c>
      <c r="J107" s="58" t="s">
        <v>2215</v>
      </c>
      <c r="K107" s="57">
        <v>-11874</v>
      </c>
      <c r="L107" s="57" t="s">
        <v>2216</v>
      </c>
      <c r="M107" s="58" t="s">
        <v>1979</v>
      </c>
      <c r="N107" s="58"/>
      <c r="O107" s="59" t="s">
        <v>2184</v>
      </c>
      <c r="P107" s="59" t="s">
        <v>2185</v>
      </c>
    </row>
    <row r="108" spans="1:16" ht="12.75" customHeight="1" thickBot="1">
      <c r="A108" s="21" t="str">
        <f t="shared" si="6"/>
        <v> GAZA 17.119 </v>
      </c>
      <c r="B108" s="6" t="str">
        <f t="shared" si="7"/>
        <v>I</v>
      </c>
      <c r="C108" s="21">
        <f t="shared" si="8"/>
        <v>23313.379000000001</v>
      </c>
      <c r="D108" s="28" t="str">
        <f t="shared" si="9"/>
        <v>vis</v>
      </c>
      <c r="E108" s="56">
        <f>VLOOKUP(C108,Active!C$21:E$973,3,FALSE)</f>
        <v>-11745.076728642614</v>
      </c>
      <c r="F108" s="6" t="s">
        <v>1481</v>
      </c>
      <c r="G108" s="28" t="str">
        <f t="shared" si="10"/>
        <v>23313.379</v>
      </c>
      <c r="H108" s="21">
        <f t="shared" si="11"/>
        <v>-11745</v>
      </c>
      <c r="I108" s="57" t="s">
        <v>2217</v>
      </c>
      <c r="J108" s="58" t="s">
        <v>2218</v>
      </c>
      <c r="K108" s="57">
        <v>-11745</v>
      </c>
      <c r="L108" s="57" t="s">
        <v>2219</v>
      </c>
      <c r="M108" s="58" t="s">
        <v>1979</v>
      </c>
      <c r="N108" s="58"/>
      <c r="O108" s="59" t="s">
        <v>2212</v>
      </c>
      <c r="P108" s="59" t="s">
        <v>2213</v>
      </c>
    </row>
    <row r="109" spans="1:16" ht="12.75" customHeight="1" thickBot="1">
      <c r="A109" s="21" t="str">
        <f t="shared" si="6"/>
        <v> AN 221.242 </v>
      </c>
      <c r="B109" s="6" t="str">
        <f t="shared" si="7"/>
        <v>I</v>
      </c>
      <c r="C109" s="21">
        <f t="shared" si="8"/>
        <v>23451.1358</v>
      </c>
      <c r="D109" s="28" t="str">
        <f t="shared" si="9"/>
        <v>vis</v>
      </c>
      <c r="E109" s="56">
        <f>VLOOKUP(C109,Active!C$21:E$973,3,FALSE)</f>
        <v>-11669.076985511825</v>
      </c>
      <c r="F109" s="6" t="s">
        <v>1481</v>
      </c>
      <c r="G109" s="28" t="str">
        <f t="shared" si="10"/>
        <v>23451.1358</v>
      </c>
      <c r="H109" s="21">
        <f t="shared" si="11"/>
        <v>-11669</v>
      </c>
      <c r="I109" s="57" t="s">
        <v>2220</v>
      </c>
      <c r="J109" s="58" t="s">
        <v>2221</v>
      </c>
      <c r="K109" s="57">
        <v>-11669</v>
      </c>
      <c r="L109" s="57" t="s">
        <v>2222</v>
      </c>
      <c r="M109" s="58" t="s">
        <v>1979</v>
      </c>
      <c r="N109" s="58"/>
      <c r="O109" s="59" t="s">
        <v>2223</v>
      </c>
      <c r="P109" s="59" t="s">
        <v>2224</v>
      </c>
    </row>
    <row r="110" spans="1:16" ht="12.75" customHeight="1" thickBot="1">
      <c r="A110" s="21" t="str">
        <f t="shared" si="6"/>
        <v> GAZA 17.119 </v>
      </c>
      <c r="B110" s="6" t="str">
        <f t="shared" si="7"/>
        <v>I</v>
      </c>
      <c r="C110" s="21">
        <f t="shared" si="8"/>
        <v>23487.378000000001</v>
      </c>
      <c r="D110" s="28" t="str">
        <f t="shared" si="9"/>
        <v>vis</v>
      </c>
      <c r="E110" s="56">
        <f>VLOOKUP(C110,Active!C$21:E$973,3,FALSE)</f>
        <v>-11649.082343574042</v>
      </c>
      <c r="F110" s="6" t="s">
        <v>1481</v>
      </c>
      <c r="G110" s="28" t="str">
        <f t="shared" si="10"/>
        <v>23487.378</v>
      </c>
      <c r="H110" s="21">
        <f t="shared" si="11"/>
        <v>-11649</v>
      </c>
      <c r="I110" s="57" t="s">
        <v>2225</v>
      </c>
      <c r="J110" s="58" t="s">
        <v>2226</v>
      </c>
      <c r="K110" s="57">
        <v>-11649</v>
      </c>
      <c r="L110" s="57" t="s">
        <v>2191</v>
      </c>
      <c r="M110" s="58" t="s">
        <v>1979</v>
      </c>
      <c r="N110" s="58"/>
      <c r="O110" s="59" t="s">
        <v>2212</v>
      </c>
      <c r="P110" s="59" t="s">
        <v>2213</v>
      </c>
    </row>
    <row r="111" spans="1:16" ht="12.75" customHeight="1" thickBot="1">
      <c r="A111" s="21" t="str">
        <f t="shared" si="6"/>
        <v> RWAR 38.9 </v>
      </c>
      <c r="B111" s="6" t="str">
        <f t="shared" si="7"/>
        <v>I</v>
      </c>
      <c r="C111" s="21">
        <f t="shared" si="8"/>
        <v>23612.454000000002</v>
      </c>
      <c r="D111" s="28" t="str">
        <f t="shared" si="9"/>
        <v>vis</v>
      </c>
      <c r="E111" s="56">
        <f>VLOOKUP(C111,Active!C$21:E$973,3,FALSE)</f>
        <v>-11580.078534892171</v>
      </c>
      <c r="F111" s="6" t="s">
        <v>1481</v>
      </c>
      <c r="G111" s="28" t="str">
        <f t="shared" si="10"/>
        <v>23612.454</v>
      </c>
      <c r="H111" s="21">
        <f t="shared" si="11"/>
        <v>-11580</v>
      </c>
      <c r="I111" s="57" t="s">
        <v>2227</v>
      </c>
      <c r="J111" s="58" t="s">
        <v>2228</v>
      </c>
      <c r="K111" s="57">
        <v>-11580</v>
      </c>
      <c r="L111" s="57" t="s">
        <v>2229</v>
      </c>
      <c r="M111" s="58" t="s">
        <v>1979</v>
      </c>
      <c r="N111" s="58"/>
      <c r="O111" s="59" t="s">
        <v>2184</v>
      </c>
      <c r="P111" s="59" t="s">
        <v>2230</v>
      </c>
    </row>
    <row r="112" spans="1:16" ht="12.75" customHeight="1" thickBot="1">
      <c r="A112" s="21" t="str">
        <f t="shared" si="6"/>
        <v> RWAR 38.9 </v>
      </c>
      <c r="B112" s="6" t="str">
        <f t="shared" si="7"/>
        <v>I</v>
      </c>
      <c r="C112" s="21">
        <f t="shared" si="8"/>
        <v>23641.463</v>
      </c>
      <c r="D112" s="28" t="str">
        <f t="shared" si="9"/>
        <v>vis</v>
      </c>
      <c r="E112" s="56">
        <f>VLOOKUP(C112,Active!C$21:E$973,3,FALSE)</f>
        <v>-11564.074413509554</v>
      </c>
      <c r="F112" s="6" t="s">
        <v>1481</v>
      </c>
      <c r="G112" s="28" t="str">
        <f t="shared" si="10"/>
        <v>23641.463</v>
      </c>
      <c r="H112" s="21">
        <f t="shared" si="11"/>
        <v>-11564</v>
      </c>
      <c r="I112" s="57" t="s">
        <v>2231</v>
      </c>
      <c r="J112" s="58" t="s">
        <v>2232</v>
      </c>
      <c r="K112" s="57">
        <v>-11564</v>
      </c>
      <c r="L112" s="57" t="s">
        <v>2233</v>
      </c>
      <c r="M112" s="58" t="s">
        <v>1979</v>
      </c>
      <c r="N112" s="58"/>
      <c r="O112" s="59" t="s">
        <v>2184</v>
      </c>
      <c r="P112" s="59" t="s">
        <v>2230</v>
      </c>
    </row>
    <row r="113" spans="1:16" ht="12.75" customHeight="1" thickBot="1">
      <c r="A113" s="21" t="str">
        <f t="shared" si="6"/>
        <v> RWAR 38.9 </v>
      </c>
      <c r="B113" s="6" t="str">
        <f t="shared" si="7"/>
        <v>I</v>
      </c>
      <c r="C113" s="21">
        <f t="shared" si="8"/>
        <v>23650.526000000002</v>
      </c>
      <c r="D113" s="28" t="str">
        <f t="shared" si="9"/>
        <v>vis</v>
      </c>
      <c r="E113" s="56">
        <f>VLOOKUP(C113,Active!C$21:E$973,3,FALSE)</f>
        <v>-11559.074401372261</v>
      </c>
      <c r="F113" s="6" t="s">
        <v>1481</v>
      </c>
      <c r="G113" s="28" t="str">
        <f t="shared" si="10"/>
        <v>23650.526</v>
      </c>
      <c r="H113" s="21">
        <f t="shared" si="11"/>
        <v>-11559</v>
      </c>
      <c r="I113" s="57" t="s">
        <v>2234</v>
      </c>
      <c r="J113" s="58" t="s">
        <v>2235</v>
      </c>
      <c r="K113" s="57">
        <v>-11559</v>
      </c>
      <c r="L113" s="57" t="s">
        <v>2233</v>
      </c>
      <c r="M113" s="58" t="s">
        <v>1979</v>
      </c>
      <c r="N113" s="58"/>
      <c r="O113" s="59" t="s">
        <v>2184</v>
      </c>
      <c r="P113" s="59" t="s">
        <v>2230</v>
      </c>
    </row>
    <row r="114" spans="1:16" ht="12.75" customHeight="1" thickBot="1">
      <c r="A114" s="21" t="str">
        <f t="shared" si="6"/>
        <v> RWAR 38.9 </v>
      </c>
      <c r="B114" s="6" t="str">
        <f t="shared" si="7"/>
        <v>I</v>
      </c>
      <c r="C114" s="21">
        <f t="shared" si="8"/>
        <v>23712.157999999999</v>
      </c>
      <c r="D114" s="28" t="str">
        <f t="shared" si="9"/>
        <v>vis</v>
      </c>
      <c r="E114" s="56">
        <f>VLOOKUP(C114,Active!C$21:E$973,3,FALSE)</f>
        <v>-11525.072332736545</v>
      </c>
      <c r="F114" s="6" t="s">
        <v>1481</v>
      </c>
      <c r="G114" s="28" t="str">
        <f t="shared" si="10"/>
        <v>23712.158</v>
      </c>
      <c r="H114" s="21">
        <f t="shared" si="11"/>
        <v>-11525</v>
      </c>
      <c r="I114" s="57" t="s">
        <v>2236</v>
      </c>
      <c r="J114" s="58" t="s">
        <v>2237</v>
      </c>
      <c r="K114" s="57">
        <v>-11525</v>
      </c>
      <c r="L114" s="57" t="s">
        <v>2238</v>
      </c>
      <c r="M114" s="58" t="s">
        <v>1979</v>
      </c>
      <c r="N114" s="58"/>
      <c r="O114" s="59" t="s">
        <v>2184</v>
      </c>
      <c r="P114" s="59" t="s">
        <v>2230</v>
      </c>
    </row>
    <row r="115" spans="1:16" ht="12.75" customHeight="1" thickBot="1">
      <c r="A115" s="21" t="str">
        <f t="shared" si="6"/>
        <v> AN 234.87 </v>
      </c>
      <c r="B115" s="6" t="str">
        <f t="shared" si="7"/>
        <v>I</v>
      </c>
      <c r="C115" s="21">
        <f t="shared" si="8"/>
        <v>23719.401399999999</v>
      </c>
      <c r="D115" s="28" t="str">
        <f t="shared" si="9"/>
        <v>vis</v>
      </c>
      <c r="E115" s="56">
        <f>VLOOKUP(C115,Active!C$21:E$973,3,FALSE)</f>
        <v>-11521.076184891985</v>
      </c>
      <c r="F115" s="6" t="s">
        <v>1481</v>
      </c>
      <c r="G115" s="28" t="str">
        <f t="shared" si="10"/>
        <v>23719.4014</v>
      </c>
      <c r="H115" s="21">
        <f t="shared" si="11"/>
        <v>-11521</v>
      </c>
      <c r="I115" s="57" t="s">
        <v>2239</v>
      </c>
      <c r="J115" s="58" t="s">
        <v>2240</v>
      </c>
      <c r="K115" s="57">
        <v>-11521</v>
      </c>
      <c r="L115" s="57" t="s">
        <v>2241</v>
      </c>
      <c r="M115" s="58" t="s">
        <v>1979</v>
      </c>
      <c r="N115" s="58"/>
      <c r="O115" s="59" t="s">
        <v>2242</v>
      </c>
      <c r="P115" s="59" t="s">
        <v>2243</v>
      </c>
    </row>
    <row r="116" spans="1:16" ht="12.75" customHeight="1" thickBot="1">
      <c r="A116" s="21" t="str">
        <f t="shared" si="6"/>
        <v> PALL 7.184 </v>
      </c>
      <c r="B116" s="6" t="str">
        <f t="shared" si="7"/>
        <v>I</v>
      </c>
      <c r="C116" s="21">
        <f t="shared" si="8"/>
        <v>23726.657999999999</v>
      </c>
      <c r="D116" s="28" t="str">
        <f t="shared" si="9"/>
        <v>vis</v>
      </c>
      <c r="E116" s="56">
        <f>VLOOKUP(C116,Active!C$21:E$973,3,FALSE)</f>
        <v>-11517.07275467291</v>
      </c>
      <c r="F116" s="6" t="s">
        <v>1481</v>
      </c>
      <c r="G116" s="28" t="str">
        <f t="shared" si="10"/>
        <v>23726.658</v>
      </c>
      <c r="H116" s="21">
        <f t="shared" si="11"/>
        <v>-11517</v>
      </c>
      <c r="I116" s="57" t="s">
        <v>2244</v>
      </c>
      <c r="J116" s="58" t="s">
        <v>2245</v>
      </c>
      <c r="K116" s="57">
        <v>-11517</v>
      </c>
      <c r="L116" s="57" t="s">
        <v>2246</v>
      </c>
      <c r="M116" s="58" t="s">
        <v>1947</v>
      </c>
      <c r="N116" s="58"/>
      <c r="O116" s="59" t="s">
        <v>2247</v>
      </c>
      <c r="P116" s="59" t="s">
        <v>2248</v>
      </c>
    </row>
    <row r="117" spans="1:16" ht="12.75" customHeight="1" thickBot="1">
      <c r="A117" s="21" t="str">
        <f t="shared" si="6"/>
        <v> RWAR 38.9 </v>
      </c>
      <c r="B117" s="6" t="str">
        <f t="shared" si="7"/>
        <v>I</v>
      </c>
      <c r="C117" s="21">
        <f t="shared" si="8"/>
        <v>23730.269</v>
      </c>
      <c r="D117" s="28" t="str">
        <f t="shared" si="9"/>
        <v>vis</v>
      </c>
      <c r="E117" s="56">
        <f>VLOOKUP(C117,Active!C$21:E$973,3,FALSE)</f>
        <v>-11515.080583887546</v>
      </c>
      <c r="F117" s="6" t="s">
        <v>1481</v>
      </c>
      <c r="G117" s="28" t="str">
        <f t="shared" si="10"/>
        <v>23730.269</v>
      </c>
      <c r="H117" s="21">
        <f t="shared" si="11"/>
        <v>-11515</v>
      </c>
      <c r="I117" s="57" t="s">
        <v>2249</v>
      </c>
      <c r="J117" s="58" t="s">
        <v>2250</v>
      </c>
      <c r="K117" s="57">
        <v>-11515</v>
      </c>
      <c r="L117" s="57" t="s">
        <v>2216</v>
      </c>
      <c r="M117" s="58" t="s">
        <v>1979</v>
      </c>
      <c r="N117" s="58"/>
      <c r="O117" s="59" t="s">
        <v>2184</v>
      </c>
      <c r="P117" s="59" t="s">
        <v>2230</v>
      </c>
    </row>
    <row r="118" spans="1:16" ht="12.75" customHeight="1" thickBot="1">
      <c r="A118" s="21" t="str">
        <f t="shared" si="6"/>
        <v> RWAR 38.9 </v>
      </c>
      <c r="B118" s="6" t="str">
        <f t="shared" si="7"/>
        <v>I</v>
      </c>
      <c r="C118" s="21">
        <f t="shared" si="8"/>
        <v>23759.279999999999</v>
      </c>
      <c r="D118" s="28" t="str">
        <f t="shared" si="9"/>
        <v>vis</v>
      </c>
      <c r="E118" s="56">
        <f>VLOOKUP(C118,Active!C$21:E$973,3,FALSE)</f>
        <v>-11499.075359114851</v>
      </c>
      <c r="F118" s="6" t="s">
        <v>1481</v>
      </c>
      <c r="G118" s="28" t="str">
        <f t="shared" si="10"/>
        <v>23759.280</v>
      </c>
      <c r="H118" s="21">
        <f t="shared" si="11"/>
        <v>-11499</v>
      </c>
      <c r="I118" s="57" t="s">
        <v>2251</v>
      </c>
      <c r="J118" s="58" t="s">
        <v>2252</v>
      </c>
      <c r="K118" s="57">
        <v>-11499</v>
      </c>
      <c r="L118" s="57" t="s">
        <v>2253</v>
      </c>
      <c r="M118" s="58" t="s">
        <v>1979</v>
      </c>
      <c r="N118" s="58"/>
      <c r="O118" s="59" t="s">
        <v>2184</v>
      </c>
      <c r="P118" s="59" t="s">
        <v>2230</v>
      </c>
    </row>
    <row r="119" spans="1:16" ht="12.75" customHeight="1" thickBot="1">
      <c r="A119" s="21" t="str">
        <f t="shared" si="6"/>
        <v> AN 234.87 </v>
      </c>
      <c r="B119" s="6" t="str">
        <f t="shared" si="7"/>
        <v>I</v>
      </c>
      <c r="C119" s="21">
        <f t="shared" si="8"/>
        <v>23790.091</v>
      </c>
      <c r="D119" s="28" t="str">
        <f t="shared" si="9"/>
        <v>vis</v>
      </c>
      <c r="E119" s="56">
        <f>VLOOKUP(C119,Active!C$21:E$973,3,FALSE)</f>
        <v>-11482.077083272186</v>
      </c>
      <c r="F119" s="6" t="s">
        <v>1481</v>
      </c>
      <c r="G119" s="28" t="str">
        <f t="shared" si="10"/>
        <v>23790.091</v>
      </c>
      <c r="H119" s="21">
        <f t="shared" si="11"/>
        <v>-11482</v>
      </c>
      <c r="I119" s="57" t="s">
        <v>2254</v>
      </c>
      <c r="J119" s="58" t="s">
        <v>2255</v>
      </c>
      <c r="K119" s="57">
        <v>-11482</v>
      </c>
      <c r="L119" s="57" t="s">
        <v>2256</v>
      </c>
      <c r="M119" s="58" t="s">
        <v>1979</v>
      </c>
      <c r="N119" s="58"/>
      <c r="O119" s="59" t="s">
        <v>2242</v>
      </c>
      <c r="P119" s="59" t="s">
        <v>2243</v>
      </c>
    </row>
    <row r="120" spans="1:16" ht="12.75" customHeight="1" thickBot="1">
      <c r="A120" s="21" t="str">
        <f t="shared" si="6"/>
        <v> RWAR 38.9 </v>
      </c>
      <c r="B120" s="6" t="str">
        <f t="shared" si="7"/>
        <v>I</v>
      </c>
      <c r="C120" s="21">
        <f t="shared" si="8"/>
        <v>23795.516</v>
      </c>
      <c r="D120" s="28" t="str">
        <f t="shared" si="9"/>
        <v>vis</v>
      </c>
      <c r="E120" s="56">
        <f>VLOOKUP(C120,Active!C$21:E$973,3,FALSE)</f>
        <v>-11479.084137686308</v>
      </c>
      <c r="F120" s="6" t="s">
        <v>1481</v>
      </c>
      <c r="G120" s="28" t="str">
        <f t="shared" si="10"/>
        <v>23795.516</v>
      </c>
      <c r="H120" s="21">
        <f t="shared" si="11"/>
        <v>-11479</v>
      </c>
      <c r="I120" s="57" t="s">
        <v>2257</v>
      </c>
      <c r="J120" s="58" t="s">
        <v>2258</v>
      </c>
      <c r="K120" s="57">
        <v>-11479</v>
      </c>
      <c r="L120" s="57" t="s">
        <v>2259</v>
      </c>
      <c r="M120" s="58" t="s">
        <v>1979</v>
      </c>
      <c r="N120" s="58"/>
      <c r="O120" s="59" t="s">
        <v>2184</v>
      </c>
      <c r="P120" s="59" t="s">
        <v>2230</v>
      </c>
    </row>
    <row r="121" spans="1:16" ht="12.75" customHeight="1" thickBot="1">
      <c r="A121" s="21" t="str">
        <f t="shared" si="6"/>
        <v> RWAR 38.9 </v>
      </c>
      <c r="B121" s="6" t="str">
        <f t="shared" si="7"/>
        <v>I</v>
      </c>
      <c r="C121" s="21">
        <f t="shared" si="8"/>
        <v>23799.147000000001</v>
      </c>
      <c r="D121" s="28" t="str">
        <f t="shared" si="9"/>
        <v>vis</v>
      </c>
      <c r="E121" s="56">
        <f>VLOOKUP(C121,Active!C$21:E$973,3,FALSE)</f>
        <v>-11477.080933000167</v>
      </c>
      <c r="F121" s="6" t="s">
        <v>1481</v>
      </c>
      <c r="G121" s="28" t="str">
        <f t="shared" si="10"/>
        <v>23799.147</v>
      </c>
      <c r="H121" s="21">
        <f t="shared" si="11"/>
        <v>-11477</v>
      </c>
      <c r="I121" s="57" t="s">
        <v>2260</v>
      </c>
      <c r="J121" s="58" t="s">
        <v>2261</v>
      </c>
      <c r="K121" s="57">
        <v>-11477</v>
      </c>
      <c r="L121" s="57" t="s">
        <v>2262</v>
      </c>
      <c r="M121" s="58" t="s">
        <v>1979</v>
      </c>
      <c r="N121" s="58"/>
      <c r="O121" s="59" t="s">
        <v>2184</v>
      </c>
      <c r="P121" s="59" t="s">
        <v>2230</v>
      </c>
    </row>
    <row r="122" spans="1:16" ht="12.75" customHeight="1" thickBot="1">
      <c r="A122" s="21" t="str">
        <f t="shared" si="6"/>
        <v> IODE 4.1.176 </v>
      </c>
      <c r="B122" s="6" t="str">
        <f t="shared" si="7"/>
        <v>I</v>
      </c>
      <c r="C122" s="21">
        <f t="shared" si="8"/>
        <v>23826.322</v>
      </c>
      <c r="D122" s="28" t="str">
        <f t="shared" si="9"/>
        <v>vis</v>
      </c>
      <c r="E122" s="56">
        <f>VLOOKUP(C122,Active!C$21:E$973,3,FALSE)</f>
        <v>-11462.088620318838</v>
      </c>
      <c r="F122" s="6" t="s">
        <v>1481</v>
      </c>
      <c r="G122" s="28" t="str">
        <f t="shared" si="10"/>
        <v>23826.322</v>
      </c>
      <c r="H122" s="21">
        <f t="shared" si="11"/>
        <v>-11462</v>
      </c>
      <c r="I122" s="57" t="s">
        <v>2263</v>
      </c>
      <c r="J122" s="58" t="s">
        <v>2264</v>
      </c>
      <c r="K122" s="57">
        <v>-11462</v>
      </c>
      <c r="L122" s="57" t="s">
        <v>2107</v>
      </c>
      <c r="M122" s="58" t="s">
        <v>1979</v>
      </c>
      <c r="N122" s="58"/>
      <c r="O122" s="59" t="s">
        <v>2265</v>
      </c>
      <c r="P122" s="59" t="s">
        <v>2266</v>
      </c>
    </row>
    <row r="123" spans="1:16" ht="12.75" customHeight="1" thickBot="1">
      <c r="A123" s="21" t="str">
        <f t="shared" si="6"/>
        <v> RWAR 38.9 </v>
      </c>
      <c r="B123" s="6" t="str">
        <f t="shared" si="7"/>
        <v>I</v>
      </c>
      <c r="C123" s="21">
        <f t="shared" si="8"/>
        <v>23855.348000000002</v>
      </c>
      <c r="D123" s="28" t="str">
        <f t="shared" si="9"/>
        <v>vis</v>
      </c>
      <c r="E123" s="56">
        <f>VLOOKUP(C123,Active!C$21:E$973,3,FALSE)</f>
        <v>-11446.075120120558</v>
      </c>
      <c r="F123" s="6" t="s">
        <v>1481</v>
      </c>
      <c r="G123" s="28" t="str">
        <f t="shared" si="10"/>
        <v>23855.348</v>
      </c>
      <c r="H123" s="21">
        <f t="shared" si="11"/>
        <v>-11446</v>
      </c>
      <c r="I123" s="57" t="s">
        <v>2267</v>
      </c>
      <c r="J123" s="58" t="s">
        <v>2268</v>
      </c>
      <c r="K123" s="57">
        <v>-11446</v>
      </c>
      <c r="L123" s="57" t="s">
        <v>2206</v>
      </c>
      <c r="M123" s="58" t="s">
        <v>1979</v>
      </c>
      <c r="N123" s="58"/>
      <c r="O123" s="59" t="s">
        <v>2184</v>
      </c>
      <c r="P123" s="59" t="s">
        <v>2230</v>
      </c>
    </row>
    <row r="124" spans="1:16" ht="12.75" customHeight="1" thickBot="1">
      <c r="A124" s="21" t="str">
        <f t="shared" si="6"/>
        <v> CRAC 22 </v>
      </c>
      <c r="B124" s="6" t="str">
        <f t="shared" si="7"/>
        <v>I</v>
      </c>
      <c r="C124" s="21">
        <f t="shared" si="8"/>
        <v>23858.973999999998</v>
      </c>
      <c r="D124" s="28" t="str">
        <f t="shared" si="9"/>
        <v>vis</v>
      </c>
      <c r="E124" s="56">
        <f>VLOOKUP(C124,Active!C$21:E$973,3,FALSE)</f>
        <v>-11444.074673909612</v>
      </c>
      <c r="F124" s="6" t="s">
        <v>1481</v>
      </c>
      <c r="G124" s="28" t="str">
        <f t="shared" si="10"/>
        <v>23858.974</v>
      </c>
      <c r="H124" s="21">
        <f t="shared" si="11"/>
        <v>-11444</v>
      </c>
      <c r="I124" s="57" t="s">
        <v>2269</v>
      </c>
      <c r="J124" s="58" t="s">
        <v>2270</v>
      </c>
      <c r="K124" s="57">
        <v>-11444</v>
      </c>
      <c r="L124" s="57" t="s">
        <v>2233</v>
      </c>
      <c r="M124" s="58" t="s">
        <v>1979</v>
      </c>
      <c r="N124" s="58"/>
      <c r="O124" s="59" t="s">
        <v>2184</v>
      </c>
      <c r="P124" s="59" t="s">
        <v>2271</v>
      </c>
    </row>
    <row r="125" spans="1:16" ht="12.75" customHeight="1" thickBot="1">
      <c r="A125" s="21" t="str">
        <f t="shared" si="6"/>
        <v> GAZA 17.119 </v>
      </c>
      <c r="B125" s="6" t="str">
        <f t="shared" si="7"/>
        <v>I</v>
      </c>
      <c r="C125" s="21">
        <f t="shared" si="8"/>
        <v>23860.802</v>
      </c>
      <c r="D125" s="28" t="str">
        <f t="shared" si="9"/>
        <v>vis</v>
      </c>
      <c r="E125" s="56">
        <f>VLOOKUP(C125,Active!C$21:E$973,3,FALSE)</f>
        <v>-11443.066175378555</v>
      </c>
      <c r="F125" s="6" t="s">
        <v>1481</v>
      </c>
      <c r="G125" s="28" t="str">
        <f t="shared" si="10"/>
        <v>23860.802</v>
      </c>
      <c r="H125" s="21">
        <f t="shared" si="11"/>
        <v>-11443</v>
      </c>
      <c r="I125" s="57" t="s">
        <v>2272</v>
      </c>
      <c r="J125" s="58" t="s">
        <v>2273</v>
      </c>
      <c r="K125" s="57">
        <v>-11443</v>
      </c>
      <c r="L125" s="57" t="s">
        <v>2274</v>
      </c>
      <c r="M125" s="58" t="s">
        <v>1979</v>
      </c>
      <c r="N125" s="58"/>
      <c r="O125" s="59" t="s">
        <v>2212</v>
      </c>
      <c r="P125" s="59" t="s">
        <v>2213</v>
      </c>
    </row>
    <row r="126" spans="1:16" ht="12.75" customHeight="1" thickBot="1">
      <c r="A126" s="21" t="str">
        <f t="shared" si="6"/>
        <v> RWAR 38.9 </v>
      </c>
      <c r="B126" s="6" t="str">
        <f t="shared" si="7"/>
        <v>I</v>
      </c>
      <c r="C126" s="21">
        <f t="shared" si="8"/>
        <v>23864.411</v>
      </c>
      <c r="D126" s="28" t="str">
        <f t="shared" si="9"/>
        <v>vis</v>
      </c>
      <c r="E126" s="56">
        <f>VLOOKUP(C126,Active!C$21:E$973,3,FALSE)</f>
        <v>-11441.075107983268</v>
      </c>
      <c r="F126" s="6" t="s">
        <v>1481</v>
      </c>
      <c r="G126" s="28" t="str">
        <f t="shared" si="10"/>
        <v>23864.411</v>
      </c>
      <c r="H126" s="21">
        <f t="shared" si="11"/>
        <v>-11441</v>
      </c>
      <c r="I126" s="57" t="s">
        <v>2275</v>
      </c>
      <c r="J126" s="58" t="s">
        <v>2276</v>
      </c>
      <c r="K126" s="57">
        <v>-11441</v>
      </c>
      <c r="L126" s="57" t="s">
        <v>2206</v>
      </c>
      <c r="M126" s="58" t="s">
        <v>1979</v>
      </c>
      <c r="N126" s="58"/>
      <c r="O126" s="59" t="s">
        <v>2184</v>
      </c>
      <c r="P126" s="59" t="s">
        <v>2230</v>
      </c>
    </row>
    <row r="127" spans="1:16" ht="12.75" customHeight="1" thickBot="1">
      <c r="A127" s="21" t="str">
        <f t="shared" si="6"/>
        <v> RWAR 38.9 </v>
      </c>
      <c r="B127" s="6" t="str">
        <f t="shared" si="7"/>
        <v>I</v>
      </c>
      <c r="C127" s="21">
        <f t="shared" si="8"/>
        <v>23866.227999999999</v>
      </c>
      <c r="D127" s="28" t="str">
        <f t="shared" si="9"/>
        <v>vis</v>
      </c>
      <c r="E127" s="56">
        <f>VLOOKUP(C127,Active!C$21:E$973,3,FALSE)</f>
        <v>-11440.07267809764</v>
      </c>
      <c r="F127" s="6" t="s">
        <v>1481</v>
      </c>
      <c r="G127" s="28" t="str">
        <f t="shared" si="10"/>
        <v>23866.228</v>
      </c>
      <c r="H127" s="21">
        <f t="shared" si="11"/>
        <v>-11440</v>
      </c>
      <c r="I127" s="57" t="s">
        <v>2277</v>
      </c>
      <c r="J127" s="58" t="s">
        <v>2278</v>
      </c>
      <c r="K127" s="57">
        <v>-11440</v>
      </c>
      <c r="L127" s="57" t="s">
        <v>2246</v>
      </c>
      <c r="M127" s="58" t="s">
        <v>1979</v>
      </c>
      <c r="N127" s="58"/>
      <c r="O127" s="59" t="s">
        <v>2184</v>
      </c>
      <c r="P127" s="59" t="s">
        <v>2230</v>
      </c>
    </row>
    <row r="128" spans="1:16" ht="12.75" customHeight="1" thickBot="1">
      <c r="A128" s="21" t="str">
        <f t="shared" si="6"/>
        <v> RWAR 38.9 </v>
      </c>
      <c r="B128" s="6" t="str">
        <f t="shared" si="7"/>
        <v>I</v>
      </c>
      <c r="C128" s="21">
        <f t="shared" si="8"/>
        <v>23884.348000000002</v>
      </c>
      <c r="D128" s="28" t="str">
        <f t="shared" si="9"/>
        <v>vis</v>
      </c>
      <c r="E128" s="56">
        <f>VLOOKUP(C128,Active!C$21:E$973,3,FALSE)</f>
        <v>-11430.075963993289</v>
      </c>
      <c r="F128" s="6" t="s">
        <v>1481</v>
      </c>
      <c r="G128" s="28" t="str">
        <f t="shared" si="10"/>
        <v>23884.348</v>
      </c>
      <c r="H128" s="21">
        <f t="shared" si="11"/>
        <v>-11430</v>
      </c>
      <c r="I128" s="57" t="s">
        <v>2279</v>
      </c>
      <c r="J128" s="58" t="s">
        <v>2280</v>
      </c>
      <c r="K128" s="57">
        <v>-11430</v>
      </c>
      <c r="L128" s="57" t="s">
        <v>2281</v>
      </c>
      <c r="M128" s="58" t="s">
        <v>1979</v>
      </c>
      <c r="N128" s="58"/>
      <c r="O128" s="59" t="s">
        <v>2184</v>
      </c>
      <c r="P128" s="59" t="s">
        <v>2230</v>
      </c>
    </row>
    <row r="129" spans="1:16" ht="12.75" customHeight="1" thickBot="1">
      <c r="A129" s="21" t="str">
        <f t="shared" si="6"/>
        <v> RWAR 38.9 </v>
      </c>
      <c r="B129" s="6" t="str">
        <f t="shared" si="7"/>
        <v>I</v>
      </c>
      <c r="C129" s="21">
        <f t="shared" si="8"/>
        <v>23920.585999999999</v>
      </c>
      <c r="D129" s="28" t="str">
        <f t="shared" si="9"/>
        <v>vis</v>
      </c>
      <c r="E129" s="56">
        <f>VLOOKUP(C129,Active!C$21:E$973,3,FALSE)</f>
        <v>-11410.083639174672</v>
      </c>
      <c r="F129" s="6" t="s">
        <v>1481</v>
      </c>
      <c r="G129" s="28" t="str">
        <f t="shared" si="10"/>
        <v>23920.586</v>
      </c>
      <c r="H129" s="21">
        <f t="shared" si="11"/>
        <v>-11410</v>
      </c>
      <c r="I129" s="57" t="s">
        <v>2282</v>
      </c>
      <c r="J129" s="58" t="s">
        <v>2283</v>
      </c>
      <c r="K129" s="57">
        <v>-11410</v>
      </c>
      <c r="L129" s="57" t="s">
        <v>2188</v>
      </c>
      <c r="M129" s="58" t="s">
        <v>1979</v>
      </c>
      <c r="N129" s="58"/>
      <c r="O129" s="59" t="s">
        <v>2184</v>
      </c>
      <c r="P129" s="59" t="s">
        <v>2230</v>
      </c>
    </row>
    <row r="130" spans="1:16" ht="12.75" customHeight="1" thickBot="1">
      <c r="A130" s="21" t="str">
        <f t="shared" si="6"/>
        <v> RWAR 38.9 </v>
      </c>
      <c r="B130" s="6" t="str">
        <f t="shared" si="7"/>
        <v>I</v>
      </c>
      <c r="C130" s="21">
        <f t="shared" si="8"/>
        <v>23971.345000000001</v>
      </c>
      <c r="D130" s="28" t="str">
        <f t="shared" si="9"/>
        <v>vis</v>
      </c>
      <c r="E130" s="56">
        <f>VLOOKUP(C130,Active!C$21:E$973,3,FALSE)</f>
        <v>-11382.080150696602</v>
      </c>
      <c r="F130" s="6" t="s">
        <v>1481</v>
      </c>
      <c r="G130" s="28" t="str">
        <f t="shared" si="10"/>
        <v>23971.345</v>
      </c>
      <c r="H130" s="21">
        <f t="shared" si="11"/>
        <v>-11382</v>
      </c>
      <c r="I130" s="57" t="s">
        <v>2284</v>
      </c>
      <c r="J130" s="58" t="s">
        <v>2285</v>
      </c>
      <c r="K130" s="57">
        <v>-11382</v>
      </c>
      <c r="L130" s="57" t="s">
        <v>2286</v>
      </c>
      <c r="M130" s="58" t="s">
        <v>1979</v>
      </c>
      <c r="N130" s="58"/>
      <c r="O130" s="59" t="s">
        <v>2184</v>
      </c>
      <c r="P130" s="59" t="s">
        <v>2230</v>
      </c>
    </row>
    <row r="131" spans="1:16" ht="12.75" customHeight="1" thickBot="1">
      <c r="A131" s="21" t="str">
        <f t="shared" si="6"/>
        <v> RWAR 38.9 </v>
      </c>
      <c r="B131" s="6" t="str">
        <f t="shared" si="7"/>
        <v>I</v>
      </c>
      <c r="C131" s="21">
        <f t="shared" si="8"/>
        <v>23980.420999999998</v>
      </c>
      <c r="D131" s="28" t="str">
        <f t="shared" si="9"/>
        <v>vis</v>
      </c>
      <c r="E131" s="56">
        <f>VLOOKUP(C131,Active!C$21:E$973,3,FALSE)</f>
        <v>-11377.072966523807</v>
      </c>
      <c r="F131" s="6" t="s">
        <v>1481</v>
      </c>
      <c r="G131" s="28" t="str">
        <f t="shared" si="10"/>
        <v>23980.421</v>
      </c>
      <c r="H131" s="21">
        <f t="shared" si="11"/>
        <v>-11377</v>
      </c>
      <c r="I131" s="57" t="s">
        <v>2287</v>
      </c>
      <c r="J131" s="58" t="s">
        <v>2288</v>
      </c>
      <c r="K131" s="57">
        <v>-11377</v>
      </c>
      <c r="L131" s="57" t="s">
        <v>2246</v>
      </c>
      <c r="M131" s="58" t="s">
        <v>1979</v>
      </c>
      <c r="N131" s="58"/>
      <c r="O131" s="59" t="s">
        <v>2184</v>
      </c>
      <c r="P131" s="59" t="s">
        <v>2230</v>
      </c>
    </row>
    <row r="132" spans="1:16" ht="12.75" customHeight="1" thickBot="1">
      <c r="A132" s="21" t="str">
        <f t="shared" si="6"/>
        <v> RWAR 38.9 </v>
      </c>
      <c r="B132" s="6" t="str">
        <f t="shared" si="7"/>
        <v>I</v>
      </c>
      <c r="C132" s="21">
        <f t="shared" si="8"/>
        <v>24047.488000000001</v>
      </c>
      <c r="D132" s="28" t="str">
        <f t="shared" si="9"/>
        <v>vis</v>
      </c>
      <c r="E132" s="56">
        <f>VLOOKUP(C132,Active!C$21:E$973,3,FALSE)</f>
        <v>-11340.072435351822</v>
      </c>
      <c r="F132" s="6" t="s">
        <v>1481</v>
      </c>
      <c r="G132" s="28" t="str">
        <f t="shared" si="10"/>
        <v>24047.488</v>
      </c>
      <c r="H132" s="21">
        <f t="shared" si="11"/>
        <v>-11340</v>
      </c>
      <c r="I132" s="57" t="s">
        <v>2289</v>
      </c>
      <c r="J132" s="58" t="s">
        <v>2290</v>
      </c>
      <c r="K132" s="57">
        <v>-11340</v>
      </c>
      <c r="L132" s="57" t="s">
        <v>2238</v>
      </c>
      <c r="M132" s="58" t="s">
        <v>1979</v>
      </c>
      <c r="N132" s="58"/>
      <c r="O132" s="59" t="s">
        <v>2184</v>
      </c>
      <c r="P132" s="59" t="s">
        <v>2230</v>
      </c>
    </row>
    <row r="133" spans="1:16" ht="12.75" customHeight="1" thickBot="1">
      <c r="A133" s="21" t="str">
        <f t="shared" si="6"/>
        <v> RWAR 38.9 </v>
      </c>
      <c r="B133" s="6" t="str">
        <f t="shared" si="7"/>
        <v>I</v>
      </c>
      <c r="C133" s="21">
        <f t="shared" si="8"/>
        <v>24049.288</v>
      </c>
      <c r="D133" s="28" t="str">
        <f t="shared" si="9"/>
        <v>vis</v>
      </c>
      <c r="E133" s="56">
        <f>VLOOKUP(C133,Active!C$21:E$973,3,FALSE)</f>
        <v>-11339.079384281853</v>
      </c>
      <c r="F133" s="6" t="s">
        <v>1481</v>
      </c>
      <c r="G133" s="28" t="str">
        <f t="shared" si="10"/>
        <v>24049.288</v>
      </c>
      <c r="H133" s="21">
        <f t="shared" si="11"/>
        <v>-11339</v>
      </c>
      <c r="I133" s="57" t="s">
        <v>2291</v>
      </c>
      <c r="J133" s="58" t="s">
        <v>2292</v>
      </c>
      <c r="K133" s="57">
        <v>-11339</v>
      </c>
      <c r="L133" s="57" t="s">
        <v>2293</v>
      </c>
      <c r="M133" s="58" t="s">
        <v>1979</v>
      </c>
      <c r="N133" s="58"/>
      <c r="O133" s="59" t="s">
        <v>2184</v>
      </c>
      <c r="P133" s="59" t="s">
        <v>2230</v>
      </c>
    </row>
    <row r="134" spans="1:16" ht="12.75" customHeight="1" thickBot="1">
      <c r="A134" s="21" t="str">
        <f t="shared" si="6"/>
        <v> RWAR 38.9 </v>
      </c>
      <c r="B134" s="6" t="str">
        <f t="shared" si="7"/>
        <v>I</v>
      </c>
      <c r="C134" s="21">
        <f t="shared" si="8"/>
        <v>24067.419000000002</v>
      </c>
      <c r="D134" s="28" t="str">
        <f t="shared" si="9"/>
        <v>vis</v>
      </c>
      <c r="E134" s="56">
        <f>VLOOKUP(C134,Active!C$21:E$973,3,FALSE)</f>
        <v>-11329.076601532077</v>
      </c>
      <c r="F134" s="6" t="s">
        <v>1481</v>
      </c>
      <c r="G134" s="28" t="str">
        <f t="shared" si="10"/>
        <v>24067.419</v>
      </c>
      <c r="H134" s="21">
        <f t="shared" si="11"/>
        <v>-11329</v>
      </c>
      <c r="I134" s="57" t="s">
        <v>2294</v>
      </c>
      <c r="J134" s="58" t="s">
        <v>2295</v>
      </c>
      <c r="K134" s="57">
        <v>-11329</v>
      </c>
      <c r="L134" s="57" t="s">
        <v>2219</v>
      </c>
      <c r="M134" s="58" t="s">
        <v>1979</v>
      </c>
      <c r="N134" s="58"/>
      <c r="O134" s="59" t="s">
        <v>2184</v>
      </c>
      <c r="P134" s="59" t="s">
        <v>2230</v>
      </c>
    </row>
    <row r="135" spans="1:16" ht="12.75" customHeight="1" thickBot="1">
      <c r="A135" s="21" t="str">
        <f t="shared" si="6"/>
        <v> RWAR 38.9 </v>
      </c>
      <c r="B135" s="6" t="str">
        <f t="shared" si="7"/>
        <v>I</v>
      </c>
      <c r="C135" s="21">
        <f t="shared" si="8"/>
        <v>24069.23</v>
      </c>
      <c r="D135" s="28" t="str">
        <f t="shared" si="9"/>
        <v>vis</v>
      </c>
      <c r="E135" s="56">
        <f>VLOOKUP(C135,Active!C$21:E$973,3,FALSE)</f>
        <v>-11328.077481816683</v>
      </c>
      <c r="F135" s="6" t="s">
        <v>1481</v>
      </c>
      <c r="G135" s="28" t="str">
        <f t="shared" si="10"/>
        <v>24069.230</v>
      </c>
      <c r="H135" s="21">
        <f t="shared" si="11"/>
        <v>-11328</v>
      </c>
      <c r="I135" s="57" t="s">
        <v>2296</v>
      </c>
      <c r="J135" s="58" t="s">
        <v>2297</v>
      </c>
      <c r="K135" s="57">
        <v>-11328</v>
      </c>
      <c r="L135" s="57" t="s">
        <v>2256</v>
      </c>
      <c r="M135" s="58" t="s">
        <v>1979</v>
      </c>
      <c r="N135" s="58"/>
      <c r="O135" s="59" t="s">
        <v>2184</v>
      </c>
      <c r="P135" s="59" t="s">
        <v>2230</v>
      </c>
    </row>
    <row r="136" spans="1:16" ht="12.75" customHeight="1" thickBot="1">
      <c r="A136" s="21" t="str">
        <f t="shared" si="6"/>
        <v> RWAR 38.9 </v>
      </c>
      <c r="B136" s="6" t="str">
        <f t="shared" si="7"/>
        <v>I</v>
      </c>
      <c r="C136" s="21">
        <f t="shared" si="8"/>
        <v>24098.239000000001</v>
      </c>
      <c r="D136" s="28" t="str">
        <f t="shared" si="9"/>
        <v>vis</v>
      </c>
      <c r="E136" s="56">
        <f>VLOOKUP(C136,Active!C$21:E$973,3,FALSE)</f>
        <v>-11312.073360434062</v>
      </c>
      <c r="F136" s="6" t="s">
        <v>1481</v>
      </c>
      <c r="G136" s="28" t="str">
        <f t="shared" si="10"/>
        <v>24098.239</v>
      </c>
      <c r="H136" s="21">
        <f t="shared" si="11"/>
        <v>-11312</v>
      </c>
      <c r="I136" s="57" t="s">
        <v>2298</v>
      </c>
      <c r="J136" s="58" t="s">
        <v>2299</v>
      </c>
      <c r="K136" s="57">
        <v>-11312</v>
      </c>
      <c r="L136" s="57" t="s">
        <v>2300</v>
      </c>
      <c r="M136" s="58" t="s">
        <v>1979</v>
      </c>
      <c r="N136" s="58"/>
      <c r="O136" s="59" t="s">
        <v>2184</v>
      </c>
      <c r="P136" s="59" t="s">
        <v>2230</v>
      </c>
    </row>
    <row r="137" spans="1:16" ht="12.75" customHeight="1" thickBot="1">
      <c r="A137" s="21" t="str">
        <f t="shared" si="6"/>
        <v> GAZA 17.119 </v>
      </c>
      <c r="B137" s="6" t="str">
        <f t="shared" si="7"/>
        <v>I</v>
      </c>
      <c r="C137" s="21">
        <f t="shared" si="8"/>
        <v>24188.871999999999</v>
      </c>
      <c r="D137" s="28" t="str">
        <f t="shared" si="9"/>
        <v>vis</v>
      </c>
      <c r="E137" s="56">
        <f>VLOOKUP(C137,Active!C$21:E$973,3,FALSE)</f>
        <v>-11262.071583976038</v>
      </c>
      <c r="F137" s="6" t="s">
        <v>1481</v>
      </c>
      <c r="G137" s="28" t="str">
        <f t="shared" si="10"/>
        <v>24188.872</v>
      </c>
      <c r="H137" s="21">
        <f t="shared" si="11"/>
        <v>-11262</v>
      </c>
      <c r="I137" s="57" t="s">
        <v>2301</v>
      </c>
      <c r="J137" s="58" t="s">
        <v>2302</v>
      </c>
      <c r="K137" s="57">
        <v>-11262</v>
      </c>
      <c r="L137" s="57" t="s">
        <v>2303</v>
      </c>
      <c r="M137" s="58" t="s">
        <v>1979</v>
      </c>
      <c r="N137" s="58"/>
      <c r="O137" s="59" t="s">
        <v>2212</v>
      </c>
      <c r="P137" s="59" t="s">
        <v>2213</v>
      </c>
    </row>
    <row r="138" spans="1:16" ht="12.75" customHeight="1" thickBot="1">
      <c r="A138" s="21" t="str">
        <f t="shared" si="6"/>
        <v> RWAR 38.9 </v>
      </c>
      <c r="B138" s="6" t="str">
        <f t="shared" si="7"/>
        <v>I</v>
      </c>
      <c r="C138" s="21">
        <f t="shared" si="8"/>
        <v>24196.108</v>
      </c>
      <c r="D138" s="28" t="str">
        <f t="shared" si="9"/>
        <v>vis</v>
      </c>
      <c r="E138" s="56">
        <f>VLOOKUP(C138,Active!C$21:E$973,3,FALSE)</f>
        <v>-11258.079518674765</v>
      </c>
      <c r="F138" s="6" t="s">
        <v>1481</v>
      </c>
      <c r="G138" s="28" t="str">
        <f t="shared" si="10"/>
        <v>24196.108</v>
      </c>
      <c r="H138" s="21">
        <f t="shared" si="11"/>
        <v>-11258</v>
      </c>
      <c r="I138" s="57" t="s">
        <v>2304</v>
      </c>
      <c r="J138" s="58" t="s">
        <v>2305</v>
      </c>
      <c r="K138" s="57">
        <v>-11258</v>
      </c>
      <c r="L138" s="57" t="s">
        <v>2293</v>
      </c>
      <c r="M138" s="58" t="s">
        <v>1979</v>
      </c>
      <c r="N138" s="58"/>
      <c r="O138" s="59" t="s">
        <v>2184</v>
      </c>
      <c r="P138" s="59" t="s">
        <v>2230</v>
      </c>
    </row>
    <row r="139" spans="1:16" ht="12.75" customHeight="1" thickBot="1">
      <c r="A139" s="21" t="str">
        <f t="shared" ref="A139:A202" si="12">P139</f>
        <v> RWAR 38.9 </v>
      </c>
      <c r="B139" s="6" t="str">
        <f t="shared" ref="B139:B202" si="13">IF(H139=INT(H139),"I","II")</f>
        <v>I</v>
      </c>
      <c r="C139" s="21">
        <f t="shared" ref="C139:C202" si="14">1*G139</f>
        <v>24205.174999999999</v>
      </c>
      <c r="D139" s="28" t="str">
        <f t="shared" ref="D139:D202" si="15">VLOOKUP(F139,I$1:J$5,2,FALSE)</f>
        <v>vis</v>
      </c>
      <c r="E139" s="56">
        <f>VLOOKUP(C139,Active!C$21:E$973,3,FALSE)</f>
        <v>-11253.077299757319</v>
      </c>
      <c r="F139" s="6" t="s">
        <v>1481</v>
      </c>
      <c r="G139" s="28" t="str">
        <f t="shared" ref="G139:G202" si="16">MID(I139,3,LEN(I139)-3)</f>
        <v>24205.175</v>
      </c>
      <c r="H139" s="21">
        <f t="shared" ref="H139:H202" si="17">1*K139</f>
        <v>-11253</v>
      </c>
      <c r="I139" s="57" t="s">
        <v>2306</v>
      </c>
      <c r="J139" s="58" t="s">
        <v>2307</v>
      </c>
      <c r="K139" s="57">
        <v>-11253</v>
      </c>
      <c r="L139" s="57" t="s">
        <v>2256</v>
      </c>
      <c r="M139" s="58" t="s">
        <v>1979</v>
      </c>
      <c r="N139" s="58"/>
      <c r="O139" s="59" t="s">
        <v>2184</v>
      </c>
      <c r="P139" s="59" t="s">
        <v>2230</v>
      </c>
    </row>
    <row r="140" spans="1:16" ht="12.75" customHeight="1" thickBot="1">
      <c r="A140" s="21" t="str">
        <f t="shared" si="12"/>
        <v> RWAR 38.9 </v>
      </c>
      <c r="B140" s="6" t="str">
        <f t="shared" si="13"/>
        <v>I</v>
      </c>
      <c r="C140" s="21">
        <f t="shared" si="14"/>
        <v>24223.321</v>
      </c>
      <c r="D140" s="28" t="str">
        <f t="shared" si="15"/>
        <v>vis</v>
      </c>
      <c r="E140" s="56">
        <f>VLOOKUP(C140,Active!C$21:E$973,3,FALSE)</f>
        <v>-11243.066241581961</v>
      </c>
      <c r="F140" s="6" t="s">
        <v>1481</v>
      </c>
      <c r="G140" s="28" t="str">
        <f t="shared" si="16"/>
        <v>24223.321</v>
      </c>
      <c r="H140" s="21">
        <f t="shared" si="17"/>
        <v>-11243</v>
      </c>
      <c r="I140" s="57" t="s">
        <v>2308</v>
      </c>
      <c r="J140" s="58" t="s">
        <v>2309</v>
      </c>
      <c r="K140" s="57">
        <v>-11243</v>
      </c>
      <c r="L140" s="57" t="s">
        <v>2274</v>
      </c>
      <c r="M140" s="58" t="s">
        <v>1979</v>
      </c>
      <c r="N140" s="58"/>
      <c r="O140" s="59" t="s">
        <v>2184</v>
      </c>
      <c r="P140" s="59" t="s">
        <v>2230</v>
      </c>
    </row>
    <row r="141" spans="1:16" ht="12.75" customHeight="1" thickBot="1">
      <c r="A141" s="21" t="str">
        <f t="shared" si="12"/>
        <v> AN 238.209 </v>
      </c>
      <c r="B141" s="6" t="str">
        <f t="shared" si="13"/>
        <v>I</v>
      </c>
      <c r="C141" s="21">
        <f t="shared" si="14"/>
        <v>24377.363000000001</v>
      </c>
      <c r="D141" s="28" t="str">
        <f t="shared" si="15"/>
        <v>vis</v>
      </c>
      <c r="E141" s="56">
        <f>VLOOKUP(C141,Active!C$21:E$973,3,FALSE)</f>
        <v>-11158.082034404142</v>
      </c>
      <c r="F141" s="6" t="s">
        <v>1481</v>
      </c>
      <c r="G141" s="28" t="str">
        <f t="shared" si="16"/>
        <v>24377.363</v>
      </c>
      <c r="H141" s="21">
        <f t="shared" si="17"/>
        <v>-11158</v>
      </c>
      <c r="I141" s="57" t="s">
        <v>2310</v>
      </c>
      <c r="J141" s="58" t="s">
        <v>2311</v>
      </c>
      <c r="K141" s="57">
        <v>-11158</v>
      </c>
      <c r="L141" s="57" t="s">
        <v>2191</v>
      </c>
      <c r="M141" s="58" t="s">
        <v>1979</v>
      </c>
      <c r="N141" s="58"/>
      <c r="O141" s="59" t="s">
        <v>2312</v>
      </c>
      <c r="P141" s="59" t="s">
        <v>2313</v>
      </c>
    </row>
    <row r="142" spans="1:16" ht="12.75" customHeight="1" thickBot="1">
      <c r="A142" s="21" t="str">
        <f t="shared" si="12"/>
        <v> RWAR 38.9 </v>
      </c>
      <c r="B142" s="6" t="str">
        <f t="shared" si="13"/>
        <v>I</v>
      </c>
      <c r="C142" s="21">
        <f t="shared" si="14"/>
        <v>24386.432000000001</v>
      </c>
      <c r="D142" s="28" t="str">
        <f t="shared" si="15"/>
        <v>vis</v>
      </c>
      <c r="E142" s="56">
        <f>VLOOKUP(C142,Active!C$21:E$973,3,FALSE)</f>
        <v>-11153.078712096618</v>
      </c>
      <c r="F142" s="6" t="s">
        <v>1481</v>
      </c>
      <c r="G142" s="28" t="str">
        <f t="shared" si="16"/>
        <v>24386.432</v>
      </c>
      <c r="H142" s="21">
        <f t="shared" si="17"/>
        <v>-11153</v>
      </c>
      <c r="I142" s="57" t="s">
        <v>2314</v>
      </c>
      <c r="J142" s="58" t="s">
        <v>2315</v>
      </c>
      <c r="K142" s="57">
        <v>-11153</v>
      </c>
      <c r="L142" s="57" t="s">
        <v>2199</v>
      </c>
      <c r="M142" s="58" t="s">
        <v>1979</v>
      </c>
      <c r="N142" s="58"/>
      <c r="O142" s="59" t="s">
        <v>2184</v>
      </c>
      <c r="P142" s="59" t="s">
        <v>2230</v>
      </c>
    </row>
    <row r="143" spans="1:16" ht="12.75" customHeight="1" thickBot="1">
      <c r="A143" s="21" t="str">
        <f t="shared" si="12"/>
        <v> RWAR 38.9 </v>
      </c>
      <c r="B143" s="6" t="str">
        <f t="shared" si="13"/>
        <v>I</v>
      </c>
      <c r="C143" s="21">
        <f t="shared" si="14"/>
        <v>24426.314999999999</v>
      </c>
      <c r="D143" s="28" t="str">
        <f t="shared" si="15"/>
        <v>vis</v>
      </c>
      <c r="E143" s="56">
        <f>VLOOKUP(C143,Active!C$21:E$973,3,FALSE)</f>
        <v>-11131.075458861314</v>
      </c>
      <c r="F143" s="6" t="s">
        <v>1481</v>
      </c>
      <c r="G143" s="28" t="str">
        <f t="shared" si="16"/>
        <v>24426.315</v>
      </c>
      <c r="H143" s="21">
        <f t="shared" si="17"/>
        <v>-11131</v>
      </c>
      <c r="I143" s="57" t="s">
        <v>2316</v>
      </c>
      <c r="J143" s="58" t="s">
        <v>2317</v>
      </c>
      <c r="K143" s="57">
        <v>-11131</v>
      </c>
      <c r="L143" s="57" t="s">
        <v>2253</v>
      </c>
      <c r="M143" s="58" t="s">
        <v>1979</v>
      </c>
      <c r="N143" s="58"/>
      <c r="O143" s="59" t="s">
        <v>2184</v>
      </c>
      <c r="P143" s="59" t="s">
        <v>2230</v>
      </c>
    </row>
    <row r="144" spans="1:16" ht="12.75" customHeight="1" thickBot="1">
      <c r="A144" s="21" t="str">
        <f t="shared" si="12"/>
        <v> RWAR 38.9 </v>
      </c>
      <c r="B144" s="6" t="str">
        <f t="shared" si="13"/>
        <v>I</v>
      </c>
      <c r="C144" s="21">
        <f t="shared" si="14"/>
        <v>24433.616999999998</v>
      </c>
      <c r="D144" s="28" t="str">
        <f t="shared" si="15"/>
        <v>vis</v>
      </c>
      <c r="E144" s="56">
        <f>VLOOKUP(C144,Active!C$21:E$973,3,FALSE)</f>
        <v>-11127.046981687476</v>
      </c>
      <c r="F144" s="6" t="s">
        <v>1481</v>
      </c>
      <c r="G144" s="28" t="str">
        <f t="shared" si="16"/>
        <v>24433.617</v>
      </c>
      <c r="H144" s="21">
        <f t="shared" si="17"/>
        <v>-11127</v>
      </c>
      <c r="I144" s="57" t="s">
        <v>2318</v>
      </c>
      <c r="J144" s="58" t="s">
        <v>2319</v>
      </c>
      <c r="K144" s="57">
        <v>-11127</v>
      </c>
      <c r="L144" s="57" t="s">
        <v>2320</v>
      </c>
      <c r="M144" s="58" t="s">
        <v>1979</v>
      </c>
      <c r="N144" s="58"/>
      <c r="O144" s="59" t="s">
        <v>2184</v>
      </c>
      <c r="P144" s="59" t="s">
        <v>2230</v>
      </c>
    </row>
    <row r="145" spans="1:16" ht="12.75" customHeight="1" thickBot="1">
      <c r="A145" s="21" t="str">
        <f t="shared" si="12"/>
        <v> RWAR 38.9 </v>
      </c>
      <c r="B145" s="6" t="str">
        <f t="shared" si="13"/>
        <v>I</v>
      </c>
      <c r="C145" s="21">
        <f t="shared" si="14"/>
        <v>24444.444</v>
      </c>
      <c r="D145" s="28" t="str">
        <f t="shared" si="15"/>
        <v>vis</v>
      </c>
      <c r="E145" s="56">
        <f>VLOOKUP(C145,Active!C$21:E$973,3,FALSE)</f>
        <v>-11121.073779501616</v>
      </c>
      <c r="F145" s="6" t="s">
        <v>1481</v>
      </c>
      <c r="G145" s="28" t="str">
        <f t="shared" si="16"/>
        <v>24444.444</v>
      </c>
      <c r="H145" s="21">
        <f t="shared" si="17"/>
        <v>-11121</v>
      </c>
      <c r="I145" s="57" t="s">
        <v>2321</v>
      </c>
      <c r="J145" s="58" t="s">
        <v>2322</v>
      </c>
      <c r="K145" s="57">
        <v>-11121</v>
      </c>
      <c r="L145" s="57" t="s">
        <v>2323</v>
      </c>
      <c r="M145" s="58" t="s">
        <v>1979</v>
      </c>
      <c r="N145" s="58"/>
      <c r="O145" s="59" t="s">
        <v>2184</v>
      </c>
      <c r="P145" s="59" t="s">
        <v>2230</v>
      </c>
    </row>
    <row r="146" spans="1:16" ht="12.75" customHeight="1" thickBot="1">
      <c r="A146" s="21" t="str">
        <f t="shared" si="12"/>
        <v> RWAR 38.9 </v>
      </c>
      <c r="B146" s="6" t="str">
        <f t="shared" si="13"/>
        <v>I</v>
      </c>
      <c r="C146" s="21">
        <f t="shared" si="14"/>
        <v>24446.246999999999</v>
      </c>
      <c r="D146" s="28" t="str">
        <f t="shared" si="15"/>
        <v>vis</v>
      </c>
      <c r="E146" s="56">
        <f>VLOOKUP(C146,Active!C$21:E$973,3,FALSE)</f>
        <v>-11120.079073346531</v>
      </c>
      <c r="F146" s="6" t="s">
        <v>1481</v>
      </c>
      <c r="G146" s="28" t="str">
        <f t="shared" si="16"/>
        <v>24446.247</v>
      </c>
      <c r="H146" s="21">
        <f t="shared" si="17"/>
        <v>-11120</v>
      </c>
      <c r="I146" s="57" t="s">
        <v>2324</v>
      </c>
      <c r="J146" s="58" t="s">
        <v>2325</v>
      </c>
      <c r="K146" s="57">
        <v>-11120</v>
      </c>
      <c r="L146" s="57" t="s">
        <v>2199</v>
      </c>
      <c r="M146" s="58" t="s">
        <v>1979</v>
      </c>
      <c r="N146" s="58"/>
      <c r="O146" s="59" t="s">
        <v>2184</v>
      </c>
      <c r="P146" s="59" t="s">
        <v>2230</v>
      </c>
    </row>
    <row r="147" spans="1:16" ht="12.75" customHeight="1" thickBot="1">
      <c r="A147" s="21" t="str">
        <f t="shared" si="12"/>
        <v> GAZA 17.119 </v>
      </c>
      <c r="B147" s="6" t="str">
        <f t="shared" si="13"/>
        <v>I</v>
      </c>
      <c r="C147" s="21">
        <f t="shared" si="14"/>
        <v>24540.507000000001</v>
      </c>
      <c r="D147" s="28" t="str">
        <f t="shared" si="15"/>
        <v>vis</v>
      </c>
      <c r="E147" s="56">
        <f>VLOOKUP(C147,Active!C$21:E$973,3,FALSE)</f>
        <v>-11068.076298982518</v>
      </c>
      <c r="F147" s="6" t="s">
        <v>1481</v>
      </c>
      <c r="G147" s="28" t="str">
        <f t="shared" si="16"/>
        <v>24540.507</v>
      </c>
      <c r="H147" s="21">
        <f t="shared" si="17"/>
        <v>-11068</v>
      </c>
      <c r="I147" s="57" t="s">
        <v>2326</v>
      </c>
      <c r="J147" s="58" t="s">
        <v>2327</v>
      </c>
      <c r="K147" s="57">
        <v>-11068</v>
      </c>
      <c r="L147" s="57" t="s">
        <v>2281</v>
      </c>
      <c r="M147" s="58" t="s">
        <v>1979</v>
      </c>
      <c r="N147" s="58"/>
      <c r="O147" s="59" t="s">
        <v>2212</v>
      </c>
      <c r="P147" s="59" t="s">
        <v>2213</v>
      </c>
    </row>
    <row r="148" spans="1:16" ht="12.75" customHeight="1" thickBot="1">
      <c r="A148" s="21" t="str">
        <f t="shared" si="12"/>
        <v> RWAR 38.9 </v>
      </c>
      <c r="B148" s="6" t="str">
        <f t="shared" si="13"/>
        <v>I</v>
      </c>
      <c r="C148" s="21">
        <f t="shared" si="14"/>
        <v>24598.531999999999</v>
      </c>
      <c r="D148" s="28" t="str">
        <f t="shared" si="15"/>
        <v>vis</v>
      </c>
      <c r="E148" s="56">
        <f>VLOOKUP(C148,Active!C$21:E$973,3,FALSE)</f>
        <v>-11036.06419435201</v>
      </c>
      <c r="F148" s="6" t="s">
        <v>1481</v>
      </c>
      <c r="G148" s="28" t="str">
        <f t="shared" si="16"/>
        <v>24598.532</v>
      </c>
      <c r="H148" s="21">
        <f t="shared" si="17"/>
        <v>-11036</v>
      </c>
      <c r="I148" s="57" t="s">
        <v>2328</v>
      </c>
      <c r="J148" s="58" t="s">
        <v>2329</v>
      </c>
      <c r="K148" s="57">
        <v>-11036</v>
      </c>
      <c r="L148" s="57" t="s">
        <v>2330</v>
      </c>
      <c r="M148" s="58" t="s">
        <v>1979</v>
      </c>
      <c r="N148" s="58"/>
      <c r="O148" s="59" t="s">
        <v>2184</v>
      </c>
      <c r="P148" s="59" t="s">
        <v>2230</v>
      </c>
    </row>
    <row r="149" spans="1:16" ht="12.75" customHeight="1" thickBot="1">
      <c r="A149" s="21" t="str">
        <f t="shared" si="12"/>
        <v> RWAR 38.9 </v>
      </c>
      <c r="B149" s="6" t="str">
        <f t="shared" si="13"/>
        <v>I</v>
      </c>
      <c r="C149" s="21">
        <f t="shared" si="14"/>
        <v>24600.33</v>
      </c>
      <c r="D149" s="28" t="str">
        <f t="shared" si="15"/>
        <v>vis</v>
      </c>
      <c r="E149" s="56">
        <f>VLOOKUP(C149,Active!C$21:E$973,3,FALSE)</f>
        <v>-11035.072246672118</v>
      </c>
      <c r="F149" s="6" t="s">
        <v>1481</v>
      </c>
      <c r="G149" s="28" t="str">
        <f t="shared" si="16"/>
        <v>24600.330</v>
      </c>
      <c r="H149" s="21">
        <f t="shared" si="17"/>
        <v>-11035</v>
      </c>
      <c r="I149" s="57" t="s">
        <v>2331</v>
      </c>
      <c r="J149" s="58" t="s">
        <v>2332</v>
      </c>
      <c r="K149" s="57">
        <v>-11035</v>
      </c>
      <c r="L149" s="57" t="s">
        <v>2238</v>
      </c>
      <c r="M149" s="58" t="s">
        <v>1979</v>
      </c>
      <c r="N149" s="58"/>
      <c r="O149" s="59" t="s">
        <v>2184</v>
      </c>
      <c r="P149" s="59" t="s">
        <v>2230</v>
      </c>
    </row>
    <row r="150" spans="1:16" ht="12.75" customHeight="1" thickBot="1">
      <c r="A150" s="21" t="str">
        <f t="shared" si="12"/>
        <v> RWAR 38.9 </v>
      </c>
      <c r="B150" s="6" t="str">
        <f t="shared" si="13"/>
        <v>I</v>
      </c>
      <c r="C150" s="21">
        <f t="shared" si="14"/>
        <v>24618.445</v>
      </c>
      <c r="D150" s="28" t="str">
        <f t="shared" si="15"/>
        <v>vis</v>
      </c>
      <c r="E150" s="56">
        <f>VLOOKUP(C150,Active!C$21:E$973,3,FALSE)</f>
        <v>-11025.078291042964</v>
      </c>
      <c r="F150" s="6" t="s">
        <v>1481</v>
      </c>
      <c r="G150" s="28" t="str">
        <f t="shared" si="16"/>
        <v>24618.445</v>
      </c>
      <c r="H150" s="21">
        <f t="shared" si="17"/>
        <v>-11025</v>
      </c>
      <c r="I150" s="57" t="s">
        <v>2333</v>
      </c>
      <c r="J150" s="58" t="s">
        <v>2334</v>
      </c>
      <c r="K150" s="57">
        <v>-11025</v>
      </c>
      <c r="L150" s="57" t="s">
        <v>2229</v>
      </c>
      <c r="M150" s="58" t="s">
        <v>1979</v>
      </c>
      <c r="N150" s="58"/>
      <c r="O150" s="59" t="s">
        <v>2184</v>
      </c>
      <c r="P150" s="59" t="s">
        <v>2230</v>
      </c>
    </row>
    <row r="151" spans="1:16" ht="12.75" customHeight="1" thickBot="1">
      <c r="A151" s="21" t="str">
        <f t="shared" si="12"/>
        <v> RWAR 38.9 </v>
      </c>
      <c r="B151" s="6" t="str">
        <f t="shared" si="13"/>
        <v>I</v>
      </c>
      <c r="C151" s="21">
        <f t="shared" si="14"/>
        <v>24658.357</v>
      </c>
      <c r="D151" s="28" t="str">
        <f t="shared" si="15"/>
        <v>vis</v>
      </c>
      <c r="E151" s="56">
        <f>VLOOKUP(C151,Active!C$21:E$973,3,FALSE)</f>
        <v>-11003.059038651532</v>
      </c>
      <c r="F151" s="6" t="s">
        <v>1481</v>
      </c>
      <c r="G151" s="28" t="str">
        <f t="shared" si="16"/>
        <v>24658.357</v>
      </c>
      <c r="H151" s="21">
        <f t="shared" si="17"/>
        <v>-11003</v>
      </c>
      <c r="I151" s="57" t="s">
        <v>2335</v>
      </c>
      <c r="J151" s="58" t="s">
        <v>2336</v>
      </c>
      <c r="K151" s="57">
        <v>-11003</v>
      </c>
      <c r="L151" s="57" t="s">
        <v>2337</v>
      </c>
      <c r="M151" s="58" t="s">
        <v>1979</v>
      </c>
      <c r="N151" s="58"/>
      <c r="O151" s="59" t="s">
        <v>2184</v>
      </c>
      <c r="P151" s="59" t="s">
        <v>2230</v>
      </c>
    </row>
    <row r="152" spans="1:16" ht="12.75" customHeight="1" thickBot="1">
      <c r="A152" s="21" t="str">
        <f t="shared" si="12"/>
        <v> RWAR 38.9 </v>
      </c>
      <c r="B152" s="6" t="str">
        <f t="shared" si="13"/>
        <v>I</v>
      </c>
      <c r="C152" s="21">
        <f t="shared" si="14"/>
        <v>24765.284</v>
      </c>
      <c r="D152" s="28" t="str">
        <f t="shared" si="15"/>
        <v>vis</v>
      </c>
      <c r="E152" s="56">
        <f>VLOOKUP(C152,Active!C$21:E$973,3,FALSE)</f>
        <v>-10944.067943230139</v>
      </c>
      <c r="F152" s="6" t="s">
        <v>1481</v>
      </c>
      <c r="G152" s="28" t="str">
        <f t="shared" si="16"/>
        <v>24765.284</v>
      </c>
      <c r="H152" s="21">
        <f t="shared" si="17"/>
        <v>-10944</v>
      </c>
      <c r="I152" s="57" t="s">
        <v>2338</v>
      </c>
      <c r="J152" s="58" t="s">
        <v>2339</v>
      </c>
      <c r="K152" s="57">
        <v>-10944</v>
      </c>
      <c r="L152" s="57" t="s">
        <v>2211</v>
      </c>
      <c r="M152" s="58" t="s">
        <v>1979</v>
      </c>
      <c r="N152" s="58"/>
      <c r="O152" s="59" t="s">
        <v>2184</v>
      </c>
      <c r="P152" s="59" t="s">
        <v>2230</v>
      </c>
    </row>
    <row r="153" spans="1:16" ht="12.75" customHeight="1" thickBot="1">
      <c r="A153" s="21" t="str">
        <f t="shared" si="12"/>
        <v> RWAR 38.9 </v>
      </c>
      <c r="B153" s="6" t="str">
        <f t="shared" si="13"/>
        <v>I</v>
      </c>
      <c r="C153" s="21">
        <f t="shared" si="14"/>
        <v>24794.280999999999</v>
      </c>
      <c r="D153" s="28" t="str">
        <f t="shared" si="15"/>
        <v>vis</v>
      </c>
      <c r="E153" s="56">
        <f>VLOOKUP(C153,Active!C$21:E$973,3,FALSE)</f>
        <v>-10928.070442187987</v>
      </c>
      <c r="F153" s="6" t="s">
        <v>1481</v>
      </c>
      <c r="G153" s="28" t="str">
        <f t="shared" si="16"/>
        <v>24794.281</v>
      </c>
      <c r="H153" s="21">
        <f t="shared" si="17"/>
        <v>-10928</v>
      </c>
      <c r="I153" s="57" t="s">
        <v>2340</v>
      </c>
      <c r="J153" s="58" t="s">
        <v>2341</v>
      </c>
      <c r="K153" s="57">
        <v>-10928</v>
      </c>
      <c r="L153" s="57" t="s">
        <v>2342</v>
      </c>
      <c r="M153" s="58" t="s">
        <v>1979</v>
      </c>
      <c r="N153" s="58"/>
      <c r="O153" s="59" t="s">
        <v>2184</v>
      </c>
      <c r="P153" s="59" t="s">
        <v>2230</v>
      </c>
    </row>
    <row r="154" spans="1:16" ht="12.75" customHeight="1" thickBot="1">
      <c r="A154" s="21" t="str">
        <f t="shared" si="12"/>
        <v> RWAR 38.9 </v>
      </c>
      <c r="B154" s="6" t="str">
        <f t="shared" si="13"/>
        <v>I</v>
      </c>
      <c r="C154" s="21">
        <f t="shared" si="14"/>
        <v>24814.224999999999</v>
      </c>
      <c r="D154" s="28" t="str">
        <f t="shared" si="15"/>
        <v>vis</v>
      </c>
      <c r="E154" s="56">
        <f>VLOOKUP(C154,Active!C$21:E$973,3,FALSE)</f>
        <v>-10917.067436332736</v>
      </c>
      <c r="F154" s="6" t="s">
        <v>1481</v>
      </c>
      <c r="G154" s="28" t="str">
        <f t="shared" si="16"/>
        <v>24814.225</v>
      </c>
      <c r="H154" s="21">
        <f t="shared" si="17"/>
        <v>-10917</v>
      </c>
      <c r="I154" s="57" t="s">
        <v>2343</v>
      </c>
      <c r="J154" s="58" t="s">
        <v>2344</v>
      </c>
      <c r="K154" s="57">
        <v>-10917</v>
      </c>
      <c r="L154" s="57" t="s">
        <v>2345</v>
      </c>
      <c r="M154" s="58" t="s">
        <v>1979</v>
      </c>
      <c r="N154" s="58"/>
      <c r="O154" s="59" t="s">
        <v>2184</v>
      </c>
      <c r="P154" s="59" t="s">
        <v>2230</v>
      </c>
    </row>
    <row r="155" spans="1:16" ht="12.75" customHeight="1" thickBot="1">
      <c r="A155" s="21" t="str">
        <f t="shared" si="12"/>
        <v> RWAR 38.9 </v>
      </c>
      <c r="B155" s="6" t="str">
        <f t="shared" si="13"/>
        <v>I</v>
      </c>
      <c r="C155" s="21">
        <f t="shared" si="14"/>
        <v>24823.282999999999</v>
      </c>
      <c r="D155" s="28" t="str">
        <f t="shared" si="15"/>
        <v>vis</v>
      </c>
      <c r="E155" s="56">
        <f>VLOOKUP(C155,Active!C$21:E$973,3,FALSE)</f>
        <v>-10912.070182670639</v>
      </c>
      <c r="F155" s="6" t="s">
        <v>1481</v>
      </c>
      <c r="G155" s="28" t="str">
        <f t="shared" si="16"/>
        <v>24823.283</v>
      </c>
      <c r="H155" s="21">
        <f t="shared" si="17"/>
        <v>-10912</v>
      </c>
      <c r="I155" s="57" t="s">
        <v>2346</v>
      </c>
      <c r="J155" s="58" t="s">
        <v>2347</v>
      </c>
      <c r="K155" s="57">
        <v>-10912</v>
      </c>
      <c r="L155" s="57" t="s">
        <v>2348</v>
      </c>
      <c r="M155" s="58" t="s">
        <v>1979</v>
      </c>
      <c r="N155" s="58"/>
      <c r="O155" s="59" t="s">
        <v>2184</v>
      </c>
      <c r="P155" s="59" t="s">
        <v>2230</v>
      </c>
    </row>
    <row r="156" spans="1:16" ht="12.75" customHeight="1" thickBot="1">
      <c r="A156" s="21" t="str">
        <f t="shared" si="12"/>
        <v> RWAR 38.9 </v>
      </c>
      <c r="B156" s="6" t="str">
        <f t="shared" si="13"/>
        <v>I</v>
      </c>
      <c r="C156" s="21">
        <f t="shared" si="14"/>
        <v>24832.324000000001</v>
      </c>
      <c r="D156" s="28" t="str">
        <f t="shared" si="15"/>
        <v>vis</v>
      </c>
      <c r="E156" s="56">
        <f>VLOOKUP(C156,Active!C$21:E$973,3,FALSE)</f>
        <v>-10907.082307824203</v>
      </c>
      <c r="F156" s="6" t="s">
        <v>1481</v>
      </c>
      <c r="G156" s="28" t="str">
        <f t="shared" si="16"/>
        <v>24832.324</v>
      </c>
      <c r="H156" s="21">
        <f t="shared" si="17"/>
        <v>-10907</v>
      </c>
      <c r="I156" s="57" t="s">
        <v>2349</v>
      </c>
      <c r="J156" s="58" t="s">
        <v>2350</v>
      </c>
      <c r="K156" s="57">
        <v>-10907</v>
      </c>
      <c r="L156" s="57" t="s">
        <v>2191</v>
      </c>
      <c r="M156" s="58" t="s">
        <v>1979</v>
      </c>
      <c r="N156" s="58"/>
      <c r="O156" s="59" t="s">
        <v>2184</v>
      </c>
      <c r="P156" s="59" t="s">
        <v>2230</v>
      </c>
    </row>
    <row r="157" spans="1:16" ht="12.75" customHeight="1" thickBot="1">
      <c r="A157" s="21" t="str">
        <f t="shared" si="12"/>
        <v> RWAR 38.9 </v>
      </c>
      <c r="B157" s="6" t="str">
        <f t="shared" si="13"/>
        <v>I</v>
      </c>
      <c r="C157" s="21">
        <f t="shared" si="14"/>
        <v>24843.22</v>
      </c>
      <c r="D157" s="28" t="str">
        <f t="shared" si="15"/>
        <v>vis</v>
      </c>
      <c r="E157" s="56">
        <f>VLOOKUP(C157,Active!C$21:E$973,3,FALSE)</f>
        <v>-10901.07103868066</v>
      </c>
      <c r="F157" s="6" t="s">
        <v>1481</v>
      </c>
      <c r="G157" s="28" t="str">
        <f t="shared" si="16"/>
        <v>24843.220</v>
      </c>
      <c r="H157" s="21">
        <f t="shared" si="17"/>
        <v>-10901</v>
      </c>
      <c r="I157" s="57" t="s">
        <v>2351</v>
      </c>
      <c r="J157" s="58" t="s">
        <v>2352</v>
      </c>
      <c r="K157" s="57">
        <v>-10901</v>
      </c>
      <c r="L157" s="57" t="s">
        <v>2353</v>
      </c>
      <c r="M157" s="58" t="s">
        <v>1979</v>
      </c>
      <c r="N157" s="58"/>
      <c r="O157" s="59" t="s">
        <v>2184</v>
      </c>
      <c r="P157" s="59" t="s">
        <v>2230</v>
      </c>
    </row>
    <row r="158" spans="1:16" ht="12.75" customHeight="1" thickBot="1">
      <c r="A158" s="21" t="str">
        <f t="shared" si="12"/>
        <v> GAZA 17.119 </v>
      </c>
      <c r="B158" s="6" t="str">
        <f t="shared" si="13"/>
        <v>I</v>
      </c>
      <c r="C158" s="21">
        <f t="shared" si="14"/>
        <v>24846.857</v>
      </c>
      <c r="D158" s="28" t="str">
        <f t="shared" si="15"/>
        <v>vis</v>
      </c>
      <c r="E158" s="56">
        <f>VLOOKUP(C158,Active!C$21:E$973,3,FALSE)</f>
        <v>-10899.064523824287</v>
      </c>
      <c r="F158" s="6" t="s">
        <v>1481</v>
      </c>
      <c r="G158" s="28" t="str">
        <f t="shared" si="16"/>
        <v>24846.857</v>
      </c>
      <c r="H158" s="21">
        <f t="shared" si="17"/>
        <v>-10899</v>
      </c>
      <c r="I158" s="57" t="s">
        <v>2354</v>
      </c>
      <c r="J158" s="58" t="s">
        <v>2355</v>
      </c>
      <c r="K158" s="57">
        <v>-10899</v>
      </c>
      <c r="L158" s="57" t="s">
        <v>2356</v>
      </c>
      <c r="M158" s="58" t="s">
        <v>1979</v>
      </c>
      <c r="N158" s="58"/>
      <c r="O158" s="59" t="s">
        <v>2212</v>
      </c>
      <c r="P158" s="59" t="s">
        <v>2213</v>
      </c>
    </row>
    <row r="159" spans="1:16" ht="12.75" customHeight="1" thickBot="1">
      <c r="A159" s="21" t="str">
        <f t="shared" si="12"/>
        <v> RWAR 38.9 </v>
      </c>
      <c r="B159" s="6" t="str">
        <f t="shared" si="13"/>
        <v>I</v>
      </c>
      <c r="C159" s="21">
        <f t="shared" si="14"/>
        <v>25033.512999999999</v>
      </c>
      <c r="D159" s="28" t="str">
        <f t="shared" si="15"/>
        <v>vis</v>
      </c>
      <c r="E159" s="56">
        <f>VLOOKUP(C159,Active!C$21:E$973,3,FALSE)</f>
        <v>-10796.087334648721</v>
      </c>
      <c r="F159" s="6" t="s">
        <v>1481</v>
      </c>
      <c r="G159" s="28" t="str">
        <f t="shared" si="16"/>
        <v>25033.513</v>
      </c>
      <c r="H159" s="21">
        <f t="shared" si="17"/>
        <v>-10796</v>
      </c>
      <c r="I159" s="57" t="s">
        <v>2357</v>
      </c>
      <c r="J159" s="58" t="s">
        <v>2358</v>
      </c>
      <c r="K159" s="57">
        <v>-10796</v>
      </c>
      <c r="L159" s="57" t="s">
        <v>2194</v>
      </c>
      <c r="M159" s="58" t="s">
        <v>1979</v>
      </c>
      <c r="N159" s="58"/>
      <c r="O159" s="59" t="s">
        <v>2184</v>
      </c>
      <c r="P159" s="59" t="s">
        <v>2230</v>
      </c>
    </row>
    <row r="160" spans="1:16" ht="12.75" customHeight="1" thickBot="1">
      <c r="A160" s="21" t="str">
        <f t="shared" si="12"/>
        <v> RWAR 38.9 </v>
      </c>
      <c r="B160" s="6" t="str">
        <f t="shared" si="13"/>
        <v>I</v>
      </c>
      <c r="C160" s="21">
        <f t="shared" si="14"/>
        <v>25035.351999999999</v>
      </c>
      <c r="D160" s="28" t="str">
        <f t="shared" si="15"/>
        <v>vis</v>
      </c>
      <c r="E160" s="56">
        <f>VLOOKUP(C160,Active!C$21:E$973,3,FALSE)</f>
        <v>-10795.072767472237</v>
      </c>
      <c r="F160" s="6" t="s">
        <v>1481</v>
      </c>
      <c r="G160" s="28" t="str">
        <f t="shared" si="16"/>
        <v>25035.352</v>
      </c>
      <c r="H160" s="21">
        <f t="shared" si="17"/>
        <v>-10795</v>
      </c>
      <c r="I160" s="57" t="s">
        <v>2359</v>
      </c>
      <c r="J160" s="58" t="s">
        <v>2360</v>
      </c>
      <c r="K160" s="57">
        <v>-10795</v>
      </c>
      <c r="L160" s="57" t="s">
        <v>2246</v>
      </c>
      <c r="M160" s="58" t="s">
        <v>1979</v>
      </c>
      <c r="N160" s="58"/>
      <c r="O160" s="59" t="s">
        <v>2184</v>
      </c>
      <c r="P160" s="59" t="s">
        <v>2230</v>
      </c>
    </row>
    <row r="161" spans="1:16" ht="12.75" customHeight="1" thickBot="1">
      <c r="A161" s="21" t="str">
        <f t="shared" si="12"/>
        <v> GAZA 17.119 </v>
      </c>
      <c r="B161" s="6" t="str">
        <f t="shared" si="13"/>
        <v>I</v>
      </c>
      <c r="C161" s="21">
        <f t="shared" si="14"/>
        <v>25135.048999999999</v>
      </c>
      <c r="D161" s="28" t="str">
        <f t="shared" si="15"/>
        <v>vis</v>
      </c>
      <c r="E161" s="56">
        <f>VLOOKUP(C161,Active!C$21:E$973,3,FALSE)</f>
        <v>-10740.070427181881</v>
      </c>
      <c r="F161" s="6" t="s">
        <v>1481</v>
      </c>
      <c r="G161" s="28" t="str">
        <f t="shared" si="16"/>
        <v>25135.049</v>
      </c>
      <c r="H161" s="21">
        <f t="shared" si="17"/>
        <v>-10740</v>
      </c>
      <c r="I161" s="57" t="s">
        <v>2361</v>
      </c>
      <c r="J161" s="58" t="s">
        <v>2362</v>
      </c>
      <c r="K161" s="57">
        <v>-10740</v>
      </c>
      <c r="L161" s="57" t="s">
        <v>2342</v>
      </c>
      <c r="M161" s="58" t="s">
        <v>1979</v>
      </c>
      <c r="N161" s="58"/>
      <c r="O161" s="59" t="s">
        <v>2212</v>
      </c>
      <c r="P161" s="59" t="s">
        <v>2213</v>
      </c>
    </row>
    <row r="162" spans="1:16" ht="12.75" customHeight="1" thickBot="1">
      <c r="A162" s="21" t="str">
        <f t="shared" si="12"/>
        <v> RWAR 38.9 </v>
      </c>
      <c r="B162" s="6" t="str">
        <f t="shared" si="13"/>
        <v>I</v>
      </c>
      <c r="C162" s="21">
        <f t="shared" si="14"/>
        <v>25276.428</v>
      </c>
      <c r="D162" s="28" t="str">
        <f t="shared" si="15"/>
        <v>vis</v>
      </c>
      <c r="E162" s="56">
        <f>VLOOKUP(C162,Active!C$21:E$973,3,FALSE)</f>
        <v>-10662.072334281291</v>
      </c>
      <c r="F162" s="6" t="s">
        <v>1481</v>
      </c>
      <c r="G162" s="28" t="str">
        <f t="shared" si="16"/>
        <v>25276.428</v>
      </c>
      <c r="H162" s="21">
        <f t="shared" si="17"/>
        <v>-10662</v>
      </c>
      <c r="I162" s="57" t="s">
        <v>2363</v>
      </c>
      <c r="J162" s="58" t="s">
        <v>2364</v>
      </c>
      <c r="K162" s="57">
        <v>-10662</v>
      </c>
      <c r="L162" s="57" t="s">
        <v>2238</v>
      </c>
      <c r="M162" s="58" t="s">
        <v>1979</v>
      </c>
      <c r="N162" s="58"/>
      <c r="O162" s="59" t="s">
        <v>2184</v>
      </c>
      <c r="P162" s="59" t="s">
        <v>2230</v>
      </c>
    </row>
    <row r="163" spans="1:16" ht="12.75" customHeight="1" thickBot="1">
      <c r="A163" s="21" t="str">
        <f t="shared" si="12"/>
        <v> GAZA 17.119 </v>
      </c>
      <c r="B163" s="6" t="str">
        <f t="shared" si="13"/>
        <v>I</v>
      </c>
      <c r="C163" s="21">
        <f t="shared" si="14"/>
        <v>25290.92</v>
      </c>
      <c r="D163" s="28" t="str">
        <f t="shared" si="15"/>
        <v>vis</v>
      </c>
      <c r="E163" s="56">
        <f>VLOOKUP(C163,Active!C$21:E$973,3,FALSE)</f>
        <v>-10654.077169777969</v>
      </c>
      <c r="F163" s="6" t="s">
        <v>1481</v>
      </c>
      <c r="G163" s="28" t="str">
        <f t="shared" si="16"/>
        <v>25290.920</v>
      </c>
      <c r="H163" s="21">
        <f t="shared" si="17"/>
        <v>-10654</v>
      </c>
      <c r="I163" s="57" t="s">
        <v>2365</v>
      </c>
      <c r="J163" s="58" t="s">
        <v>2366</v>
      </c>
      <c r="K163" s="57">
        <v>-10654</v>
      </c>
      <c r="L163" s="57" t="s">
        <v>2256</v>
      </c>
      <c r="M163" s="58" t="s">
        <v>1979</v>
      </c>
      <c r="N163" s="58"/>
      <c r="O163" s="59" t="s">
        <v>2212</v>
      </c>
      <c r="P163" s="59" t="s">
        <v>2213</v>
      </c>
    </row>
    <row r="164" spans="1:16" ht="12.75" customHeight="1" thickBot="1">
      <c r="A164" s="21" t="str">
        <f t="shared" si="12"/>
        <v> GAZA 17.119 </v>
      </c>
      <c r="B164" s="6" t="str">
        <f t="shared" si="13"/>
        <v>I</v>
      </c>
      <c r="C164" s="21">
        <f t="shared" si="14"/>
        <v>25430.504000000001</v>
      </c>
      <c r="D164" s="28" t="str">
        <f t="shared" si="15"/>
        <v>vis</v>
      </c>
      <c r="E164" s="56">
        <f>VLOOKUP(C164,Active!C$21:E$973,3,FALSE)</f>
        <v>-10577.069369472152</v>
      </c>
      <c r="F164" s="6" t="s">
        <v>1481</v>
      </c>
      <c r="G164" s="28" t="str">
        <f t="shared" si="16"/>
        <v>25430.504</v>
      </c>
      <c r="H164" s="21">
        <f t="shared" si="17"/>
        <v>-10577</v>
      </c>
      <c r="I164" s="57" t="s">
        <v>2367</v>
      </c>
      <c r="J164" s="58" t="s">
        <v>2368</v>
      </c>
      <c r="K164" s="57">
        <v>-10577</v>
      </c>
      <c r="L164" s="57" t="s">
        <v>2369</v>
      </c>
      <c r="M164" s="58" t="s">
        <v>1979</v>
      </c>
      <c r="N164" s="58"/>
      <c r="O164" s="59" t="s">
        <v>2212</v>
      </c>
      <c r="P164" s="59" t="s">
        <v>2213</v>
      </c>
    </row>
    <row r="165" spans="1:16" ht="12.75" customHeight="1" thickBot="1">
      <c r="A165" s="21" t="str">
        <f t="shared" si="12"/>
        <v> AN 238.210 </v>
      </c>
      <c r="B165" s="6" t="str">
        <f t="shared" si="13"/>
        <v>I</v>
      </c>
      <c r="C165" s="21">
        <f t="shared" si="14"/>
        <v>25481.258000000002</v>
      </c>
      <c r="D165" s="28" t="str">
        <f t="shared" si="15"/>
        <v>vis</v>
      </c>
      <c r="E165" s="56">
        <f>VLOOKUP(C165,Active!C$21:E$973,3,FALSE)</f>
        <v>-10549.068639469277</v>
      </c>
      <c r="F165" s="6" t="s">
        <v>1481</v>
      </c>
      <c r="G165" s="28" t="str">
        <f t="shared" si="16"/>
        <v>25481.258</v>
      </c>
      <c r="H165" s="21">
        <f t="shared" si="17"/>
        <v>-10549</v>
      </c>
      <c r="I165" s="57" t="s">
        <v>2370</v>
      </c>
      <c r="J165" s="58" t="s">
        <v>2371</v>
      </c>
      <c r="K165" s="57">
        <v>-10549</v>
      </c>
      <c r="L165" s="57" t="s">
        <v>2372</v>
      </c>
      <c r="M165" s="58" t="s">
        <v>1979</v>
      </c>
      <c r="N165" s="58"/>
      <c r="O165" s="59" t="s">
        <v>2312</v>
      </c>
      <c r="P165" s="59" t="s">
        <v>2373</v>
      </c>
    </row>
    <row r="166" spans="1:16" ht="12.75" customHeight="1" thickBot="1">
      <c r="A166" s="21" t="str">
        <f t="shared" si="12"/>
        <v> GAZA 17.119 </v>
      </c>
      <c r="B166" s="6" t="str">
        <f t="shared" si="13"/>
        <v>I</v>
      </c>
      <c r="C166" s="21">
        <f t="shared" si="14"/>
        <v>25517.53</v>
      </c>
      <c r="D166" s="28" t="str">
        <f t="shared" si="15"/>
        <v>vis</v>
      </c>
      <c r="E166" s="56">
        <f>VLOOKUP(C166,Active!C$21:E$973,3,FALSE)</f>
        <v>-10529.057557019336</v>
      </c>
      <c r="F166" s="6" t="s">
        <v>1481</v>
      </c>
      <c r="G166" s="28" t="str">
        <f t="shared" si="16"/>
        <v>25517.530</v>
      </c>
      <c r="H166" s="21">
        <f t="shared" si="17"/>
        <v>-10529</v>
      </c>
      <c r="I166" s="57" t="s">
        <v>2374</v>
      </c>
      <c r="J166" s="58" t="s">
        <v>2375</v>
      </c>
      <c r="K166" s="57">
        <v>-10529</v>
      </c>
      <c r="L166" s="57" t="s">
        <v>2376</v>
      </c>
      <c r="M166" s="58" t="s">
        <v>1979</v>
      </c>
      <c r="N166" s="58"/>
      <c r="O166" s="59" t="s">
        <v>2212</v>
      </c>
      <c r="P166" s="59" t="s">
        <v>2213</v>
      </c>
    </row>
    <row r="167" spans="1:16" ht="12.75" customHeight="1" thickBot="1">
      <c r="A167" s="21" t="str">
        <f t="shared" si="12"/>
        <v> AN 238.210 </v>
      </c>
      <c r="B167" s="6" t="str">
        <f t="shared" si="13"/>
        <v>I</v>
      </c>
      <c r="C167" s="21">
        <f t="shared" si="14"/>
        <v>25827.468000000001</v>
      </c>
      <c r="D167" s="28" t="str">
        <f t="shared" si="15"/>
        <v>vis</v>
      </c>
      <c r="E167" s="56">
        <f>VLOOKUP(C167,Active!C$21:E$973,3,FALSE)</f>
        <v>-10358.066300061633</v>
      </c>
      <c r="F167" s="6" t="s">
        <v>1481</v>
      </c>
      <c r="G167" s="28" t="str">
        <f t="shared" si="16"/>
        <v>25827.468</v>
      </c>
      <c r="H167" s="21">
        <f t="shared" si="17"/>
        <v>-10358</v>
      </c>
      <c r="I167" s="57" t="s">
        <v>2377</v>
      </c>
      <c r="J167" s="58" t="s">
        <v>2378</v>
      </c>
      <c r="K167" s="57">
        <v>-10358</v>
      </c>
      <c r="L167" s="57" t="s">
        <v>2274</v>
      </c>
      <c r="M167" s="58" t="s">
        <v>1979</v>
      </c>
      <c r="N167" s="58"/>
      <c r="O167" s="59" t="s">
        <v>2312</v>
      </c>
      <c r="P167" s="59" t="s">
        <v>2373</v>
      </c>
    </row>
    <row r="168" spans="1:16" ht="12.75" customHeight="1" thickBot="1">
      <c r="A168" s="21" t="str">
        <f t="shared" si="12"/>
        <v> BZ 11.100 </v>
      </c>
      <c r="B168" s="6" t="str">
        <f t="shared" si="13"/>
        <v>I</v>
      </c>
      <c r="C168" s="21">
        <f t="shared" si="14"/>
        <v>25954.346399999999</v>
      </c>
      <c r="D168" s="28" t="str">
        <f t="shared" si="15"/>
        <v>vis</v>
      </c>
      <c r="E168" s="56">
        <f>VLOOKUP(C168,Active!C$21:E$973,3,FALSE)</f>
        <v>-10288.068116241702</v>
      </c>
      <c r="F168" s="6" t="s">
        <v>1481</v>
      </c>
      <c r="G168" s="28" t="str">
        <f t="shared" si="16"/>
        <v>25954.3464</v>
      </c>
      <c r="H168" s="21">
        <f t="shared" si="17"/>
        <v>-10288</v>
      </c>
      <c r="I168" s="57" t="s">
        <v>2379</v>
      </c>
      <c r="J168" s="58" t="s">
        <v>2380</v>
      </c>
      <c r="K168" s="57">
        <v>-10288</v>
      </c>
      <c r="L168" s="57" t="s">
        <v>2381</v>
      </c>
      <c r="M168" s="58" t="s">
        <v>1979</v>
      </c>
      <c r="N168" s="58"/>
      <c r="O168" s="59" t="s">
        <v>2184</v>
      </c>
      <c r="P168" s="59" t="s">
        <v>2382</v>
      </c>
    </row>
    <row r="169" spans="1:16" ht="12.75" customHeight="1" thickBot="1">
      <c r="A169" s="21" t="str">
        <f t="shared" si="12"/>
        <v> WILN 16.10 </v>
      </c>
      <c r="B169" s="6" t="str">
        <f t="shared" si="13"/>
        <v>I</v>
      </c>
      <c r="C169" s="21">
        <f t="shared" si="14"/>
        <v>26717.457299999998</v>
      </c>
      <c r="D169" s="28" t="str">
        <f t="shared" si="15"/>
        <v>vis</v>
      </c>
      <c r="E169" s="56">
        <f>VLOOKUP(C169,Active!C$21:E$973,3,FALSE)</f>
        <v>-9867.0636186030679</v>
      </c>
      <c r="F169" s="6" t="s">
        <v>1481</v>
      </c>
      <c r="G169" s="28" t="str">
        <f t="shared" si="16"/>
        <v>26717.4573</v>
      </c>
      <c r="H169" s="21">
        <f t="shared" si="17"/>
        <v>-9867</v>
      </c>
      <c r="I169" s="57" t="s">
        <v>2383</v>
      </c>
      <c r="J169" s="58" t="s">
        <v>2384</v>
      </c>
      <c r="K169" s="57">
        <v>-9867</v>
      </c>
      <c r="L169" s="57" t="s">
        <v>2385</v>
      </c>
      <c r="M169" s="58" t="s">
        <v>1947</v>
      </c>
      <c r="N169" s="58"/>
      <c r="O169" s="59" t="s">
        <v>2386</v>
      </c>
      <c r="P169" s="59" t="s">
        <v>2387</v>
      </c>
    </row>
    <row r="170" spans="1:16" ht="12.75" customHeight="1" thickBot="1">
      <c r="A170" s="21" t="str">
        <f t="shared" si="12"/>
        <v> ZFA 11.17 </v>
      </c>
      <c r="B170" s="6" t="str">
        <f t="shared" si="13"/>
        <v>I</v>
      </c>
      <c r="C170" s="21">
        <f t="shared" si="14"/>
        <v>26900.531999999999</v>
      </c>
      <c r="D170" s="28" t="str">
        <f t="shared" si="15"/>
        <v>vis</v>
      </c>
      <c r="E170" s="56">
        <f>VLOOKUP(C170,Active!C$21:E$973,3,FALSE)</f>
        <v>-9766.0622148702114</v>
      </c>
      <c r="F170" s="6" t="s">
        <v>1481</v>
      </c>
      <c r="G170" s="28" t="str">
        <f t="shared" si="16"/>
        <v>26900.532</v>
      </c>
      <c r="H170" s="21">
        <f t="shared" si="17"/>
        <v>-9766</v>
      </c>
      <c r="I170" s="57" t="s">
        <v>2388</v>
      </c>
      <c r="J170" s="58" t="s">
        <v>2389</v>
      </c>
      <c r="K170" s="57">
        <v>-9766</v>
      </c>
      <c r="L170" s="57" t="s">
        <v>2390</v>
      </c>
      <c r="M170" s="58" t="s">
        <v>1979</v>
      </c>
      <c r="N170" s="58"/>
      <c r="O170" s="59" t="s">
        <v>2391</v>
      </c>
      <c r="P170" s="59" t="s">
        <v>2392</v>
      </c>
    </row>
    <row r="171" spans="1:16" ht="12.75" customHeight="1" thickBot="1">
      <c r="A171" s="21" t="str">
        <f t="shared" si="12"/>
        <v> ZFA 11.17 </v>
      </c>
      <c r="B171" s="6" t="str">
        <f t="shared" si="13"/>
        <v>I</v>
      </c>
      <c r="C171" s="21">
        <f t="shared" si="14"/>
        <v>27161.546999999999</v>
      </c>
      <c r="D171" s="28" t="str">
        <f t="shared" si="15"/>
        <v>vis</v>
      </c>
      <c r="E171" s="56">
        <f>VLOOKUP(C171,Active!C$21:E$973,3,FALSE)</f>
        <v>-9622.0615342992114</v>
      </c>
      <c r="F171" s="6" t="s">
        <v>1481</v>
      </c>
      <c r="G171" s="28" t="str">
        <f t="shared" si="16"/>
        <v>27161.547</v>
      </c>
      <c r="H171" s="21">
        <f t="shared" si="17"/>
        <v>-9622</v>
      </c>
      <c r="I171" s="57" t="s">
        <v>2393</v>
      </c>
      <c r="J171" s="58" t="s">
        <v>2394</v>
      </c>
      <c r="K171" s="57">
        <v>-9622</v>
      </c>
      <c r="L171" s="57" t="s">
        <v>2395</v>
      </c>
      <c r="M171" s="58" t="s">
        <v>1979</v>
      </c>
      <c r="N171" s="58"/>
      <c r="O171" s="59" t="s">
        <v>2391</v>
      </c>
      <c r="P171" s="59" t="s">
        <v>2392</v>
      </c>
    </row>
    <row r="172" spans="1:16" ht="12.75" customHeight="1" thickBot="1">
      <c r="A172" s="21" t="str">
        <f t="shared" si="12"/>
        <v> ZFA 11.17 </v>
      </c>
      <c r="B172" s="6" t="str">
        <f t="shared" si="13"/>
        <v>I</v>
      </c>
      <c r="C172" s="21">
        <f t="shared" si="14"/>
        <v>27163.360000000001</v>
      </c>
      <c r="D172" s="28" t="str">
        <f t="shared" si="15"/>
        <v>vis</v>
      </c>
      <c r="E172" s="56">
        <f>VLOOKUP(C172,Active!C$21:E$973,3,FALSE)</f>
        <v>-9621.0613111937364</v>
      </c>
      <c r="F172" s="6" t="s">
        <v>1481</v>
      </c>
      <c r="G172" s="28" t="str">
        <f t="shared" si="16"/>
        <v>27163.360</v>
      </c>
      <c r="H172" s="21">
        <f t="shared" si="17"/>
        <v>-9621</v>
      </c>
      <c r="I172" s="57" t="s">
        <v>2396</v>
      </c>
      <c r="J172" s="58" t="s">
        <v>2397</v>
      </c>
      <c r="K172" s="57">
        <v>-9621</v>
      </c>
      <c r="L172" s="57" t="s">
        <v>2398</v>
      </c>
      <c r="M172" s="58" t="s">
        <v>1979</v>
      </c>
      <c r="N172" s="58"/>
      <c r="O172" s="59" t="s">
        <v>2391</v>
      </c>
      <c r="P172" s="59" t="s">
        <v>2392</v>
      </c>
    </row>
    <row r="173" spans="1:16" ht="12.75" customHeight="1" thickBot="1">
      <c r="A173" s="21" t="str">
        <f t="shared" si="12"/>
        <v> BZ 15.62 </v>
      </c>
      <c r="B173" s="6" t="str">
        <f t="shared" si="13"/>
        <v>I</v>
      </c>
      <c r="C173" s="21">
        <f t="shared" si="14"/>
        <v>27328.302100000001</v>
      </c>
      <c r="D173" s="28" t="str">
        <f t="shared" si="15"/>
        <v>vis</v>
      </c>
      <c r="E173" s="56">
        <f>VLOOKUP(C173,Active!C$21:E$973,3,FALSE)</f>
        <v>-9530.0635729227179</v>
      </c>
      <c r="F173" s="6" t="s">
        <v>1481</v>
      </c>
      <c r="G173" s="28" t="str">
        <f t="shared" si="16"/>
        <v>27328.3021</v>
      </c>
      <c r="H173" s="21">
        <f t="shared" si="17"/>
        <v>-9530</v>
      </c>
      <c r="I173" s="57" t="s">
        <v>2399</v>
      </c>
      <c r="J173" s="58" t="s">
        <v>2400</v>
      </c>
      <c r="K173" s="57">
        <v>-9530</v>
      </c>
      <c r="L173" s="57" t="s">
        <v>2401</v>
      </c>
      <c r="M173" s="58" t="s">
        <v>1979</v>
      </c>
      <c r="N173" s="58"/>
      <c r="O173" s="59" t="s">
        <v>2184</v>
      </c>
      <c r="P173" s="59" t="s">
        <v>2402</v>
      </c>
    </row>
    <row r="174" spans="1:16" ht="12.75" customHeight="1" thickBot="1">
      <c r="A174" s="21" t="str">
        <f t="shared" si="12"/>
        <v> BZ 18.28 </v>
      </c>
      <c r="B174" s="6" t="str">
        <f t="shared" si="13"/>
        <v>I</v>
      </c>
      <c r="C174" s="21">
        <f t="shared" si="14"/>
        <v>28265.4208</v>
      </c>
      <c r="D174" s="28" t="str">
        <f t="shared" si="15"/>
        <v>vis</v>
      </c>
      <c r="E174" s="56">
        <f>VLOOKUP(C174,Active!C$21:E$973,3,FALSE)</f>
        <v>-9013.0598352991692</v>
      </c>
      <c r="F174" s="6" t="s">
        <v>1481</v>
      </c>
      <c r="G174" s="28" t="str">
        <f t="shared" si="16"/>
        <v>28265.4208</v>
      </c>
      <c r="H174" s="21">
        <f t="shared" si="17"/>
        <v>-9013</v>
      </c>
      <c r="I174" s="57" t="s">
        <v>2403</v>
      </c>
      <c r="J174" s="58" t="s">
        <v>2404</v>
      </c>
      <c r="K174" s="57">
        <v>-9013</v>
      </c>
      <c r="L174" s="57" t="s">
        <v>2405</v>
      </c>
      <c r="M174" s="58" t="s">
        <v>1979</v>
      </c>
      <c r="N174" s="58"/>
      <c r="O174" s="59" t="s">
        <v>2184</v>
      </c>
      <c r="P174" s="59" t="s">
        <v>2406</v>
      </c>
    </row>
    <row r="175" spans="1:16" ht="12.75" customHeight="1" thickBot="1">
      <c r="A175" s="21" t="str">
        <f t="shared" si="12"/>
        <v> SAC 17.63 </v>
      </c>
      <c r="B175" s="6" t="str">
        <f t="shared" si="13"/>
        <v>I</v>
      </c>
      <c r="C175" s="21">
        <f t="shared" si="14"/>
        <v>28990.467000000001</v>
      </c>
      <c r="D175" s="28" t="str">
        <f t="shared" si="15"/>
        <v>vis</v>
      </c>
      <c r="E175" s="56">
        <f>VLOOKUP(C175,Active!C$21:E$973,3,FALSE)</f>
        <v>-8613.0554438066592</v>
      </c>
      <c r="F175" s="6" t="s">
        <v>1481</v>
      </c>
      <c r="G175" s="28" t="str">
        <f t="shared" si="16"/>
        <v>28990.467</v>
      </c>
      <c r="H175" s="21">
        <f t="shared" si="17"/>
        <v>-8613</v>
      </c>
      <c r="I175" s="57" t="s">
        <v>2407</v>
      </c>
      <c r="J175" s="58" t="s">
        <v>2408</v>
      </c>
      <c r="K175" s="57">
        <v>-8613</v>
      </c>
      <c r="L175" s="57" t="s">
        <v>2409</v>
      </c>
      <c r="M175" s="58" t="s">
        <v>1979</v>
      </c>
      <c r="N175" s="58"/>
      <c r="O175" s="59" t="s">
        <v>2410</v>
      </c>
      <c r="P175" s="59" t="s">
        <v>2411</v>
      </c>
    </row>
    <row r="176" spans="1:16" ht="12.75" customHeight="1" thickBot="1">
      <c r="A176" s="21" t="str">
        <f t="shared" si="12"/>
        <v> HA 113.72 </v>
      </c>
      <c r="B176" s="6" t="str">
        <f t="shared" si="13"/>
        <v>I</v>
      </c>
      <c r="C176" s="21">
        <f t="shared" si="14"/>
        <v>29666.573</v>
      </c>
      <c r="D176" s="28" t="str">
        <f t="shared" si="15"/>
        <v>vis</v>
      </c>
      <c r="E176" s="56">
        <f>VLOOKUP(C176,Active!C$21:E$973,3,FALSE)</f>
        <v>-8240.0511178555207</v>
      </c>
      <c r="F176" s="6" t="s">
        <v>1481</v>
      </c>
      <c r="G176" s="28" t="str">
        <f t="shared" si="16"/>
        <v>29666.573</v>
      </c>
      <c r="H176" s="21">
        <f t="shared" si="17"/>
        <v>-8240</v>
      </c>
      <c r="I176" s="57" t="s">
        <v>2412</v>
      </c>
      <c r="J176" s="58" t="s">
        <v>2413</v>
      </c>
      <c r="K176" s="57">
        <v>-8240</v>
      </c>
      <c r="L176" s="57" t="s">
        <v>2414</v>
      </c>
      <c r="M176" s="58" t="s">
        <v>1947</v>
      </c>
      <c r="N176" s="58"/>
      <c r="O176" s="59" t="s">
        <v>2415</v>
      </c>
      <c r="P176" s="59" t="s">
        <v>2416</v>
      </c>
    </row>
    <row r="177" spans="1:16" ht="12.75" customHeight="1" thickBot="1">
      <c r="A177" s="21" t="str">
        <f t="shared" si="12"/>
        <v> AN 282.79 </v>
      </c>
      <c r="B177" s="6" t="str">
        <f t="shared" si="13"/>
        <v>I</v>
      </c>
      <c r="C177" s="21">
        <f t="shared" si="14"/>
        <v>30384.361199999999</v>
      </c>
      <c r="D177" s="28" t="str">
        <f t="shared" si="15"/>
        <v>vis</v>
      </c>
      <c r="E177" s="56">
        <f>VLOOKUP(C177,Active!C$21:E$973,3,FALSE)</f>
        <v>-7844.0509289551392</v>
      </c>
      <c r="F177" s="6" t="s">
        <v>1481</v>
      </c>
      <c r="G177" s="28" t="str">
        <f t="shared" si="16"/>
        <v>30384.3612</v>
      </c>
      <c r="H177" s="21">
        <f t="shared" si="17"/>
        <v>-7844</v>
      </c>
      <c r="I177" s="57" t="s">
        <v>2417</v>
      </c>
      <c r="J177" s="58" t="s">
        <v>2418</v>
      </c>
      <c r="K177" s="57">
        <v>-7844</v>
      </c>
      <c r="L177" s="57" t="s">
        <v>2419</v>
      </c>
      <c r="M177" s="58" t="s">
        <v>1947</v>
      </c>
      <c r="N177" s="58"/>
      <c r="O177" s="59" t="s">
        <v>2420</v>
      </c>
      <c r="P177" s="59" t="s">
        <v>2421</v>
      </c>
    </row>
    <row r="178" spans="1:16" ht="12.75" customHeight="1" thickBot="1">
      <c r="A178" s="21" t="str">
        <f t="shared" si="12"/>
        <v> AAC 4.117 </v>
      </c>
      <c r="B178" s="6" t="str">
        <f t="shared" si="13"/>
        <v>I</v>
      </c>
      <c r="C178" s="21">
        <f t="shared" si="14"/>
        <v>32666.448</v>
      </c>
      <c r="D178" s="28" t="str">
        <f t="shared" si="15"/>
        <v>vis</v>
      </c>
      <c r="E178" s="56">
        <f>VLOOKUP(C178,Active!C$21:E$973,3,FALSE)</f>
        <v>-6585.0349631213921</v>
      </c>
      <c r="F178" s="6" t="s">
        <v>1481</v>
      </c>
      <c r="G178" s="28" t="str">
        <f t="shared" si="16"/>
        <v>32666.448</v>
      </c>
      <c r="H178" s="21">
        <f t="shared" si="17"/>
        <v>-6585</v>
      </c>
      <c r="I178" s="57" t="s">
        <v>2422</v>
      </c>
      <c r="J178" s="58" t="s">
        <v>2423</v>
      </c>
      <c r="K178" s="57">
        <v>-6585</v>
      </c>
      <c r="L178" s="57" t="s">
        <v>2424</v>
      </c>
      <c r="M178" s="58" t="s">
        <v>1979</v>
      </c>
      <c r="N178" s="58"/>
      <c r="O178" s="59" t="s">
        <v>2425</v>
      </c>
      <c r="P178" s="59" t="s">
        <v>2426</v>
      </c>
    </row>
    <row r="179" spans="1:16" ht="12.75" customHeight="1" thickBot="1">
      <c r="A179" s="21" t="str">
        <f t="shared" si="12"/>
        <v> AAC 4.114 </v>
      </c>
      <c r="B179" s="6" t="str">
        <f t="shared" si="13"/>
        <v>I</v>
      </c>
      <c r="C179" s="21">
        <f t="shared" si="14"/>
        <v>32684.573</v>
      </c>
      <c r="D179" s="28" t="str">
        <f t="shared" si="15"/>
        <v>vis</v>
      </c>
      <c r="E179" s="56">
        <f>VLOOKUP(C179,Active!C$21:E$973,3,FALSE)</f>
        <v>-6575.035490541849</v>
      </c>
      <c r="F179" s="6" t="s">
        <v>1481</v>
      </c>
      <c r="G179" s="28" t="str">
        <f t="shared" si="16"/>
        <v>32684.573</v>
      </c>
      <c r="H179" s="21">
        <f t="shared" si="17"/>
        <v>-6575</v>
      </c>
      <c r="I179" s="57" t="s">
        <v>2427</v>
      </c>
      <c r="J179" s="58" t="s">
        <v>2428</v>
      </c>
      <c r="K179" s="57">
        <v>-6575</v>
      </c>
      <c r="L179" s="57" t="s">
        <v>2429</v>
      </c>
      <c r="M179" s="58" t="s">
        <v>1979</v>
      </c>
      <c r="N179" s="58"/>
      <c r="O179" s="59" t="s">
        <v>2430</v>
      </c>
      <c r="P179" s="59" t="s">
        <v>2431</v>
      </c>
    </row>
    <row r="180" spans="1:16" ht="12.75" customHeight="1" thickBot="1">
      <c r="A180" s="21" t="str">
        <f t="shared" si="12"/>
        <v> APJ 114.297 </v>
      </c>
      <c r="B180" s="6" t="str">
        <f t="shared" si="13"/>
        <v>I</v>
      </c>
      <c r="C180" s="21">
        <f t="shared" si="14"/>
        <v>32827.766499999998</v>
      </c>
      <c r="D180" s="28" t="str">
        <f t="shared" si="15"/>
        <v>vis</v>
      </c>
      <c r="E180" s="56">
        <f>VLOOKUP(C180,Active!C$21:E$973,3,FALSE)</f>
        <v>-6496.036346993229</v>
      </c>
      <c r="F180" s="6" t="s">
        <v>1481</v>
      </c>
      <c r="G180" s="28" t="str">
        <f t="shared" si="16"/>
        <v>32827.7665</v>
      </c>
      <c r="H180" s="21">
        <f t="shared" si="17"/>
        <v>-6496</v>
      </c>
      <c r="I180" s="57" t="s">
        <v>2432</v>
      </c>
      <c r="J180" s="58" t="s">
        <v>2433</v>
      </c>
      <c r="K180" s="57">
        <v>-6496</v>
      </c>
      <c r="L180" s="57" t="s">
        <v>2434</v>
      </c>
      <c r="M180" s="58" t="s">
        <v>2435</v>
      </c>
      <c r="N180" s="58" t="s">
        <v>2436</v>
      </c>
      <c r="O180" s="59" t="s">
        <v>2437</v>
      </c>
      <c r="P180" s="59" t="s">
        <v>2438</v>
      </c>
    </row>
    <row r="181" spans="1:16" ht="12.75" customHeight="1" thickBot="1">
      <c r="A181" s="21" t="str">
        <f t="shared" si="12"/>
        <v> AAC 4.117 </v>
      </c>
      <c r="B181" s="6" t="str">
        <f t="shared" si="13"/>
        <v>I</v>
      </c>
      <c r="C181" s="21">
        <f t="shared" si="14"/>
        <v>32889.391000000003</v>
      </c>
      <c r="D181" s="28" t="str">
        <f t="shared" si="15"/>
        <v>vis</v>
      </c>
      <c r="E181" s="56">
        <f>VLOOKUP(C181,Active!C$21:E$973,3,FALSE)</f>
        <v>-6462.0384160702997</v>
      </c>
      <c r="F181" s="6" t="s">
        <v>1481</v>
      </c>
      <c r="G181" s="28" t="str">
        <f t="shared" si="16"/>
        <v>32889.391</v>
      </c>
      <c r="H181" s="21">
        <f t="shared" si="17"/>
        <v>-6462</v>
      </c>
      <c r="I181" s="57" t="s">
        <v>2439</v>
      </c>
      <c r="J181" s="58" t="s">
        <v>2440</v>
      </c>
      <c r="K181" s="57">
        <v>-6462</v>
      </c>
      <c r="L181" s="57" t="s">
        <v>2441</v>
      </c>
      <c r="M181" s="58" t="s">
        <v>1979</v>
      </c>
      <c r="N181" s="58"/>
      <c r="O181" s="59" t="s">
        <v>2425</v>
      </c>
      <c r="P181" s="59" t="s">
        <v>2426</v>
      </c>
    </row>
    <row r="182" spans="1:16" ht="12.75" customHeight="1" thickBot="1">
      <c r="A182" s="21" t="str">
        <f t="shared" si="12"/>
        <v> AAC 4.114 </v>
      </c>
      <c r="B182" s="6" t="str">
        <f t="shared" si="13"/>
        <v>I</v>
      </c>
      <c r="C182" s="21">
        <f t="shared" si="14"/>
        <v>32889.402999999998</v>
      </c>
      <c r="D182" s="28" t="str">
        <f t="shared" si="15"/>
        <v>vis</v>
      </c>
      <c r="E182" s="56">
        <f>VLOOKUP(C182,Active!C$21:E$973,3,FALSE)</f>
        <v>-6462.0317957298357</v>
      </c>
      <c r="F182" s="6" t="s">
        <v>1481</v>
      </c>
      <c r="G182" s="28" t="str">
        <f t="shared" si="16"/>
        <v>32889.403</v>
      </c>
      <c r="H182" s="21">
        <f t="shared" si="17"/>
        <v>-6462</v>
      </c>
      <c r="I182" s="57" t="s">
        <v>2442</v>
      </c>
      <c r="J182" s="58" t="s">
        <v>2443</v>
      </c>
      <c r="K182" s="57">
        <v>-6462</v>
      </c>
      <c r="L182" s="57" t="s">
        <v>2444</v>
      </c>
      <c r="M182" s="58" t="s">
        <v>1979</v>
      </c>
      <c r="N182" s="58"/>
      <c r="O182" s="59" t="s">
        <v>2430</v>
      </c>
      <c r="P182" s="59" t="s">
        <v>2431</v>
      </c>
    </row>
    <row r="183" spans="1:16" ht="12.75" customHeight="1" thickBot="1">
      <c r="A183" s="21" t="str">
        <f t="shared" si="12"/>
        <v> AAC 5.5 </v>
      </c>
      <c r="B183" s="6" t="str">
        <f t="shared" si="13"/>
        <v>I</v>
      </c>
      <c r="C183" s="21">
        <f t="shared" si="14"/>
        <v>33003.578000000001</v>
      </c>
      <c r="D183" s="28" t="str">
        <f t="shared" si="15"/>
        <v>vis</v>
      </c>
      <c r="E183" s="56">
        <f>VLOOKUP(C183,Active!C$21:E$973,3,FALSE)</f>
        <v>-6399.0420146667002</v>
      </c>
      <c r="F183" s="6" t="s">
        <v>1481</v>
      </c>
      <c r="G183" s="28" t="str">
        <f t="shared" si="16"/>
        <v>33003.578</v>
      </c>
      <c r="H183" s="21">
        <f t="shared" si="17"/>
        <v>-6399</v>
      </c>
      <c r="I183" s="57" t="s">
        <v>2445</v>
      </c>
      <c r="J183" s="58" t="s">
        <v>2446</v>
      </c>
      <c r="K183" s="57">
        <v>-6399</v>
      </c>
      <c r="L183" s="57" t="s">
        <v>2447</v>
      </c>
      <c r="M183" s="58" t="s">
        <v>1979</v>
      </c>
      <c r="N183" s="58"/>
      <c r="O183" s="59" t="s">
        <v>2430</v>
      </c>
      <c r="P183" s="59" t="s">
        <v>2448</v>
      </c>
    </row>
    <row r="184" spans="1:16" ht="12.75" customHeight="1" thickBot="1">
      <c r="A184" s="21" t="str">
        <f t="shared" si="12"/>
        <v> AAC 4.117 </v>
      </c>
      <c r="B184" s="6" t="str">
        <f t="shared" si="13"/>
        <v>I</v>
      </c>
      <c r="C184" s="21">
        <f t="shared" si="14"/>
        <v>33005.402000000002</v>
      </c>
      <c r="D184" s="28" t="str">
        <f t="shared" si="15"/>
        <v>vis</v>
      </c>
      <c r="E184" s="56">
        <f>VLOOKUP(C184,Active!C$21:E$973,3,FALSE)</f>
        <v>-6398.0357229157989</v>
      </c>
      <c r="F184" s="6" t="s">
        <v>1481</v>
      </c>
      <c r="G184" s="28" t="str">
        <f t="shared" si="16"/>
        <v>33005.402</v>
      </c>
      <c r="H184" s="21">
        <f t="shared" si="17"/>
        <v>-6398</v>
      </c>
      <c r="I184" s="57" t="s">
        <v>2449</v>
      </c>
      <c r="J184" s="58" t="s">
        <v>2450</v>
      </c>
      <c r="K184" s="57">
        <v>-6398</v>
      </c>
      <c r="L184" s="57" t="s">
        <v>2451</v>
      </c>
      <c r="M184" s="58" t="s">
        <v>1979</v>
      </c>
      <c r="N184" s="58"/>
      <c r="O184" s="59" t="s">
        <v>2425</v>
      </c>
      <c r="P184" s="59" t="s">
        <v>2426</v>
      </c>
    </row>
    <row r="185" spans="1:16" ht="12.75" customHeight="1" thickBot="1">
      <c r="A185" s="21" t="str">
        <f t="shared" si="12"/>
        <v> AAC 5.5 </v>
      </c>
      <c r="B185" s="6" t="str">
        <f t="shared" si="13"/>
        <v>I</v>
      </c>
      <c r="C185" s="21">
        <f t="shared" si="14"/>
        <v>33063.408000000003</v>
      </c>
      <c r="D185" s="28" t="str">
        <f t="shared" si="15"/>
        <v>vis</v>
      </c>
      <c r="E185" s="56">
        <f>VLOOKUP(C185,Active!C$21:E$973,3,FALSE)</f>
        <v>-6366.0341004910279</v>
      </c>
      <c r="F185" s="6" t="s">
        <v>1481</v>
      </c>
      <c r="G185" s="28" t="str">
        <f t="shared" si="16"/>
        <v>33063.408</v>
      </c>
      <c r="H185" s="21">
        <f t="shared" si="17"/>
        <v>-6366</v>
      </c>
      <c r="I185" s="57" t="s">
        <v>2452</v>
      </c>
      <c r="J185" s="58" t="s">
        <v>2453</v>
      </c>
      <c r="K185" s="57">
        <v>-6366</v>
      </c>
      <c r="L185" s="57" t="s">
        <v>2454</v>
      </c>
      <c r="M185" s="58" t="s">
        <v>1979</v>
      </c>
      <c r="N185" s="58"/>
      <c r="O185" s="59" t="s">
        <v>2430</v>
      </c>
      <c r="P185" s="59" t="s">
        <v>2448</v>
      </c>
    </row>
    <row r="186" spans="1:16" ht="12.75" customHeight="1" thickBot="1">
      <c r="A186" s="21" t="str">
        <f t="shared" si="12"/>
        <v> AC 188.25 </v>
      </c>
      <c r="B186" s="6" t="str">
        <f t="shared" si="13"/>
        <v>I</v>
      </c>
      <c r="C186" s="21">
        <f t="shared" si="14"/>
        <v>33181.228199999998</v>
      </c>
      <c r="D186" s="28" t="str">
        <f t="shared" si="15"/>
        <v>vis</v>
      </c>
      <c r="E186" s="56">
        <f>VLOOKUP(C186,Active!C$21:E$973,3,FALSE)</f>
        <v>-6301.0332806722026</v>
      </c>
      <c r="F186" s="6" t="s">
        <v>1481</v>
      </c>
      <c r="G186" s="28" t="str">
        <f t="shared" si="16"/>
        <v>33181.2282</v>
      </c>
      <c r="H186" s="21">
        <f t="shared" si="17"/>
        <v>-6301</v>
      </c>
      <c r="I186" s="57" t="s">
        <v>2455</v>
      </c>
      <c r="J186" s="58" t="s">
        <v>2456</v>
      </c>
      <c r="K186" s="57">
        <v>-6301</v>
      </c>
      <c r="L186" s="57" t="s">
        <v>2457</v>
      </c>
      <c r="M186" s="58" t="s">
        <v>2435</v>
      </c>
      <c r="N186" s="58" t="s">
        <v>2436</v>
      </c>
      <c r="O186" s="59" t="s">
        <v>2458</v>
      </c>
      <c r="P186" s="59" t="s">
        <v>2459</v>
      </c>
    </row>
    <row r="187" spans="1:16" ht="12.75" customHeight="1" thickBot="1">
      <c r="A187" s="21" t="str">
        <f t="shared" si="12"/>
        <v> APJ 114.297 </v>
      </c>
      <c r="B187" s="6" t="str">
        <f t="shared" si="13"/>
        <v>I</v>
      </c>
      <c r="C187" s="21">
        <f t="shared" si="14"/>
        <v>33184.851499999997</v>
      </c>
      <c r="D187" s="28" t="str">
        <f t="shared" si="15"/>
        <v>vis</v>
      </c>
      <c r="E187" s="56">
        <f>VLOOKUP(C187,Active!C$21:E$973,3,FALSE)</f>
        <v>-6299.0343240378606</v>
      </c>
      <c r="F187" s="6" t="s">
        <v>1481</v>
      </c>
      <c r="G187" s="28" t="str">
        <f t="shared" si="16"/>
        <v>33184.8515</v>
      </c>
      <c r="H187" s="21">
        <f t="shared" si="17"/>
        <v>-6299</v>
      </c>
      <c r="I187" s="57" t="s">
        <v>2460</v>
      </c>
      <c r="J187" s="58" t="s">
        <v>2461</v>
      </c>
      <c r="K187" s="57">
        <v>-6299</v>
      </c>
      <c r="L187" s="57" t="s">
        <v>2462</v>
      </c>
      <c r="M187" s="58" t="s">
        <v>2435</v>
      </c>
      <c r="N187" s="58" t="s">
        <v>2436</v>
      </c>
      <c r="O187" s="59" t="s">
        <v>2437</v>
      </c>
      <c r="P187" s="59" t="s">
        <v>2438</v>
      </c>
    </row>
    <row r="188" spans="1:16" ht="12.75" customHeight="1" thickBot="1">
      <c r="A188" s="21" t="str">
        <f t="shared" si="12"/>
        <v> AAC 5.7 </v>
      </c>
      <c r="B188" s="6" t="str">
        <f t="shared" si="13"/>
        <v>I</v>
      </c>
      <c r="C188" s="21">
        <f t="shared" si="14"/>
        <v>33190.288999999997</v>
      </c>
      <c r="D188" s="28" t="str">
        <f t="shared" si="15"/>
        <v>vis</v>
      </c>
      <c r="E188" s="56">
        <f>VLOOKUP(C188,Active!C$21:E$973,3,FALSE)</f>
        <v>-6296.0344822639981</v>
      </c>
      <c r="F188" s="6" t="s">
        <v>1481</v>
      </c>
      <c r="G188" s="28" t="str">
        <f t="shared" si="16"/>
        <v>33190.289</v>
      </c>
      <c r="H188" s="21">
        <f t="shared" si="17"/>
        <v>-6296</v>
      </c>
      <c r="I188" s="57" t="s">
        <v>2463</v>
      </c>
      <c r="J188" s="58" t="s">
        <v>2464</v>
      </c>
      <c r="K188" s="57">
        <v>-6296</v>
      </c>
      <c r="L188" s="57" t="s">
        <v>2424</v>
      </c>
      <c r="M188" s="58" t="s">
        <v>1979</v>
      </c>
      <c r="N188" s="58"/>
      <c r="O188" s="59" t="s">
        <v>2430</v>
      </c>
      <c r="P188" s="59" t="s">
        <v>2465</v>
      </c>
    </row>
    <row r="189" spans="1:16" ht="13.5" thickBot="1">
      <c r="A189" s="21" t="str">
        <f t="shared" si="12"/>
        <v> APJ 114.297 </v>
      </c>
      <c r="B189" s="6" t="str">
        <f t="shared" si="13"/>
        <v>I</v>
      </c>
      <c r="C189" s="21">
        <f t="shared" si="14"/>
        <v>33213.851600000002</v>
      </c>
      <c r="D189" s="28" t="str">
        <f t="shared" si="15"/>
        <v>vis</v>
      </c>
      <c r="E189" s="56">
        <f>VLOOKUP(C189,Active!C$21:E$973,3,FALSE)</f>
        <v>-6283.0351127410859</v>
      </c>
      <c r="F189" s="6" t="s">
        <v>1481</v>
      </c>
      <c r="G189" s="28" t="str">
        <f t="shared" si="16"/>
        <v>33213.8516</v>
      </c>
      <c r="H189" s="21">
        <f t="shared" si="17"/>
        <v>-6283</v>
      </c>
      <c r="I189" s="57" t="s">
        <v>2466</v>
      </c>
      <c r="J189" s="58" t="s">
        <v>2467</v>
      </c>
      <c r="K189" s="57">
        <v>-6283</v>
      </c>
      <c r="L189" s="57" t="s">
        <v>2468</v>
      </c>
      <c r="M189" s="58" t="s">
        <v>2435</v>
      </c>
      <c r="N189" s="58" t="s">
        <v>2436</v>
      </c>
      <c r="O189" s="59" t="s">
        <v>2437</v>
      </c>
      <c r="P189" s="59" t="s">
        <v>2438</v>
      </c>
    </row>
    <row r="190" spans="1:16" ht="13.5" thickBot="1">
      <c r="A190" s="21" t="str">
        <f t="shared" si="12"/>
        <v> AN 278.270 </v>
      </c>
      <c r="B190" s="6" t="str">
        <f t="shared" si="13"/>
        <v>I</v>
      </c>
      <c r="C190" s="21">
        <f t="shared" si="14"/>
        <v>33246.485000000001</v>
      </c>
      <c r="D190" s="28" t="str">
        <f t="shared" si="15"/>
        <v>vis</v>
      </c>
      <c r="E190" s="56">
        <f>VLOOKUP(C190,Active!C$21:E$973,3,FALSE)</f>
        <v>-6265.0314278595833</v>
      </c>
      <c r="F190" s="6" t="s">
        <v>1481</v>
      </c>
      <c r="G190" s="28" t="str">
        <f t="shared" si="16"/>
        <v>33246.485</v>
      </c>
      <c r="H190" s="21">
        <f t="shared" si="17"/>
        <v>-6265</v>
      </c>
      <c r="I190" s="57" t="s">
        <v>2469</v>
      </c>
      <c r="J190" s="58" t="s">
        <v>2470</v>
      </c>
      <c r="K190" s="57">
        <v>-6265</v>
      </c>
      <c r="L190" s="57" t="s">
        <v>2471</v>
      </c>
      <c r="M190" s="58" t="s">
        <v>1979</v>
      </c>
      <c r="N190" s="58"/>
      <c r="O190" s="59" t="s">
        <v>2472</v>
      </c>
      <c r="P190" s="59" t="s">
        <v>2473</v>
      </c>
    </row>
    <row r="191" spans="1:16" ht="13.5" thickBot="1">
      <c r="A191" s="21" t="str">
        <f t="shared" si="12"/>
        <v> AAC 5.7 </v>
      </c>
      <c r="B191" s="6" t="str">
        <f t="shared" si="13"/>
        <v>I</v>
      </c>
      <c r="C191" s="21">
        <f t="shared" si="14"/>
        <v>33362.489000000001</v>
      </c>
      <c r="D191" s="28" t="str">
        <f t="shared" si="15"/>
        <v>vis</v>
      </c>
      <c r="E191" s="56">
        <f>VLOOKUP(C191,Active!C$21:E$973,3,FALSE)</f>
        <v>-6201.0325965703532</v>
      </c>
      <c r="F191" s="6" t="s">
        <v>1481</v>
      </c>
      <c r="G191" s="28" t="str">
        <f t="shared" si="16"/>
        <v>33362.489</v>
      </c>
      <c r="H191" s="21">
        <f t="shared" si="17"/>
        <v>-6201</v>
      </c>
      <c r="I191" s="57" t="s">
        <v>2474</v>
      </c>
      <c r="J191" s="58" t="s">
        <v>2475</v>
      </c>
      <c r="K191" s="57">
        <v>-6201</v>
      </c>
      <c r="L191" s="57" t="s">
        <v>2476</v>
      </c>
      <c r="M191" s="58" t="s">
        <v>1979</v>
      </c>
      <c r="N191" s="58"/>
      <c r="O191" s="59" t="s">
        <v>2430</v>
      </c>
      <c r="P191" s="59" t="s">
        <v>2465</v>
      </c>
    </row>
    <row r="192" spans="1:16" ht="13.5" thickBot="1">
      <c r="A192" s="21" t="str">
        <f t="shared" si="12"/>
        <v> AAC 5.75 </v>
      </c>
      <c r="B192" s="6" t="str">
        <f t="shared" si="13"/>
        <v>I</v>
      </c>
      <c r="C192" s="21">
        <f t="shared" si="14"/>
        <v>33440.444000000003</v>
      </c>
      <c r="D192" s="28" t="str">
        <f t="shared" si="15"/>
        <v>vis</v>
      </c>
      <c r="E192" s="56">
        <f>VLOOKUP(C192,Active!C$21:E$973,3,FALSE)</f>
        <v>-6158.0252098151377</v>
      </c>
      <c r="F192" s="6" t="s">
        <v>1481</v>
      </c>
      <c r="G192" s="28" t="str">
        <f t="shared" si="16"/>
        <v>33440.444</v>
      </c>
      <c r="H192" s="21">
        <f t="shared" si="17"/>
        <v>-6158</v>
      </c>
      <c r="I192" s="57" t="s">
        <v>2477</v>
      </c>
      <c r="J192" s="58" t="s">
        <v>2478</v>
      </c>
      <c r="K192" s="57">
        <v>-6158</v>
      </c>
      <c r="L192" s="57" t="s">
        <v>2479</v>
      </c>
      <c r="M192" s="58" t="s">
        <v>1979</v>
      </c>
      <c r="N192" s="58"/>
      <c r="O192" s="59" t="s">
        <v>2425</v>
      </c>
      <c r="P192" s="59" t="s">
        <v>2480</v>
      </c>
    </row>
    <row r="193" spans="1:16" ht="13.5" thickBot="1">
      <c r="A193" s="21" t="str">
        <f t="shared" si="12"/>
        <v>BAVM 8 </v>
      </c>
      <c r="B193" s="6" t="str">
        <f t="shared" si="13"/>
        <v>I</v>
      </c>
      <c r="C193" s="21">
        <f t="shared" si="14"/>
        <v>33536.500999999997</v>
      </c>
      <c r="D193" s="28" t="str">
        <f t="shared" si="15"/>
        <v>vis</v>
      </c>
      <c r="E193" s="56">
        <f>VLOOKUP(C193,Active!C$21:E$973,3,FALSE)</f>
        <v>-6105.0310394662774</v>
      </c>
      <c r="F193" s="6" t="s">
        <v>1481</v>
      </c>
      <c r="G193" s="28" t="str">
        <f t="shared" si="16"/>
        <v>33536.501</v>
      </c>
      <c r="H193" s="21">
        <f t="shared" si="17"/>
        <v>-6105</v>
      </c>
      <c r="I193" s="57" t="s">
        <v>2481</v>
      </c>
      <c r="J193" s="58" t="s">
        <v>2482</v>
      </c>
      <c r="K193" s="57">
        <v>-6105</v>
      </c>
      <c r="L193" s="57" t="s">
        <v>2483</v>
      </c>
      <c r="M193" s="58" t="s">
        <v>1979</v>
      </c>
      <c r="N193" s="58"/>
      <c r="O193" s="59" t="s">
        <v>2484</v>
      </c>
      <c r="P193" s="60" t="s">
        <v>2485</v>
      </c>
    </row>
    <row r="194" spans="1:16" ht="13.5" thickBot="1">
      <c r="A194" s="21" t="str">
        <f t="shared" si="12"/>
        <v> AAC 5.7 </v>
      </c>
      <c r="B194" s="6" t="str">
        <f t="shared" si="13"/>
        <v>I</v>
      </c>
      <c r="C194" s="21">
        <f t="shared" si="14"/>
        <v>33538.321000000004</v>
      </c>
      <c r="D194" s="28" t="str">
        <f t="shared" si="15"/>
        <v>vis</v>
      </c>
      <c r="E194" s="56">
        <f>VLOOKUP(C194,Active!C$21:E$973,3,FALSE)</f>
        <v>-6104.0269544955281</v>
      </c>
      <c r="F194" s="6" t="s">
        <v>1481</v>
      </c>
      <c r="G194" s="28" t="str">
        <f t="shared" si="16"/>
        <v>33538.321</v>
      </c>
      <c r="H194" s="21">
        <f t="shared" si="17"/>
        <v>-6104</v>
      </c>
      <c r="I194" s="57" t="s">
        <v>2486</v>
      </c>
      <c r="J194" s="58" t="s">
        <v>2487</v>
      </c>
      <c r="K194" s="57">
        <v>-6104</v>
      </c>
      <c r="L194" s="57" t="s">
        <v>2488</v>
      </c>
      <c r="M194" s="58" t="s">
        <v>1979</v>
      </c>
      <c r="N194" s="58"/>
      <c r="O194" s="59" t="s">
        <v>2430</v>
      </c>
      <c r="P194" s="59" t="s">
        <v>2465</v>
      </c>
    </row>
    <row r="195" spans="1:16" ht="13.5" thickBot="1">
      <c r="A195" s="21" t="str">
        <f t="shared" si="12"/>
        <v> BTOK 49.384 </v>
      </c>
      <c r="B195" s="6" t="str">
        <f t="shared" si="13"/>
        <v>I</v>
      </c>
      <c r="C195" s="21">
        <f t="shared" si="14"/>
        <v>33589.07</v>
      </c>
      <c r="D195" s="28" t="str">
        <f t="shared" si="15"/>
        <v>vis</v>
      </c>
      <c r="E195" s="56">
        <f>VLOOKUP(C195,Active!C$21:E$973,3,FALSE)</f>
        <v>-6076.0289829678495</v>
      </c>
      <c r="F195" s="6" t="s">
        <v>1481</v>
      </c>
      <c r="G195" s="28" t="str">
        <f t="shared" si="16"/>
        <v>33589.070</v>
      </c>
      <c r="H195" s="21">
        <f t="shared" si="17"/>
        <v>-6076</v>
      </c>
      <c r="I195" s="57" t="s">
        <v>2489</v>
      </c>
      <c r="J195" s="58" t="s">
        <v>2490</v>
      </c>
      <c r="K195" s="57">
        <v>-6076</v>
      </c>
      <c r="L195" s="57" t="s">
        <v>2491</v>
      </c>
      <c r="M195" s="58" t="s">
        <v>1947</v>
      </c>
      <c r="N195" s="58"/>
      <c r="O195" s="59" t="s">
        <v>2492</v>
      </c>
      <c r="P195" s="59" t="s">
        <v>2493</v>
      </c>
    </row>
    <row r="196" spans="1:16" ht="13.5" thickBot="1">
      <c r="A196" s="21" t="str">
        <f t="shared" si="12"/>
        <v> AAC 5.10 </v>
      </c>
      <c r="B196" s="6" t="str">
        <f t="shared" si="13"/>
        <v>I</v>
      </c>
      <c r="C196" s="21">
        <f t="shared" si="14"/>
        <v>33594.504999999997</v>
      </c>
      <c r="D196" s="28" t="str">
        <f t="shared" si="15"/>
        <v>vis</v>
      </c>
      <c r="E196" s="56">
        <f>VLOOKUP(C196,Active!C$21:E$973,3,FALSE)</f>
        <v>-6073.0305204315846</v>
      </c>
      <c r="F196" s="6" t="s">
        <v>1481</v>
      </c>
      <c r="G196" s="28" t="str">
        <f t="shared" si="16"/>
        <v>33594.505</v>
      </c>
      <c r="H196" s="21">
        <f t="shared" si="17"/>
        <v>-6073</v>
      </c>
      <c r="I196" s="57" t="s">
        <v>2494</v>
      </c>
      <c r="J196" s="58" t="s">
        <v>2495</v>
      </c>
      <c r="K196" s="57">
        <v>-6073</v>
      </c>
      <c r="L196" s="57" t="s">
        <v>2496</v>
      </c>
      <c r="M196" s="58" t="s">
        <v>1979</v>
      </c>
      <c r="N196" s="58"/>
      <c r="O196" s="59" t="s">
        <v>2430</v>
      </c>
      <c r="P196" s="59" t="s">
        <v>2497</v>
      </c>
    </row>
    <row r="197" spans="1:16" ht="13.5" thickBot="1">
      <c r="A197" s="21" t="str">
        <f t="shared" si="12"/>
        <v>BAVM 8 </v>
      </c>
      <c r="B197" s="6" t="str">
        <f t="shared" si="13"/>
        <v>I</v>
      </c>
      <c r="C197" s="21">
        <f t="shared" si="14"/>
        <v>33663.379999999997</v>
      </c>
      <c r="D197" s="28" t="str">
        <f t="shared" si="15"/>
        <v>vis</v>
      </c>
      <c r="E197" s="56">
        <f>VLOOKUP(C197,Active!C$21:E$973,3,FALSE)</f>
        <v>-6035.0325246293223</v>
      </c>
      <c r="F197" s="6" t="s">
        <v>1481</v>
      </c>
      <c r="G197" s="28" t="str">
        <f t="shared" si="16"/>
        <v>33663.380</v>
      </c>
      <c r="H197" s="21">
        <f t="shared" si="17"/>
        <v>-6035</v>
      </c>
      <c r="I197" s="57" t="s">
        <v>2498</v>
      </c>
      <c r="J197" s="58" t="s">
        <v>2499</v>
      </c>
      <c r="K197" s="57">
        <v>-6035</v>
      </c>
      <c r="L197" s="57" t="s">
        <v>2476</v>
      </c>
      <c r="M197" s="58" t="s">
        <v>1979</v>
      </c>
      <c r="N197" s="58"/>
      <c r="O197" s="59" t="s">
        <v>2484</v>
      </c>
      <c r="P197" s="60" t="s">
        <v>2485</v>
      </c>
    </row>
    <row r="198" spans="1:16" ht="13.5" thickBot="1">
      <c r="A198" s="21" t="str">
        <f t="shared" si="12"/>
        <v>BAVM 8 </v>
      </c>
      <c r="B198" s="6" t="str">
        <f t="shared" si="13"/>
        <v>I</v>
      </c>
      <c r="C198" s="21">
        <f t="shared" si="14"/>
        <v>33712.32</v>
      </c>
      <c r="D198" s="28" t="str">
        <f t="shared" si="15"/>
        <v>vis</v>
      </c>
      <c r="E198" s="56">
        <f>VLOOKUP(C198,Active!C$21:E$973,3,FALSE)</f>
        <v>-6008.0325694269577</v>
      </c>
      <c r="F198" s="6" t="s">
        <v>1481</v>
      </c>
      <c r="G198" s="28" t="str">
        <f t="shared" si="16"/>
        <v>33712.320</v>
      </c>
      <c r="H198" s="21">
        <f t="shared" si="17"/>
        <v>-6008</v>
      </c>
      <c r="I198" s="57" t="s">
        <v>2500</v>
      </c>
      <c r="J198" s="58" t="s">
        <v>2501</v>
      </c>
      <c r="K198" s="57">
        <v>-6008</v>
      </c>
      <c r="L198" s="57" t="s">
        <v>2476</v>
      </c>
      <c r="M198" s="58" t="s">
        <v>1979</v>
      </c>
      <c r="N198" s="58"/>
      <c r="O198" s="59" t="s">
        <v>2502</v>
      </c>
      <c r="P198" s="60" t="s">
        <v>2485</v>
      </c>
    </row>
    <row r="199" spans="1:16" ht="13.5" thickBot="1">
      <c r="A199" s="21" t="str">
        <f t="shared" si="12"/>
        <v>BAVM 8 </v>
      </c>
      <c r="B199" s="6" t="str">
        <f t="shared" si="13"/>
        <v>I</v>
      </c>
      <c r="C199" s="21">
        <f t="shared" si="14"/>
        <v>33712.334000000003</v>
      </c>
      <c r="D199" s="28" t="str">
        <f t="shared" si="15"/>
        <v>vis</v>
      </c>
      <c r="E199" s="56">
        <f>VLOOKUP(C199,Active!C$21:E$973,3,FALSE)</f>
        <v>-6008.0248456964118</v>
      </c>
      <c r="F199" s="6" t="s">
        <v>1481</v>
      </c>
      <c r="G199" s="28" t="str">
        <f t="shared" si="16"/>
        <v>33712.334</v>
      </c>
      <c r="H199" s="21">
        <f t="shared" si="17"/>
        <v>-6008</v>
      </c>
      <c r="I199" s="57" t="s">
        <v>2503</v>
      </c>
      <c r="J199" s="58" t="s">
        <v>2504</v>
      </c>
      <c r="K199" s="57">
        <v>-6008</v>
      </c>
      <c r="L199" s="57" t="s">
        <v>2505</v>
      </c>
      <c r="M199" s="58" t="s">
        <v>1979</v>
      </c>
      <c r="N199" s="58"/>
      <c r="O199" s="59" t="s">
        <v>2484</v>
      </c>
      <c r="P199" s="60" t="s">
        <v>2485</v>
      </c>
    </row>
    <row r="200" spans="1:16" ht="13.5" thickBot="1">
      <c r="A200" s="21" t="str">
        <f t="shared" si="12"/>
        <v>BAVM 8 </v>
      </c>
      <c r="B200" s="6" t="str">
        <f t="shared" si="13"/>
        <v>I</v>
      </c>
      <c r="C200" s="21">
        <f t="shared" si="14"/>
        <v>33741.324999999997</v>
      </c>
      <c r="D200" s="28" t="str">
        <f t="shared" si="15"/>
        <v>vis</v>
      </c>
      <c r="E200" s="56">
        <f>VLOOKUP(C200,Active!C$21:E$973,3,FALSE)</f>
        <v>-5992.0306548244962</v>
      </c>
      <c r="F200" s="6" t="s">
        <v>1481</v>
      </c>
      <c r="G200" s="28" t="str">
        <f t="shared" si="16"/>
        <v>33741.325</v>
      </c>
      <c r="H200" s="21">
        <f t="shared" si="17"/>
        <v>-5992</v>
      </c>
      <c r="I200" s="57" t="s">
        <v>2506</v>
      </c>
      <c r="J200" s="58" t="s">
        <v>2507</v>
      </c>
      <c r="K200" s="57">
        <v>-5992</v>
      </c>
      <c r="L200" s="57" t="s">
        <v>2483</v>
      </c>
      <c r="M200" s="58" t="s">
        <v>1979</v>
      </c>
      <c r="N200" s="58"/>
      <c r="O200" s="59" t="s">
        <v>2484</v>
      </c>
      <c r="P200" s="60" t="s">
        <v>2485</v>
      </c>
    </row>
    <row r="201" spans="1:16" ht="13.5" thickBot="1">
      <c r="A201" s="21" t="str">
        <f t="shared" si="12"/>
        <v> MVS 140 </v>
      </c>
      <c r="B201" s="6" t="str">
        <f t="shared" si="13"/>
        <v>I</v>
      </c>
      <c r="C201" s="21">
        <f t="shared" si="14"/>
        <v>33741.343000000001</v>
      </c>
      <c r="D201" s="28" t="str">
        <f t="shared" si="15"/>
        <v>vis</v>
      </c>
      <c r="E201" s="56">
        <f>VLOOKUP(C201,Active!C$21:E$973,3,FALSE)</f>
        <v>-5992.0207243137947</v>
      </c>
      <c r="F201" s="6" t="s">
        <v>1481</v>
      </c>
      <c r="G201" s="28" t="str">
        <f t="shared" si="16"/>
        <v>33741.343</v>
      </c>
      <c r="H201" s="21">
        <f t="shared" si="17"/>
        <v>-5992</v>
      </c>
      <c r="I201" s="57" t="s">
        <v>2508</v>
      </c>
      <c r="J201" s="58" t="s">
        <v>2509</v>
      </c>
      <c r="K201" s="57">
        <v>-5992</v>
      </c>
      <c r="L201" s="57" t="s">
        <v>2510</v>
      </c>
      <c r="M201" s="58" t="s">
        <v>1979</v>
      </c>
      <c r="N201" s="58"/>
      <c r="O201" s="59" t="s">
        <v>2511</v>
      </c>
      <c r="P201" s="59" t="s">
        <v>2512</v>
      </c>
    </row>
    <row r="202" spans="1:16" ht="13.5" thickBot="1">
      <c r="A202" s="21" t="str">
        <f t="shared" si="12"/>
        <v>BAVM 8 </v>
      </c>
      <c r="B202" s="6" t="str">
        <f t="shared" si="13"/>
        <v>I</v>
      </c>
      <c r="C202" s="21">
        <f t="shared" si="14"/>
        <v>33759.442000000003</v>
      </c>
      <c r="D202" s="28" t="str">
        <f t="shared" si="15"/>
        <v>vis</v>
      </c>
      <c r="E202" s="56">
        <f>VLOOKUP(C202,Active!C$21:E$973,3,FALSE)</f>
        <v>-5982.0355958052614</v>
      </c>
      <c r="F202" s="6" t="s">
        <v>1481</v>
      </c>
      <c r="G202" s="28" t="str">
        <f t="shared" si="16"/>
        <v>33759.442</v>
      </c>
      <c r="H202" s="21">
        <f t="shared" si="17"/>
        <v>-5982</v>
      </c>
      <c r="I202" s="57" t="s">
        <v>2513</v>
      </c>
      <c r="J202" s="58" t="s">
        <v>2514</v>
      </c>
      <c r="K202" s="57">
        <v>-5982</v>
      </c>
      <c r="L202" s="57" t="s">
        <v>2451</v>
      </c>
      <c r="M202" s="58" t="s">
        <v>1979</v>
      </c>
      <c r="N202" s="58"/>
      <c r="O202" s="59" t="s">
        <v>2484</v>
      </c>
      <c r="P202" s="60" t="s">
        <v>2485</v>
      </c>
    </row>
    <row r="203" spans="1:16" ht="13.5" thickBot="1">
      <c r="A203" s="21" t="str">
        <f t="shared" ref="A203:A266" si="18">P203</f>
        <v>BAVM 8 </v>
      </c>
      <c r="B203" s="6" t="str">
        <f t="shared" ref="B203:B266" si="19">IF(H203=INT(H203),"I","II")</f>
        <v>I</v>
      </c>
      <c r="C203" s="21">
        <f t="shared" ref="C203:C266" si="20">1*G203</f>
        <v>33759.451999999997</v>
      </c>
      <c r="D203" s="28" t="str">
        <f t="shared" ref="D203:D266" si="21">VLOOKUP(F203,I$1:J$5,2,FALSE)</f>
        <v>vis</v>
      </c>
      <c r="E203" s="56">
        <f>VLOOKUP(C203,Active!C$21:E$973,3,FALSE)</f>
        <v>-5982.0300788548757</v>
      </c>
      <c r="F203" s="6" t="s">
        <v>1481</v>
      </c>
      <c r="G203" s="28" t="str">
        <f t="shared" ref="G203:G266" si="22">MID(I203,3,LEN(I203)-3)</f>
        <v>33759.452</v>
      </c>
      <c r="H203" s="21">
        <f t="shared" ref="H203:H266" si="23">1*K203</f>
        <v>-5982</v>
      </c>
      <c r="I203" s="57" t="s">
        <v>2515</v>
      </c>
      <c r="J203" s="58" t="s">
        <v>2516</v>
      </c>
      <c r="K203" s="57">
        <v>-5982</v>
      </c>
      <c r="L203" s="57" t="s">
        <v>2496</v>
      </c>
      <c r="M203" s="58" t="s">
        <v>1979</v>
      </c>
      <c r="N203" s="58"/>
      <c r="O203" s="59" t="s">
        <v>2502</v>
      </c>
      <c r="P203" s="60" t="s">
        <v>2485</v>
      </c>
    </row>
    <row r="204" spans="1:16" ht="13.5" thickBot="1">
      <c r="A204" s="21" t="str">
        <f t="shared" si="18"/>
        <v> MVS 140 </v>
      </c>
      <c r="B204" s="6" t="str">
        <f t="shared" si="19"/>
        <v>I</v>
      </c>
      <c r="C204" s="21">
        <f t="shared" si="20"/>
        <v>33759.453999999998</v>
      </c>
      <c r="D204" s="28" t="str">
        <f t="shared" si="21"/>
        <v>vis</v>
      </c>
      <c r="E204" s="56">
        <f>VLOOKUP(C204,Active!C$21:E$973,3,FALSE)</f>
        <v>-5982.0289754647974</v>
      </c>
      <c r="F204" s="6" t="s">
        <v>1481</v>
      </c>
      <c r="G204" s="28" t="str">
        <f t="shared" si="22"/>
        <v>33759.454</v>
      </c>
      <c r="H204" s="21">
        <f t="shared" si="23"/>
        <v>-5982</v>
      </c>
      <c r="I204" s="57" t="s">
        <v>2517</v>
      </c>
      <c r="J204" s="58" t="s">
        <v>2518</v>
      </c>
      <c r="K204" s="57">
        <v>-5982</v>
      </c>
      <c r="L204" s="57" t="s">
        <v>2491</v>
      </c>
      <c r="M204" s="58" t="s">
        <v>1979</v>
      </c>
      <c r="N204" s="58"/>
      <c r="O204" s="59" t="s">
        <v>2511</v>
      </c>
      <c r="P204" s="59" t="s">
        <v>2512</v>
      </c>
    </row>
    <row r="205" spans="1:16" ht="13.5" thickBot="1">
      <c r="A205" s="21" t="str">
        <f t="shared" si="18"/>
        <v>BAVM 8 </v>
      </c>
      <c r="B205" s="6" t="str">
        <f t="shared" si="19"/>
        <v>I</v>
      </c>
      <c r="C205" s="21">
        <f t="shared" si="20"/>
        <v>33855.512999999999</v>
      </c>
      <c r="D205" s="28" t="str">
        <f t="shared" si="21"/>
        <v>vis</v>
      </c>
      <c r="E205" s="56">
        <f>VLOOKUP(C205,Active!C$21:E$973,3,FALSE)</f>
        <v>-5929.0337017258562</v>
      </c>
      <c r="F205" s="6" t="s">
        <v>1481</v>
      </c>
      <c r="G205" s="28" t="str">
        <f t="shared" si="22"/>
        <v>33855.513</v>
      </c>
      <c r="H205" s="21">
        <f t="shared" si="23"/>
        <v>-5929</v>
      </c>
      <c r="I205" s="57" t="s">
        <v>2519</v>
      </c>
      <c r="J205" s="58" t="s">
        <v>2520</v>
      </c>
      <c r="K205" s="57">
        <v>-5929</v>
      </c>
      <c r="L205" s="57" t="s">
        <v>2521</v>
      </c>
      <c r="M205" s="58" t="s">
        <v>1979</v>
      </c>
      <c r="N205" s="58"/>
      <c r="O205" s="59" t="s">
        <v>2484</v>
      </c>
      <c r="P205" s="60" t="s">
        <v>2485</v>
      </c>
    </row>
    <row r="206" spans="1:16" ht="13.5" thickBot="1">
      <c r="A206" s="21" t="str">
        <f t="shared" si="18"/>
        <v> MVS 243 </v>
      </c>
      <c r="B206" s="6" t="str">
        <f t="shared" si="19"/>
        <v>I</v>
      </c>
      <c r="C206" s="21">
        <f t="shared" si="20"/>
        <v>33855.514000000003</v>
      </c>
      <c r="D206" s="28" t="str">
        <f t="shared" si="21"/>
        <v>vis</v>
      </c>
      <c r="E206" s="56">
        <f>VLOOKUP(C206,Active!C$21:E$973,3,FALSE)</f>
        <v>-5929.0331500308148</v>
      </c>
      <c r="F206" s="6" t="s">
        <v>1481</v>
      </c>
      <c r="G206" s="28" t="str">
        <f t="shared" si="22"/>
        <v>33855.514</v>
      </c>
      <c r="H206" s="21">
        <f t="shared" si="23"/>
        <v>-5929</v>
      </c>
      <c r="I206" s="57" t="s">
        <v>2522</v>
      </c>
      <c r="J206" s="58" t="s">
        <v>2523</v>
      </c>
      <c r="K206" s="57">
        <v>-5929</v>
      </c>
      <c r="L206" s="57" t="s">
        <v>2524</v>
      </c>
      <c r="M206" s="58" t="s">
        <v>1979</v>
      </c>
      <c r="N206" s="58"/>
      <c r="O206" s="59" t="s">
        <v>2525</v>
      </c>
      <c r="P206" s="59" t="s">
        <v>2526</v>
      </c>
    </row>
    <row r="207" spans="1:16" ht="13.5" thickBot="1">
      <c r="A207" s="21" t="str">
        <f t="shared" si="18"/>
        <v>BAVM 8 </v>
      </c>
      <c r="B207" s="6" t="str">
        <f t="shared" si="19"/>
        <v>I</v>
      </c>
      <c r="C207" s="21">
        <f t="shared" si="20"/>
        <v>33855.519</v>
      </c>
      <c r="D207" s="28" t="str">
        <f t="shared" si="21"/>
        <v>vis</v>
      </c>
      <c r="E207" s="56">
        <f>VLOOKUP(C207,Active!C$21:E$973,3,FALSE)</f>
        <v>-5929.0303915556224</v>
      </c>
      <c r="F207" s="6" t="s">
        <v>1481</v>
      </c>
      <c r="G207" s="28" t="str">
        <f t="shared" si="22"/>
        <v>33855.519</v>
      </c>
      <c r="H207" s="21">
        <f t="shared" si="23"/>
        <v>-5929</v>
      </c>
      <c r="I207" s="57" t="s">
        <v>2527</v>
      </c>
      <c r="J207" s="58" t="s">
        <v>2528</v>
      </c>
      <c r="K207" s="57">
        <v>-5929</v>
      </c>
      <c r="L207" s="57" t="s">
        <v>2496</v>
      </c>
      <c r="M207" s="58" t="s">
        <v>1979</v>
      </c>
      <c r="N207" s="58"/>
      <c r="O207" s="59" t="s">
        <v>2502</v>
      </c>
      <c r="P207" s="60" t="s">
        <v>2485</v>
      </c>
    </row>
    <row r="208" spans="1:16" ht="13.5" thickBot="1">
      <c r="A208" s="21" t="str">
        <f t="shared" si="18"/>
        <v>BAVM 8 </v>
      </c>
      <c r="B208" s="6" t="str">
        <f t="shared" si="19"/>
        <v>I</v>
      </c>
      <c r="C208" s="21">
        <f t="shared" si="20"/>
        <v>33875.47</v>
      </c>
      <c r="D208" s="28" t="str">
        <f t="shared" si="21"/>
        <v>vis</v>
      </c>
      <c r="E208" s="56">
        <f>VLOOKUP(C208,Active!C$21:E$973,3,FALSE)</f>
        <v>-5918.0235238350997</v>
      </c>
      <c r="F208" s="6" t="s">
        <v>1481</v>
      </c>
      <c r="G208" s="28" t="str">
        <f t="shared" si="22"/>
        <v>33875.470</v>
      </c>
      <c r="H208" s="21">
        <f t="shared" si="23"/>
        <v>-5918</v>
      </c>
      <c r="I208" s="57" t="s">
        <v>2529</v>
      </c>
      <c r="J208" s="58" t="s">
        <v>2530</v>
      </c>
      <c r="K208" s="57">
        <v>-5918</v>
      </c>
      <c r="L208" s="57" t="s">
        <v>2531</v>
      </c>
      <c r="M208" s="58" t="s">
        <v>1979</v>
      </c>
      <c r="N208" s="58"/>
      <c r="O208" s="59" t="s">
        <v>2484</v>
      </c>
      <c r="P208" s="60" t="s">
        <v>2485</v>
      </c>
    </row>
    <row r="209" spans="1:16" ht="13.5" thickBot="1">
      <c r="A209" s="21" t="str">
        <f t="shared" si="18"/>
        <v>BAVM 8 </v>
      </c>
      <c r="B209" s="6" t="str">
        <f t="shared" si="19"/>
        <v>I</v>
      </c>
      <c r="C209" s="21">
        <f t="shared" si="20"/>
        <v>33875.47</v>
      </c>
      <c r="D209" s="28" t="str">
        <f t="shared" si="21"/>
        <v>vis</v>
      </c>
      <c r="E209" s="56">
        <f>VLOOKUP(C209,Active!C$21:E$973,3,FALSE)</f>
        <v>-5918.0235238350997</v>
      </c>
      <c r="F209" s="6" t="s">
        <v>1481</v>
      </c>
      <c r="G209" s="28" t="str">
        <f t="shared" si="22"/>
        <v>33875.470</v>
      </c>
      <c r="H209" s="21">
        <f t="shared" si="23"/>
        <v>-5918</v>
      </c>
      <c r="I209" s="57" t="s">
        <v>2529</v>
      </c>
      <c r="J209" s="58" t="s">
        <v>2530</v>
      </c>
      <c r="K209" s="57">
        <v>-5918</v>
      </c>
      <c r="L209" s="57" t="s">
        <v>2531</v>
      </c>
      <c r="M209" s="58" t="s">
        <v>1979</v>
      </c>
      <c r="N209" s="58"/>
      <c r="O209" s="59" t="s">
        <v>2532</v>
      </c>
      <c r="P209" s="60" t="s">
        <v>2485</v>
      </c>
    </row>
    <row r="210" spans="1:16" ht="13.5" thickBot="1">
      <c r="A210" s="21" t="str">
        <f t="shared" si="18"/>
        <v> AAC 5.10 </v>
      </c>
      <c r="B210" s="6" t="str">
        <f t="shared" si="19"/>
        <v>I</v>
      </c>
      <c r="C210" s="21">
        <f t="shared" si="20"/>
        <v>33895.396000000001</v>
      </c>
      <c r="D210" s="28" t="str">
        <f t="shared" si="21"/>
        <v>vis</v>
      </c>
      <c r="E210" s="56">
        <f>VLOOKUP(C210,Active!C$21:E$973,3,FALSE)</f>
        <v>-5907.03044849055</v>
      </c>
      <c r="F210" s="6" t="s">
        <v>1481</v>
      </c>
      <c r="G210" s="28" t="str">
        <f t="shared" si="22"/>
        <v>33895.396</v>
      </c>
      <c r="H210" s="21">
        <f t="shared" si="23"/>
        <v>-5907</v>
      </c>
      <c r="I210" s="57" t="s">
        <v>2533</v>
      </c>
      <c r="J210" s="58" t="s">
        <v>2534</v>
      </c>
      <c r="K210" s="57">
        <v>-5907</v>
      </c>
      <c r="L210" s="57" t="s">
        <v>2496</v>
      </c>
      <c r="M210" s="58" t="s">
        <v>1979</v>
      </c>
      <c r="N210" s="58"/>
      <c r="O210" s="59" t="s">
        <v>2430</v>
      </c>
      <c r="P210" s="59" t="s">
        <v>2497</v>
      </c>
    </row>
    <row r="211" spans="1:16" ht="13.5" thickBot="1">
      <c r="A211" s="21" t="str">
        <f t="shared" si="18"/>
        <v>BAVM 8 </v>
      </c>
      <c r="B211" s="6" t="str">
        <f t="shared" si="19"/>
        <v>I</v>
      </c>
      <c r="C211" s="21">
        <f t="shared" si="20"/>
        <v>33895.396999999997</v>
      </c>
      <c r="D211" s="28" t="str">
        <f t="shared" si="21"/>
        <v>vis</v>
      </c>
      <c r="E211" s="56">
        <f>VLOOKUP(C211,Active!C$21:E$973,3,FALSE)</f>
        <v>-5907.0298967955132</v>
      </c>
      <c r="F211" s="6" t="s">
        <v>1481</v>
      </c>
      <c r="G211" s="28" t="str">
        <f t="shared" si="22"/>
        <v>33895.397</v>
      </c>
      <c r="H211" s="21">
        <f t="shared" si="23"/>
        <v>-5907</v>
      </c>
      <c r="I211" s="57" t="s">
        <v>2535</v>
      </c>
      <c r="J211" s="58" t="s">
        <v>2536</v>
      </c>
      <c r="K211" s="57">
        <v>-5907</v>
      </c>
      <c r="L211" s="57" t="s">
        <v>2537</v>
      </c>
      <c r="M211" s="58" t="s">
        <v>1979</v>
      </c>
      <c r="N211" s="58"/>
      <c r="O211" s="59" t="s">
        <v>2532</v>
      </c>
      <c r="P211" s="60" t="s">
        <v>2485</v>
      </c>
    </row>
    <row r="212" spans="1:16" ht="13.5" thickBot="1">
      <c r="A212" s="21" t="str">
        <f t="shared" si="18"/>
        <v>BAVM 8 </v>
      </c>
      <c r="B212" s="6" t="str">
        <f t="shared" si="19"/>
        <v>I</v>
      </c>
      <c r="C212" s="21">
        <f t="shared" si="20"/>
        <v>33924.402000000002</v>
      </c>
      <c r="D212" s="28" t="str">
        <f t="shared" si="21"/>
        <v>vis</v>
      </c>
      <c r="E212" s="56">
        <f>VLOOKUP(C212,Active!C$21:E$973,3,FALSE)</f>
        <v>-5891.0279821930471</v>
      </c>
      <c r="F212" s="6" t="s">
        <v>1481</v>
      </c>
      <c r="G212" s="28" t="str">
        <f t="shared" si="22"/>
        <v>33924.402</v>
      </c>
      <c r="H212" s="21">
        <f t="shared" si="23"/>
        <v>-5891</v>
      </c>
      <c r="I212" s="57" t="s">
        <v>2538</v>
      </c>
      <c r="J212" s="58" t="s">
        <v>2539</v>
      </c>
      <c r="K212" s="57">
        <v>-5891</v>
      </c>
      <c r="L212" s="57" t="s">
        <v>2540</v>
      </c>
      <c r="M212" s="58" t="s">
        <v>1979</v>
      </c>
      <c r="N212" s="58"/>
      <c r="O212" s="59" t="s">
        <v>2532</v>
      </c>
      <c r="P212" s="60" t="s">
        <v>2485</v>
      </c>
    </row>
    <row r="213" spans="1:16" ht="13.5" thickBot="1">
      <c r="A213" s="21" t="str">
        <f t="shared" si="18"/>
        <v>BAVM 10 </v>
      </c>
      <c r="B213" s="6" t="str">
        <f t="shared" si="19"/>
        <v>I</v>
      </c>
      <c r="C213" s="21">
        <f t="shared" si="20"/>
        <v>34116.536999999997</v>
      </c>
      <c r="D213" s="28" t="str">
        <f t="shared" si="21"/>
        <v>vis</v>
      </c>
      <c r="E213" s="56">
        <f>VLOOKUP(C213,Active!C$21:E$973,3,FALSE)</f>
        <v>-5785.0280558995073</v>
      </c>
      <c r="F213" s="6" t="s">
        <v>1481</v>
      </c>
      <c r="G213" s="28" t="str">
        <f t="shared" si="22"/>
        <v>34116.537</v>
      </c>
      <c r="H213" s="21">
        <f t="shared" si="23"/>
        <v>-5785</v>
      </c>
      <c r="I213" s="57" t="s">
        <v>2541</v>
      </c>
      <c r="J213" s="58" t="s">
        <v>2542</v>
      </c>
      <c r="K213" s="57">
        <v>-5785</v>
      </c>
      <c r="L213" s="57" t="s">
        <v>2540</v>
      </c>
      <c r="M213" s="58" t="s">
        <v>1979</v>
      </c>
      <c r="N213" s="58"/>
      <c r="O213" s="59" t="s">
        <v>2484</v>
      </c>
      <c r="P213" s="60" t="s">
        <v>2543</v>
      </c>
    </row>
    <row r="214" spans="1:16" ht="13.5" thickBot="1">
      <c r="A214" s="21" t="str">
        <f t="shared" si="18"/>
        <v> AAC 5.190 </v>
      </c>
      <c r="B214" s="6" t="str">
        <f t="shared" si="19"/>
        <v>I</v>
      </c>
      <c r="C214" s="21">
        <f t="shared" si="20"/>
        <v>34136.468000000001</v>
      </c>
      <c r="D214" s="28" t="str">
        <f t="shared" si="21"/>
        <v>vis</v>
      </c>
      <c r="E214" s="56">
        <f>VLOOKUP(C214,Active!C$21:E$973,3,FALSE)</f>
        <v>-5774.0322220797607</v>
      </c>
      <c r="F214" s="6" t="s">
        <v>1481</v>
      </c>
      <c r="G214" s="28" t="str">
        <f t="shared" si="22"/>
        <v>34136.468</v>
      </c>
      <c r="H214" s="21">
        <f t="shared" si="23"/>
        <v>-5774</v>
      </c>
      <c r="I214" s="57" t="s">
        <v>2544</v>
      </c>
      <c r="J214" s="58" t="s">
        <v>2545</v>
      </c>
      <c r="K214" s="57">
        <v>-5774</v>
      </c>
      <c r="L214" s="57" t="s">
        <v>2444</v>
      </c>
      <c r="M214" s="58" t="s">
        <v>1979</v>
      </c>
      <c r="N214" s="58"/>
      <c r="O214" s="59" t="s">
        <v>2430</v>
      </c>
      <c r="P214" s="59" t="s">
        <v>2546</v>
      </c>
    </row>
    <row r="215" spans="1:16" ht="13.5" thickBot="1">
      <c r="A215" s="21" t="str">
        <f t="shared" si="18"/>
        <v>IBVS 180 </v>
      </c>
      <c r="B215" s="6" t="str">
        <f t="shared" si="19"/>
        <v>I</v>
      </c>
      <c r="C215" s="21">
        <f t="shared" si="20"/>
        <v>34261.516000000003</v>
      </c>
      <c r="D215" s="28" t="str">
        <f t="shared" si="21"/>
        <v>vis</v>
      </c>
      <c r="E215" s="56">
        <f>VLOOKUP(C215,Active!C$21:E$973,3,FALSE)</f>
        <v>-5705.0438608589775</v>
      </c>
      <c r="F215" s="6" t="s">
        <v>1481</v>
      </c>
      <c r="G215" s="28" t="str">
        <f t="shared" si="22"/>
        <v>34261.516</v>
      </c>
      <c r="H215" s="21">
        <f t="shared" si="23"/>
        <v>-5705</v>
      </c>
      <c r="I215" s="57" t="s">
        <v>2547</v>
      </c>
      <c r="J215" s="58" t="s">
        <v>2548</v>
      </c>
      <c r="K215" s="57">
        <v>-5705</v>
      </c>
      <c r="L215" s="57" t="s">
        <v>2549</v>
      </c>
      <c r="M215" s="58" t="s">
        <v>1979</v>
      </c>
      <c r="N215" s="58"/>
      <c r="O215" s="59" t="s">
        <v>2550</v>
      </c>
      <c r="P215" s="60" t="s">
        <v>2551</v>
      </c>
    </row>
    <row r="216" spans="1:16" ht="13.5" thickBot="1">
      <c r="A216" s="21" t="str">
        <f t="shared" si="18"/>
        <v>BAVM 10 </v>
      </c>
      <c r="B216" s="6" t="str">
        <f t="shared" si="19"/>
        <v>I</v>
      </c>
      <c r="C216" s="21">
        <f t="shared" si="20"/>
        <v>34272.427000000003</v>
      </c>
      <c r="D216" s="28" t="str">
        <f t="shared" si="21"/>
        <v>vis</v>
      </c>
      <c r="E216" s="56">
        <f>VLOOKUP(C216,Active!C$21:E$973,3,FALSE)</f>
        <v>-5699.0243162898523</v>
      </c>
      <c r="F216" s="6" t="s">
        <v>1481</v>
      </c>
      <c r="G216" s="28" t="str">
        <f t="shared" si="22"/>
        <v>34272.427</v>
      </c>
      <c r="H216" s="21">
        <f t="shared" si="23"/>
        <v>-5699</v>
      </c>
      <c r="I216" s="57" t="s">
        <v>2552</v>
      </c>
      <c r="J216" s="58" t="s">
        <v>2553</v>
      </c>
      <c r="K216" s="57">
        <v>-5699</v>
      </c>
      <c r="L216" s="57" t="s">
        <v>2554</v>
      </c>
      <c r="M216" s="58" t="s">
        <v>1979</v>
      </c>
      <c r="N216" s="58"/>
      <c r="O216" s="59" t="s">
        <v>2484</v>
      </c>
      <c r="P216" s="60" t="s">
        <v>2543</v>
      </c>
    </row>
    <row r="217" spans="1:16" ht="13.5" thickBot="1">
      <c r="A217" s="21" t="str">
        <f t="shared" si="18"/>
        <v>BAVM 10 </v>
      </c>
      <c r="B217" s="6" t="str">
        <f t="shared" si="19"/>
        <v>I</v>
      </c>
      <c r="C217" s="21">
        <f t="shared" si="20"/>
        <v>34272.428</v>
      </c>
      <c r="D217" s="28" t="str">
        <f t="shared" si="21"/>
        <v>vis</v>
      </c>
      <c r="E217" s="56">
        <f>VLOOKUP(C217,Active!C$21:E$973,3,FALSE)</f>
        <v>-5699.0237645948155</v>
      </c>
      <c r="F217" s="6" t="s">
        <v>1481</v>
      </c>
      <c r="G217" s="28" t="str">
        <f t="shared" si="22"/>
        <v>34272.428</v>
      </c>
      <c r="H217" s="21">
        <f t="shared" si="23"/>
        <v>-5699</v>
      </c>
      <c r="I217" s="57" t="s">
        <v>2555</v>
      </c>
      <c r="J217" s="58" t="s">
        <v>2556</v>
      </c>
      <c r="K217" s="57">
        <v>-5699</v>
      </c>
      <c r="L217" s="57" t="s">
        <v>2531</v>
      </c>
      <c r="M217" s="58" t="s">
        <v>1979</v>
      </c>
      <c r="N217" s="58"/>
      <c r="O217" s="59" t="s">
        <v>2502</v>
      </c>
      <c r="P217" s="60" t="s">
        <v>2543</v>
      </c>
    </row>
    <row r="218" spans="1:16" ht="13.5" thickBot="1">
      <c r="A218" s="21" t="str">
        <f t="shared" si="18"/>
        <v> AJ 58.171 </v>
      </c>
      <c r="B218" s="6" t="str">
        <f t="shared" si="19"/>
        <v>I</v>
      </c>
      <c r="C218" s="21">
        <f t="shared" si="20"/>
        <v>34290.559999999998</v>
      </c>
      <c r="D218" s="28" t="str">
        <f t="shared" si="21"/>
        <v>vis</v>
      </c>
      <c r="E218" s="56">
        <f>VLOOKUP(C218,Active!C$21:E$973,3,FALSE)</f>
        <v>-5689.0204301500016</v>
      </c>
      <c r="F218" s="6" t="s">
        <v>1481</v>
      </c>
      <c r="G218" s="28" t="str">
        <f t="shared" si="22"/>
        <v>34290.560</v>
      </c>
      <c r="H218" s="21">
        <f t="shared" si="23"/>
        <v>-5689</v>
      </c>
      <c r="I218" s="57" t="s">
        <v>2557</v>
      </c>
      <c r="J218" s="58" t="s">
        <v>2558</v>
      </c>
      <c r="K218" s="57">
        <v>-5689</v>
      </c>
      <c r="L218" s="57" t="s">
        <v>2559</v>
      </c>
      <c r="M218" s="58" t="s">
        <v>1979</v>
      </c>
      <c r="N218" s="58"/>
      <c r="O218" s="59" t="s">
        <v>2550</v>
      </c>
      <c r="P218" s="59" t="s">
        <v>2560</v>
      </c>
    </row>
    <row r="219" spans="1:16" ht="13.5" thickBot="1">
      <c r="A219" s="21" t="str">
        <f t="shared" si="18"/>
        <v> AJ 58.171 </v>
      </c>
      <c r="B219" s="6" t="str">
        <f t="shared" si="19"/>
        <v>I</v>
      </c>
      <c r="C219" s="21">
        <f t="shared" si="20"/>
        <v>34366.678</v>
      </c>
      <c r="D219" s="28" t="str">
        <f t="shared" si="21"/>
        <v>vis</v>
      </c>
      <c r="E219" s="56">
        <f>VLOOKUP(C219,Active!C$21:E$973,3,FALSE)</f>
        <v>-5647.0265071811928</v>
      </c>
      <c r="F219" s="6" t="s">
        <v>1481</v>
      </c>
      <c r="G219" s="28" t="str">
        <f t="shared" si="22"/>
        <v>34366.678</v>
      </c>
      <c r="H219" s="21">
        <f t="shared" si="23"/>
        <v>-5647</v>
      </c>
      <c r="I219" s="57" t="s">
        <v>2561</v>
      </c>
      <c r="J219" s="58" t="s">
        <v>2562</v>
      </c>
      <c r="K219" s="57">
        <v>-5647</v>
      </c>
      <c r="L219" s="57" t="s">
        <v>2563</v>
      </c>
      <c r="M219" s="58" t="s">
        <v>1979</v>
      </c>
      <c r="N219" s="58"/>
      <c r="O219" s="59" t="s">
        <v>2550</v>
      </c>
      <c r="P219" s="59" t="s">
        <v>2560</v>
      </c>
    </row>
    <row r="220" spans="1:16" ht="13.5" thickBot="1">
      <c r="A220" s="21" t="str">
        <f t="shared" si="18"/>
        <v>BAVM 10 </v>
      </c>
      <c r="B220" s="6" t="str">
        <f t="shared" si="19"/>
        <v>I</v>
      </c>
      <c r="C220" s="21">
        <f t="shared" si="20"/>
        <v>34437.360999999997</v>
      </c>
      <c r="D220" s="28" t="str">
        <f t="shared" si="21"/>
        <v>vis</v>
      </c>
      <c r="E220" s="56">
        <f>VLOOKUP(C220,Active!C$21:E$973,3,FALSE)</f>
        <v>-5608.0310467486515</v>
      </c>
      <c r="F220" s="6" t="s">
        <v>1481</v>
      </c>
      <c r="G220" s="28" t="str">
        <f t="shared" si="22"/>
        <v>34437.361</v>
      </c>
      <c r="H220" s="21">
        <f t="shared" si="23"/>
        <v>-5608</v>
      </c>
      <c r="I220" s="57" t="s">
        <v>2564</v>
      </c>
      <c r="J220" s="58" t="s">
        <v>2565</v>
      </c>
      <c r="K220" s="57">
        <v>-5608</v>
      </c>
      <c r="L220" s="57" t="s">
        <v>2483</v>
      </c>
      <c r="M220" s="58" t="s">
        <v>1979</v>
      </c>
      <c r="N220" s="58"/>
      <c r="O220" s="59" t="s">
        <v>2502</v>
      </c>
      <c r="P220" s="60" t="s">
        <v>2543</v>
      </c>
    </row>
    <row r="221" spans="1:16" ht="13.5" thickBot="1">
      <c r="A221" s="21" t="str">
        <f t="shared" si="18"/>
        <v>BAVM 10 </v>
      </c>
      <c r="B221" s="6" t="str">
        <f t="shared" si="19"/>
        <v>I</v>
      </c>
      <c r="C221" s="21">
        <f t="shared" si="20"/>
        <v>34455.491000000002</v>
      </c>
      <c r="D221" s="28" t="str">
        <f t="shared" si="21"/>
        <v>vis</v>
      </c>
      <c r="E221" s="56">
        <f>VLOOKUP(C221,Active!C$21:E$973,3,FALSE)</f>
        <v>-5598.0288156939123</v>
      </c>
      <c r="F221" s="6" t="s">
        <v>1481</v>
      </c>
      <c r="G221" s="28" t="str">
        <f t="shared" si="22"/>
        <v>34455.491</v>
      </c>
      <c r="H221" s="21">
        <f t="shared" si="23"/>
        <v>-5598</v>
      </c>
      <c r="I221" s="57" t="s">
        <v>2566</v>
      </c>
      <c r="J221" s="58" t="s">
        <v>2567</v>
      </c>
      <c r="K221" s="57">
        <v>-5598</v>
      </c>
      <c r="L221" s="57" t="s">
        <v>2568</v>
      </c>
      <c r="M221" s="58" t="s">
        <v>1979</v>
      </c>
      <c r="N221" s="58"/>
      <c r="O221" s="59" t="s">
        <v>2502</v>
      </c>
      <c r="P221" s="60" t="s">
        <v>2543</v>
      </c>
    </row>
    <row r="222" spans="1:16" ht="13.5" thickBot="1">
      <c r="A222" s="21" t="str">
        <f t="shared" si="18"/>
        <v> AAC 5.190 </v>
      </c>
      <c r="B222" s="6" t="str">
        <f t="shared" si="19"/>
        <v>I</v>
      </c>
      <c r="C222" s="21">
        <f t="shared" si="20"/>
        <v>34455.498</v>
      </c>
      <c r="D222" s="28" t="str">
        <f t="shared" si="21"/>
        <v>vis</v>
      </c>
      <c r="E222" s="56">
        <f>VLOOKUP(C222,Active!C$21:E$973,3,FALSE)</f>
        <v>-5598.0249538286416</v>
      </c>
      <c r="F222" s="6" t="s">
        <v>1481</v>
      </c>
      <c r="G222" s="28" t="str">
        <f t="shared" si="22"/>
        <v>34455.498</v>
      </c>
      <c r="H222" s="21">
        <f t="shared" si="23"/>
        <v>-5598</v>
      </c>
      <c r="I222" s="57" t="s">
        <v>2569</v>
      </c>
      <c r="J222" s="58" t="s">
        <v>2570</v>
      </c>
      <c r="K222" s="57">
        <v>-5598</v>
      </c>
      <c r="L222" s="57" t="s">
        <v>2505</v>
      </c>
      <c r="M222" s="58" t="s">
        <v>1979</v>
      </c>
      <c r="N222" s="58"/>
      <c r="O222" s="59" t="s">
        <v>2430</v>
      </c>
      <c r="P222" s="59" t="s">
        <v>2546</v>
      </c>
    </row>
    <row r="223" spans="1:16" ht="13.5" thickBot="1">
      <c r="A223" s="21" t="str">
        <f t="shared" si="18"/>
        <v> AAC 5.190 </v>
      </c>
      <c r="B223" s="6" t="str">
        <f t="shared" si="19"/>
        <v>I</v>
      </c>
      <c r="C223" s="21">
        <f t="shared" si="20"/>
        <v>34475.434999999998</v>
      </c>
      <c r="D223" s="28" t="str">
        <f t="shared" si="21"/>
        <v>vis</v>
      </c>
      <c r="E223" s="56">
        <f>VLOOKUP(C223,Active!C$21:E$973,3,FALSE)</f>
        <v>-5587.0258098386648</v>
      </c>
      <c r="F223" s="6" t="s">
        <v>1481</v>
      </c>
      <c r="G223" s="28" t="str">
        <f t="shared" si="22"/>
        <v>34475.435</v>
      </c>
      <c r="H223" s="21">
        <f t="shared" si="23"/>
        <v>-5587</v>
      </c>
      <c r="I223" s="57" t="s">
        <v>2571</v>
      </c>
      <c r="J223" s="58" t="s">
        <v>2572</v>
      </c>
      <c r="K223" s="57">
        <v>-5587</v>
      </c>
      <c r="L223" s="57" t="s">
        <v>2573</v>
      </c>
      <c r="M223" s="58" t="s">
        <v>1979</v>
      </c>
      <c r="N223" s="58"/>
      <c r="O223" s="59" t="s">
        <v>2430</v>
      </c>
      <c r="P223" s="59" t="s">
        <v>2546</v>
      </c>
    </row>
    <row r="224" spans="1:16" ht="13.5" thickBot="1">
      <c r="A224" s="21" t="str">
        <f t="shared" si="18"/>
        <v>BAVM 10 </v>
      </c>
      <c r="B224" s="6" t="str">
        <f t="shared" si="19"/>
        <v>I</v>
      </c>
      <c r="C224" s="21">
        <f t="shared" si="20"/>
        <v>34542.487000000001</v>
      </c>
      <c r="D224" s="28" t="str">
        <f t="shared" si="21"/>
        <v>vis</v>
      </c>
      <c r="E224" s="56">
        <f>VLOOKUP(C224,Active!C$21:E$973,3,FALSE)</f>
        <v>-5550.0335540922624</v>
      </c>
      <c r="F224" s="6" t="s">
        <v>1481</v>
      </c>
      <c r="G224" s="28" t="str">
        <f t="shared" si="22"/>
        <v>34542.487</v>
      </c>
      <c r="H224" s="21">
        <f t="shared" si="23"/>
        <v>-5550</v>
      </c>
      <c r="I224" s="57" t="s">
        <v>2574</v>
      </c>
      <c r="J224" s="58" t="s">
        <v>2575</v>
      </c>
      <c r="K224" s="57">
        <v>-5550</v>
      </c>
      <c r="L224" s="57" t="s">
        <v>2521</v>
      </c>
      <c r="M224" s="58" t="s">
        <v>1979</v>
      </c>
      <c r="N224" s="58"/>
      <c r="O224" s="59" t="s">
        <v>2484</v>
      </c>
      <c r="P224" s="60" t="s">
        <v>2543</v>
      </c>
    </row>
    <row r="225" spans="1:16" ht="13.5" thickBot="1">
      <c r="A225" s="21" t="str">
        <f t="shared" si="18"/>
        <v> AJ 67.462 </v>
      </c>
      <c r="B225" s="6" t="str">
        <f t="shared" si="19"/>
        <v>I</v>
      </c>
      <c r="C225" s="21">
        <f t="shared" si="20"/>
        <v>34625.877</v>
      </c>
      <c r="D225" s="28" t="str">
        <f t="shared" si="21"/>
        <v>vis</v>
      </c>
      <c r="E225" s="56">
        <f>VLOOKUP(C225,Active!C$21:E$973,3,FALSE)</f>
        <v>-5504.0277048007829</v>
      </c>
      <c r="F225" s="6" t="s">
        <v>1481</v>
      </c>
      <c r="G225" s="28" t="str">
        <f t="shared" si="22"/>
        <v>34625.877</v>
      </c>
      <c r="H225" s="21">
        <f t="shared" si="23"/>
        <v>-5504</v>
      </c>
      <c r="I225" s="57" t="s">
        <v>2576</v>
      </c>
      <c r="J225" s="58" t="s">
        <v>2577</v>
      </c>
      <c r="K225" s="57">
        <v>-5504</v>
      </c>
      <c r="L225" s="57" t="s">
        <v>2578</v>
      </c>
      <c r="M225" s="58" t="s">
        <v>1947</v>
      </c>
      <c r="N225" s="58"/>
      <c r="O225" s="59" t="s">
        <v>1948</v>
      </c>
      <c r="P225" s="59" t="s">
        <v>1949</v>
      </c>
    </row>
    <row r="226" spans="1:16" ht="13.5" thickBot="1">
      <c r="A226" s="21" t="str">
        <f t="shared" si="18"/>
        <v>BAVM 12 </v>
      </c>
      <c r="B226" s="6" t="str">
        <f t="shared" si="19"/>
        <v>I</v>
      </c>
      <c r="C226" s="21">
        <f t="shared" si="20"/>
        <v>34776.322</v>
      </c>
      <c r="D226" s="28" t="str">
        <f t="shared" si="21"/>
        <v>vis</v>
      </c>
      <c r="E226" s="56">
        <f>VLOOKUP(C226,Active!C$21:E$973,3,FALSE)</f>
        <v>-5421.0279446777859</v>
      </c>
      <c r="F226" s="6" t="s">
        <v>1481</v>
      </c>
      <c r="G226" s="28" t="str">
        <f t="shared" si="22"/>
        <v>34776.322</v>
      </c>
      <c r="H226" s="21">
        <f t="shared" si="23"/>
        <v>-5421</v>
      </c>
      <c r="I226" s="57" t="s">
        <v>2579</v>
      </c>
      <c r="J226" s="58" t="s">
        <v>2580</v>
      </c>
      <c r="K226" s="57">
        <v>-5421</v>
      </c>
      <c r="L226" s="57" t="s">
        <v>2540</v>
      </c>
      <c r="M226" s="58" t="s">
        <v>1979</v>
      </c>
      <c r="N226" s="58"/>
      <c r="O226" s="59" t="s">
        <v>2502</v>
      </c>
      <c r="P226" s="60" t="s">
        <v>2581</v>
      </c>
    </row>
    <row r="227" spans="1:16" ht="13.5" thickBot="1">
      <c r="A227" s="21" t="str">
        <f t="shared" si="18"/>
        <v>BAVM 12 </v>
      </c>
      <c r="B227" s="6" t="str">
        <f t="shared" si="19"/>
        <v>I</v>
      </c>
      <c r="C227" s="21">
        <f t="shared" si="20"/>
        <v>34843.404999999999</v>
      </c>
      <c r="D227" s="28" t="str">
        <f t="shared" si="21"/>
        <v>vis</v>
      </c>
      <c r="E227" s="56">
        <f>VLOOKUP(C227,Active!C$21:E$973,3,FALSE)</f>
        <v>-5384.0185863851812</v>
      </c>
      <c r="F227" s="6" t="s">
        <v>1481</v>
      </c>
      <c r="G227" s="28" t="str">
        <f t="shared" si="22"/>
        <v>34843.405</v>
      </c>
      <c r="H227" s="21">
        <f t="shared" si="23"/>
        <v>-5384</v>
      </c>
      <c r="I227" s="57" t="s">
        <v>2582</v>
      </c>
      <c r="J227" s="58" t="s">
        <v>2583</v>
      </c>
      <c r="K227" s="57">
        <v>-5384</v>
      </c>
      <c r="L227" s="57" t="s">
        <v>2584</v>
      </c>
      <c r="M227" s="58" t="s">
        <v>1979</v>
      </c>
      <c r="N227" s="58"/>
      <c r="O227" s="59" t="s">
        <v>2502</v>
      </c>
      <c r="P227" s="60" t="s">
        <v>2581</v>
      </c>
    </row>
    <row r="228" spans="1:16" ht="13.5" thickBot="1">
      <c r="A228" s="21" t="str">
        <f t="shared" si="18"/>
        <v> AA 6.146 </v>
      </c>
      <c r="B228" s="6" t="str">
        <f t="shared" si="19"/>
        <v>I</v>
      </c>
      <c r="C228" s="21">
        <f t="shared" si="20"/>
        <v>34999.281999999999</v>
      </c>
      <c r="D228" s="28" t="str">
        <f t="shared" si="21"/>
        <v>vis</v>
      </c>
      <c r="E228" s="56">
        <f>VLOOKUP(C228,Active!C$21:E$973,3,FALSE)</f>
        <v>-5298.0220188110352</v>
      </c>
      <c r="F228" s="6" t="s">
        <v>1481</v>
      </c>
      <c r="G228" s="28" t="str">
        <f t="shared" si="22"/>
        <v>34999.282</v>
      </c>
      <c r="H228" s="21">
        <f t="shared" si="23"/>
        <v>-5298</v>
      </c>
      <c r="I228" s="57" t="s">
        <v>2585</v>
      </c>
      <c r="J228" s="58" t="s">
        <v>2586</v>
      </c>
      <c r="K228" s="57">
        <v>-5298</v>
      </c>
      <c r="L228" s="57" t="s">
        <v>2587</v>
      </c>
      <c r="M228" s="58" t="s">
        <v>1979</v>
      </c>
      <c r="N228" s="58"/>
      <c r="O228" s="59" t="s">
        <v>2588</v>
      </c>
      <c r="P228" s="59" t="s">
        <v>2589</v>
      </c>
    </row>
    <row r="229" spans="1:16" ht="13.5" thickBot="1">
      <c r="A229" s="21" t="str">
        <f t="shared" si="18"/>
        <v> AA 6.146 </v>
      </c>
      <c r="B229" s="6" t="str">
        <f t="shared" si="19"/>
        <v>I</v>
      </c>
      <c r="C229" s="21">
        <f t="shared" si="20"/>
        <v>35008.339999999997</v>
      </c>
      <c r="D229" s="28" t="str">
        <f t="shared" si="21"/>
        <v>vis</v>
      </c>
      <c r="E229" s="56">
        <f>VLOOKUP(C229,Active!C$21:E$973,3,FALSE)</f>
        <v>-5293.0247651489399</v>
      </c>
      <c r="F229" s="6" t="s">
        <v>1481</v>
      </c>
      <c r="G229" s="28" t="str">
        <f t="shared" si="22"/>
        <v>35008.340</v>
      </c>
      <c r="H229" s="21">
        <f t="shared" si="23"/>
        <v>-5293</v>
      </c>
      <c r="I229" s="57" t="s">
        <v>2590</v>
      </c>
      <c r="J229" s="58" t="s">
        <v>2591</v>
      </c>
      <c r="K229" s="57">
        <v>-5293</v>
      </c>
      <c r="L229" s="57" t="s">
        <v>2505</v>
      </c>
      <c r="M229" s="58" t="s">
        <v>1979</v>
      </c>
      <c r="N229" s="58"/>
      <c r="O229" s="59" t="s">
        <v>2588</v>
      </c>
      <c r="P229" s="59" t="s">
        <v>2589</v>
      </c>
    </row>
    <row r="230" spans="1:16" ht="13.5" thickBot="1">
      <c r="A230" s="21" t="str">
        <f t="shared" si="18"/>
        <v> PPAD 116.13 </v>
      </c>
      <c r="B230" s="6" t="str">
        <f t="shared" si="19"/>
        <v>I</v>
      </c>
      <c r="C230" s="21">
        <f t="shared" si="20"/>
        <v>35153.341999999997</v>
      </c>
      <c r="D230" s="28" t="str">
        <f t="shared" si="21"/>
        <v>vis</v>
      </c>
      <c r="E230" s="56">
        <f>VLOOKUP(C230,Active!C$21:E$973,3,FALSE)</f>
        <v>-5213.0278811225189</v>
      </c>
      <c r="F230" s="6" t="s">
        <v>1481</v>
      </c>
      <c r="G230" s="28" t="str">
        <f t="shared" si="22"/>
        <v>35153.342</v>
      </c>
      <c r="H230" s="21">
        <f t="shared" si="23"/>
        <v>-5213</v>
      </c>
      <c r="I230" s="57" t="s">
        <v>2592</v>
      </c>
      <c r="J230" s="58" t="s">
        <v>2593</v>
      </c>
      <c r="K230" s="57">
        <v>-5213</v>
      </c>
      <c r="L230" s="57" t="s">
        <v>2540</v>
      </c>
      <c r="M230" s="58" t="s">
        <v>1953</v>
      </c>
      <c r="N230" s="58"/>
      <c r="O230" s="59" t="s">
        <v>2594</v>
      </c>
      <c r="P230" s="59" t="s">
        <v>2595</v>
      </c>
    </row>
    <row r="231" spans="1:16" ht="13.5" thickBot="1">
      <c r="A231" s="21" t="str">
        <f t="shared" si="18"/>
        <v> AA 6.141 </v>
      </c>
      <c r="B231" s="6" t="str">
        <f t="shared" si="19"/>
        <v>I</v>
      </c>
      <c r="C231" s="21">
        <f t="shared" si="20"/>
        <v>35162.402999999998</v>
      </c>
      <c r="D231" s="28" t="str">
        <f t="shared" si="21"/>
        <v>vis</v>
      </c>
      <c r="E231" s="56">
        <f>VLOOKUP(C231,Active!C$21:E$973,3,FALSE)</f>
        <v>-5208.0289723753049</v>
      </c>
      <c r="F231" s="6" t="s">
        <v>1481</v>
      </c>
      <c r="G231" s="28" t="str">
        <f t="shared" si="22"/>
        <v>35162.403</v>
      </c>
      <c r="H231" s="21">
        <f t="shared" si="23"/>
        <v>-5208</v>
      </c>
      <c r="I231" s="57" t="s">
        <v>2596</v>
      </c>
      <c r="J231" s="58" t="s">
        <v>2597</v>
      </c>
      <c r="K231" s="57">
        <v>-5208</v>
      </c>
      <c r="L231" s="57" t="s">
        <v>2491</v>
      </c>
      <c r="M231" s="58" t="s">
        <v>1979</v>
      </c>
      <c r="N231" s="58"/>
      <c r="O231" s="59" t="s">
        <v>2430</v>
      </c>
      <c r="P231" s="59" t="s">
        <v>2598</v>
      </c>
    </row>
    <row r="232" spans="1:16" ht="13.5" thickBot="1">
      <c r="A232" s="21" t="str">
        <f t="shared" si="18"/>
        <v> AA 6.141 </v>
      </c>
      <c r="B232" s="6" t="str">
        <f t="shared" si="19"/>
        <v>I</v>
      </c>
      <c r="C232" s="21">
        <f t="shared" si="20"/>
        <v>35240.36</v>
      </c>
      <c r="D232" s="28" t="str">
        <f t="shared" si="21"/>
        <v>vis</v>
      </c>
      <c r="E232" s="56">
        <f>VLOOKUP(C232,Active!C$21:E$973,3,FALSE)</f>
        <v>-5165.020482230012</v>
      </c>
      <c r="F232" s="6" t="s">
        <v>1481</v>
      </c>
      <c r="G232" s="28" t="str">
        <f t="shared" si="22"/>
        <v>35240.360</v>
      </c>
      <c r="H232" s="21">
        <f t="shared" si="23"/>
        <v>-5165</v>
      </c>
      <c r="I232" s="57" t="s">
        <v>2599</v>
      </c>
      <c r="J232" s="58" t="s">
        <v>2600</v>
      </c>
      <c r="K232" s="57">
        <v>-5165</v>
      </c>
      <c r="L232" s="57" t="s">
        <v>2559</v>
      </c>
      <c r="M232" s="58" t="s">
        <v>1979</v>
      </c>
      <c r="N232" s="58"/>
      <c r="O232" s="59" t="s">
        <v>2430</v>
      </c>
      <c r="P232" s="59" t="s">
        <v>2598</v>
      </c>
    </row>
    <row r="233" spans="1:16" ht="13.5" thickBot="1">
      <c r="A233" s="21" t="str">
        <f t="shared" si="18"/>
        <v>BAVM 12 </v>
      </c>
      <c r="B233" s="6" t="str">
        <f t="shared" si="19"/>
        <v>I</v>
      </c>
      <c r="C233" s="21">
        <f t="shared" si="20"/>
        <v>35287.451999999997</v>
      </c>
      <c r="D233" s="28" t="str">
        <f t="shared" si="21"/>
        <v>vis</v>
      </c>
      <c r="E233" s="56">
        <f>VLOOKUP(C233,Active!C$21:E$973,3,FALSE)</f>
        <v>-5139.0400594594848</v>
      </c>
      <c r="F233" s="6" t="s">
        <v>1481</v>
      </c>
      <c r="G233" s="28" t="str">
        <f t="shared" si="22"/>
        <v>35287.452</v>
      </c>
      <c r="H233" s="21">
        <f t="shared" si="23"/>
        <v>-5139</v>
      </c>
      <c r="I233" s="57" t="s">
        <v>2601</v>
      </c>
      <c r="J233" s="58" t="s">
        <v>2602</v>
      </c>
      <c r="K233" s="57">
        <v>-5139</v>
      </c>
      <c r="L233" s="57" t="s">
        <v>2603</v>
      </c>
      <c r="M233" s="58" t="s">
        <v>1979</v>
      </c>
      <c r="N233" s="58"/>
      <c r="O233" s="59" t="s">
        <v>2604</v>
      </c>
      <c r="P233" s="60" t="s">
        <v>2581</v>
      </c>
    </row>
    <row r="234" spans="1:16" ht="13.5" thickBot="1">
      <c r="A234" s="21" t="str">
        <f t="shared" si="18"/>
        <v>BAVM 12 </v>
      </c>
      <c r="B234" s="6" t="str">
        <f t="shared" si="19"/>
        <v>I</v>
      </c>
      <c r="C234" s="21">
        <f t="shared" si="20"/>
        <v>35287.453999999998</v>
      </c>
      <c r="D234" s="28" t="str">
        <f t="shared" si="21"/>
        <v>vis</v>
      </c>
      <c r="E234" s="56">
        <f>VLOOKUP(C234,Active!C$21:E$973,3,FALSE)</f>
        <v>-5139.0389560694066</v>
      </c>
      <c r="F234" s="6" t="s">
        <v>1481</v>
      </c>
      <c r="G234" s="28" t="str">
        <f t="shared" si="22"/>
        <v>35287.454</v>
      </c>
      <c r="H234" s="21">
        <f t="shared" si="23"/>
        <v>-5139</v>
      </c>
      <c r="I234" s="57" t="s">
        <v>2605</v>
      </c>
      <c r="J234" s="58" t="s">
        <v>2606</v>
      </c>
      <c r="K234" s="57">
        <v>-5139</v>
      </c>
      <c r="L234" s="57" t="s">
        <v>2607</v>
      </c>
      <c r="M234" s="58" t="s">
        <v>1979</v>
      </c>
      <c r="N234" s="58"/>
      <c r="O234" s="59" t="s">
        <v>2608</v>
      </c>
      <c r="P234" s="60" t="s">
        <v>2581</v>
      </c>
    </row>
    <row r="235" spans="1:16" ht="13.5" thickBot="1">
      <c r="A235" s="21" t="str">
        <f t="shared" si="18"/>
        <v> PPAD 116.13 </v>
      </c>
      <c r="B235" s="6" t="str">
        <f t="shared" si="19"/>
        <v>I</v>
      </c>
      <c r="C235" s="21">
        <f t="shared" si="20"/>
        <v>35336.428999999996</v>
      </c>
      <c r="D235" s="28" t="str">
        <f t="shared" si="21"/>
        <v>vis</v>
      </c>
      <c r="E235" s="56">
        <f>VLOOKUP(C235,Active!C$21:E$973,3,FALSE)</f>
        <v>-5112.0196915406841</v>
      </c>
      <c r="F235" s="6" t="s">
        <v>1481</v>
      </c>
      <c r="G235" s="28" t="str">
        <f t="shared" si="22"/>
        <v>35336.429</v>
      </c>
      <c r="H235" s="21">
        <f t="shared" si="23"/>
        <v>-5112</v>
      </c>
      <c r="I235" s="57" t="s">
        <v>2609</v>
      </c>
      <c r="J235" s="58" t="s">
        <v>2610</v>
      </c>
      <c r="K235" s="57">
        <v>-5112</v>
      </c>
      <c r="L235" s="57" t="s">
        <v>2611</v>
      </c>
      <c r="M235" s="58" t="s">
        <v>1953</v>
      </c>
      <c r="N235" s="58"/>
      <c r="O235" s="59" t="s">
        <v>2594</v>
      </c>
      <c r="P235" s="59" t="s">
        <v>2595</v>
      </c>
    </row>
    <row r="236" spans="1:16" ht="13.5" thickBot="1">
      <c r="A236" s="21" t="str">
        <f t="shared" si="18"/>
        <v>BAVM 12 </v>
      </c>
      <c r="B236" s="6" t="str">
        <f t="shared" si="19"/>
        <v>I</v>
      </c>
      <c r="C236" s="21">
        <f t="shared" si="20"/>
        <v>35374.468000000001</v>
      </c>
      <c r="D236" s="28" t="str">
        <f t="shared" si="21"/>
        <v>vis</v>
      </c>
      <c r="E236" s="56">
        <f>VLOOKUP(C236,Active!C$21:E$973,3,FALSE)</f>
        <v>-5091.0337639570553</v>
      </c>
      <c r="F236" s="6" t="s">
        <v>1481</v>
      </c>
      <c r="G236" s="28" t="str">
        <f t="shared" si="22"/>
        <v>35374.468</v>
      </c>
      <c r="H236" s="21">
        <f t="shared" si="23"/>
        <v>-5091</v>
      </c>
      <c r="I236" s="57" t="s">
        <v>2612</v>
      </c>
      <c r="J236" s="58" t="s">
        <v>2613</v>
      </c>
      <c r="K236" s="57">
        <v>-5091</v>
      </c>
      <c r="L236" s="57" t="s">
        <v>2521</v>
      </c>
      <c r="M236" s="58" t="s">
        <v>1979</v>
      </c>
      <c r="N236" s="58"/>
      <c r="O236" s="59" t="s">
        <v>2614</v>
      </c>
      <c r="P236" s="60" t="s">
        <v>2581</v>
      </c>
    </row>
    <row r="237" spans="1:16" ht="13.5" thickBot="1">
      <c r="A237" s="21" t="str">
        <f t="shared" si="18"/>
        <v> AA 6.146 </v>
      </c>
      <c r="B237" s="6" t="str">
        <f t="shared" si="19"/>
        <v>I</v>
      </c>
      <c r="C237" s="21">
        <f t="shared" si="20"/>
        <v>35376.303</v>
      </c>
      <c r="D237" s="28" t="str">
        <f t="shared" si="21"/>
        <v>vis</v>
      </c>
      <c r="E237" s="56">
        <f>VLOOKUP(C237,Active!C$21:E$973,3,FALSE)</f>
        <v>-5090.0214035607269</v>
      </c>
      <c r="F237" s="6" t="s">
        <v>1481</v>
      </c>
      <c r="G237" s="28" t="str">
        <f t="shared" si="22"/>
        <v>35376.303</v>
      </c>
      <c r="H237" s="21">
        <f t="shared" si="23"/>
        <v>-5090</v>
      </c>
      <c r="I237" s="57" t="s">
        <v>2615</v>
      </c>
      <c r="J237" s="58" t="s">
        <v>2616</v>
      </c>
      <c r="K237" s="57">
        <v>-5090</v>
      </c>
      <c r="L237" s="57" t="s">
        <v>2617</v>
      </c>
      <c r="M237" s="58" t="s">
        <v>1979</v>
      </c>
      <c r="N237" s="58"/>
      <c r="O237" s="59" t="s">
        <v>2588</v>
      </c>
      <c r="P237" s="59" t="s">
        <v>2589</v>
      </c>
    </row>
    <row r="238" spans="1:16" ht="13.5" thickBot="1">
      <c r="A238" s="21" t="str">
        <f t="shared" si="18"/>
        <v> PPAD 116.13 </v>
      </c>
      <c r="B238" s="6" t="str">
        <f t="shared" si="19"/>
        <v>I</v>
      </c>
      <c r="C238" s="21">
        <f t="shared" si="20"/>
        <v>35474.21</v>
      </c>
      <c r="D238" s="28" t="str">
        <f t="shared" si="21"/>
        <v>vis</v>
      </c>
      <c r="E238" s="56">
        <f>VLOOKUP(C238,Active!C$21:E$973,3,FALSE)</f>
        <v>-5036.0065973899518</v>
      </c>
      <c r="F238" s="6" t="s">
        <v>1481</v>
      </c>
      <c r="G238" s="28" t="str">
        <f t="shared" si="22"/>
        <v>35474.210</v>
      </c>
      <c r="H238" s="21">
        <f t="shared" si="23"/>
        <v>-5036</v>
      </c>
      <c r="I238" s="57" t="s">
        <v>2618</v>
      </c>
      <c r="J238" s="58" t="s">
        <v>2619</v>
      </c>
      <c r="K238" s="57">
        <v>-5036</v>
      </c>
      <c r="L238" s="57" t="s">
        <v>2620</v>
      </c>
      <c r="M238" s="58" t="s">
        <v>1953</v>
      </c>
      <c r="N238" s="58"/>
      <c r="O238" s="59" t="s">
        <v>2594</v>
      </c>
      <c r="P238" s="59" t="s">
        <v>2595</v>
      </c>
    </row>
    <row r="239" spans="1:16" ht="13.5" thickBot="1">
      <c r="A239" s="21" t="str">
        <f t="shared" si="18"/>
        <v> PPAD 116.13 </v>
      </c>
      <c r="B239" s="6" t="str">
        <f t="shared" si="19"/>
        <v>I</v>
      </c>
      <c r="C239" s="21">
        <f t="shared" si="20"/>
        <v>35655.453000000001</v>
      </c>
      <c r="D239" s="28" t="str">
        <f t="shared" si="21"/>
        <v>vis</v>
      </c>
      <c r="E239" s="56">
        <f>VLOOKUP(C239,Active!C$21:E$973,3,FALSE)</f>
        <v>-4936.0157334597943</v>
      </c>
      <c r="F239" s="6" t="s">
        <v>1481</v>
      </c>
      <c r="G239" s="28" t="str">
        <f t="shared" si="22"/>
        <v>35655.453</v>
      </c>
      <c r="H239" s="21">
        <f t="shared" si="23"/>
        <v>-4936</v>
      </c>
      <c r="I239" s="57" t="s">
        <v>2621</v>
      </c>
      <c r="J239" s="58" t="s">
        <v>2622</v>
      </c>
      <c r="K239" s="57">
        <v>-4936</v>
      </c>
      <c r="L239" s="57" t="s">
        <v>2623</v>
      </c>
      <c r="M239" s="58" t="s">
        <v>1953</v>
      </c>
      <c r="N239" s="58"/>
      <c r="O239" s="59" t="s">
        <v>2594</v>
      </c>
      <c r="P239" s="59" t="s">
        <v>2595</v>
      </c>
    </row>
    <row r="240" spans="1:16" ht="13.5" thickBot="1">
      <c r="A240" s="21" t="str">
        <f t="shared" si="18"/>
        <v>IBVS 180 </v>
      </c>
      <c r="B240" s="6" t="str">
        <f t="shared" si="19"/>
        <v>I</v>
      </c>
      <c r="C240" s="21">
        <f t="shared" si="20"/>
        <v>35662.682999999997</v>
      </c>
      <c r="D240" s="28" t="str">
        <f t="shared" si="21"/>
        <v>vis</v>
      </c>
      <c r="E240" s="56">
        <f>VLOOKUP(C240,Active!C$21:E$973,3,FALSE)</f>
        <v>-4932.0269783287577</v>
      </c>
      <c r="F240" s="6" t="s">
        <v>1481</v>
      </c>
      <c r="G240" s="28" t="str">
        <f t="shared" si="22"/>
        <v>35662.683</v>
      </c>
      <c r="H240" s="21">
        <f t="shared" si="23"/>
        <v>-4932</v>
      </c>
      <c r="I240" s="57" t="s">
        <v>2624</v>
      </c>
      <c r="J240" s="58" t="s">
        <v>2625</v>
      </c>
      <c r="K240" s="57">
        <v>-4932</v>
      </c>
      <c r="L240" s="57" t="s">
        <v>2488</v>
      </c>
      <c r="M240" s="58" t="s">
        <v>1979</v>
      </c>
      <c r="N240" s="58"/>
      <c r="O240" s="59" t="s">
        <v>2550</v>
      </c>
      <c r="P240" s="60" t="s">
        <v>2551</v>
      </c>
    </row>
    <row r="241" spans="1:16" ht="13.5" thickBot="1">
      <c r="A241" s="21" t="str">
        <f t="shared" si="18"/>
        <v> PPAD 116.13 </v>
      </c>
      <c r="B241" s="6" t="str">
        <f t="shared" si="19"/>
        <v>I</v>
      </c>
      <c r="C241" s="21">
        <f t="shared" si="20"/>
        <v>35695.349000000002</v>
      </c>
      <c r="D241" s="28" t="str">
        <f t="shared" si="21"/>
        <v>vis</v>
      </c>
      <c r="E241" s="56">
        <f>VLOOKUP(C241,Active!C$21:E$973,3,FALSE)</f>
        <v>-4914.0053081889837</v>
      </c>
      <c r="F241" s="6" t="s">
        <v>1481</v>
      </c>
      <c r="G241" s="28" t="str">
        <f t="shared" si="22"/>
        <v>35695.349</v>
      </c>
      <c r="H241" s="21">
        <f t="shared" si="23"/>
        <v>-4914</v>
      </c>
      <c r="I241" s="57" t="s">
        <v>2626</v>
      </c>
      <c r="J241" s="58" t="s">
        <v>2627</v>
      </c>
      <c r="K241" s="57">
        <v>-4914</v>
      </c>
      <c r="L241" s="57" t="s">
        <v>2628</v>
      </c>
      <c r="M241" s="58" t="s">
        <v>1953</v>
      </c>
      <c r="N241" s="58"/>
      <c r="O241" s="59" t="s">
        <v>2594</v>
      </c>
      <c r="P241" s="59" t="s">
        <v>2595</v>
      </c>
    </row>
    <row r="242" spans="1:16" ht="13.5" thickBot="1">
      <c r="A242" s="21" t="str">
        <f t="shared" si="18"/>
        <v>BAVM 12 </v>
      </c>
      <c r="B242" s="6" t="str">
        <f t="shared" si="19"/>
        <v>I</v>
      </c>
      <c r="C242" s="21">
        <f t="shared" si="20"/>
        <v>35798.654000000002</v>
      </c>
      <c r="D242" s="28" t="str">
        <f t="shared" si="21"/>
        <v>vis</v>
      </c>
      <c r="E242" s="56">
        <f>VLOOKUP(C242,Active!C$21:E$973,3,FALSE)</f>
        <v>-4857.0124521983807</v>
      </c>
      <c r="F242" s="6" t="s">
        <v>1481</v>
      </c>
      <c r="G242" s="28" t="str">
        <f t="shared" si="22"/>
        <v>35798.654</v>
      </c>
      <c r="H242" s="21">
        <f t="shared" si="23"/>
        <v>-4857</v>
      </c>
      <c r="I242" s="57" t="s">
        <v>2629</v>
      </c>
      <c r="J242" s="58" t="s">
        <v>2630</v>
      </c>
      <c r="K242" s="57">
        <v>-4857</v>
      </c>
      <c r="L242" s="57" t="s">
        <v>2631</v>
      </c>
      <c r="M242" s="58" t="s">
        <v>1979</v>
      </c>
      <c r="N242" s="58"/>
      <c r="O242" s="59" t="s">
        <v>2614</v>
      </c>
      <c r="P242" s="60" t="s">
        <v>2581</v>
      </c>
    </row>
    <row r="243" spans="1:16" ht="13.5" thickBot="1">
      <c r="A243" s="21" t="str">
        <f t="shared" si="18"/>
        <v>BAVM 12 </v>
      </c>
      <c r="B243" s="6" t="str">
        <f t="shared" si="19"/>
        <v>I</v>
      </c>
      <c r="C243" s="21">
        <f t="shared" si="20"/>
        <v>35798.656999999999</v>
      </c>
      <c r="D243" s="28" t="str">
        <f t="shared" si="21"/>
        <v>vis</v>
      </c>
      <c r="E243" s="56">
        <f>VLOOKUP(C243,Active!C$21:E$973,3,FALSE)</f>
        <v>-4857.0107971132666</v>
      </c>
      <c r="F243" s="6" t="s">
        <v>1481</v>
      </c>
      <c r="G243" s="28" t="str">
        <f t="shared" si="22"/>
        <v>35798.657</v>
      </c>
      <c r="H243" s="21">
        <f t="shared" si="23"/>
        <v>-4857</v>
      </c>
      <c r="I243" s="57" t="s">
        <v>2632</v>
      </c>
      <c r="J243" s="58" t="s">
        <v>2633</v>
      </c>
      <c r="K243" s="57">
        <v>-4857</v>
      </c>
      <c r="L243" s="57" t="s">
        <v>2634</v>
      </c>
      <c r="M243" s="58" t="s">
        <v>1979</v>
      </c>
      <c r="N243" s="58"/>
      <c r="O243" s="59" t="s">
        <v>2604</v>
      </c>
      <c r="P243" s="60" t="s">
        <v>2581</v>
      </c>
    </row>
    <row r="244" spans="1:16" ht="13.5" thickBot="1">
      <c r="A244" s="21" t="str">
        <f t="shared" si="18"/>
        <v> SAC 28.107 </v>
      </c>
      <c r="B244" s="6" t="str">
        <f t="shared" si="19"/>
        <v>I</v>
      </c>
      <c r="C244" s="21">
        <f t="shared" si="20"/>
        <v>35860.275999999998</v>
      </c>
      <c r="D244" s="28" t="str">
        <f t="shared" si="21"/>
        <v>vis</v>
      </c>
      <c r="E244" s="56">
        <f>VLOOKUP(C244,Active!C$21:E$973,3,FALSE)</f>
        <v>-4823.0159005130545</v>
      </c>
      <c r="F244" s="6" t="s">
        <v>1481</v>
      </c>
      <c r="G244" s="28" t="str">
        <f t="shared" si="22"/>
        <v>35860.276</v>
      </c>
      <c r="H244" s="21">
        <f t="shared" si="23"/>
        <v>-4823</v>
      </c>
      <c r="I244" s="57" t="s">
        <v>2635</v>
      </c>
      <c r="J244" s="58" t="s">
        <v>2636</v>
      </c>
      <c r="K244" s="57">
        <v>-4823</v>
      </c>
      <c r="L244" s="57" t="s">
        <v>2623</v>
      </c>
      <c r="M244" s="58" t="s">
        <v>1979</v>
      </c>
      <c r="N244" s="58"/>
      <c r="O244" s="59" t="s">
        <v>2637</v>
      </c>
      <c r="P244" s="59" t="s">
        <v>2638</v>
      </c>
    </row>
    <row r="245" spans="1:16" ht="13.5" thickBot="1">
      <c r="A245" s="21" t="str">
        <f t="shared" si="18"/>
        <v> AA 9.46 </v>
      </c>
      <c r="B245" s="6" t="str">
        <f t="shared" si="19"/>
        <v>I</v>
      </c>
      <c r="C245" s="21">
        <f t="shared" si="20"/>
        <v>35974.466999999997</v>
      </c>
      <c r="D245" s="28" t="str">
        <f t="shared" si="21"/>
        <v>vis</v>
      </c>
      <c r="E245" s="56">
        <f>VLOOKUP(C245,Active!C$21:E$973,3,FALSE)</f>
        <v>-4760.0172923292994</v>
      </c>
      <c r="F245" s="6" t="s">
        <v>1481</v>
      </c>
      <c r="G245" s="28" t="str">
        <f t="shared" si="22"/>
        <v>35974.467</v>
      </c>
      <c r="H245" s="21">
        <f t="shared" si="23"/>
        <v>-4760</v>
      </c>
      <c r="I245" s="57" t="s">
        <v>2639</v>
      </c>
      <c r="J245" s="58" t="s">
        <v>2640</v>
      </c>
      <c r="K245" s="57">
        <v>-4760</v>
      </c>
      <c r="L245" s="57" t="s">
        <v>2641</v>
      </c>
      <c r="M245" s="58" t="s">
        <v>1979</v>
      </c>
      <c r="N245" s="58"/>
      <c r="O245" s="59" t="s">
        <v>2425</v>
      </c>
      <c r="P245" s="59" t="s">
        <v>2642</v>
      </c>
    </row>
    <row r="246" spans="1:16" ht="13.5" thickBot="1">
      <c r="A246" s="21" t="str">
        <f t="shared" si="18"/>
        <v> AC 194.26 </v>
      </c>
      <c r="B246" s="6" t="str">
        <f t="shared" si="19"/>
        <v>I</v>
      </c>
      <c r="C246" s="21">
        <f t="shared" si="20"/>
        <v>36043.339</v>
      </c>
      <c r="D246" s="28" t="str">
        <f t="shared" si="21"/>
        <v>vis</v>
      </c>
      <c r="E246" s="56">
        <f>VLOOKUP(C246,Active!C$21:E$973,3,FALSE)</f>
        <v>-4722.0209516121513</v>
      </c>
      <c r="F246" s="6" t="s">
        <v>1481</v>
      </c>
      <c r="G246" s="28" t="str">
        <f t="shared" si="22"/>
        <v>36043.339</v>
      </c>
      <c r="H246" s="21">
        <f t="shared" si="23"/>
        <v>-4722</v>
      </c>
      <c r="I246" s="57" t="s">
        <v>2643</v>
      </c>
      <c r="J246" s="58" t="s">
        <v>2644</v>
      </c>
      <c r="K246" s="57">
        <v>-4722</v>
      </c>
      <c r="L246" s="57" t="s">
        <v>2510</v>
      </c>
      <c r="M246" s="58" t="s">
        <v>1979</v>
      </c>
      <c r="N246" s="58"/>
      <c r="O246" s="59" t="s">
        <v>2645</v>
      </c>
      <c r="P246" s="59" t="s">
        <v>2646</v>
      </c>
    </row>
    <row r="247" spans="1:16" ht="13.5" thickBot="1">
      <c r="A247" s="21" t="str">
        <f t="shared" si="18"/>
        <v> AC 187.17 </v>
      </c>
      <c r="B247" s="6" t="str">
        <f t="shared" si="19"/>
        <v>I</v>
      </c>
      <c r="C247" s="21">
        <f t="shared" si="20"/>
        <v>36052.404000000002</v>
      </c>
      <c r="D247" s="28" t="str">
        <f t="shared" si="21"/>
        <v>vis</v>
      </c>
      <c r="E247" s="56">
        <f>VLOOKUP(C247,Active!C$21:E$973,3,FALSE)</f>
        <v>-4717.0198360847817</v>
      </c>
      <c r="F247" s="6" t="s">
        <v>1481</v>
      </c>
      <c r="G247" s="28" t="str">
        <f t="shared" si="22"/>
        <v>36052.404</v>
      </c>
      <c r="H247" s="21">
        <f t="shared" si="23"/>
        <v>-4717</v>
      </c>
      <c r="I247" s="57" t="s">
        <v>2647</v>
      </c>
      <c r="J247" s="58" t="s">
        <v>2648</v>
      </c>
      <c r="K247" s="57">
        <v>-4717</v>
      </c>
      <c r="L247" s="57" t="s">
        <v>2611</v>
      </c>
      <c r="M247" s="58" t="s">
        <v>1979</v>
      </c>
      <c r="N247" s="58"/>
      <c r="O247" s="59" t="s">
        <v>2649</v>
      </c>
      <c r="P247" s="59" t="s">
        <v>2650</v>
      </c>
    </row>
    <row r="248" spans="1:16" ht="13.5" thickBot="1">
      <c r="A248" s="21" t="str">
        <f t="shared" si="18"/>
        <v> AC 194.26 </v>
      </c>
      <c r="B248" s="6" t="str">
        <f t="shared" si="19"/>
        <v>I</v>
      </c>
      <c r="C248" s="21">
        <f t="shared" si="20"/>
        <v>36072.351000000002</v>
      </c>
      <c r="D248" s="28" t="str">
        <f t="shared" si="21"/>
        <v>vis</v>
      </c>
      <c r="E248" s="56">
        <f>VLOOKUP(C248,Active!C$21:E$973,3,FALSE)</f>
        <v>-4706.0151751444146</v>
      </c>
      <c r="F248" s="6" t="s">
        <v>1481</v>
      </c>
      <c r="G248" s="28" t="str">
        <f t="shared" si="22"/>
        <v>36072.351</v>
      </c>
      <c r="H248" s="21">
        <f t="shared" si="23"/>
        <v>-4706</v>
      </c>
      <c r="I248" s="57" t="s">
        <v>2651</v>
      </c>
      <c r="J248" s="58" t="s">
        <v>2652</v>
      </c>
      <c r="K248" s="57">
        <v>-4706</v>
      </c>
      <c r="L248" s="57" t="s">
        <v>2653</v>
      </c>
      <c r="M248" s="58" t="s">
        <v>1979</v>
      </c>
      <c r="N248" s="58"/>
      <c r="O248" s="59" t="s">
        <v>2645</v>
      </c>
      <c r="P248" s="59" t="s">
        <v>2646</v>
      </c>
    </row>
    <row r="249" spans="1:16" ht="13.5" thickBot="1">
      <c r="A249" s="21" t="str">
        <f t="shared" si="18"/>
        <v> AC 194.26 </v>
      </c>
      <c r="B249" s="6" t="str">
        <f t="shared" si="19"/>
        <v>I</v>
      </c>
      <c r="C249" s="21">
        <f t="shared" si="20"/>
        <v>36101.345000000001</v>
      </c>
      <c r="D249" s="28" t="str">
        <f t="shared" si="21"/>
        <v>vis</v>
      </c>
      <c r="E249" s="56">
        <f>VLOOKUP(C249,Active!C$21:E$973,3,FALSE)</f>
        <v>-4690.0193291873802</v>
      </c>
      <c r="F249" s="6" t="s">
        <v>1481</v>
      </c>
      <c r="G249" s="28" t="str">
        <f t="shared" si="22"/>
        <v>36101.345</v>
      </c>
      <c r="H249" s="21">
        <f t="shared" si="23"/>
        <v>-4690</v>
      </c>
      <c r="I249" s="57" t="s">
        <v>2654</v>
      </c>
      <c r="J249" s="58" t="s">
        <v>2655</v>
      </c>
      <c r="K249" s="57">
        <v>-4690</v>
      </c>
      <c r="L249" s="57" t="s">
        <v>2656</v>
      </c>
      <c r="M249" s="58" t="s">
        <v>1979</v>
      </c>
      <c r="N249" s="58"/>
      <c r="O249" s="59" t="s">
        <v>2645</v>
      </c>
      <c r="P249" s="59" t="s">
        <v>2646</v>
      </c>
    </row>
    <row r="250" spans="1:16" ht="13.5" thickBot="1">
      <c r="A250" s="21" t="str">
        <f t="shared" si="18"/>
        <v>IBVS 180 </v>
      </c>
      <c r="B250" s="6" t="str">
        <f t="shared" si="19"/>
        <v>I</v>
      </c>
      <c r="C250" s="21">
        <f t="shared" si="20"/>
        <v>36108.584000000003</v>
      </c>
      <c r="D250" s="28" t="str">
        <f t="shared" si="21"/>
        <v>vis</v>
      </c>
      <c r="E250" s="56">
        <f>VLOOKUP(C250,Active!C$21:E$973,3,FALSE)</f>
        <v>-4686.0256088009901</v>
      </c>
      <c r="F250" s="6" t="s">
        <v>1481</v>
      </c>
      <c r="G250" s="28" t="str">
        <f t="shared" si="22"/>
        <v>36108.584</v>
      </c>
      <c r="H250" s="21">
        <f t="shared" si="23"/>
        <v>-4686</v>
      </c>
      <c r="I250" s="57" t="s">
        <v>2657</v>
      </c>
      <c r="J250" s="58" t="s">
        <v>2658</v>
      </c>
      <c r="K250" s="57">
        <v>-4686</v>
      </c>
      <c r="L250" s="57" t="s">
        <v>2479</v>
      </c>
      <c r="M250" s="58" t="s">
        <v>1979</v>
      </c>
      <c r="N250" s="58"/>
      <c r="O250" s="59" t="s">
        <v>2550</v>
      </c>
      <c r="P250" s="60" t="s">
        <v>2551</v>
      </c>
    </row>
    <row r="251" spans="1:16" ht="13.5" thickBot="1">
      <c r="A251" s="21" t="str">
        <f t="shared" si="18"/>
        <v> AC 194.26 </v>
      </c>
      <c r="B251" s="6" t="str">
        <f t="shared" si="19"/>
        <v>I</v>
      </c>
      <c r="C251" s="21">
        <f t="shared" si="20"/>
        <v>36110.400999999998</v>
      </c>
      <c r="D251" s="28" t="str">
        <f t="shared" si="21"/>
        <v>vis</v>
      </c>
      <c r="E251" s="56">
        <f>VLOOKUP(C251,Active!C$21:E$973,3,FALSE)</f>
        <v>-4685.0231789153631</v>
      </c>
      <c r="F251" s="6" t="s">
        <v>1481</v>
      </c>
      <c r="G251" s="28" t="str">
        <f t="shared" si="22"/>
        <v>36110.401</v>
      </c>
      <c r="H251" s="21">
        <f t="shared" si="23"/>
        <v>-4685</v>
      </c>
      <c r="I251" s="57" t="s">
        <v>2659</v>
      </c>
      <c r="J251" s="58" t="s">
        <v>2660</v>
      </c>
      <c r="K251" s="57">
        <v>-4685</v>
      </c>
      <c r="L251" s="57" t="s">
        <v>2661</v>
      </c>
      <c r="M251" s="58" t="s">
        <v>1979</v>
      </c>
      <c r="N251" s="58"/>
      <c r="O251" s="59" t="s">
        <v>2645</v>
      </c>
      <c r="P251" s="59" t="s">
        <v>2646</v>
      </c>
    </row>
    <row r="252" spans="1:16" ht="13.5" thickBot="1">
      <c r="A252" s="21" t="str">
        <f t="shared" si="18"/>
        <v>BAVM 12 </v>
      </c>
      <c r="B252" s="6" t="str">
        <f t="shared" si="19"/>
        <v>I</v>
      </c>
      <c r="C252" s="21">
        <f t="shared" si="20"/>
        <v>36166.603999999999</v>
      </c>
      <c r="D252" s="28" t="str">
        <f t="shared" si="21"/>
        <v>vis</v>
      </c>
      <c r="E252" s="56">
        <f>VLOOKUP(C252,Active!C$21:E$973,3,FALSE)</f>
        <v>-4654.0162626456768</v>
      </c>
      <c r="F252" s="6" t="s">
        <v>1481</v>
      </c>
      <c r="G252" s="28" t="str">
        <f t="shared" si="22"/>
        <v>36166.604</v>
      </c>
      <c r="H252" s="21">
        <f t="shared" si="23"/>
        <v>-4654</v>
      </c>
      <c r="I252" s="57" t="s">
        <v>2662</v>
      </c>
      <c r="J252" s="58" t="s">
        <v>2663</v>
      </c>
      <c r="K252" s="57">
        <v>-4654</v>
      </c>
      <c r="L252" s="57" t="s">
        <v>2623</v>
      </c>
      <c r="M252" s="58" t="s">
        <v>1979</v>
      </c>
      <c r="N252" s="58"/>
      <c r="O252" s="59" t="s">
        <v>2664</v>
      </c>
      <c r="P252" s="60" t="s">
        <v>2581</v>
      </c>
    </row>
    <row r="253" spans="1:16" ht="13.5" thickBot="1">
      <c r="A253" s="21" t="str">
        <f t="shared" si="18"/>
        <v>BAVM 12 </v>
      </c>
      <c r="B253" s="6" t="str">
        <f t="shared" si="19"/>
        <v>I</v>
      </c>
      <c r="C253" s="21">
        <f t="shared" si="20"/>
        <v>36166.606</v>
      </c>
      <c r="D253" s="28" t="str">
        <f t="shared" si="21"/>
        <v>vis</v>
      </c>
      <c r="E253" s="56">
        <f>VLOOKUP(C253,Active!C$21:E$973,3,FALSE)</f>
        <v>-4654.0151592555994</v>
      </c>
      <c r="F253" s="6" t="s">
        <v>1481</v>
      </c>
      <c r="G253" s="28" t="str">
        <f t="shared" si="22"/>
        <v>36166.606</v>
      </c>
      <c r="H253" s="21">
        <f t="shared" si="23"/>
        <v>-4654</v>
      </c>
      <c r="I253" s="57" t="s">
        <v>2665</v>
      </c>
      <c r="J253" s="58" t="s">
        <v>2666</v>
      </c>
      <c r="K253" s="57">
        <v>-4654</v>
      </c>
      <c r="L253" s="57" t="s">
        <v>2667</v>
      </c>
      <c r="M253" s="58" t="s">
        <v>1979</v>
      </c>
      <c r="N253" s="58"/>
      <c r="O253" s="59" t="s">
        <v>2604</v>
      </c>
      <c r="P253" s="60" t="s">
        <v>2581</v>
      </c>
    </row>
    <row r="254" spans="1:16" ht="13.5" thickBot="1">
      <c r="A254" s="21" t="str">
        <f t="shared" si="18"/>
        <v>BAVM 12 </v>
      </c>
      <c r="B254" s="6" t="str">
        <f t="shared" si="19"/>
        <v>I</v>
      </c>
      <c r="C254" s="21">
        <f t="shared" si="20"/>
        <v>36188.347999999998</v>
      </c>
      <c r="D254" s="28" t="str">
        <f t="shared" si="21"/>
        <v>vis</v>
      </c>
      <c r="E254" s="56">
        <f>VLOOKUP(C254,Active!C$21:E$973,3,FALSE)</f>
        <v>-4642.0202057204597</v>
      </c>
      <c r="F254" s="6" t="s">
        <v>1481</v>
      </c>
      <c r="G254" s="28" t="str">
        <f t="shared" si="22"/>
        <v>36188.348</v>
      </c>
      <c r="H254" s="21">
        <f t="shared" si="23"/>
        <v>-4642</v>
      </c>
      <c r="I254" s="57" t="s">
        <v>2668</v>
      </c>
      <c r="J254" s="58" t="s">
        <v>2669</v>
      </c>
      <c r="K254" s="57">
        <v>-4642</v>
      </c>
      <c r="L254" s="57" t="s">
        <v>2559</v>
      </c>
      <c r="M254" s="58" t="s">
        <v>1979</v>
      </c>
      <c r="N254" s="58"/>
      <c r="O254" s="59" t="s">
        <v>2604</v>
      </c>
      <c r="P254" s="60" t="s">
        <v>2581</v>
      </c>
    </row>
    <row r="255" spans="1:16" ht="13.5" thickBot="1">
      <c r="A255" s="21" t="str">
        <f t="shared" si="18"/>
        <v>BAVM 12 </v>
      </c>
      <c r="B255" s="6" t="str">
        <f t="shared" si="19"/>
        <v>I</v>
      </c>
      <c r="C255" s="21">
        <f t="shared" si="20"/>
        <v>36188.358</v>
      </c>
      <c r="D255" s="28" t="str">
        <f t="shared" si="21"/>
        <v>vis</v>
      </c>
      <c r="E255" s="56">
        <f>VLOOKUP(C255,Active!C$21:E$973,3,FALSE)</f>
        <v>-4642.0146887700694</v>
      </c>
      <c r="F255" s="6" t="s">
        <v>1481</v>
      </c>
      <c r="G255" s="28" t="str">
        <f t="shared" si="22"/>
        <v>36188.358</v>
      </c>
      <c r="H255" s="21">
        <f t="shared" si="23"/>
        <v>-4642</v>
      </c>
      <c r="I255" s="57" t="s">
        <v>2670</v>
      </c>
      <c r="J255" s="58" t="s">
        <v>2671</v>
      </c>
      <c r="K255" s="57">
        <v>-4642</v>
      </c>
      <c r="L255" s="57" t="s">
        <v>2667</v>
      </c>
      <c r="M255" s="58" t="s">
        <v>1979</v>
      </c>
      <c r="N255" s="58"/>
      <c r="O255" s="59" t="s">
        <v>2664</v>
      </c>
      <c r="P255" s="60" t="s">
        <v>2581</v>
      </c>
    </row>
    <row r="256" spans="1:16" ht="13.5" thickBot="1">
      <c r="A256" s="21" t="str">
        <f t="shared" si="18"/>
        <v>BAVM 13 </v>
      </c>
      <c r="B256" s="6" t="str">
        <f t="shared" si="19"/>
        <v>I</v>
      </c>
      <c r="C256" s="21">
        <f t="shared" si="20"/>
        <v>36304.357000000004</v>
      </c>
      <c r="D256" s="28" t="str">
        <f t="shared" si="21"/>
        <v>vis</v>
      </c>
      <c r="E256" s="56">
        <f>VLOOKUP(C256,Active!C$21:E$973,3,FALSE)</f>
        <v>-4578.0186159560326</v>
      </c>
      <c r="F256" s="6" t="s">
        <v>1481</v>
      </c>
      <c r="G256" s="28" t="str">
        <f t="shared" si="22"/>
        <v>36304.357</v>
      </c>
      <c r="H256" s="21">
        <f t="shared" si="23"/>
        <v>-4578</v>
      </c>
      <c r="I256" s="57" t="s">
        <v>2672</v>
      </c>
      <c r="J256" s="58" t="s">
        <v>2673</v>
      </c>
      <c r="K256" s="57">
        <v>-4578</v>
      </c>
      <c r="L256" s="57" t="s">
        <v>2584</v>
      </c>
      <c r="M256" s="58" t="s">
        <v>1979</v>
      </c>
      <c r="N256" s="58"/>
      <c r="O256" s="59" t="s">
        <v>2674</v>
      </c>
      <c r="P256" s="60" t="s">
        <v>2675</v>
      </c>
    </row>
    <row r="257" spans="1:16" ht="13.5" thickBot="1">
      <c r="A257" s="21" t="str">
        <f t="shared" si="18"/>
        <v>BAVM 13 </v>
      </c>
      <c r="B257" s="6" t="str">
        <f t="shared" si="19"/>
        <v>I</v>
      </c>
      <c r="C257" s="21">
        <f t="shared" si="20"/>
        <v>36418.546999999999</v>
      </c>
      <c r="D257" s="28" t="str">
        <f t="shared" si="21"/>
        <v>vis</v>
      </c>
      <c r="E257" s="56">
        <f>VLOOKUP(C257,Active!C$21:E$973,3,FALSE)</f>
        <v>-4515.020559467318</v>
      </c>
      <c r="F257" s="6" t="s">
        <v>1481</v>
      </c>
      <c r="G257" s="28" t="str">
        <f t="shared" si="22"/>
        <v>36418.547</v>
      </c>
      <c r="H257" s="21">
        <f t="shared" si="23"/>
        <v>-4515</v>
      </c>
      <c r="I257" s="57" t="s">
        <v>2676</v>
      </c>
      <c r="J257" s="58" t="s">
        <v>2677</v>
      </c>
      <c r="K257" s="57">
        <v>-4515</v>
      </c>
      <c r="L257" s="57" t="s">
        <v>2559</v>
      </c>
      <c r="M257" s="58" t="s">
        <v>1979</v>
      </c>
      <c r="N257" s="58"/>
      <c r="O257" s="59" t="s">
        <v>2674</v>
      </c>
      <c r="P257" s="60" t="s">
        <v>2675</v>
      </c>
    </row>
    <row r="258" spans="1:16" ht="13.5" thickBot="1">
      <c r="A258" s="21" t="str">
        <f t="shared" si="18"/>
        <v>BAVM 13 </v>
      </c>
      <c r="B258" s="6" t="str">
        <f t="shared" si="19"/>
        <v>I</v>
      </c>
      <c r="C258" s="21">
        <f t="shared" si="20"/>
        <v>36420.368000000002</v>
      </c>
      <c r="D258" s="28" t="str">
        <f t="shared" si="21"/>
        <v>vis</v>
      </c>
      <c r="E258" s="56">
        <f>VLOOKUP(C258,Active!C$21:E$973,3,FALSE)</f>
        <v>-4514.0159228015318</v>
      </c>
      <c r="F258" s="6" t="s">
        <v>1481</v>
      </c>
      <c r="G258" s="28" t="str">
        <f t="shared" si="22"/>
        <v>36420.368</v>
      </c>
      <c r="H258" s="21">
        <f t="shared" si="23"/>
        <v>-4514</v>
      </c>
      <c r="I258" s="57" t="s">
        <v>2678</v>
      </c>
      <c r="J258" s="58" t="s">
        <v>2679</v>
      </c>
      <c r="K258" s="57">
        <v>-4514</v>
      </c>
      <c r="L258" s="57" t="s">
        <v>2623</v>
      </c>
      <c r="M258" s="58" t="s">
        <v>1979</v>
      </c>
      <c r="N258" s="58"/>
      <c r="O258" s="59" t="s">
        <v>2674</v>
      </c>
      <c r="P258" s="60" t="s">
        <v>2675</v>
      </c>
    </row>
    <row r="259" spans="1:16" ht="13.5" thickBot="1">
      <c r="A259" s="21" t="str">
        <f t="shared" si="18"/>
        <v> AA 9.48 </v>
      </c>
      <c r="B259" s="6" t="str">
        <f t="shared" si="19"/>
        <v>I</v>
      </c>
      <c r="C259" s="21">
        <f t="shared" si="20"/>
        <v>36449.370999999999</v>
      </c>
      <c r="D259" s="28" t="str">
        <f t="shared" si="21"/>
        <v>vis</v>
      </c>
      <c r="E259" s="56">
        <f>VLOOKUP(C259,Active!C$21:E$973,3,FALSE)</f>
        <v>-4498.0151115891485</v>
      </c>
      <c r="F259" s="6" t="s">
        <v>1481</v>
      </c>
      <c r="G259" s="28" t="str">
        <f t="shared" si="22"/>
        <v>36449.371</v>
      </c>
      <c r="H259" s="21">
        <f t="shared" si="23"/>
        <v>-4498</v>
      </c>
      <c r="I259" s="57" t="s">
        <v>2680</v>
      </c>
      <c r="J259" s="58" t="s">
        <v>2681</v>
      </c>
      <c r="K259" s="57">
        <v>-4498</v>
      </c>
      <c r="L259" s="57" t="s">
        <v>2667</v>
      </c>
      <c r="M259" s="58" t="s">
        <v>1979</v>
      </c>
      <c r="N259" s="58"/>
      <c r="O259" s="59" t="s">
        <v>2430</v>
      </c>
      <c r="P259" s="59" t="s">
        <v>2682</v>
      </c>
    </row>
    <row r="260" spans="1:16" ht="13.5" thickBot="1">
      <c r="A260" s="21" t="str">
        <f t="shared" si="18"/>
        <v> AJ 64.468 </v>
      </c>
      <c r="B260" s="6" t="str">
        <f t="shared" si="19"/>
        <v>I</v>
      </c>
      <c r="C260" s="21">
        <f t="shared" si="20"/>
        <v>36483.809099999999</v>
      </c>
      <c r="D260" s="28" t="str">
        <f t="shared" si="21"/>
        <v>vis</v>
      </c>
      <c r="E260" s="56">
        <f>VLOOKUP(C260,Active!C$21:E$973,3,FALSE)</f>
        <v>-4479.0157826709938</v>
      </c>
      <c r="F260" s="6" t="s">
        <v>1481</v>
      </c>
      <c r="G260" s="28" t="str">
        <f t="shared" si="22"/>
        <v>36483.8091</v>
      </c>
      <c r="H260" s="21">
        <f t="shared" si="23"/>
        <v>-4479</v>
      </c>
      <c r="I260" s="57" t="s">
        <v>2683</v>
      </c>
      <c r="J260" s="58" t="s">
        <v>2684</v>
      </c>
      <c r="K260" s="57">
        <v>-4479</v>
      </c>
      <c r="L260" s="57" t="s">
        <v>2685</v>
      </c>
      <c r="M260" s="58" t="s">
        <v>2435</v>
      </c>
      <c r="N260" s="58" t="s">
        <v>2436</v>
      </c>
      <c r="O260" s="59" t="s">
        <v>2686</v>
      </c>
      <c r="P260" s="59" t="s">
        <v>2687</v>
      </c>
    </row>
    <row r="261" spans="1:16" ht="13.5" thickBot="1">
      <c r="A261" s="21" t="str">
        <f t="shared" si="18"/>
        <v> PZ 14.513 </v>
      </c>
      <c r="B261" s="6" t="str">
        <f t="shared" si="19"/>
        <v>I</v>
      </c>
      <c r="C261" s="21">
        <f t="shared" si="20"/>
        <v>36583.474000000002</v>
      </c>
      <c r="D261" s="28" t="str">
        <f t="shared" si="21"/>
        <v>vis</v>
      </c>
      <c r="E261" s="56">
        <f>VLOOKUP(C261,Active!C$21:E$973,3,FALSE)</f>
        <v>-4424.0311517913851</v>
      </c>
      <c r="F261" s="6" t="s">
        <v>1481</v>
      </c>
      <c r="G261" s="28" t="str">
        <f t="shared" si="22"/>
        <v>36583.474</v>
      </c>
      <c r="H261" s="21">
        <f t="shared" si="23"/>
        <v>-4424</v>
      </c>
      <c r="I261" s="57" t="s">
        <v>2688</v>
      </c>
      <c r="J261" s="58" t="s">
        <v>2689</v>
      </c>
      <c r="K261" s="57">
        <v>-4424</v>
      </c>
      <c r="L261" s="57" t="s">
        <v>2483</v>
      </c>
      <c r="M261" s="58" t="s">
        <v>1979</v>
      </c>
      <c r="N261" s="58"/>
      <c r="O261" s="59" t="s">
        <v>2690</v>
      </c>
      <c r="P261" s="59" t="s">
        <v>2691</v>
      </c>
    </row>
    <row r="262" spans="1:16" ht="13.5" thickBot="1">
      <c r="A262" s="21" t="str">
        <f t="shared" si="18"/>
        <v> PZ 14.513 </v>
      </c>
      <c r="B262" s="6" t="str">
        <f t="shared" si="19"/>
        <v>I</v>
      </c>
      <c r="C262" s="21">
        <f t="shared" si="20"/>
        <v>36661.423999999999</v>
      </c>
      <c r="D262" s="28" t="str">
        <f t="shared" si="21"/>
        <v>vis</v>
      </c>
      <c r="E262" s="56">
        <f>VLOOKUP(C262,Active!C$21:E$973,3,FALSE)</f>
        <v>-4381.0265235113666</v>
      </c>
      <c r="F262" s="6" t="s">
        <v>1481</v>
      </c>
      <c r="G262" s="28" t="str">
        <f t="shared" si="22"/>
        <v>36661.424</v>
      </c>
      <c r="H262" s="21">
        <f t="shared" si="23"/>
        <v>-4381</v>
      </c>
      <c r="I262" s="57" t="s">
        <v>2692</v>
      </c>
      <c r="J262" s="58" t="s">
        <v>2693</v>
      </c>
      <c r="K262" s="57">
        <v>-4381</v>
      </c>
      <c r="L262" s="57" t="s">
        <v>2563</v>
      </c>
      <c r="M262" s="58" t="s">
        <v>1979</v>
      </c>
      <c r="N262" s="58"/>
      <c r="O262" s="59" t="s">
        <v>2690</v>
      </c>
      <c r="P262" s="59" t="s">
        <v>2691</v>
      </c>
    </row>
    <row r="263" spans="1:16" ht="13.5" thickBot="1">
      <c r="A263" s="21" t="str">
        <f t="shared" si="18"/>
        <v> AA 10.69 </v>
      </c>
      <c r="B263" s="6" t="str">
        <f t="shared" si="19"/>
        <v>I</v>
      </c>
      <c r="C263" s="21">
        <f t="shared" si="20"/>
        <v>36728.523000000001</v>
      </c>
      <c r="D263" s="28" t="str">
        <f t="shared" si="21"/>
        <v>vis</v>
      </c>
      <c r="E263" s="56">
        <f>VLOOKUP(C263,Active!C$21:E$973,3,FALSE)</f>
        <v>-4344.0083380981378</v>
      </c>
      <c r="F263" s="6" t="s">
        <v>1481</v>
      </c>
      <c r="G263" s="28" t="str">
        <f t="shared" si="22"/>
        <v>36728.523</v>
      </c>
      <c r="H263" s="21">
        <f t="shared" si="23"/>
        <v>-4344</v>
      </c>
      <c r="I263" s="57" t="s">
        <v>2694</v>
      </c>
      <c r="J263" s="58" t="s">
        <v>2695</v>
      </c>
      <c r="K263" s="57">
        <v>-4344</v>
      </c>
      <c r="L263" s="57" t="s">
        <v>2696</v>
      </c>
      <c r="M263" s="58" t="s">
        <v>1979</v>
      </c>
      <c r="N263" s="58"/>
      <c r="O263" s="59" t="s">
        <v>2430</v>
      </c>
      <c r="P263" s="59" t="s">
        <v>2697</v>
      </c>
    </row>
    <row r="264" spans="1:16" ht="13.5" thickBot="1">
      <c r="A264" s="21" t="str">
        <f t="shared" si="18"/>
        <v> PZ 14.513 </v>
      </c>
      <c r="B264" s="6" t="str">
        <f t="shared" si="19"/>
        <v>I</v>
      </c>
      <c r="C264" s="21">
        <f t="shared" si="20"/>
        <v>36757.482000000004</v>
      </c>
      <c r="D264" s="28" t="str">
        <f t="shared" si="21"/>
        <v>vis</v>
      </c>
      <c r="E264" s="56">
        <f>VLOOKUP(C264,Active!C$21:E$973,3,FALSE)</f>
        <v>-4328.0318014674613</v>
      </c>
      <c r="F264" s="6" t="s">
        <v>1481</v>
      </c>
      <c r="G264" s="28" t="str">
        <f t="shared" si="22"/>
        <v>36757.482</v>
      </c>
      <c r="H264" s="21">
        <f t="shared" si="23"/>
        <v>-4328</v>
      </c>
      <c r="I264" s="57" t="s">
        <v>2698</v>
      </c>
      <c r="J264" s="58" t="s">
        <v>2699</v>
      </c>
      <c r="K264" s="57">
        <v>-4328</v>
      </c>
      <c r="L264" s="57" t="s">
        <v>2444</v>
      </c>
      <c r="M264" s="58" t="s">
        <v>1979</v>
      </c>
      <c r="N264" s="58"/>
      <c r="O264" s="59" t="s">
        <v>2690</v>
      </c>
      <c r="P264" s="59" t="s">
        <v>2691</v>
      </c>
    </row>
    <row r="265" spans="1:16" ht="13.5" thickBot="1">
      <c r="A265" s="21" t="str">
        <f t="shared" si="18"/>
        <v> AC 205.19 </v>
      </c>
      <c r="B265" s="6" t="str">
        <f t="shared" si="19"/>
        <v>I</v>
      </c>
      <c r="C265" s="21">
        <f t="shared" si="20"/>
        <v>36759.309000000001</v>
      </c>
      <c r="D265" s="28" t="str">
        <f t="shared" si="21"/>
        <v>vis</v>
      </c>
      <c r="E265" s="56">
        <f>VLOOKUP(C265,Active!C$21:E$973,3,FALSE)</f>
        <v>-4327.0238546314449</v>
      </c>
      <c r="F265" s="6" t="s">
        <v>1481</v>
      </c>
      <c r="G265" s="28" t="str">
        <f t="shared" si="22"/>
        <v>36759.309</v>
      </c>
      <c r="H265" s="21">
        <f t="shared" si="23"/>
        <v>-4327</v>
      </c>
      <c r="I265" s="57" t="s">
        <v>2700</v>
      </c>
      <c r="J265" s="58" t="s">
        <v>2701</v>
      </c>
      <c r="K265" s="57">
        <v>-4327</v>
      </c>
      <c r="L265" s="57" t="s">
        <v>2531</v>
      </c>
      <c r="M265" s="58" t="s">
        <v>1979</v>
      </c>
      <c r="N265" s="58"/>
      <c r="O265" s="59" t="s">
        <v>2645</v>
      </c>
      <c r="P265" s="59" t="s">
        <v>2702</v>
      </c>
    </row>
    <row r="266" spans="1:16" ht="13.5" thickBot="1">
      <c r="A266" s="21" t="str">
        <f t="shared" si="18"/>
        <v> PZ 14.513 </v>
      </c>
      <c r="B266" s="6" t="str">
        <f t="shared" si="19"/>
        <v>I</v>
      </c>
      <c r="C266" s="21">
        <f t="shared" si="20"/>
        <v>36759.317000000003</v>
      </c>
      <c r="D266" s="28" t="str">
        <f t="shared" si="21"/>
        <v>vis</v>
      </c>
      <c r="E266" s="56">
        <f>VLOOKUP(C266,Active!C$21:E$973,3,FALSE)</f>
        <v>-4327.0194410711329</v>
      </c>
      <c r="F266" s="6" t="s">
        <v>1481</v>
      </c>
      <c r="G266" s="28" t="str">
        <f t="shared" si="22"/>
        <v>36759.317</v>
      </c>
      <c r="H266" s="21">
        <f t="shared" si="23"/>
        <v>-4327</v>
      </c>
      <c r="I266" s="57" t="s">
        <v>2703</v>
      </c>
      <c r="J266" s="58" t="s">
        <v>2704</v>
      </c>
      <c r="K266" s="57">
        <v>-4327</v>
      </c>
      <c r="L266" s="57" t="s">
        <v>2656</v>
      </c>
      <c r="M266" s="58" t="s">
        <v>1979</v>
      </c>
      <c r="N266" s="58"/>
      <c r="O266" s="59" t="s">
        <v>2690</v>
      </c>
      <c r="P266" s="59" t="s">
        <v>2691</v>
      </c>
    </row>
    <row r="267" spans="1:16" ht="13.5" thickBot="1">
      <c r="A267" s="21" t="str">
        <f t="shared" ref="A267:A330" si="24">P267</f>
        <v> PZ 14.513 </v>
      </c>
      <c r="B267" s="6" t="str">
        <f t="shared" ref="B267:B330" si="25">IF(H267=INT(H267),"I","II")</f>
        <v>I</v>
      </c>
      <c r="C267" s="21">
        <f t="shared" ref="C267:C330" si="26">1*G267</f>
        <v>36777.423999999999</v>
      </c>
      <c r="D267" s="28" t="str">
        <f t="shared" ref="D267:D330" si="27">VLOOKUP(F267,I$1:J$5,2,FALSE)</f>
        <v>vis</v>
      </c>
      <c r="E267" s="56">
        <f>VLOOKUP(C267,Active!C$21:E$973,3,FALSE)</f>
        <v>-4317.029899002292</v>
      </c>
      <c r="F267" s="6" t="s">
        <v>1481</v>
      </c>
      <c r="G267" s="28" t="str">
        <f t="shared" ref="G267:G330" si="28">MID(I267,3,LEN(I267)-3)</f>
        <v>36777.424</v>
      </c>
      <c r="H267" s="21">
        <f t="shared" ref="H267:H330" si="29">1*K267</f>
        <v>-4317</v>
      </c>
      <c r="I267" s="57" t="s">
        <v>2705</v>
      </c>
      <c r="J267" s="58" t="s">
        <v>2706</v>
      </c>
      <c r="K267" s="57">
        <v>-4317</v>
      </c>
      <c r="L267" s="57" t="s">
        <v>2537</v>
      </c>
      <c r="M267" s="58" t="s">
        <v>1979</v>
      </c>
      <c r="N267" s="58"/>
      <c r="O267" s="59" t="s">
        <v>2690</v>
      </c>
      <c r="P267" s="59" t="s">
        <v>2691</v>
      </c>
    </row>
    <row r="268" spans="1:16" ht="13.5" thickBot="1">
      <c r="A268" s="21" t="str">
        <f t="shared" si="24"/>
        <v> PZ 14.513 </v>
      </c>
      <c r="B268" s="6" t="str">
        <f t="shared" si="25"/>
        <v>I</v>
      </c>
      <c r="C268" s="21">
        <f t="shared" si="26"/>
        <v>36795.559000000001</v>
      </c>
      <c r="D268" s="28" t="str">
        <f t="shared" si="27"/>
        <v>vis</v>
      </c>
      <c r="E268" s="56">
        <f>VLOOKUP(C268,Active!C$21:E$973,3,FALSE)</f>
        <v>-4307.0249094723595</v>
      </c>
      <c r="F268" s="6" t="s">
        <v>1481</v>
      </c>
      <c r="G268" s="28" t="str">
        <f t="shared" si="28"/>
        <v>36795.559</v>
      </c>
      <c r="H268" s="21">
        <f t="shared" si="29"/>
        <v>-4307</v>
      </c>
      <c r="I268" s="57" t="s">
        <v>2707</v>
      </c>
      <c r="J268" s="58" t="s">
        <v>2708</v>
      </c>
      <c r="K268" s="57">
        <v>-4307</v>
      </c>
      <c r="L268" s="57" t="s">
        <v>2505</v>
      </c>
      <c r="M268" s="58" t="s">
        <v>1979</v>
      </c>
      <c r="N268" s="58"/>
      <c r="O268" s="59" t="s">
        <v>2690</v>
      </c>
      <c r="P268" s="59" t="s">
        <v>2691</v>
      </c>
    </row>
    <row r="269" spans="1:16" ht="13.5" thickBot="1">
      <c r="A269" s="21" t="str">
        <f t="shared" si="24"/>
        <v> PZ 14.513 </v>
      </c>
      <c r="B269" s="6" t="str">
        <f t="shared" si="25"/>
        <v>I</v>
      </c>
      <c r="C269" s="21">
        <f t="shared" si="26"/>
        <v>36797.368000000002</v>
      </c>
      <c r="D269" s="28" t="str">
        <f t="shared" si="27"/>
        <v>vis</v>
      </c>
      <c r="E269" s="56">
        <f>VLOOKUP(C269,Active!C$21:E$973,3,FALSE)</f>
        <v>-4306.0268931470409</v>
      </c>
      <c r="F269" s="6" t="s">
        <v>1481</v>
      </c>
      <c r="G269" s="28" t="str">
        <f t="shared" si="28"/>
        <v>36797.368</v>
      </c>
      <c r="H269" s="21">
        <f t="shared" si="29"/>
        <v>-4306</v>
      </c>
      <c r="I269" s="57" t="s">
        <v>2709</v>
      </c>
      <c r="J269" s="58" t="s">
        <v>2710</v>
      </c>
      <c r="K269" s="57">
        <v>-4306</v>
      </c>
      <c r="L269" s="57" t="s">
        <v>2488</v>
      </c>
      <c r="M269" s="58" t="s">
        <v>1979</v>
      </c>
      <c r="N269" s="58"/>
      <c r="O269" s="59" t="s">
        <v>2690</v>
      </c>
      <c r="P269" s="59" t="s">
        <v>2691</v>
      </c>
    </row>
    <row r="270" spans="1:16" ht="13.5" thickBot="1">
      <c r="A270" s="21" t="str">
        <f t="shared" si="24"/>
        <v> PZ 14.513 </v>
      </c>
      <c r="B270" s="6" t="str">
        <f t="shared" si="25"/>
        <v>I</v>
      </c>
      <c r="C270" s="21">
        <f t="shared" si="26"/>
        <v>36806.425999999999</v>
      </c>
      <c r="D270" s="28" t="str">
        <f t="shared" si="27"/>
        <v>vis</v>
      </c>
      <c r="E270" s="56">
        <f>VLOOKUP(C270,Active!C$21:E$973,3,FALSE)</f>
        <v>-4301.0296394849456</v>
      </c>
      <c r="F270" s="6" t="s">
        <v>1481</v>
      </c>
      <c r="G270" s="28" t="str">
        <f t="shared" si="28"/>
        <v>36806.426</v>
      </c>
      <c r="H270" s="21">
        <f t="shared" si="29"/>
        <v>-4301</v>
      </c>
      <c r="I270" s="57" t="s">
        <v>2711</v>
      </c>
      <c r="J270" s="58" t="s">
        <v>2712</v>
      </c>
      <c r="K270" s="57">
        <v>-4301</v>
      </c>
      <c r="L270" s="57" t="s">
        <v>2537</v>
      </c>
      <c r="M270" s="58" t="s">
        <v>1979</v>
      </c>
      <c r="N270" s="58"/>
      <c r="O270" s="59" t="s">
        <v>2690</v>
      </c>
      <c r="P270" s="59" t="s">
        <v>2691</v>
      </c>
    </row>
    <row r="271" spans="1:16" ht="13.5" thickBot="1">
      <c r="A271" s="21" t="str">
        <f t="shared" si="24"/>
        <v> AC 205.19 </v>
      </c>
      <c r="B271" s="6" t="str">
        <f t="shared" si="25"/>
        <v>I</v>
      </c>
      <c r="C271" s="21">
        <f t="shared" si="26"/>
        <v>36806.447</v>
      </c>
      <c r="D271" s="28" t="str">
        <f t="shared" si="27"/>
        <v>vis</v>
      </c>
      <c r="E271" s="56">
        <f>VLOOKUP(C271,Active!C$21:E$973,3,FALSE)</f>
        <v>-4301.0180538891291</v>
      </c>
      <c r="F271" s="6" t="s">
        <v>1481</v>
      </c>
      <c r="G271" s="28" t="str">
        <f t="shared" si="28"/>
        <v>36806.447</v>
      </c>
      <c r="H271" s="21">
        <f t="shared" si="29"/>
        <v>-4301</v>
      </c>
      <c r="I271" s="57" t="s">
        <v>2713</v>
      </c>
      <c r="J271" s="58" t="s">
        <v>2714</v>
      </c>
      <c r="K271" s="57">
        <v>-4301</v>
      </c>
      <c r="L271" s="57" t="s">
        <v>2715</v>
      </c>
      <c r="M271" s="58" t="s">
        <v>1979</v>
      </c>
      <c r="N271" s="58"/>
      <c r="O271" s="59" t="s">
        <v>2645</v>
      </c>
      <c r="P271" s="59" t="s">
        <v>2702</v>
      </c>
    </row>
    <row r="272" spans="1:16" ht="13.5" thickBot="1">
      <c r="A272" s="21" t="str">
        <f t="shared" si="24"/>
        <v> AC 205.24 </v>
      </c>
      <c r="B272" s="6" t="str">
        <f t="shared" si="25"/>
        <v>I</v>
      </c>
      <c r="C272" s="21">
        <f t="shared" si="26"/>
        <v>36811.868000000002</v>
      </c>
      <c r="D272" s="28" t="str">
        <f t="shared" si="27"/>
        <v>vis</v>
      </c>
      <c r="E272" s="56">
        <f>VLOOKUP(C272,Active!C$21:E$973,3,FALSE)</f>
        <v>-4298.0273150834064</v>
      </c>
      <c r="F272" s="6" t="s">
        <v>1481</v>
      </c>
      <c r="G272" s="28" t="str">
        <f t="shared" si="28"/>
        <v>36811.868</v>
      </c>
      <c r="H272" s="21">
        <f t="shared" si="29"/>
        <v>-4298</v>
      </c>
      <c r="I272" s="57" t="s">
        <v>2716</v>
      </c>
      <c r="J272" s="58" t="s">
        <v>2717</v>
      </c>
      <c r="K272" s="57">
        <v>-4298</v>
      </c>
      <c r="L272" s="57" t="s">
        <v>2578</v>
      </c>
      <c r="M272" s="58" t="s">
        <v>1979</v>
      </c>
      <c r="N272" s="58"/>
      <c r="O272" s="59" t="s">
        <v>2690</v>
      </c>
      <c r="P272" s="59" t="s">
        <v>2718</v>
      </c>
    </row>
    <row r="273" spans="1:16" ht="13.5" thickBot="1">
      <c r="A273" s="21" t="str">
        <f t="shared" si="24"/>
        <v> PZ 14.513 </v>
      </c>
      <c r="B273" s="6" t="str">
        <f t="shared" si="25"/>
        <v>I</v>
      </c>
      <c r="C273" s="21">
        <f t="shared" si="26"/>
        <v>36815.478999999999</v>
      </c>
      <c r="D273" s="28" t="str">
        <f t="shared" si="27"/>
        <v>vis</v>
      </c>
      <c r="E273" s="56">
        <f>VLOOKUP(C273,Active!C$21:E$973,3,FALSE)</f>
        <v>-4296.0351442980436</v>
      </c>
      <c r="F273" s="6" t="s">
        <v>1481</v>
      </c>
      <c r="G273" s="28" t="str">
        <f t="shared" si="28"/>
        <v>36815.479</v>
      </c>
      <c r="H273" s="21">
        <f t="shared" si="29"/>
        <v>-4296</v>
      </c>
      <c r="I273" s="57" t="s">
        <v>2719</v>
      </c>
      <c r="J273" s="58" t="s">
        <v>2720</v>
      </c>
      <c r="K273" s="57">
        <v>-4296</v>
      </c>
      <c r="L273" s="57" t="s">
        <v>2429</v>
      </c>
      <c r="M273" s="58" t="s">
        <v>1979</v>
      </c>
      <c r="N273" s="58"/>
      <c r="O273" s="59" t="s">
        <v>2690</v>
      </c>
      <c r="P273" s="59" t="s">
        <v>2691</v>
      </c>
    </row>
    <row r="274" spans="1:16" ht="13.5" thickBot="1">
      <c r="A274" s="21" t="str">
        <f t="shared" si="24"/>
        <v> PZ 14.513 </v>
      </c>
      <c r="B274" s="6" t="str">
        <f t="shared" si="25"/>
        <v>I</v>
      </c>
      <c r="C274" s="21">
        <f t="shared" si="26"/>
        <v>36817.305</v>
      </c>
      <c r="D274" s="28" t="str">
        <f t="shared" si="27"/>
        <v>vis</v>
      </c>
      <c r="E274" s="56">
        <f>VLOOKUP(C274,Active!C$21:E$973,3,FALSE)</f>
        <v>-4295.0277491570641</v>
      </c>
      <c r="F274" s="6" t="s">
        <v>1481</v>
      </c>
      <c r="G274" s="28" t="str">
        <f t="shared" si="28"/>
        <v>36817.305</v>
      </c>
      <c r="H274" s="21">
        <f t="shared" si="29"/>
        <v>-4295</v>
      </c>
      <c r="I274" s="57" t="s">
        <v>2721</v>
      </c>
      <c r="J274" s="58" t="s">
        <v>2722</v>
      </c>
      <c r="K274" s="57">
        <v>-4295</v>
      </c>
      <c r="L274" s="57" t="s">
        <v>2578</v>
      </c>
      <c r="M274" s="58" t="s">
        <v>1979</v>
      </c>
      <c r="N274" s="58"/>
      <c r="O274" s="59" t="s">
        <v>2690</v>
      </c>
      <c r="P274" s="59" t="s">
        <v>2691</v>
      </c>
    </row>
    <row r="275" spans="1:16" ht="13.5" thickBot="1">
      <c r="A275" s="21" t="str">
        <f t="shared" si="24"/>
        <v> AC 205.19 </v>
      </c>
      <c r="B275" s="6" t="str">
        <f t="shared" si="25"/>
        <v>I</v>
      </c>
      <c r="C275" s="21">
        <f t="shared" si="26"/>
        <v>36817.32</v>
      </c>
      <c r="D275" s="28" t="str">
        <f t="shared" si="27"/>
        <v>vis</v>
      </c>
      <c r="E275" s="56">
        <f>VLOOKUP(C275,Active!C$21:E$973,3,FALSE)</f>
        <v>-4295.0194737314814</v>
      </c>
      <c r="F275" s="6" t="s">
        <v>1481</v>
      </c>
      <c r="G275" s="28" t="str">
        <f t="shared" si="28"/>
        <v>36817.320</v>
      </c>
      <c r="H275" s="21">
        <f t="shared" si="29"/>
        <v>-4295</v>
      </c>
      <c r="I275" s="57" t="s">
        <v>2723</v>
      </c>
      <c r="J275" s="58" t="s">
        <v>2724</v>
      </c>
      <c r="K275" s="57">
        <v>-4295</v>
      </c>
      <c r="L275" s="57" t="s">
        <v>2656</v>
      </c>
      <c r="M275" s="58" t="s">
        <v>1979</v>
      </c>
      <c r="N275" s="58"/>
      <c r="O275" s="59" t="s">
        <v>2645</v>
      </c>
      <c r="P275" s="59" t="s">
        <v>2702</v>
      </c>
    </row>
    <row r="276" spans="1:16" ht="13.5" thickBot="1">
      <c r="A276" s="21" t="str">
        <f t="shared" si="24"/>
        <v> PZ 14.513 </v>
      </c>
      <c r="B276" s="6" t="str">
        <f t="shared" si="25"/>
        <v>I</v>
      </c>
      <c r="C276" s="21">
        <f t="shared" si="26"/>
        <v>36973.1895</v>
      </c>
      <c r="D276" s="28" t="str">
        <f t="shared" si="27"/>
        <v>vis</v>
      </c>
      <c r="E276" s="56">
        <f>VLOOKUP(C276,Active!C$21:E$973,3,FALSE)</f>
        <v>-4209.0270438701264</v>
      </c>
      <c r="F276" s="6" t="s">
        <v>1481</v>
      </c>
      <c r="G276" s="28" t="str">
        <f t="shared" si="28"/>
        <v>36973.1895</v>
      </c>
      <c r="H276" s="21">
        <f t="shared" si="29"/>
        <v>-4209</v>
      </c>
      <c r="I276" s="57" t="s">
        <v>2725</v>
      </c>
      <c r="J276" s="58" t="s">
        <v>2726</v>
      </c>
      <c r="K276" s="57">
        <v>-4209</v>
      </c>
      <c r="L276" s="57" t="s">
        <v>2727</v>
      </c>
      <c r="M276" s="58" t="s">
        <v>1979</v>
      </c>
      <c r="N276" s="58"/>
      <c r="O276" s="59" t="s">
        <v>2690</v>
      </c>
      <c r="P276" s="59" t="s">
        <v>2691</v>
      </c>
    </row>
    <row r="277" spans="1:16" ht="13.5" thickBot="1">
      <c r="A277" s="21" t="str">
        <f t="shared" si="24"/>
        <v> HABZ 53 </v>
      </c>
      <c r="B277" s="6" t="str">
        <f t="shared" si="25"/>
        <v>I</v>
      </c>
      <c r="C277" s="21">
        <f t="shared" si="26"/>
        <v>36991.334000000003</v>
      </c>
      <c r="D277" s="28" t="str">
        <f t="shared" si="27"/>
        <v>vis</v>
      </c>
      <c r="E277" s="56">
        <f>VLOOKUP(C277,Active!C$21:E$973,3,FALSE)</f>
        <v>-4199.0168132373246</v>
      </c>
      <c r="F277" s="6" t="s">
        <v>1481</v>
      </c>
      <c r="G277" s="28" t="str">
        <f t="shared" si="28"/>
        <v>36991.334</v>
      </c>
      <c r="H277" s="21">
        <f t="shared" si="29"/>
        <v>-4199</v>
      </c>
      <c r="I277" s="57" t="s">
        <v>2728</v>
      </c>
      <c r="J277" s="58" t="s">
        <v>2729</v>
      </c>
      <c r="K277" s="57">
        <v>-4199</v>
      </c>
      <c r="L277" s="57" t="s">
        <v>2730</v>
      </c>
      <c r="M277" s="58" t="s">
        <v>1953</v>
      </c>
      <c r="N277" s="58"/>
      <c r="O277" s="59" t="s">
        <v>2731</v>
      </c>
      <c r="P277" s="59" t="s">
        <v>2732</v>
      </c>
    </row>
    <row r="278" spans="1:16" ht="13.5" thickBot="1">
      <c r="A278" s="21" t="str">
        <f t="shared" si="24"/>
        <v>BAVM 15 </v>
      </c>
      <c r="B278" s="6" t="str">
        <f t="shared" si="25"/>
        <v>I</v>
      </c>
      <c r="C278" s="21">
        <f t="shared" si="26"/>
        <v>37018.523000000001</v>
      </c>
      <c r="D278" s="28" t="str">
        <f t="shared" si="27"/>
        <v>vis</v>
      </c>
      <c r="E278" s="56">
        <f>VLOOKUP(C278,Active!C$21:E$973,3,FALSE)</f>
        <v>-4184.0167768254523</v>
      </c>
      <c r="F278" s="6" t="s">
        <v>1481</v>
      </c>
      <c r="G278" s="28" t="str">
        <f t="shared" si="28"/>
        <v>37018.523</v>
      </c>
      <c r="H278" s="21">
        <f t="shared" si="29"/>
        <v>-4184</v>
      </c>
      <c r="I278" s="57" t="s">
        <v>2733</v>
      </c>
      <c r="J278" s="58" t="s">
        <v>2734</v>
      </c>
      <c r="K278" s="57">
        <v>-4184</v>
      </c>
      <c r="L278" s="57" t="s">
        <v>2730</v>
      </c>
      <c r="M278" s="58" t="s">
        <v>1979</v>
      </c>
      <c r="N278" s="58"/>
      <c r="O278" s="59" t="s">
        <v>2664</v>
      </c>
      <c r="P278" s="60" t="s">
        <v>2735</v>
      </c>
    </row>
    <row r="279" spans="1:16" ht="13.5" thickBot="1">
      <c r="A279" s="21" t="str">
        <f t="shared" si="24"/>
        <v>IBVS 180 </v>
      </c>
      <c r="B279" s="6" t="str">
        <f t="shared" si="25"/>
        <v>I</v>
      </c>
      <c r="C279" s="21">
        <f t="shared" si="26"/>
        <v>37132.711000000003</v>
      </c>
      <c r="D279" s="28" t="str">
        <f t="shared" si="27"/>
        <v>vis</v>
      </c>
      <c r="E279" s="56">
        <f>VLOOKUP(C279,Active!C$21:E$973,3,FALSE)</f>
        <v>-4121.0198237268123</v>
      </c>
      <c r="F279" s="6" t="s">
        <v>1481</v>
      </c>
      <c r="G279" s="28" t="str">
        <f t="shared" si="28"/>
        <v>37132.711</v>
      </c>
      <c r="H279" s="21">
        <f t="shared" si="29"/>
        <v>-4121</v>
      </c>
      <c r="I279" s="57" t="s">
        <v>2736</v>
      </c>
      <c r="J279" s="58" t="s">
        <v>2737</v>
      </c>
      <c r="K279" s="57">
        <v>-4121</v>
      </c>
      <c r="L279" s="57" t="s">
        <v>2611</v>
      </c>
      <c r="M279" s="58" t="s">
        <v>1979</v>
      </c>
      <c r="N279" s="58"/>
      <c r="O279" s="59" t="s">
        <v>2550</v>
      </c>
      <c r="P279" s="60" t="s">
        <v>2551</v>
      </c>
    </row>
    <row r="280" spans="1:16" ht="13.5" thickBot="1">
      <c r="A280" s="21" t="str">
        <f t="shared" si="24"/>
        <v> PZ 14.513 </v>
      </c>
      <c r="B280" s="6" t="str">
        <f t="shared" si="25"/>
        <v>I</v>
      </c>
      <c r="C280" s="21">
        <f t="shared" si="26"/>
        <v>37134.516900000002</v>
      </c>
      <c r="D280" s="28" t="str">
        <f t="shared" si="27"/>
        <v>vis</v>
      </c>
      <c r="E280" s="56">
        <f>VLOOKUP(C280,Active!C$21:E$973,3,FALSE)</f>
        <v>-4120.0235176561146</v>
      </c>
      <c r="F280" s="6" t="s">
        <v>1481</v>
      </c>
      <c r="G280" s="28" t="str">
        <f t="shared" si="28"/>
        <v>37134.5169</v>
      </c>
      <c r="H280" s="21">
        <f t="shared" si="29"/>
        <v>-4120</v>
      </c>
      <c r="I280" s="57" t="s">
        <v>2738</v>
      </c>
      <c r="J280" s="58" t="s">
        <v>2739</v>
      </c>
      <c r="K280" s="57">
        <v>-4120</v>
      </c>
      <c r="L280" s="57" t="s">
        <v>2740</v>
      </c>
      <c r="M280" s="58" t="s">
        <v>1979</v>
      </c>
      <c r="N280" s="58"/>
      <c r="O280" s="59" t="s">
        <v>2690</v>
      </c>
      <c r="P280" s="59" t="s">
        <v>2691</v>
      </c>
    </row>
    <row r="281" spans="1:16" ht="13.5" thickBot="1">
      <c r="A281" s="21" t="str">
        <f t="shared" si="24"/>
        <v> PZ 14.513 </v>
      </c>
      <c r="B281" s="6" t="str">
        <f t="shared" si="25"/>
        <v>I</v>
      </c>
      <c r="C281" s="21">
        <f t="shared" si="26"/>
        <v>37136.319799999997</v>
      </c>
      <c r="D281" s="28" t="str">
        <f t="shared" si="27"/>
        <v>vis</v>
      </c>
      <c r="E281" s="56">
        <f>VLOOKUP(C281,Active!C$21:E$973,3,FALSE)</f>
        <v>-4119.0288666705364</v>
      </c>
      <c r="F281" s="6" t="s">
        <v>1481</v>
      </c>
      <c r="G281" s="28" t="str">
        <f t="shared" si="28"/>
        <v>37136.3198</v>
      </c>
      <c r="H281" s="21">
        <f t="shared" si="29"/>
        <v>-4119</v>
      </c>
      <c r="I281" s="57" t="s">
        <v>2741</v>
      </c>
      <c r="J281" s="58" t="s">
        <v>2742</v>
      </c>
      <c r="K281" s="57">
        <v>-4119</v>
      </c>
      <c r="L281" s="57" t="s">
        <v>2743</v>
      </c>
      <c r="M281" s="58" t="s">
        <v>1979</v>
      </c>
      <c r="N281" s="58"/>
      <c r="O281" s="59" t="s">
        <v>2690</v>
      </c>
      <c r="P281" s="59" t="s">
        <v>2691</v>
      </c>
    </row>
    <row r="282" spans="1:16" ht="13.5" thickBot="1">
      <c r="A282" s="21" t="str">
        <f t="shared" si="24"/>
        <v> PZ 14.513 </v>
      </c>
      <c r="B282" s="6" t="str">
        <f t="shared" si="25"/>
        <v>I</v>
      </c>
      <c r="C282" s="21">
        <f t="shared" si="26"/>
        <v>37165.326800000003</v>
      </c>
      <c r="D282" s="28" t="str">
        <f t="shared" si="27"/>
        <v>vis</v>
      </c>
      <c r="E282" s="56">
        <f>VLOOKUP(C282,Active!C$21:E$973,3,FALSE)</f>
        <v>-4103.0258486779931</v>
      </c>
      <c r="F282" s="6" t="s">
        <v>1481</v>
      </c>
      <c r="G282" s="28" t="str">
        <f t="shared" si="28"/>
        <v>37165.3268</v>
      </c>
      <c r="H282" s="21">
        <f t="shared" si="29"/>
        <v>-4103</v>
      </c>
      <c r="I282" s="57" t="s">
        <v>2744</v>
      </c>
      <c r="J282" s="58" t="s">
        <v>2745</v>
      </c>
      <c r="K282" s="57">
        <v>-4103</v>
      </c>
      <c r="L282" s="57" t="s">
        <v>2746</v>
      </c>
      <c r="M282" s="58" t="s">
        <v>1979</v>
      </c>
      <c r="N282" s="58"/>
      <c r="O282" s="59" t="s">
        <v>2690</v>
      </c>
      <c r="P282" s="59" t="s">
        <v>2691</v>
      </c>
    </row>
    <row r="283" spans="1:16" ht="13.5" thickBot="1">
      <c r="A283" s="21" t="str">
        <f t="shared" si="24"/>
        <v> PZ 15.218 </v>
      </c>
      <c r="B283" s="6" t="str">
        <f t="shared" si="25"/>
        <v>I</v>
      </c>
      <c r="C283" s="21">
        <f t="shared" si="26"/>
        <v>37165.335200000001</v>
      </c>
      <c r="D283" s="28" t="str">
        <f t="shared" si="27"/>
        <v>vis</v>
      </c>
      <c r="E283" s="56">
        <f>VLOOKUP(C283,Active!C$21:E$973,3,FALSE)</f>
        <v>-4103.0212144396673</v>
      </c>
      <c r="F283" s="6" t="s">
        <v>1481</v>
      </c>
      <c r="G283" s="28" t="str">
        <f t="shared" si="28"/>
        <v>37165.3352</v>
      </c>
      <c r="H283" s="21">
        <f t="shared" si="29"/>
        <v>-4103</v>
      </c>
      <c r="I283" s="57" t="s">
        <v>2747</v>
      </c>
      <c r="J283" s="58" t="s">
        <v>2748</v>
      </c>
      <c r="K283" s="57">
        <v>-4103</v>
      </c>
      <c r="L283" s="57" t="s">
        <v>2749</v>
      </c>
      <c r="M283" s="58" t="s">
        <v>1979</v>
      </c>
      <c r="N283" s="58"/>
      <c r="O283" s="59" t="s">
        <v>2750</v>
      </c>
      <c r="P283" s="59" t="s">
        <v>2751</v>
      </c>
    </row>
    <row r="284" spans="1:16" ht="13.5" thickBot="1">
      <c r="A284" s="21" t="str">
        <f t="shared" si="24"/>
        <v> PZ 14.503 </v>
      </c>
      <c r="B284" s="6" t="str">
        <f t="shared" si="25"/>
        <v>I</v>
      </c>
      <c r="C284" s="21">
        <f t="shared" si="26"/>
        <v>37165.336000000003</v>
      </c>
      <c r="D284" s="28" t="str">
        <f t="shared" si="27"/>
        <v>vis</v>
      </c>
      <c r="E284" s="56">
        <f>VLOOKUP(C284,Active!C$21:E$973,3,FALSE)</f>
        <v>-4103.0207730836346</v>
      </c>
      <c r="F284" s="6" t="s">
        <v>1481</v>
      </c>
      <c r="G284" s="28" t="str">
        <f t="shared" si="28"/>
        <v>37165.336</v>
      </c>
      <c r="H284" s="21">
        <f t="shared" si="29"/>
        <v>-4103</v>
      </c>
      <c r="I284" s="57" t="s">
        <v>2752</v>
      </c>
      <c r="J284" s="58" t="s">
        <v>2753</v>
      </c>
      <c r="K284" s="57">
        <v>-4103</v>
      </c>
      <c r="L284" s="57" t="s">
        <v>2510</v>
      </c>
      <c r="M284" s="58" t="s">
        <v>1979</v>
      </c>
      <c r="N284" s="58"/>
      <c r="O284" s="59" t="s">
        <v>2754</v>
      </c>
      <c r="P284" s="59" t="s">
        <v>2755</v>
      </c>
    </row>
    <row r="285" spans="1:16" ht="13.5" thickBot="1">
      <c r="A285" s="21" t="str">
        <f t="shared" si="24"/>
        <v> PZ 14.513 </v>
      </c>
      <c r="B285" s="6" t="str">
        <f t="shared" si="25"/>
        <v>I</v>
      </c>
      <c r="C285" s="21">
        <f t="shared" si="26"/>
        <v>37172.574999999997</v>
      </c>
      <c r="D285" s="28" t="str">
        <f t="shared" si="27"/>
        <v>vis</v>
      </c>
      <c r="E285" s="56">
        <f>VLOOKUP(C285,Active!C$21:E$973,3,FALSE)</f>
        <v>-4099.027052697249</v>
      </c>
      <c r="F285" s="6" t="s">
        <v>1481</v>
      </c>
      <c r="G285" s="28" t="str">
        <f t="shared" si="28"/>
        <v>37172.575</v>
      </c>
      <c r="H285" s="21">
        <f t="shared" si="29"/>
        <v>-4099</v>
      </c>
      <c r="I285" s="57" t="s">
        <v>2756</v>
      </c>
      <c r="J285" s="58" t="s">
        <v>2757</v>
      </c>
      <c r="K285" s="57">
        <v>-4099</v>
      </c>
      <c r="L285" s="57" t="s">
        <v>2488</v>
      </c>
      <c r="M285" s="58" t="s">
        <v>1979</v>
      </c>
      <c r="N285" s="58"/>
      <c r="O285" s="59" t="s">
        <v>2690</v>
      </c>
      <c r="P285" s="59" t="s">
        <v>2691</v>
      </c>
    </row>
    <row r="286" spans="1:16" ht="13.5" thickBot="1">
      <c r="A286" s="21" t="str">
        <f t="shared" si="24"/>
        <v> PZ 14.503 </v>
      </c>
      <c r="B286" s="6" t="str">
        <f t="shared" si="25"/>
        <v>I</v>
      </c>
      <c r="C286" s="21">
        <f t="shared" si="26"/>
        <v>37172.582000000002</v>
      </c>
      <c r="D286" s="28" t="str">
        <f t="shared" si="27"/>
        <v>vis</v>
      </c>
      <c r="E286" s="56">
        <f>VLOOKUP(C286,Active!C$21:E$973,3,FALSE)</f>
        <v>-4099.0231908319738</v>
      </c>
      <c r="F286" s="6" t="s">
        <v>1481</v>
      </c>
      <c r="G286" s="28" t="str">
        <f t="shared" si="28"/>
        <v>37172.582</v>
      </c>
      <c r="H286" s="21">
        <f t="shared" si="29"/>
        <v>-4099</v>
      </c>
      <c r="I286" s="57" t="s">
        <v>2758</v>
      </c>
      <c r="J286" s="58" t="s">
        <v>2759</v>
      </c>
      <c r="K286" s="57">
        <v>-4099</v>
      </c>
      <c r="L286" s="57" t="s">
        <v>2661</v>
      </c>
      <c r="M286" s="58" t="s">
        <v>1979</v>
      </c>
      <c r="N286" s="58"/>
      <c r="O286" s="59" t="s">
        <v>2754</v>
      </c>
      <c r="P286" s="59" t="s">
        <v>2755</v>
      </c>
    </row>
    <row r="287" spans="1:16" ht="13.5" thickBot="1">
      <c r="A287" s="21" t="str">
        <f t="shared" si="24"/>
        <v>BAVM 15 </v>
      </c>
      <c r="B287" s="6" t="str">
        <f t="shared" si="25"/>
        <v>I</v>
      </c>
      <c r="C287" s="21">
        <f t="shared" si="26"/>
        <v>37319.411</v>
      </c>
      <c r="D287" s="28" t="str">
        <f t="shared" si="27"/>
        <v>vis</v>
      </c>
      <c r="E287" s="56">
        <f>VLOOKUP(C287,Active!C$21:E$973,3,FALSE)</f>
        <v>-4018.0183599695365</v>
      </c>
      <c r="F287" s="6" t="s">
        <v>1481</v>
      </c>
      <c r="G287" s="28" t="str">
        <f t="shared" si="28"/>
        <v>37319.411</v>
      </c>
      <c r="H287" s="21">
        <f t="shared" si="29"/>
        <v>-4018</v>
      </c>
      <c r="I287" s="57" t="s">
        <v>2760</v>
      </c>
      <c r="J287" s="58" t="s">
        <v>2761</v>
      </c>
      <c r="K287" s="57">
        <v>-4018</v>
      </c>
      <c r="L287" s="57" t="s">
        <v>2715</v>
      </c>
      <c r="M287" s="58" t="s">
        <v>1979</v>
      </c>
      <c r="N287" s="58"/>
      <c r="O287" s="59" t="s">
        <v>2762</v>
      </c>
      <c r="P287" s="60" t="s">
        <v>2735</v>
      </c>
    </row>
    <row r="288" spans="1:16" ht="13.5" thickBot="1">
      <c r="A288" s="21" t="str">
        <f t="shared" si="24"/>
        <v>BAVM 15 </v>
      </c>
      <c r="B288" s="6" t="str">
        <f t="shared" si="25"/>
        <v>I</v>
      </c>
      <c r="C288" s="21">
        <f t="shared" si="26"/>
        <v>37368.360999999997</v>
      </c>
      <c r="D288" s="28" t="str">
        <f t="shared" si="27"/>
        <v>vis</v>
      </c>
      <c r="E288" s="56">
        <f>VLOOKUP(C288,Active!C$21:E$973,3,FALSE)</f>
        <v>-3991.0128878167866</v>
      </c>
      <c r="F288" s="6" t="s">
        <v>1481</v>
      </c>
      <c r="G288" s="28" t="str">
        <f t="shared" si="28"/>
        <v>37368.361</v>
      </c>
      <c r="H288" s="21">
        <f t="shared" si="29"/>
        <v>-3991</v>
      </c>
      <c r="I288" s="57" t="s">
        <v>2763</v>
      </c>
      <c r="J288" s="58" t="s">
        <v>2764</v>
      </c>
      <c r="K288" s="57">
        <v>-3991</v>
      </c>
      <c r="L288" s="57" t="s">
        <v>2631</v>
      </c>
      <c r="M288" s="58" t="s">
        <v>1979</v>
      </c>
      <c r="N288" s="58"/>
      <c r="O288" s="59" t="s">
        <v>2765</v>
      </c>
      <c r="P288" s="60" t="s">
        <v>2735</v>
      </c>
    </row>
    <row r="289" spans="1:16" ht="13.5" thickBot="1">
      <c r="A289" s="21" t="str">
        <f t="shared" si="24"/>
        <v>BAVM 15 </v>
      </c>
      <c r="B289" s="6" t="str">
        <f t="shared" si="25"/>
        <v>I</v>
      </c>
      <c r="C289" s="21">
        <f t="shared" si="26"/>
        <v>37368.362999999998</v>
      </c>
      <c r="D289" s="28" t="str">
        <f t="shared" si="27"/>
        <v>vis</v>
      </c>
      <c r="E289" s="56">
        <f>VLOOKUP(C289,Active!C$21:E$973,3,FALSE)</f>
        <v>-3991.0117844267088</v>
      </c>
      <c r="F289" s="6" t="s">
        <v>1481</v>
      </c>
      <c r="G289" s="28" t="str">
        <f t="shared" si="28"/>
        <v>37368.363</v>
      </c>
      <c r="H289" s="21">
        <f t="shared" si="29"/>
        <v>-3991</v>
      </c>
      <c r="I289" s="57" t="s">
        <v>2766</v>
      </c>
      <c r="J289" s="58" t="s">
        <v>2767</v>
      </c>
      <c r="K289" s="57">
        <v>-3991</v>
      </c>
      <c r="L289" s="57" t="s">
        <v>2768</v>
      </c>
      <c r="M289" s="58" t="s">
        <v>1979</v>
      </c>
      <c r="N289" s="58"/>
      <c r="O289" s="59" t="s">
        <v>2674</v>
      </c>
      <c r="P289" s="60" t="s">
        <v>2735</v>
      </c>
    </row>
    <row r="290" spans="1:16" ht="13.5" thickBot="1">
      <c r="A290" s="21" t="str">
        <f t="shared" si="24"/>
        <v> BRNO 6 </v>
      </c>
      <c r="B290" s="6" t="str">
        <f t="shared" si="25"/>
        <v>I</v>
      </c>
      <c r="C290" s="21">
        <f t="shared" si="26"/>
        <v>37493.425000000003</v>
      </c>
      <c r="D290" s="28" t="str">
        <f t="shared" si="27"/>
        <v>vis</v>
      </c>
      <c r="E290" s="56">
        <f>VLOOKUP(C290,Active!C$21:E$973,3,FALSE)</f>
        <v>-3922.0156994753797</v>
      </c>
      <c r="F290" s="6" t="s">
        <v>1481</v>
      </c>
      <c r="G290" s="28" t="str">
        <f t="shared" si="28"/>
        <v>37493.425</v>
      </c>
      <c r="H290" s="21">
        <f t="shared" si="29"/>
        <v>-3922</v>
      </c>
      <c r="I290" s="57" t="s">
        <v>2769</v>
      </c>
      <c r="J290" s="58" t="s">
        <v>2770</v>
      </c>
      <c r="K290" s="57">
        <v>-3922</v>
      </c>
      <c r="L290" s="57" t="s">
        <v>2653</v>
      </c>
      <c r="M290" s="58" t="s">
        <v>1979</v>
      </c>
      <c r="N290" s="58"/>
      <c r="O290" s="59" t="s">
        <v>2771</v>
      </c>
      <c r="P290" s="59" t="s">
        <v>2772</v>
      </c>
    </row>
    <row r="291" spans="1:16" ht="13.5" thickBot="1">
      <c r="A291" s="21" t="str">
        <f t="shared" si="24"/>
        <v> BRNO 6 </v>
      </c>
      <c r="B291" s="6" t="str">
        <f t="shared" si="25"/>
        <v>I</v>
      </c>
      <c r="C291" s="21">
        <f t="shared" si="26"/>
        <v>37493.425999999999</v>
      </c>
      <c r="D291" s="28" t="str">
        <f t="shared" si="27"/>
        <v>vis</v>
      </c>
      <c r="E291" s="56">
        <f>VLOOKUP(C291,Active!C$21:E$973,3,FALSE)</f>
        <v>-3922.0151477803424</v>
      </c>
      <c r="F291" s="6" t="s">
        <v>1481</v>
      </c>
      <c r="G291" s="28" t="str">
        <f t="shared" si="28"/>
        <v>37493.426</v>
      </c>
      <c r="H291" s="21">
        <f t="shared" si="29"/>
        <v>-3922</v>
      </c>
      <c r="I291" s="57" t="s">
        <v>2773</v>
      </c>
      <c r="J291" s="58" t="s">
        <v>2774</v>
      </c>
      <c r="K291" s="57">
        <v>-3922</v>
      </c>
      <c r="L291" s="57" t="s">
        <v>2667</v>
      </c>
      <c r="M291" s="58" t="s">
        <v>1979</v>
      </c>
      <c r="N291" s="58"/>
      <c r="O291" s="59" t="s">
        <v>2775</v>
      </c>
      <c r="P291" s="59" t="s">
        <v>2772</v>
      </c>
    </row>
    <row r="292" spans="1:16" ht="13.5" thickBot="1">
      <c r="A292" s="21" t="str">
        <f t="shared" si="24"/>
        <v> AA 18.332 </v>
      </c>
      <c r="B292" s="6" t="str">
        <f t="shared" si="25"/>
        <v>I</v>
      </c>
      <c r="C292" s="21">
        <f t="shared" si="26"/>
        <v>37522.428999999996</v>
      </c>
      <c r="D292" s="28" t="str">
        <f t="shared" si="27"/>
        <v>vis</v>
      </c>
      <c r="E292" s="56">
        <f>VLOOKUP(C292,Active!C$21:E$973,3,FALSE)</f>
        <v>-3906.0143365679592</v>
      </c>
      <c r="F292" s="6" t="s">
        <v>1481</v>
      </c>
      <c r="G292" s="28" t="str">
        <f t="shared" si="28"/>
        <v>37522.429</v>
      </c>
      <c r="H292" s="21">
        <f t="shared" si="29"/>
        <v>-3906</v>
      </c>
      <c r="I292" s="57" t="s">
        <v>2776</v>
      </c>
      <c r="J292" s="58" t="s">
        <v>2777</v>
      </c>
      <c r="K292" s="57">
        <v>-3906</v>
      </c>
      <c r="L292" s="57" t="s">
        <v>2778</v>
      </c>
      <c r="M292" s="58" t="s">
        <v>1979</v>
      </c>
      <c r="N292" s="58"/>
      <c r="O292" s="59" t="s">
        <v>2779</v>
      </c>
      <c r="P292" s="59" t="s">
        <v>2780</v>
      </c>
    </row>
    <row r="293" spans="1:16" ht="13.5" thickBot="1">
      <c r="A293" s="21" t="str">
        <f t="shared" si="24"/>
        <v>BAVM 15 </v>
      </c>
      <c r="B293" s="6" t="str">
        <f t="shared" si="25"/>
        <v>I</v>
      </c>
      <c r="C293" s="21">
        <f t="shared" si="26"/>
        <v>37542.358999999997</v>
      </c>
      <c r="D293" s="28" t="str">
        <f t="shared" si="27"/>
        <v>vis</v>
      </c>
      <c r="E293" s="56">
        <f>VLOOKUP(C293,Active!C$21:E$973,3,FALSE)</f>
        <v>-3895.0190544432535</v>
      </c>
      <c r="F293" s="6" t="s">
        <v>1481</v>
      </c>
      <c r="G293" s="28" t="str">
        <f t="shared" si="28"/>
        <v>37542.359</v>
      </c>
      <c r="H293" s="21">
        <f t="shared" si="29"/>
        <v>-3895</v>
      </c>
      <c r="I293" s="57" t="s">
        <v>2781</v>
      </c>
      <c r="J293" s="58" t="s">
        <v>2782</v>
      </c>
      <c r="K293" s="57">
        <v>-3895</v>
      </c>
      <c r="L293" s="57" t="s">
        <v>2656</v>
      </c>
      <c r="M293" s="58" t="s">
        <v>1979</v>
      </c>
      <c r="N293" s="58"/>
      <c r="O293" s="59" t="s">
        <v>2783</v>
      </c>
      <c r="P293" s="60" t="s">
        <v>2735</v>
      </c>
    </row>
    <row r="294" spans="1:16" ht="13.5" thickBot="1">
      <c r="A294" s="21" t="str">
        <f t="shared" si="24"/>
        <v> BRNO 6 </v>
      </c>
      <c r="B294" s="6" t="str">
        <f t="shared" si="25"/>
        <v>I</v>
      </c>
      <c r="C294" s="21">
        <f t="shared" si="26"/>
        <v>37542.360999999997</v>
      </c>
      <c r="D294" s="28" t="str">
        <f t="shared" si="27"/>
        <v>vis</v>
      </c>
      <c r="E294" s="56">
        <f>VLOOKUP(C294,Active!C$21:E$973,3,FALSE)</f>
        <v>-3895.0179510531752</v>
      </c>
      <c r="F294" s="6" t="s">
        <v>1481</v>
      </c>
      <c r="G294" s="28" t="str">
        <f t="shared" si="28"/>
        <v>37542.361</v>
      </c>
      <c r="H294" s="21">
        <f t="shared" si="29"/>
        <v>-3895</v>
      </c>
      <c r="I294" s="57" t="s">
        <v>2784</v>
      </c>
      <c r="J294" s="58" t="s">
        <v>2785</v>
      </c>
      <c r="K294" s="57">
        <v>-3895</v>
      </c>
      <c r="L294" s="57" t="s">
        <v>2715</v>
      </c>
      <c r="M294" s="58" t="s">
        <v>1979</v>
      </c>
      <c r="N294" s="58"/>
      <c r="O294" s="59" t="s">
        <v>2786</v>
      </c>
      <c r="P294" s="59" t="s">
        <v>2772</v>
      </c>
    </row>
    <row r="295" spans="1:16" ht="13.5" thickBot="1">
      <c r="A295" s="21" t="str">
        <f t="shared" si="24"/>
        <v> AA 18.332 </v>
      </c>
      <c r="B295" s="6" t="str">
        <f t="shared" si="25"/>
        <v>I</v>
      </c>
      <c r="C295" s="21">
        <f t="shared" si="26"/>
        <v>37542.368000000002</v>
      </c>
      <c r="D295" s="28" t="str">
        <f t="shared" si="27"/>
        <v>vis</v>
      </c>
      <c r="E295" s="56">
        <f>VLOOKUP(C295,Active!C$21:E$973,3,FALSE)</f>
        <v>-3895.0140891879005</v>
      </c>
      <c r="F295" s="6" t="s">
        <v>1481</v>
      </c>
      <c r="G295" s="28" t="str">
        <f t="shared" si="28"/>
        <v>37542.368</v>
      </c>
      <c r="H295" s="21">
        <f t="shared" si="29"/>
        <v>-3895</v>
      </c>
      <c r="I295" s="57" t="s">
        <v>2787</v>
      </c>
      <c r="J295" s="58" t="s">
        <v>2788</v>
      </c>
      <c r="K295" s="57">
        <v>-3895</v>
      </c>
      <c r="L295" s="57" t="s">
        <v>2778</v>
      </c>
      <c r="M295" s="58" t="s">
        <v>1979</v>
      </c>
      <c r="N295" s="58"/>
      <c r="O295" s="59" t="s">
        <v>2789</v>
      </c>
      <c r="P295" s="59" t="s">
        <v>2780</v>
      </c>
    </row>
    <row r="296" spans="1:16" ht="13.5" thickBot="1">
      <c r="A296" s="21" t="str">
        <f t="shared" si="24"/>
        <v>BAVM 15 </v>
      </c>
      <c r="B296" s="6" t="str">
        <f t="shared" si="25"/>
        <v>I</v>
      </c>
      <c r="C296" s="21">
        <f t="shared" si="26"/>
        <v>37551.421999999999</v>
      </c>
      <c r="D296" s="28" t="str">
        <f t="shared" si="27"/>
        <v>vis</v>
      </c>
      <c r="E296" s="56">
        <f>VLOOKUP(C296,Active!C$21:E$973,3,FALSE)</f>
        <v>-3890.0190423059612</v>
      </c>
      <c r="F296" s="6" t="s">
        <v>1481</v>
      </c>
      <c r="G296" s="28" t="str">
        <f t="shared" si="28"/>
        <v>37551.422</v>
      </c>
      <c r="H296" s="21">
        <f t="shared" si="29"/>
        <v>-3890</v>
      </c>
      <c r="I296" s="57" t="s">
        <v>2790</v>
      </c>
      <c r="J296" s="58" t="s">
        <v>2791</v>
      </c>
      <c r="K296" s="57">
        <v>-3890</v>
      </c>
      <c r="L296" s="57" t="s">
        <v>2656</v>
      </c>
      <c r="M296" s="58" t="s">
        <v>1979</v>
      </c>
      <c r="N296" s="58"/>
      <c r="O296" s="59" t="s">
        <v>2783</v>
      </c>
      <c r="P296" s="60" t="s">
        <v>2735</v>
      </c>
    </row>
    <row r="297" spans="1:16" ht="13.5" thickBot="1">
      <c r="A297" s="21" t="str">
        <f t="shared" si="24"/>
        <v>BAVM 15 </v>
      </c>
      <c r="B297" s="6" t="str">
        <f t="shared" si="25"/>
        <v>I</v>
      </c>
      <c r="C297" s="21">
        <f t="shared" si="26"/>
        <v>37560.491000000002</v>
      </c>
      <c r="D297" s="28" t="str">
        <f t="shared" si="27"/>
        <v>vis</v>
      </c>
      <c r="E297" s="56">
        <f>VLOOKUP(C297,Active!C$21:E$973,3,FALSE)</f>
        <v>-3885.0157199984355</v>
      </c>
      <c r="F297" s="6" t="s">
        <v>1481</v>
      </c>
      <c r="G297" s="28" t="str">
        <f t="shared" si="28"/>
        <v>37560.491</v>
      </c>
      <c r="H297" s="21">
        <f t="shared" si="29"/>
        <v>-3885</v>
      </c>
      <c r="I297" s="57" t="s">
        <v>2792</v>
      </c>
      <c r="J297" s="58" t="s">
        <v>2793</v>
      </c>
      <c r="K297" s="57">
        <v>-3885</v>
      </c>
      <c r="L297" s="57" t="s">
        <v>2653</v>
      </c>
      <c r="M297" s="58" t="s">
        <v>1979</v>
      </c>
      <c r="N297" s="58"/>
      <c r="O297" s="59" t="s">
        <v>2783</v>
      </c>
      <c r="P297" s="60" t="s">
        <v>2735</v>
      </c>
    </row>
    <row r="298" spans="1:16" ht="13.5" thickBot="1">
      <c r="A298" s="21" t="str">
        <f t="shared" si="24"/>
        <v>BAVM 15 </v>
      </c>
      <c r="B298" s="6" t="str">
        <f t="shared" si="25"/>
        <v>I</v>
      </c>
      <c r="C298" s="21">
        <f t="shared" si="26"/>
        <v>37569.548999999999</v>
      </c>
      <c r="D298" s="28" t="str">
        <f t="shared" si="27"/>
        <v>vis</v>
      </c>
      <c r="E298" s="56">
        <f>VLOOKUP(C298,Active!C$21:E$973,3,FALSE)</f>
        <v>-3880.0184663363407</v>
      </c>
      <c r="F298" s="6" t="s">
        <v>1481</v>
      </c>
      <c r="G298" s="28" t="str">
        <f t="shared" si="28"/>
        <v>37569.549</v>
      </c>
      <c r="H298" s="21">
        <f t="shared" si="29"/>
        <v>-3880</v>
      </c>
      <c r="I298" s="57" t="s">
        <v>2794</v>
      </c>
      <c r="J298" s="58" t="s">
        <v>2795</v>
      </c>
      <c r="K298" s="57">
        <v>-3880</v>
      </c>
      <c r="L298" s="57" t="s">
        <v>2715</v>
      </c>
      <c r="M298" s="58" t="s">
        <v>1979</v>
      </c>
      <c r="N298" s="58"/>
      <c r="O298" s="59" t="s">
        <v>2783</v>
      </c>
      <c r="P298" s="60" t="s">
        <v>2735</v>
      </c>
    </row>
    <row r="299" spans="1:16" ht="13.5" thickBot="1">
      <c r="A299" s="21" t="str">
        <f t="shared" si="24"/>
        <v>BAVM 15 </v>
      </c>
      <c r="B299" s="6" t="str">
        <f t="shared" si="25"/>
        <v>I</v>
      </c>
      <c r="C299" s="21">
        <f t="shared" si="26"/>
        <v>37571.358999999997</v>
      </c>
      <c r="D299" s="28" t="str">
        <f t="shared" si="27"/>
        <v>vis</v>
      </c>
      <c r="E299" s="56">
        <f>VLOOKUP(C299,Active!C$21:E$973,3,FALSE)</f>
        <v>-3879.0198983159848</v>
      </c>
      <c r="F299" s="6" t="s">
        <v>1481</v>
      </c>
      <c r="G299" s="28" t="str">
        <f t="shared" si="28"/>
        <v>37571.359</v>
      </c>
      <c r="H299" s="21">
        <f t="shared" si="29"/>
        <v>-3879</v>
      </c>
      <c r="I299" s="57" t="s">
        <v>2796</v>
      </c>
      <c r="J299" s="58" t="s">
        <v>2797</v>
      </c>
      <c r="K299" s="57">
        <v>-3879</v>
      </c>
      <c r="L299" s="57" t="s">
        <v>2611</v>
      </c>
      <c r="M299" s="58" t="s">
        <v>1979</v>
      </c>
      <c r="N299" s="58"/>
      <c r="O299" s="59" t="s">
        <v>2783</v>
      </c>
      <c r="P299" s="60" t="s">
        <v>2735</v>
      </c>
    </row>
    <row r="300" spans="1:16" ht="13.5" thickBot="1">
      <c r="A300" s="21" t="str">
        <f t="shared" si="24"/>
        <v>BAVM 15 </v>
      </c>
      <c r="B300" s="6" t="str">
        <f t="shared" si="25"/>
        <v>I</v>
      </c>
      <c r="C300" s="21">
        <f t="shared" si="26"/>
        <v>37578.610999999997</v>
      </c>
      <c r="D300" s="28" t="str">
        <f t="shared" si="27"/>
        <v>vis</v>
      </c>
      <c r="E300" s="56">
        <f>VLOOKUP(C300,Active!C$21:E$973,3,FALSE)</f>
        <v>-3875.0190058940898</v>
      </c>
      <c r="F300" s="6" t="s">
        <v>1481</v>
      </c>
      <c r="G300" s="28" t="str">
        <f t="shared" si="28"/>
        <v>37578.611</v>
      </c>
      <c r="H300" s="21">
        <f t="shared" si="29"/>
        <v>-3875</v>
      </c>
      <c r="I300" s="57" t="s">
        <v>2798</v>
      </c>
      <c r="J300" s="58" t="s">
        <v>2799</v>
      </c>
      <c r="K300" s="57">
        <v>-3875</v>
      </c>
      <c r="L300" s="57" t="s">
        <v>2584</v>
      </c>
      <c r="M300" s="58" t="s">
        <v>1979</v>
      </c>
      <c r="N300" s="58"/>
      <c r="O300" s="59" t="s">
        <v>2800</v>
      </c>
      <c r="P300" s="60" t="s">
        <v>2735</v>
      </c>
    </row>
    <row r="301" spans="1:16" ht="13.5" thickBot="1">
      <c r="A301" s="21" t="str">
        <f t="shared" si="24"/>
        <v>BAVM 15 </v>
      </c>
      <c r="B301" s="6" t="str">
        <f t="shared" si="25"/>
        <v>I</v>
      </c>
      <c r="C301" s="21">
        <f t="shared" si="26"/>
        <v>37578.616999999998</v>
      </c>
      <c r="D301" s="28" t="str">
        <f t="shared" si="27"/>
        <v>vis</v>
      </c>
      <c r="E301" s="56">
        <f>VLOOKUP(C301,Active!C$21:E$973,3,FALSE)</f>
        <v>-3875.015695723856</v>
      </c>
      <c r="F301" s="6" t="s">
        <v>1481</v>
      </c>
      <c r="G301" s="28" t="str">
        <f t="shared" si="28"/>
        <v>37578.617</v>
      </c>
      <c r="H301" s="21">
        <f t="shared" si="29"/>
        <v>-3875</v>
      </c>
      <c r="I301" s="57" t="s">
        <v>2801</v>
      </c>
      <c r="J301" s="58" t="s">
        <v>2802</v>
      </c>
      <c r="K301" s="57">
        <v>-3875</v>
      </c>
      <c r="L301" s="57" t="s">
        <v>2653</v>
      </c>
      <c r="M301" s="58" t="s">
        <v>1979</v>
      </c>
      <c r="N301" s="58"/>
      <c r="O301" s="59" t="s">
        <v>2783</v>
      </c>
      <c r="P301" s="60" t="s">
        <v>2735</v>
      </c>
    </row>
    <row r="302" spans="1:16" ht="13.5" thickBot="1">
      <c r="A302" s="21" t="str">
        <f t="shared" si="24"/>
        <v>BAVM 15 </v>
      </c>
      <c r="B302" s="6" t="str">
        <f t="shared" si="25"/>
        <v>I</v>
      </c>
      <c r="C302" s="21">
        <f t="shared" si="26"/>
        <v>37667.436000000002</v>
      </c>
      <c r="D302" s="28" t="str">
        <f t="shared" si="27"/>
        <v>vis</v>
      </c>
      <c r="E302" s="56">
        <f>VLOOKUP(C302,Active!C$21:E$973,3,FALSE)</f>
        <v>-3826.0146940663417</v>
      </c>
      <c r="F302" s="6" t="s">
        <v>1481</v>
      </c>
      <c r="G302" s="28" t="str">
        <f t="shared" si="28"/>
        <v>37667.436</v>
      </c>
      <c r="H302" s="21">
        <f t="shared" si="29"/>
        <v>-3826</v>
      </c>
      <c r="I302" s="57" t="s">
        <v>2803</v>
      </c>
      <c r="J302" s="58" t="s">
        <v>2804</v>
      </c>
      <c r="K302" s="57">
        <v>-3826</v>
      </c>
      <c r="L302" s="57" t="s">
        <v>2667</v>
      </c>
      <c r="M302" s="58" t="s">
        <v>1979</v>
      </c>
      <c r="N302" s="58"/>
      <c r="O302" s="59" t="s">
        <v>2805</v>
      </c>
      <c r="P302" s="60" t="s">
        <v>2735</v>
      </c>
    </row>
    <row r="303" spans="1:16" ht="13.5" thickBot="1">
      <c r="A303" s="21" t="str">
        <f t="shared" si="24"/>
        <v>BAVM 15 </v>
      </c>
      <c r="B303" s="6" t="str">
        <f t="shared" si="25"/>
        <v>I</v>
      </c>
      <c r="C303" s="21">
        <f t="shared" si="26"/>
        <v>37667.445</v>
      </c>
      <c r="D303" s="28" t="str">
        <f t="shared" si="27"/>
        <v>vis</v>
      </c>
      <c r="E303" s="56">
        <f>VLOOKUP(C303,Active!C$21:E$973,3,FALSE)</f>
        <v>-3826.0097288109928</v>
      </c>
      <c r="F303" s="6" t="s">
        <v>1481</v>
      </c>
      <c r="G303" s="28" t="str">
        <f t="shared" si="28"/>
        <v>37667.445</v>
      </c>
      <c r="H303" s="21">
        <f t="shared" si="29"/>
        <v>-3826</v>
      </c>
      <c r="I303" s="57" t="s">
        <v>2806</v>
      </c>
      <c r="J303" s="58" t="s">
        <v>2807</v>
      </c>
      <c r="K303" s="57">
        <v>-3826</v>
      </c>
      <c r="L303" s="57" t="s">
        <v>2808</v>
      </c>
      <c r="M303" s="58" t="s">
        <v>1979</v>
      </c>
      <c r="N303" s="58"/>
      <c r="O303" s="59" t="s">
        <v>2664</v>
      </c>
      <c r="P303" s="60" t="s">
        <v>2735</v>
      </c>
    </row>
    <row r="304" spans="1:16" ht="13.5" thickBot="1">
      <c r="A304" s="21" t="str">
        <f t="shared" si="24"/>
        <v>BAVM 15 </v>
      </c>
      <c r="B304" s="6" t="str">
        <f t="shared" si="25"/>
        <v>I</v>
      </c>
      <c r="C304" s="21">
        <f t="shared" si="26"/>
        <v>37696.427000000003</v>
      </c>
      <c r="D304" s="28" t="str">
        <f t="shared" si="27"/>
        <v>vis</v>
      </c>
      <c r="E304" s="56">
        <f>VLOOKUP(C304,Active!C$21:E$973,3,FALSE)</f>
        <v>-3810.020503194422</v>
      </c>
      <c r="F304" s="6" t="s">
        <v>1481</v>
      </c>
      <c r="G304" s="28" t="str">
        <f t="shared" si="28"/>
        <v>37696.427</v>
      </c>
      <c r="H304" s="21">
        <f t="shared" si="29"/>
        <v>-3810</v>
      </c>
      <c r="I304" s="57" t="s">
        <v>2809</v>
      </c>
      <c r="J304" s="58" t="s">
        <v>2810</v>
      </c>
      <c r="K304" s="57">
        <v>-3810</v>
      </c>
      <c r="L304" s="57" t="s">
        <v>2559</v>
      </c>
      <c r="M304" s="58" t="s">
        <v>1979</v>
      </c>
      <c r="N304" s="58"/>
      <c r="O304" s="59" t="s">
        <v>2783</v>
      </c>
      <c r="P304" s="60" t="s">
        <v>2735</v>
      </c>
    </row>
    <row r="305" spans="1:16" ht="13.5" thickBot="1">
      <c r="A305" s="21" t="str">
        <f t="shared" si="24"/>
        <v>BAVM 15 </v>
      </c>
      <c r="B305" s="6" t="str">
        <f t="shared" si="25"/>
        <v>I</v>
      </c>
      <c r="C305" s="21">
        <f t="shared" si="26"/>
        <v>37696.44</v>
      </c>
      <c r="D305" s="28" t="str">
        <f t="shared" si="27"/>
        <v>vis</v>
      </c>
      <c r="E305" s="56">
        <f>VLOOKUP(C305,Active!C$21:E$973,3,FALSE)</f>
        <v>-3810.013331158917</v>
      </c>
      <c r="F305" s="6" t="s">
        <v>1481</v>
      </c>
      <c r="G305" s="28" t="str">
        <f t="shared" si="28"/>
        <v>37696.440</v>
      </c>
      <c r="H305" s="21">
        <f t="shared" si="29"/>
        <v>-3810</v>
      </c>
      <c r="I305" s="57" t="s">
        <v>2811</v>
      </c>
      <c r="J305" s="58" t="s">
        <v>2812</v>
      </c>
      <c r="K305" s="57">
        <v>-3810</v>
      </c>
      <c r="L305" s="57" t="s">
        <v>2813</v>
      </c>
      <c r="M305" s="58" t="s">
        <v>1979</v>
      </c>
      <c r="N305" s="58"/>
      <c r="O305" s="59" t="s">
        <v>2814</v>
      </c>
      <c r="P305" s="60" t="s">
        <v>2735</v>
      </c>
    </row>
    <row r="306" spans="1:16" ht="13.5" thickBot="1">
      <c r="A306" s="21" t="str">
        <f t="shared" si="24"/>
        <v>BAVM 15 </v>
      </c>
      <c r="B306" s="6" t="str">
        <f t="shared" si="25"/>
        <v>I</v>
      </c>
      <c r="C306" s="21">
        <f t="shared" si="26"/>
        <v>37870.455000000002</v>
      </c>
      <c r="D306" s="28" t="str">
        <f t="shared" si="27"/>
        <v>vis</v>
      </c>
      <c r="E306" s="56">
        <f>VLOOKUP(C306,Active!C$21:E$973,3,FALSE)</f>
        <v>-3714.010118969723</v>
      </c>
      <c r="F306" s="6" t="s">
        <v>1481</v>
      </c>
      <c r="G306" s="28" t="str">
        <f t="shared" si="28"/>
        <v>37870.455</v>
      </c>
      <c r="H306" s="21">
        <f t="shared" si="29"/>
        <v>-3714</v>
      </c>
      <c r="I306" s="57" t="s">
        <v>2815</v>
      </c>
      <c r="J306" s="58" t="s">
        <v>2816</v>
      </c>
      <c r="K306" s="57">
        <v>-3714</v>
      </c>
      <c r="L306" s="57" t="s">
        <v>2808</v>
      </c>
      <c r="M306" s="58" t="s">
        <v>1979</v>
      </c>
      <c r="N306" s="58"/>
      <c r="O306" s="59" t="s">
        <v>2817</v>
      </c>
      <c r="P306" s="60" t="s">
        <v>2735</v>
      </c>
    </row>
    <row r="307" spans="1:16" ht="13.5" thickBot="1">
      <c r="A307" s="21" t="str">
        <f t="shared" si="24"/>
        <v>BAVM 15 </v>
      </c>
      <c r="B307" s="6" t="str">
        <f t="shared" si="25"/>
        <v>I</v>
      </c>
      <c r="C307" s="21">
        <f t="shared" si="26"/>
        <v>37870.455999999998</v>
      </c>
      <c r="D307" s="28" t="str">
        <f t="shared" si="27"/>
        <v>vis</v>
      </c>
      <c r="E307" s="56">
        <f>VLOOKUP(C307,Active!C$21:E$973,3,FALSE)</f>
        <v>-3714.0095672746861</v>
      </c>
      <c r="F307" s="6" t="s">
        <v>1481</v>
      </c>
      <c r="G307" s="28" t="str">
        <f t="shared" si="28"/>
        <v>37870.456</v>
      </c>
      <c r="H307" s="21">
        <f t="shared" si="29"/>
        <v>-3714</v>
      </c>
      <c r="I307" s="57" t="s">
        <v>2818</v>
      </c>
      <c r="J307" s="58" t="s">
        <v>2819</v>
      </c>
      <c r="K307" s="57">
        <v>-3714</v>
      </c>
      <c r="L307" s="57" t="s">
        <v>2820</v>
      </c>
      <c r="M307" s="58" t="s">
        <v>1979</v>
      </c>
      <c r="N307" s="58"/>
      <c r="O307" s="59" t="s">
        <v>2821</v>
      </c>
      <c r="P307" s="60" t="s">
        <v>2735</v>
      </c>
    </row>
    <row r="308" spans="1:16" ht="13.5" thickBot="1">
      <c r="A308" s="21" t="str">
        <f t="shared" si="24"/>
        <v>BAVM 15 </v>
      </c>
      <c r="B308" s="6" t="str">
        <f t="shared" si="25"/>
        <v>I</v>
      </c>
      <c r="C308" s="21">
        <f t="shared" si="26"/>
        <v>37888.572</v>
      </c>
      <c r="D308" s="28" t="str">
        <f t="shared" si="27"/>
        <v>vis</v>
      </c>
      <c r="E308" s="56">
        <f>VLOOKUP(C308,Active!C$21:E$973,3,FALSE)</f>
        <v>-3704.0150599504918</v>
      </c>
      <c r="F308" s="6" t="s">
        <v>1481</v>
      </c>
      <c r="G308" s="28" t="str">
        <f t="shared" si="28"/>
        <v>37888.572</v>
      </c>
      <c r="H308" s="21">
        <f t="shared" si="29"/>
        <v>-3704</v>
      </c>
      <c r="I308" s="57" t="s">
        <v>2822</v>
      </c>
      <c r="J308" s="58" t="s">
        <v>2823</v>
      </c>
      <c r="K308" s="57">
        <v>-3704</v>
      </c>
      <c r="L308" s="57" t="s">
        <v>2667</v>
      </c>
      <c r="M308" s="58" t="s">
        <v>1979</v>
      </c>
      <c r="N308" s="58"/>
      <c r="O308" s="59" t="s">
        <v>2783</v>
      </c>
      <c r="P308" s="60" t="s">
        <v>2735</v>
      </c>
    </row>
    <row r="309" spans="1:16" ht="13.5" thickBot="1">
      <c r="A309" s="21" t="str">
        <f t="shared" si="24"/>
        <v> AA 17.61 </v>
      </c>
      <c r="B309" s="6" t="str">
        <f t="shared" si="25"/>
        <v>I</v>
      </c>
      <c r="C309" s="21">
        <f t="shared" si="26"/>
        <v>37899.447999999997</v>
      </c>
      <c r="D309" s="28" t="str">
        <f t="shared" si="27"/>
        <v>vis</v>
      </c>
      <c r="E309" s="56">
        <f>VLOOKUP(C309,Active!C$21:E$973,3,FALSE)</f>
        <v>-3698.0148247077295</v>
      </c>
      <c r="F309" s="6" t="s">
        <v>1481</v>
      </c>
      <c r="G309" s="28" t="str">
        <f t="shared" si="28"/>
        <v>37899.448</v>
      </c>
      <c r="H309" s="21">
        <f t="shared" si="29"/>
        <v>-3698</v>
      </c>
      <c r="I309" s="57" t="s">
        <v>2824</v>
      </c>
      <c r="J309" s="58" t="s">
        <v>2825</v>
      </c>
      <c r="K309" s="57">
        <v>-3698</v>
      </c>
      <c r="L309" s="57" t="s">
        <v>2667</v>
      </c>
      <c r="M309" s="58" t="s">
        <v>1979</v>
      </c>
      <c r="N309" s="58"/>
      <c r="O309" s="59" t="s">
        <v>2826</v>
      </c>
      <c r="P309" s="59" t="s">
        <v>2827</v>
      </c>
    </row>
    <row r="310" spans="1:16" ht="13.5" thickBot="1">
      <c r="A310" s="21" t="str">
        <f t="shared" si="24"/>
        <v> AA 17.61 </v>
      </c>
      <c r="B310" s="6" t="str">
        <f t="shared" si="25"/>
        <v>I</v>
      </c>
      <c r="C310" s="21">
        <f t="shared" si="26"/>
        <v>37899.455999999998</v>
      </c>
      <c r="D310" s="28" t="str">
        <f t="shared" si="27"/>
        <v>vis</v>
      </c>
      <c r="E310" s="56">
        <f>VLOOKUP(C310,Active!C$21:E$973,3,FALSE)</f>
        <v>-3698.0104111474175</v>
      </c>
      <c r="F310" s="6" t="s">
        <v>1481</v>
      </c>
      <c r="G310" s="28" t="str">
        <f t="shared" si="28"/>
        <v>37899.456</v>
      </c>
      <c r="H310" s="21">
        <f t="shared" si="29"/>
        <v>-3698</v>
      </c>
      <c r="I310" s="57" t="s">
        <v>2828</v>
      </c>
      <c r="J310" s="58" t="s">
        <v>2829</v>
      </c>
      <c r="K310" s="57">
        <v>-3698</v>
      </c>
      <c r="L310" s="57" t="s">
        <v>2830</v>
      </c>
      <c r="M310" s="58" t="s">
        <v>1979</v>
      </c>
      <c r="N310" s="58"/>
      <c r="O310" s="59" t="s">
        <v>2831</v>
      </c>
      <c r="P310" s="59" t="s">
        <v>2827</v>
      </c>
    </row>
    <row r="311" spans="1:16" ht="13.5" thickBot="1">
      <c r="A311" s="21" t="str">
        <f t="shared" si="24"/>
        <v> BRNO 6 </v>
      </c>
      <c r="B311" s="6" t="str">
        <f t="shared" si="25"/>
        <v>I</v>
      </c>
      <c r="C311" s="21">
        <f t="shared" si="26"/>
        <v>37928.421000000002</v>
      </c>
      <c r="D311" s="28" t="str">
        <f t="shared" si="27"/>
        <v>vis</v>
      </c>
      <c r="E311" s="56">
        <f>VLOOKUP(C311,Active!C$21:E$973,3,FALSE)</f>
        <v>-3682.0305643465072</v>
      </c>
      <c r="F311" s="6" t="s">
        <v>1481</v>
      </c>
      <c r="G311" s="28" t="str">
        <f t="shared" si="28"/>
        <v>37928.421</v>
      </c>
      <c r="H311" s="21">
        <f t="shared" si="29"/>
        <v>-3682</v>
      </c>
      <c r="I311" s="57" t="s">
        <v>2832</v>
      </c>
      <c r="J311" s="58" t="s">
        <v>2833</v>
      </c>
      <c r="K311" s="57">
        <v>-3682</v>
      </c>
      <c r="L311" s="57" t="s">
        <v>2496</v>
      </c>
      <c r="M311" s="58" t="s">
        <v>1947</v>
      </c>
      <c r="N311" s="58"/>
      <c r="O311" s="59" t="s">
        <v>2834</v>
      </c>
      <c r="P311" s="59" t="s">
        <v>2772</v>
      </c>
    </row>
    <row r="312" spans="1:16" ht="13.5" thickBot="1">
      <c r="A312" s="21" t="str">
        <f t="shared" si="24"/>
        <v>BAVM 15 </v>
      </c>
      <c r="B312" s="6" t="str">
        <f t="shared" si="25"/>
        <v>I</v>
      </c>
      <c r="C312" s="21">
        <f t="shared" si="26"/>
        <v>37939.332000000002</v>
      </c>
      <c r="D312" s="28" t="str">
        <f t="shared" si="27"/>
        <v>vis</v>
      </c>
      <c r="E312" s="56">
        <f>VLOOKUP(C312,Active!C$21:E$973,3,FALSE)</f>
        <v>-3676.0110197773824</v>
      </c>
      <c r="F312" s="6" t="s">
        <v>1481</v>
      </c>
      <c r="G312" s="28" t="str">
        <f t="shared" si="28"/>
        <v>37939.332</v>
      </c>
      <c r="H312" s="21">
        <f t="shared" si="29"/>
        <v>-3676</v>
      </c>
      <c r="I312" s="57" t="s">
        <v>2835</v>
      </c>
      <c r="J312" s="58" t="s">
        <v>2836</v>
      </c>
      <c r="K312" s="57">
        <v>-3676</v>
      </c>
      <c r="L312" s="57" t="s">
        <v>2634</v>
      </c>
      <c r="M312" s="58" t="s">
        <v>1979</v>
      </c>
      <c r="N312" s="58"/>
      <c r="O312" s="59" t="s">
        <v>2837</v>
      </c>
      <c r="P312" s="60" t="s">
        <v>2735</v>
      </c>
    </row>
    <row r="313" spans="1:16" ht="13.5" thickBot="1">
      <c r="A313" s="21" t="str">
        <f t="shared" si="24"/>
        <v> AN 288.70 </v>
      </c>
      <c r="B313" s="6" t="str">
        <f t="shared" si="25"/>
        <v>I</v>
      </c>
      <c r="C313" s="21">
        <f t="shared" si="26"/>
        <v>37968.356</v>
      </c>
      <c r="D313" s="28" t="str">
        <f t="shared" si="27"/>
        <v>vis</v>
      </c>
      <c r="E313" s="56">
        <f>VLOOKUP(C313,Active!C$21:E$973,3,FALSE)</f>
        <v>-3659.9986229691822</v>
      </c>
      <c r="F313" s="6" t="s">
        <v>1481</v>
      </c>
      <c r="G313" s="28" t="str">
        <f t="shared" si="28"/>
        <v>37968.356</v>
      </c>
      <c r="H313" s="21">
        <f t="shared" si="29"/>
        <v>-3660</v>
      </c>
      <c r="I313" s="57" t="s">
        <v>2838</v>
      </c>
      <c r="J313" s="58" t="s">
        <v>2839</v>
      </c>
      <c r="K313" s="57">
        <v>-3660</v>
      </c>
      <c r="L313" s="57" t="s">
        <v>2840</v>
      </c>
      <c r="M313" s="58" t="s">
        <v>1979</v>
      </c>
      <c r="N313" s="58"/>
      <c r="O313" s="59" t="s">
        <v>2814</v>
      </c>
      <c r="P313" s="59" t="s">
        <v>2841</v>
      </c>
    </row>
    <row r="314" spans="1:16" ht="13.5" thickBot="1">
      <c r="A314" s="21" t="str">
        <f t="shared" si="24"/>
        <v> AN 288.70 </v>
      </c>
      <c r="B314" s="6" t="str">
        <f t="shared" si="25"/>
        <v>I</v>
      </c>
      <c r="C314" s="21">
        <f t="shared" si="26"/>
        <v>38006.398000000001</v>
      </c>
      <c r="D314" s="28" t="str">
        <f t="shared" si="27"/>
        <v>vis</v>
      </c>
      <c r="E314" s="56">
        <f>VLOOKUP(C314,Active!C$21:E$973,3,FALSE)</f>
        <v>-3639.0110403004383</v>
      </c>
      <c r="F314" s="6" t="s">
        <v>1481</v>
      </c>
      <c r="G314" s="28" t="str">
        <f t="shared" si="28"/>
        <v>38006.398</v>
      </c>
      <c r="H314" s="21">
        <f t="shared" si="29"/>
        <v>-3639</v>
      </c>
      <c r="I314" s="57" t="s">
        <v>2842</v>
      </c>
      <c r="J314" s="58" t="s">
        <v>2843</v>
      </c>
      <c r="K314" s="57">
        <v>-3639</v>
      </c>
      <c r="L314" s="57" t="s">
        <v>2634</v>
      </c>
      <c r="M314" s="58" t="s">
        <v>1979</v>
      </c>
      <c r="N314" s="58"/>
      <c r="O314" s="59" t="s">
        <v>2844</v>
      </c>
      <c r="P314" s="59" t="s">
        <v>2841</v>
      </c>
    </row>
    <row r="315" spans="1:16" ht="13.5" thickBot="1">
      <c r="A315" s="21" t="str">
        <f t="shared" si="24"/>
        <v> BRNO 6 </v>
      </c>
      <c r="B315" s="6" t="str">
        <f t="shared" si="25"/>
        <v>I</v>
      </c>
      <c r="C315" s="21">
        <f t="shared" si="26"/>
        <v>38084.328000000001</v>
      </c>
      <c r="D315" s="28" t="str">
        <f t="shared" si="27"/>
        <v>vis</v>
      </c>
      <c r="E315" s="56">
        <f>VLOOKUP(C315,Active!C$21:E$973,3,FALSE)</f>
        <v>-3596.0174459211953</v>
      </c>
      <c r="F315" s="6" t="s">
        <v>1481</v>
      </c>
      <c r="G315" s="28" t="str">
        <f t="shared" si="28"/>
        <v>38084.328</v>
      </c>
      <c r="H315" s="21">
        <f t="shared" si="29"/>
        <v>-3596</v>
      </c>
      <c r="I315" s="57" t="s">
        <v>2845</v>
      </c>
      <c r="J315" s="58" t="s">
        <v>2846</v>
      </c>
      <c r="K315" s="57">
        <v>-3596</v>
      </c>
      <c r="L315" s="57" t="s">
        <v>2847</v>
      </c>
      <c r="M315" s="58" t="s">
        <v>1979</v>
      </c>
      <c r="N315" s="58"/>
      <c r="O315" s="59" t="s">
        <v>2848</v>
      </c>
      <c r="P315" s="59" t="s">
        <v>2772</v>
      </c>
    </row>
    <row r="316" spans="1:16" ht="13.5" thickBot="1">
      <c r="A316" s="21" t="str">
        <f t="shared" si="24"/>
        <v> BRNO 6 </v>
      </c>
      <c r="B316" s="6" t="str">
        <f t="shared" si="25"/>
        <v>I</v>
      </c>
      <c r="C316" s="21">
        <f t="shared" si="26"/>
        <v>38084.337</v>
      </c>
      <c r="D316" s="28" t="str">
        <f t="shared" si="27"/>
        <v>vis</v>
      </c>
      <c r="E316" s="56">
        <f>VLOOKUP(C316,Active!C$21:E$973,3,FALSE)</f>
        <v>-3596.0124806658469</v>
      </c>
      <c r="F316" s="6" t="s">
        <v>1481</v>
      </c>
      <c r="G316" s="28" t="str">
        <f t="shared" si="28"/>
        <v>38084.337</v>
      </c>
      <c r="H316" s="21">
        <f t="shared" si="29"/>
        <v>-3596</v>
      </c>
      <c r="I316" s="57" t="s">
        <v>2849</v>
      </c>
      <c r="J316" s="58" t="s">
        <v>2850</v>
      </c>
      <c r="K316" s="57">
        <v>-3596</v>
      </c>
      <c r="L316" s="57" t="s">
        <v>2631</v>
      </c>
      <c r="M316" s="58" t="s">
        <v>1979</v>
      </c>
      <c r="N316" s="58"/>
      <c r="O316" s="59" t="s">
        <v>2851</v>
      </c>
      <c r="P316" s="59" t="s">
        <v>2772</v>
      </c>
    </row>
    <row r="317" spans="1:16" ht="13.5" thickBot="1">
      <c r="A317" s="21" t="str">
        <f t="shared" si="24"/>
        <v> BRNO 6 </v>
      </c>
      <c r="B317" s="6" t="str">
        <f t="shared" si="25"/>
        <v>I</v>
      </c>
      <c r="C317" s="21">
        <f t="shared" si="26"/>
        <v>38209.379000000001</v>
      </c>
      <c r="D317" s="28" t="str">
        <f t="shared" si="27"/>
        <v>vis</v>
      </c>
      <c r="E317" s="56">
        <f>VLOOKUP(C317,Active!C$21:E$973,3,FALSE)</f>
        <v>-3527.027429615297</v>
      </c>
      <c r="F317" s="6" t="s">
        <v>1481</v>
      </c>
      <c r="G317" s="28" t="str">
        <f t="shared" si="28"/>
        <v>38209.379</v>
      </c>
      <c r="H317" s="21">
        <f t="shared" si="29"/>
        <v>-3527</v>
      </c>
      <c r="I317" s="57" t="s">
        <v>2852</v>
      </c>
      <c r="J317" s="58" t="s">
        <v>2853</v>
      </c>
      <c r="K317" s="57">
        <v>-3527</v>
      </c>
      <c r="L317" s="57" t="s">
        <v>2578</v>
      </c>
      <c r="M317" s="58" t="s">
        <v>1979</v>
      </c>
      <c r="N317" s="58"/>
      <c r="O317" s="59" t="s">
        <v>2854</v>
      </c>
      <c r="P317" s="59" t="s">
        <v>2772</v>
      </c>
    </row>
    <row r="318" spans="1:16" ht="13.5" thickBot="1">
      <c r="A318" s="21" t="str">
        <f t="shared" si="24"/>
        <v>BAVM 18 </v>
      </c>
      <c r="B318" s="6" t="str">
        <f t="shared" si="25"/>
        <v>I</v>
      </c>
      <c r="C318" s="21">
        <f t="shared" si="26"/>
        <v>38218.468999999997</v>
      </c>
      <c r="D318" s="28" t="str">
        <f t="shared" si="27"/>
        <v>vis</v>
      </c>
      <c r="E318" s="56">
        <f>VLOOKUP(C318,Active!C$21:E$973,3,FALSE)</f>
        <v>-3522.0125217119589</v>
      </c>
      <c r="F318" s="6" t="s">
        <v>1481</v>
      </c>
      <c r="G318" s="28" t="str">
        <f t="shared" si="28"/>
        <v>38218.469</v>
      </c>
      <c r="H318" s="21">
        <f t="shared" si="29"/>
        <v>-3522</v>
      </c>
      <c r="I318" s="57" t="s">
        <v>2855</v>
      </c>
      <c r="J318" s="58" t="s">
        <v>2856</v>
      </c>
      <c r="K318" s="57">
        <v>-3522</v>
      </c>
      <c r="L318" s="57" t="s">
        <v>2631</v>
      </c>
      <c r="M318" s="58" t="s">
        <v>1979</v>
      </c>
      <c r="N318" s="58"/>
      <c r="O318" s="59" t="s">
        <v>2837</v>
      </c>
      <c r="P318" s="60" t="s">
        <v>2857</v>
      </c>
    </row>
    <row r="319" spans="1:16" ht="13.5" thickBot="1">
      <c r="A319" s="21" t="str">
        <f t="shared" si="24"/>
        <v> AA 17.61 </v>
      </c>
      <c r="B319" s="6" t="str">
        <f t="shared" si="25"/>
        <v>I</v>
      </c>
      <c r="C319" s="21">
        <f t="shared" si="26"/>
        <v>38247.462</v>
      </c>
      <c r="D319" s="28" t="str">
        <f t="shared" si="27"/>
        <v>vis</v>
      </c>
      <c r="E319" s="56">
        <f>VLOOKUP(C319,Active!C$21:E$973,3,FALSE)</f>
        <v>-3506.017227449961</v>
      </c>
      <c r="F319" s="6" t="s">
        <v>1481</v>
      </c>
      <c r="G319" s="28" t="str">
        <f t="shared" si="28"/>
        <v>38247.462</v>
      </c>
      <c r="H319" s="21">
        <f t="shared" si="29"/>
        <v>-3506</v>
      </c>
      <c r="I319" s="57" t="s">
        <v>2858</v>
      </c>
      <c r="J319" s="58" t="s">
        <v>2859</v>
      </c>
      <c r="K319" s="57">
        <v>-3506</v>
      </c>
      <c r="L319" s="57" t="s">
        <v>2641</v>
      </c>
      <c r="M319" s="58" t="s">
        <v>1979</v>
      </c>
      <c r="N319" s="58"/>
      <c r="O319" s="59" t="s">
        <v>2826</v>
      </c>
      <c r="P319" s="59" t="s">
        <v>2827</v>
      </c>
    </row>
    <row r="320" spans="1:16" ht="13.5" thickBot="1">
      <c r="A320" s="21" t="str">
        <f t="shared" si="24"/>
        <v>IBVS 180 </v>
      </c>
      <c r="B320" s="6" t="str">
        <f t="shared" si="25"/>
        <v>I</v>
      </c>
      <c r="C320" s="21">
        <f t="shared" si="26"/>
        <v>38274.659</v>
      </c>
      <c r="D320" s="28" t="str">
        <f t="shared" si="27"/>
        <v>vis</v>
      </c>
      <c r="E320" s="56">
        <f>VLOOKUP(C320,Active!C$21:E$973,3,FALSE)</f>
        <v>-3491.0127774777775</v>
      </c>
      <c r="F320" s="6" t="s">
        <v>1481</v>
      </c>
      <c r="G320" s="28" t="str">
        <f t="shared" si="28"/>
        <v>38274.659</v>
      </c>
      <c r="H320" s="21">
        <f t="shared" si="29"/>
        <v>-3491</v>
      </c>
      <c r="I320" s="57" t="s">
        <v>2860</v>
      </c>
      <c r="J320" s="58" t="s">
        <v>2861</v>
      </c>
      <c r="K320" s="57">
        <v>-3491</v>
      </c>
      <c r="L320" s="57" t="s">
        <v>2631</v>
      </c>
      <c r="M320" s="58" t="s">
        <v>1979</v>
      </c>
      <c r="N320" s="58"/>
      <c r="O320" s="59" t="s">
        <v>2550</v>
      </c>
      <c r="P320" s="60" t="s">
        <v>2551</v>
      </c>
    </row>
    <row r="321" spans="1:16" ht="13.5" thickBot="1">
      <c r="A321" s="21" t="str">
        <f t="shared" si="24"/>
        <v> AN 288.70 </v>
      </c>
      <c r="B321" s="6" t="str">
        <f t="shared" si="25"/>
        <v>I</v>
      </c>
      <c r="C321" s="21">
        <f t="shared" si="26"/>
        <v>38287.355000000003</v>
      </c>
      <c r="D321" s="28" t="str">
        <f t="shared" si="27"/>
        <v>vis</v>
      </c>
      <c r="E321" s="56">
        <f>VLOOKUP(C321,Active!C$21:E$973,3,FALSE)</f>
        <v>-3484.008457264265</v>
      </c>
      <c r="F321" s="6" t="s">
        <v>1481</v>
      </c>
      <c r="G321" s="28" t="str">
        <f t="shared" si="28"/>
        <v>38287.355</v>
      </c>
      <c r="H321" s="21">
        <f t="shared" si="29"/>
        <v>-3484</v>
      </c>
      <c r="I321" s="57" t="s">
        <v>2862</v>
      </c>
      <c r="J321" s="58" t="s">
        <v>2863</v>
      </c>
      <c r="K321" s="57">
        <v>-3484</v>
      </c>
      <c r="L321" s="57" t="s">
        <v>2696</v>
      </c>
      <c r="M321" s="58" t="s">
        <v>1979</v>
      </c>
      <c r="N321" s="58"/>
      <c r="O321" s="59" t="s">
        <v>2864</v>
      </c>
      <c r="P321" s="59" t="s">
        <v>2841</v>
      </c>
    </row>
    <row r="322" spans="1:16" ht="13.5" thickBot="1">
      <c r="A322" s="21" t="str">
        <f t="shared" si="24"/>
        <v> BRNO 6 </v>
      </c>
      <c r="B322" s="6" t="str">
        <f t="shared" si="25"/>
        <v>I</v>
      </c>
      <c r="C322" s="21">
        <f t="shared" si="26"/>
        <v>38316.347999999998</v>
      </c>
      <c r="D322" s="28" t="str">
        <f t="shared" si="27"/>
        <v>vis</v>
      </c>
      <c r="E322" s="56">
        <f>VLOOKUP(C322,Active!C$21:E$973,3,FALSE)</f>
        <v>-3468.0131630022715</v>
      </c>
      <c r="F322" s="6" t="s">
        <v>1481</v>
      </c>
      <c r="G322" s="28" t="str">
        <f t="shared" si="28"/>
        <v>38316.348</v>
      </c>
      <c r="H322" s="21">
        <f t="shared" si="29"/>
        <v>-3468</v>
      </c>
      <c r="I322" s="57" t="s">
        <v>2865</v>
      </c>
      <c r="J322" s="58" t="s">
        <v>2866</v>
      </c>
      <c r="K322" s="57">
        <v>-3468</v>
      </c>
      <c r="L322" s="57" t="s">
        <v>2813</v>
      </c>
      <c r="M322" s="58" t="s">
        <v>1979</v>
      </c>
      <c r="N322" s="58"/>
      <c r="O322" s="59" t="s">
        <v>2848</v>
      </c>
      <c r="P322" s="59" t="s">
        <v>2772</v>
      </c>
    </row>
    <row r="323" spans="1:16" ht="13.5" thickBot="1">
      <c r="A323" s="21" t="str">
        <f t="shared" si="24"/>
        <v> AN 288.70 </v>
      </c>
      <c r="B323" s="6" t="str">
        <f t="shared" si="25"/>
        <v>I</v>
      </c>
      <c r="C323" s="21">
        <f t="shared" si="26"/>
        <v>38316.375</v>
      </c>
      <c r="D323" s="28" t="str">
        <f t="shared" si="27"/>
        <v>vis</v>
      </c>
      <c r="E323" s="56">
        <f>VLOOKUP(C323,Active!C$21:E$973,3,FALSE)</f>
        <v>-3467.9982672362207</v>
      </c>
      <c r="F323" s="6" t="s">
        <v>1481</v>
      </c>
      <c r="G323" s="28" t="str">
        <f t="shared" si="28"/>
        <v>38316.375</v>
      </c>
      <c r="H323" s="21">
        <f t="shared" si="29"/>
        <v>-3468</v>
      </c>
      <c r="I323" s="57" t="s">
        <v>2867</v>
      </c>
      <c r="J323" s="58" t="s">
        <v>2868</v>
      </c>
      <c r="K323" s="57">
        <v>-3468</v>
      </c>
      <c r="L323" s="57" t="s">
        <v>2869</v>
      </c>
      <c r="M323" s="58" t="s">
        <v>1979</v>
      </c>
      <c r="N323" s="58"/>
      <c r="O323" s="59" t="s">
        <v>2844</v>
      </c>
      <c r="P323" s="59" t="s">
        <v>2841</v>
      </c>
    </row>
    <row r="324" spans="1:16" ht="13.5" thickBot="1">
      <c r="A324" s="21" t="str">
        <f t="shared" si="24"/>
        <v>BAVM 18 </v>
      </c>
      <c r="B324" s="6" t="str">
        <f t="shared" si="25"/>
        <v>I</v>
      </c>
      <c r="C324" s="21">
        <f t="shared" si="26"/>
        <v>38334.472000000002</v>
      </c>
      <c r="D324" s="28" t="str">
        <f t="shared" si="27"/>
        <v>vis</v>
      </c>
      <c r="E324" s="56">
        <f>VLOOKUP(C324,Active!C$21:E$973,3,FALSE)</f>
        <v>-3458.0142421177657</v>
      </c>
      <c r="F324" s="6" t="s">
        <v>1481</v>
      </c>
      <c r="G324" s="28" t="str">
        <f t="shared" si="28"/>
        <v>38334.472</v>
      </c>
      <c r="H324" s="21">
        <f t="shared" si="29"/>
        <v>-3458</v>
      </c>
      <c r="I324" s="57" t="s">
        <v>2870</v>
      </c>
      <c r="J324" s="58" t="s">
        <v>2871</v>
      </c>
      <c r="K324" s="57">
        <v>-3458</v>
      </c>
      <c r="L324" s="57" t="s">
        <v>2778</v>
      </c>
      <c r="M324" s="58" t="s">
        <v>1979</v>
      </c>
      <c r="N324" s="58"/>
      <c r="O324" s="59" t="s">
        <v>2783</v>
      </c>
      <c r="P324" s="60" t="s">
        <v>2857</v>
      </c>
    </row>
    <row r="325" spans="1:16" ht="13.5" thickBot="1">
      <c r="A325" s="21" t="str">
        <f t="shared" si="24"/>
        <v> BRNO 6 </v>
      </c>
      <c r="B325" s="6" t="str">
        <f t="shared" si="25"/>
        <v>I</v>
      </c>
      <c r="C325" s="21">
        <f t="shared" si="26"/>
        <v>38345.353999999999</v>
      </c>
      <c r="D325" s="28" t="str">
        <f t="shared" si="27"/>
        <v>vis</v>
      </c>
      <c r="E325" s="56">
        <f>VLOOKUP(C325,Active!C$21:E$973,3,FALSE)</f>
        <v>-3452.0106967047691</v>
      </c>
      <c r="F325" s="6" t="s">
        <v>1481</v>
      </c>
      <c r="G325" s="28" t="str">
        <f t="shared" si="28"/>
        <v>38345.354</v>
      </c>
      <c r="H325" s="21">
        <f t="shared" si="29"/>
        <v>-3452</v>
      </c>
      <c r="I325" s="57" t="s">
        <v>2872</v>
      </c>
      <c r="J325" s="58" t="s">
        <v>2873</v>
      </c>
      <c r="K325" s="57">
        <v>-3452</v>
      </c>
      <c r="L325" s="57" t="s">
        <v>2830</v>
      </c>
      <c r="M325" s="58" t="s">
        <v>1979</v>
      </c>
      <c r="N325" s="58"/>
      <c r="O325" s="59" t="s">
        <v>2874</v>
      </c>
      <c r="P325" s="59" t="s">
        <v>2772</v>
      </c>
    </row>
    <row r="326" spans="1:16" ht="13.5" thickBot="1">
      <c r="A326" s="21" t="str">
        <f t="shared" si="24"/>
        <v> AN 289.192 </v>
      </c>
      <c r="B326" s="6" t="str">
        <f t="shared" si="25"/>
        <v>I</v>
      </c>
      <c r="C326" s="21">
        <f t="shared" si="26"/>
        <v>38432.36</v>
      </c>
      <c r="D326" s="28" t="str">
        <f t="shared" si="27"/>
        <v>vis</v>
      </c>
      <c r="E326" s="56">
        <f>VLOOKUP(C326,Active!C$21:E$973,3,FALSE)</f>
        <v>-3404.0099181527294</v>
      </c>
      <c r="F326" s="6" t="s">
        <v>1481</v>
      </c>
      <c r="G326" s="28" t="str">
        <f t="shared" si="28"/>
        <v>38432.360</v>
      </c>
      <c r="H326" s="21">
        <f t="shared" si="29"/>
        <v>-3404</v>
      </c>
      <c r="I326" s="57" t="s">
        <v>2875</v>
      </c>
      <c r="J326" s="58" t="s">
        <v>2876</v>
      </c>
      <c r="K326" s="57">
        <v>-3404</v>
      </c>
      <c r="L326" s="57" t="s">
        <v>2808</v>
      </c>
      <c r="M326" s="58" t="s">
        <v>1979</v>
      </c>
      <c r="N326" s="58"/>
      <c r="O326" s="59" t="s">
        <v>2864</v>
      </c>
      <c r="P326" s="59" t="s">
        <v>2877</v>
      </c>
    </row>
    <row r="327" spans="1:16" ht="13.5" thickBot="1">
      <c r="A327" s="21" t="str">
        <f t="shared" si="24"/>
        <v>BAVM 18 </v>
      </c>
      <c r="B327" s="6" t="str">
        <f t="shared" si="25"/>
        <v>I</v>
      </c>
      <c r="C327" s="21">
        <f t="shared" si="26"/>
        <v>38470.417000000001</v>
      </c>
      <c r="D327" s="28" t="str">
        <f t="shared" si="27"/>
        <v>vis</v>
      </c>
      <c r="E327" s="56">
        <f>VLOOKUP(C327,Active!C$21:E$973,3,FALSE)</f>
        <v>-3383.0140600584032</v>
      </c>
      <c r="F327" s="6" t="s">
        <v>1481</v>
      </c>
      <c r="G327" s="28" t="str">
        <f t="shared" si="28"/>
        <v>38470.417</v>
      </c>
      <c r="H327" s="21">
        <f t="shared" si="29"/>
        <v>-3383</v>
      </c>
      <c r="I327" s="57" t="s">
        <v>2878</v>
      </c>
      <c r="J327" s="58" t="s">
        <v>2879</v>
      </c>
      <c r="K327" s="57">
        <v>-3383</v>
      </c>
      <c r="L327" s="57" t="s">
        <v>2880</v>
      </c>
      <c r="M327" s="58" t="s">
        <v>1979</v>
      </c>
      <c r="N327" s="58"/>
      <c r="O327" s="59" t="s">
        <v>2881</v>
      </c>
      <c r="P327" s="60" t="s">
        <v>2857</v>
      </c>
    </row>
    <row r="328" spans="1:16" ht="13.5" thickBot="1">
      <c r="A328" s="21" t="str">
        <f t="shared" si="24"/>
        <v>BAVM 18 </v>
      </c>
      <c r="B328" s="6" t="str">
        <f t="shared" si="25"/>
        <v>I</v>
      </c>
      <c r="C328" s="21">
        <f t="shared" si="26"/>
        <v>38470.43</v>
      </c>
      <c r="D328" s="28" t="str">
        <f t="shared" si="27"/>
        <v>vis</v>
      </c>
      <c r="E328" s="56">
        <f>VLOOKUP(C328,Active!C$21:E$973,3,FALSE)</f>
        <v>-3383.0068880228982</v>
      </c>
      <c r="F328" s="6" t="s">
        <v>1481</v>
      </c>
      <c r="G328" s="28" t="str">
        <f t="shared" si="28"/>
        <v>38470.430</v>
      </c>
      <c r="H328" s="21">
        <f t="shared" si="29"/>
        <v>-3383</v>
      </c>
      <c r="I328" s="57" t="s">
        <v>2882</v>
      </c>
      <c r="J328" s="58" t="s">
        <v>2883</v>
      </c>
      <c r="K328" s="57">
        <v>-3383</v>
      </c>
      <c r="L328" s="57" t="s">
        <v>2620</v>
      </c>
      <c r="M328" s="58" t="s">
        <v>1979</v>
      </c>
      <c r="N328" s="58"/>
      <c r="O328" s="59" t="s">
        <v>2664</v>
      </c>
      <c r="P328" s="60" t="s">
        <v>2857</v>
      </c>
    </row>
    <row r="329" spans="1:16" ht="13.5" thickBot="1">
      <c r="A329" s="21" t="str">
        <f t="shared" si="24"/>
        <v> TKZ 34.93 </v>
      </c>
      <c r="B329" s="6" t="str">
        <f t="shared" si="25"/>
        <v>I</v>
      </c>
      <c r="C329" s="21">
        <f t="shared" si="26"/>
        <v>38472.238599999997</v>
      </c>
      <c r="D329" s="28" t="str">
        <f t="shared" si="27"/>
        <v>vis</v>
      </c>
      <c r="E329" s="56">
        <f>VLOOKUP(C329,Active!C$21:E$973,3,FALSE)</f>
        <v>-3382.0090923755974</v>
      </c>
      <c r="F329" s="6" t="s">
        <v>1481</v>
      </c>
      <c r="G329" s="28" t="str">
        <f t="shared" si="28"/>
        <v>38472.2386</v>
      </c>
      <c r="H329" s="21">
        <f t="shared" si="29"/>
        <v>-3382</v>
      </c>
      <c r="I329" s="57" t="s">
        <v>2884</v>
      </c>
      <c r="J329" s="58" t="s">
        <v>2885</v>
      </c>
      <c r="K329" s="57">
        <v>-3382</v>
      </c>
      <c r="L329" s="57" t="s">
        <v>2886</v>
      </c>
      <c r="M329" s="58" t="s">
        <v>2435</v>
      </c>
      <c r="N329" s="58" t="s">
        <v>2436</v>
      </c>
      <c r="O329" s="59" t="s">
        <v>2887</v>
      </c>
      <c r="P329" s="59" t="s">
        <v>2888</v>
      </c>
    </row>
    <row r="330" spans="1:16" ht="13.5" thickBot="1">
      <c r="A330" s="21" t="str">
        <f t="shared" si="24"/>
        <v> BRNO 6 </v>
      </c>
      <c r="B330" s="6" t="str">
        <f t="shared" si="25"/>
        <v>I</v>
      </c>
      <c r="C330" s="21">
        <f t="shared" si="26"/>
        <v>38557.434999999998</v>
      </c>
      <c r="D330" s="28" t="str">
        <f t="shared" si="27"/>
        <v>vis</v>
      </c>
      <c r="E330" s="56">
        <f>VLOOKUP(C330,Active!C$21:E$973,3,FALSE)</f>
        <v>-3335.0066611658995</v>
      </c>
      <c r="F330" s="6" t="s">
        <v>1481</v>
      </c>
      <c r="G330" s="28" t="str">
        <f t="shared" si="28"/>
        <v>38557.435</v>
      </c>
      <c r="H330" s="21">
        <f t="shared" si="29"/>
        <v>-3335</v>
      </c>
      <c r="I330" s="57" t="s">
        <v>2889</v>
      </c>
      <c r="J330" s="58" t="s">
        <v>2890</v>
      </c>
      <c r="K330" s="57">
        <v>-3335</v>
      </c>
      <c r="L330" s="57" t="s">
        <v>2620</v>
      </c>
      <c r="M330" s="58" t="s">
        <v>1979</v>
      </c>
      <c r="N330" s="58"/>
      <c r="O330" s="59" t="s">
        <v>2891</v>
      </c>
      <c r="P330" s="59" t="s">
        <v>2772</v>
      </c>
    </row>
    <row r="331" spans="1:16" ht="13.5" thickBot="1">
      <c r="A331" s="21" t="str">
        <f t="shared" ref="A331:A394" si="30">P331</f>
        <v> BRNO 6 </v>
      </c>
      <c r="B331" s="6" t="str">
        <f t="shared" ref="B331:B394" si="31">IF(H331=INT(H331),"I","II")</f>
        <v>I</v>
      </c>
      <c r="C331" s="21">
        <f t="shared" ref="C331:C394" si="32">1*G331</f>
        <v>38557.442999999999</v>
      </c>
      <c r="D331" s="28" t="str">
        <f t="shared" ref="D331:D394" si="33">VLOOKUP(F331,I$1:J$5,2,FALSE)</f>
        <v>vis</v>
      </c>
      <c r="E331" s="56">
        <f>VLOOKUP(C331,Active!C$21:E$973,3,FALSE)</f>
        <v>-3335.0022476055879</v>
      </c>
      <c r="F331" s="6" t="s">
        <v>1481</v>
      </c>
      <c r="G331" s="28" t="str">
        <f t="shared" ref="G331:G394" si="34">MID(I331,3,LEN(I331)-3)</f>
        <v>38557.443</v>
      </c>
      <c r="H331" s="21">
        <f t="shared" ref="H331:H394" si="35">1*K331</f>
        <v>-3335</v>
      </c>
      <c r="I331" s="57" t="s">
        <v>2892</v>
      </c>
      <c r="J331" s="58" t="s">
        <v>2893</v>
      </c>
      <c r="K331" s="57">
        <v>-3335</v>
      </c>
      <c r="L331" s="57" t="s">
        <v>2894</v>
      </c>
      <c r="M331" s="58" t="s">
        <v>1979</v>
      </c>
      <c r="N331" s="58"/>
      <c r="O331" s="59" t="s">
        <v>2895</v>
      </c>
      <c r="P331" s="59" t="s">
        <v>2772</v>
      </c>
    </row>
    <row r="332" spans="1:16" ht="13.5" thickBot="1">
      <c r="A332" s="21" t="str">
        <f t="shared" si="30"/>
        <v> AA 17.61 </v>
      </c>
      <c r="B332" s="6" t="str">
        <f t="shared" si="31"/>
        <v>I</v>
      </c>
      <c r="C332" s="21">
        <f t="shared" si="32"/>
        <v>38586.432000000001</v>
      </c>
      <c r="D332" s="28" t="str">
        <f t="shared" si="33"/>
        <v>vis</v>
      </c>
      <c r="E332" s="56">
        <f>VLOOKUP(C332,Active!C$21:E$973,3,FALSE)</f>
        <v>-3319.0091601237459</v>
      </c>
      <c r="F332" s="6" t="s">
        <v>1481</v>
      </c>
      <c r="G332" s="28" t="str">
        <f t="shared" si="34"/>
        <v>38586.432</v>
      </c>
      <c r="H332" s="21">
        <f t="shared" si="35"/>
        <v>-3319</v>
      </c>
      <c r="I332" s="57" t="s">
        <v>2896</v>
      </c>
      <c r="J332" s="58" t="s">
        <v>2897</v>
      </c>
      <c r="K332" s="57">
        <v>-3319</v>
      </c>
      <c r="L332" s="57" t="s">
        <v>2820</v>
      </c>
      <c r="M332" s="58" t="s">
        <v>1979</v>
      </c>
      <c r="N332" s="58"/>
      <c r="O332" s="59" t="s">
        <v>2826</v>
      </c>
      <c r="P332" s="59" t="s">
        <v>2827</v>
      </c>
    </row>
    <row r="333" spans="1:16" ht="13.5" thickBot="1">
      <c r="A333" s="21" t="str">
        <f t="shared" si="30"/>
        <v> BRNO 6 </v>
      </c>
      <c r="B333" s="6" t="str">
        <f t="shared" si="31"/>
        <v>I</v>
      </c>
      <c r="C333" s="21">
        <f t="shared" si="32"/>
        <v>38595.491000000002</v>
      </c>
      <c r="D333" s="28" t="str">
        <f t="shared" si="33"/>
        <v>vis</v>
      </c>
      <c r="E333" s="56">
        <f>VLOOKUP(C333,Active!C$21:E$973,3,FALSE)</f>
        <v>-3314.0113547666101</v>
      </c>
      <c r="F333" s="6" t="s">
        <v>1481</v>
      </c>
      <c r="G333" s="28" t="str">
        <f t="shared" si="34"/>
        <v>38595.491</v>
      </c>
      <c r="H333" s="21">
        <f t="shared" si="35"/>
        <v>-3314</v>
      </c>
      <c r="I333" s="57" t="s">
        <v>2898</v>
      </c>
      <c r="J333" s="58" t="s">
        <v>2899</v>
      </c>
      <c r="K333" s="57">
        <v>-3314</v>
      </c>
      <c r="L333" s="57" t="s">
        <v>2768</v>
      </c>
      <c r="M333" s="58" t="s">
        <v>1979</v>
      </c>
      <c r="N333" s="58"/>
      <c r="O333" s="59" t="s">
        <v>2900</v>
      </c>
      <c r="P333" s="59" t="s">
        <v>2772</v>
      </c>
    </row>
    <row r="334" spans="1:16" ht="13.5" thickBot="1">
      <c r="A334" s="21" t="str">
        <f t="shared" si="30"/>
        <v> BRNO 6 </v>
      </c>
      <c r="B334" s="6" t="str">
        <f t="shared" si="31"/>
        <v>I</v>
      </c>
      <c r="C334" s="21">
        <f t="shared" si="32"/>
        <v>38595.493000000002</v>
      </c>
      <c r="D334" s="28" t="str">
        <f t="shared" si="33"/>
        <v>vis</v>
      </c>
      <c r="E334" s="56">
        <f>VLOOKUP(C334,Active!C$21:E$973,3,FALSE)</f>
        <v>-3314.0102513765319</v>
      </c>
      <c r="F334" s="6" t="s">
        <v>1481</v>
      </c>
      <c r="G334" s="28" t="str">
        <f t="shared" si="34"/>
        <v>38595.493</v>
      </c>
      <c r="H334" s="21">
        <f t="shared" si="35"/>
        <v>-3314</v>
      </c>
      <c r="I334" s="57" t="s">
        <v>2901</v>
      </c>
      <c r="J334" s="58" t="s">
        <v>2902</v>
      </c>
      <c r="K334" s="57">
        <v>-3314</v>
      </c>
      <c r="L334" s="57" t="s">
        <v>2830</v>
      </c>
      <c r="M334" s="58" t="s">
        <v>1979</v>
      </c>
      <c r="N334" s="58"/>
      <c r="O334" s="59" t="s">
        <v>2903</v>
      </c>
      <c r="P334" s="59" t="s">
        <v>2772</v>
      </c>
    </row>
    <row r="335" spans="1:16" ht="13.5" thickBot="1">
      <c r="A335" s="21" t="str">
        <f t="shared" si="30"/>
        <v> BRNO 6 </v>
      </c>
      <c r="B335" s="6" t="str">
        <f t="shared" si="31"/>
        <v>I</v>
      </c>
      <c r="C335" s="21">
        <f t="shared" si="32"/>
        <v>38595.493999999999</v>
      </c>
      <c r="D335" s="28" t="str">
        <f t="shared" si="33"/>
        <v>vis</v>
      </c>
      <c r="E335" s="56">
        <f>VLOOKUP(C335,Active!C$21:E$973,3,FALSE)</f>
        <v>-3314.009699681495</v>
      </c>
      <c r="F335" s="6" t="s">
        <v>1481</v>
      </c>
      <c r="G335" s="28" t="str">
        <f t="shared" si="34"/>
        <v>38595.494</v>
      </c>
      <c r="H335" s="21">
        <f t="shared" si="35"/>
        <v>-3314</v>
      </c>
      <c r="I335" s="57" t="s">
        <v>2904</v>
      </c>
      <c r="J335" s="58" t="s">
        <v>2905</v>
      </c>
      <c r="K335" s="57">
        <v>-3314</v>
      </c>
      <c r="L335" s="57" t="s">
        <v>2808</v>
      </c>
      <c r="M335" s="58" t="s">
        <v>1979</v>
      </c>
      <c r="N335" s="58"/>
      <c r="O335" s="59" t="s">
        <v>2906</v>
      </c>
      <c r="P335" s="59" t="s">
        <v>2772</v>
      </c>
    </row>
    <row r="336" spans="1:16" ht="13.5" thickBot="1">
      <c r="A336" s="21" t="str">
        <f t="shared" si="30"/>
        <v> BRNO 6 </v>
      </c>
      <c r="B336" s="6" t="str">
        <f t="shared" si="31"/>
        <v>I</v>
      </c>
      <c r="C336" s="21">
        <f t="shared" si="32"/>
        <v>38595.495999999999</v>
      </c>
      <c r="D336" s="28" t="str">
        <f t="shared" si="33"/>
        <v>vis</v>
      </c>
      <c r="E336" s="56">
        <f>VLOOKUP(C336,Active!C$21:E$973,3,FALSE)</f>
        <v>-3314.0085962914172</v>
      </c>
      <c r="F336" s="6" t="s">
        <v>1481</v>
      </c>
      <c r="G336" s="28" t="str">
        <f t="shared" si="34"/>
        <v>38595.496</v>
      </c>
      <c r="H336" s="21">
        <f t="shared" si="35"/>
        <v>-3314</v>
      </c>
      <c r="I336" s="57" t="s">
        <v>2907</v>
      </c>
      <c r="J336" s="58" t="s">
        <v>2908</v>
      </c>
      <c r="K336" s="57">
        <v>-3314</v>
      </c>
      <c r="L336" s="57" t="s">
        <v>2909</v>
      </c>
      <c r="M336" s="58" t="s">
        <v>1979</v>
      </c>
      <c r="N336" s="58"/>
      <c r="O336" s="59" t="s">
        <v>2910</v>
      </c>
      <c r="P336" s="59" t="s">
        <v>2772</v>
      </c>
    </row>
    <row r="337" spans="1:16" ht="13.5" thickBot="1">
      <c r="A337" s="21" t="str">
        <f t="shared" si="30"/>
        <v> BRNO 6 </v>
      </c>
      <c r="B337" s="6" t="str">
        <f t="shared" si="31"/>
        <v>I</v>
      </c>
      <c r="C337" s="21">
        <f t="shared" si="32"/>
        <v>38595.495999999999</v>
      </c>
      <c r="D337" s="28" t="str">
        <f t="shared" si="33"/>
        <v>vis</v>
      </c>
      <c r="E337" s="56">
        <f>VLOOKUP(C337,Active!C$21:E$973,3,FALSE)</f>
        <v>-3314.0085962914172</v>
      </c>
      <c r="F337" s="6" t="s">
        <v>1481</v>
      </c>
      <c r="G337" s="28" t="str">
        <f t="shared" si="34"/>
        <v>38595.496</v>
      </c>
      <c r="H337" s="21">
        <f t="shared" si="35"/>
        <v>-3314</v>
      </c>
      <c r="I337" s="57" t="s">
        <v>2907</v>
      </c>
      <c r="J337" s="58" t="s">
        <v>2908</v>
      </c>
      <c r="K337" s="57">
        <v>-3314</v>
      </c>
      <c r="L337" s="57" t="s">
        <v>2909</v>
      </c>
      <c r="M337" s="58" t="s">
        <v>1979</v>
      </c>
      <c r="N337" s="58"/>
      <c r="O337" s="59" t="s">
        <v>2911</v>
      </c>
      <c r="P337" s="59" t="s">
        <v>2772</v>
      </c>
    </row>
    <row r="338" spans="1:16" ht="13.5" thickBot="1">
      <c r="A338" s="21" t="str">
        <f t="shared" si="30"/>
        <v> BRNO 6 </v>
      </c>
      <c r="B338" s="6" t="str">
        <f t="shared" si="31"/>
        <v>I</v>
      </c>
      <c r="C338" s="21">
        <f t="shared" si="32"/>
        <v>38595.498</v>
      </c>
      <c r="D338" s="28" t="str">
        <f t="shared" si="33"/>
        <v>vis</v>
      </c>
      <c r="E338" s="56">
        <f>VLOOKUP(C338,Active!C$21:E$973,3,FALSE)</f>
        <v>-3314.007492901339</v>
      </c>
      <c r="F338" s="6" t="s">
        <v>1481</v>
      </c>
      <c r="G338" s="28" t="str">
        <f t="shared" si="34"/>
        <v>38595.498</v>
      </c>
      <c r="H338" s="21">
        <f t="shared" si="35"/>
        <v>-3314</v>
      </c>
      <c r="I338" s="57" t="s">
        <v>2912</v>
      </c>
      <c r="J338" s="58" t="s">
        <v>2913</v>
      </c>
      <c r="K338" s="57">
        <v>-3314</v>
      </c>
      <c r="L338" s="57" t="s">
        <v>2914</v>
      </c>
      <c r="M338" s="58" t="s">
        <v>1979</v>
      </c>
      <c r="N338" s="58"/>
      <c r="O338" s="59" t="s">
        <v>2915</v>
      </c>
      <c r="P338" s="59" t="s">
        <v>2772</v>
      </c>
    </row>
    <row r="339" spans="1:16" ht="13.5" thickBot="1">
      <c r="A339" s="21" t="str">
        <f t="shared" si="30"/>
        <v> BRNO 6 </v>
      </c>
      <c r="B339" s="6" t="str">
        <f t="shared" si="31"/>
        <v>I</v>
      </c>
      <c r="C339" s="21">
        <f t="shared" si="32"/>
        <v>38615.417999999998</v>
      </c>
      <c r="D339" s="28" t="str">
        <f t="shared" si="33"/>
        <v>vis</v>
      </c>
      <c r="E339" s="56">
        <f>VLOOKUP(C339,Active!C$21:E$973,3,FALSE)</f>
        <v>-3303.0177277270232</v>
      </c>
      <c r="F339" s="6" t="s">
        <v>1481</v>
      </c>
      <c r="G339" s="28" t="str">
        <f t="shared" si="34"/>
        <v>38615.418</v>
      </c>
      <c r="H339" s="21">
        <f t="shared" si="35"/>
        <v>-3303</v>
      </c>
      <c r="I339" s="57" t="s">
        <v>2916</v>
      </c>
      <c r="J339" s="58" t="s">
        <v>2917</v>
      </c>
      <c r="K339" s="57">
        <v>-3303</v>
      </c>
      <c r="L339" s="57" t="s">
        <v>2847</v>
      </c>
      <c r="M339" s="58" t="s">
        <v>1979</v>
      </c>
      <c r="N339" s="58"/>
      <c r="O339" s="59" t="s">
        <v>2854</v>
      </c>
      <c r="P339" s="59" t="s">
        <v>2772</v>
      </c>
    </row>
    <row r="340" spans="1:16" ht="13.5" thickBot="1">
      <c r="A340" s="21" t="str">
        <f t="shared" si="30"/>
        <v> BRNO 6 </v>
      </c>
      <c r="B340" s="6" t="str">
        <f t="shared" si="31"/>
        <v>I</v>
      </c>
      <c r="C340" s="21">
        <f t="shared" si="32"/>
        <v>38615.419000000002</v>
      </c>
      <c r="D340" s="28" t="str">
        <f t="shared" si="33"/>
        <v>vis</v>
      </c>
      <c r="E340" s="56">
        <f>VLOOKUP(C340,Active!C$21:E$973,3,FALSE)</f>
        <v>-3303.0171760319822</v>
      </c>
      <c r="F340" s="6" t="s">
        <v>1481</v>
      </c>
      <c r="G340" s="28" t="str">
        <f t="shared" si="34"/>
        <v>38615.419</v>
      </c>
      <c r="H340" s="21">
        <f t="shared" si="35"/>
        <v>-3303</v>
      </c>
      <c r="I340" s="57" t="s">
        <v>2918</v>
      </c>
      <c r="J340" s="58" t="s">
        <v>2919</v>
      </c>
      <c r="K340" s="57">
        <v>-3303</v>
      </c>
      <c r="L340" s="57" t="s">
        <v>2641</v>
      </c>
      <c r="M340" s="58" t="s">
        <v>1979</v>
      </c>
      <c r="N340" s="58"/>
      <c r="O340" s="59" t="s">
        <v>2920</v>
      </c>
      <c r="P340" s="59" t="s">
        <v>2772</v>
      </c>
    </row>
    <row r="341" spans="1:16" ht="13.5" thickBot="1">
      <c r="A341" s="21" t="str">
        <f t="shared" si="30"/>
        <v> BRNO 6 </v>
      </c>
      <c r="B341" s="6" t="str">
        <f t="shared" si="31"/>
        <v>I</v>
      </c>
      <c r="C341" s="21">
        <f t="shared" si="32"/>
        <v>38615.421999999999</v>
      </c>
      <c r="D341" s="28" t="str">
        <f t="shared" si="33"/>
        <v>vis</v>
      </c>
      <c r="E341" s="56">
        <f>VLOOKUP(C341,Active!C$21:E$973,3,FALSE)</f>
        <v>-3303.0155209468671</v>
      </c>
      <c r="F341" s="6" t="s">
        <v>1481</v>
      </c>
      <c r="G341" s="28" t="str">
        <f t="shared" si="34"/>
        <v>38615.422</v>
      </c>
      <c r="H341" s="21">
        <f t="shared" si="35"/>
        <v>-3303</v>
      </c>
      <c r="I341" s="57" t="s">
        <v>2921</v>
      </c>
      <c r="J341" s="58" t="s">
        <v>2922</v>
      </c>
      <c r="K341" s="57">
        <v>-3303</v>
      </c>
      <c r="L341" s="57" t="s">
        <v>2653</v>
      </c>
      <c r="M341" s="58" t="s">
        <v>1979</v>
      </c>
      <c r="N341" s="58"/>
      <c r="O341" s="59" t="s">
        <v>2911</v>
      </c>
      <c r="P341" s="59" t="s">
        <v>2772</v>
      </c>
    </row>
    <row r="342" spans="1:16" ht="13.5" thickBot="1">
      <c r="A342" s="21" t="str">
        <f t="shared" si="30"/>
        <v> AA 18.332 </v>
      </c>
      <c r="B342" s="6" t="str">
        <f t="shared" si="31"/>
        <v>I</v>
      </c>
      <c r="C342" s="21">
        <f t="shared" si="32"/>
        <v>38615.423000000003</v>
      </c>
      <c r="D342" s="28" t="str">
        <f t="shared" si="33"/>
        <v>vis</v>
      </c>
      <c r="E342" s="56">
        <f>VLOOKUP(C342,Active!C$21:E$973,3,FALSE)</f>
        <v>-3303.0149692518262</v>
      </c>
      <c r="F342" s="6" t="s">
        <v>1481</v>
      </c>
      <c r="G342" s="28" t="str">
        <f t="shared" si="34"/>
        <v>38615.423</v>
      </c>
      <c r="H342" s="21">
        <f t="shared" si="35"/>
        <v>-3303</v>
      </c>
      <c r="I342" s="57" t="s">
        <v>2923</v>
      </c>
      <c r="J342" s="58" t="s">
        <v>2924</v>
      </c>
      <c r="K342" s="57">
        <v>-3303</v>
      </c>
      <c r="L342" s="57" t="s">
        <v>2667</v>
      </c>
      <c r="M342" s="58" t="s">
        <v>1979</v>
      </c>
      <c r="N342" s="58"/>
      <c r="O342" s="59" t="s">
        <v>2826</v>
      </c>
      <c r="P342" s="59" t="s">
        <v>2780</v>
      </c>
    </row>
    <row r="343" spans="1:16" ht="13.5" thickBot="1">
      <c r="A343" s="21" t="str">
        <f t="shared" si="30"/>
        <v> BRNO 6 </v>
      </c>
      <c r="B343" s="6" t="str">
        <f t="shared" si="31"/>
        <v>I</v>
      </c>
      <c r="C343" s="21">
        <f t="shared" si="32"/>
        <v>38615.423000000003</v>
      </c>
      <c r="D343" s="28" t="str">
        <f t="shared" si="33"/>
        <v>vis</v>
      </c>
      <c r="E343" s="56">
        <f>VLOOKUP(C343,Active!C$21:E$973,3,FALSE)</f>
        <v>-3303.0149692518262</v>
      </c>
      <c r="F343" s="6" t="s">
        <v>1481</v>
      </c>
      <c r="G343" s="28" t="str">
        <f t="shared" si="34"/>
        <v>38615.423</v>
      </c>
      <c r="H343" s="21">
        <f t="shared" si="35"/>
        <v>-3303</v>
      </c>
      <c r="I343" s="57" t="s">
        <v>2923</v>
      </c>
      <c r="J343" s="58" t="s">
        <v>2924</v>
      </c>
      <c r="K343" s="57">
        <v>-3303</v>
      </c>
      <c r="L343" s="57" t="s">
        <v>2667</v>
      </c>
      <c r="M343" s="58" t="s">
        <v>1979</v>
      </c>
      <c r="N343" s="58"/>
      <c r="O343" s="59" t="s">
        <v>2903</v>
      </c>
      <c r="P343" s="59" t="s">
        <v>2772</v>
      </c>
    </row>
    <row r="344" spans="1:16" ht="13.5" thickBot="1">
      <c r="A344" s="21" t="str">
        <f t="shared" si="30"/>
        <v> BRNO 6 </v>
      </c>
      <c r="B344" s="6" t="str">
        <f t="shared" si="31"/>
        <v>I</v>
      </c>
      <c r="C344" s="21">
        <f t="shared" si="32"/>
        <v>38615.428</v>
      </c>
      <c r="D344" s="28" t="str">
        <f t="shared" si="33"/>
        <v>vis</v>
      </c>
      <c r="E344" s="56">
        <f>VLOOKUP(C344,Active!C$21:E$973,3,FALSE)</f>
        <v>-3303.0122107766333</v>
      </c>
      <c r="F344" s="6" t="s">
        <v>1481</v>
      </c>
      <c r="G344" s="28" t="str">
        <f t="shared" si="34"/>
        <v>38615.428</v>
      </c>
      <c r="H344" s="21">
        <f t="shared" si="35"/>
        <v>-3303</v>
      </c>
      <c r="I344" s="57" t="s">
        <v>2925</v>
      </c>
      <c r="J344" s="58" t="s">
        <v>2926</v>
      </c>
      <c r="K344" s="57">
        <v>-3303</v>
      </c>
      <c r="L344" s="57" t="s">
        <v>2927</v>
      </c>
      <c r="M344" s="58" t="s">
        <v>1979</v>
      </c>
      <c r="N344" s="58"/>
      <c r="O344" s="59" t="s">
        <v>2900</v>
      </c>
      <c r="P344" s="59" t="s">
        <v>2772</v>
      </c>
    </row>
    <row r="345" spans="1:16" ht="13.5" thickBot="1">
      <c r="A345" s="21" t="str">
        <f t="shared" si="30"/>
        <v> BRNO 6 </v>
      </c>
      <c r="B345" s="6" t="str">
        <f t="shared" si="31"/>
        <v>I</v>
      </c>
      <c r="C345" s="21">
        <f t="shared" si="32"/>
        <v>38615.432999999997</v>
      </c>
      <c r="D345" s="28" t="str">
        <f t="shared" si="33"/>
        <v>vis</v>
      </c>
      <c r="E345" s="56">
        <f>VLOOKUP(C345,Active!C$21:E$973,3,FALSE)</f>
        <v>-3303.0094523014404</v>
      </c>
      <c r="F345" s="6" t="s">
        <v>1481</v>
      </c>
      <c r="G345" s="28" t="str">
        <f t="shared" si="34"/>
        <v>38615.433</v>
      </c>
      <c r="H345" s="21">
        <f t="shared" si="35"/>
        <v>-3303</v>
      </c>
      <c r="I345" s="57" t="s">
        <v>2928</v>
      </c>
      <c r="J345" s="58" t="s">
        <v>2929</v>
      </c>
      <c r="K345" s="57">
        <v>-3303</v>
      </c>
      <c r="L345" s="57" t="s">
        <v>2820</v>
      </c>
      <c r="M345" s="58" t="s">
        <v>1979</v>
      </c>
      <c r="N345" s="58"/>
      <c r="O345" s="59" t="s">
        <v>2834</v>
      </c>
      <c r="P345" s="59" t="s">
        <v>2772</v>
      </c>
    </row>
    <row r="346" spans="1:16" ht="13.5" thickBot="1">
      <c r="A346" s="21" t="str">
        <f t="shared" si="30"/>
        <v> AA 18.332 </v>
      </c>
      <c r="B346" s="6" t="str">
        <f t="shared" si="31"/>
        <v>I</v>
      </c>
      <c r="C346" s="21">
        <f t="shared" si="32"/>
        <v>38624.487999999998</v>
      </c>
      <c r="D346" s="28" t="str">
        <f t="shared" si="33"/>
        <v>vis</v>
      </c>
      <c r="E346" s="56">
        <f>VLOOKUP(C346,Active!C$21:E$973,3,FALSE)</f>
        <v>-3298.0138537244607</v>
      </c>
      <c r="F346" s="6" t="s">
        <v>1481</v>
      </c>
      <c r="G346" s="28" t="str">
        <f t="shared" si="34"/>
        <v>38624.488</v>
      </c>
      <c r="H346" s="21">
        <f t="shared" si="35"/>
        <v>-3298</v>
      </c>
      <c r="I346" s="57" t="s">
        <v>2930</v>
      </c>
      <c r="J346" s="58" t="s">
        <v>2931</v>
      </c>
      <c r="K346" s="57">
        <v>-3298</v>
      </c>
      <c r="L346" s="57" t="s">
        <v>2880</v>
      </c>
      <c r="M346" s="58" t="s">
        <v>1979</v>
      </c>
      <c r="N346" s="58"/>
      <c r="O346" s="59" t="s">
        <v>2831</v>
      </c>
      <c r="P346" s="59" t="s">
        <v>2780</v>
      </c>
    </row>
    <row r="347" spans="1:16" ht="13.5" thickBot="1">
      <c r="A347" s="21" t="str">
        <f t="shared" si="30"/>
        <v> BRNO 6 </v>
      </c>
      <c r="B347" s="6" t="str">
        <f t="shared" si="31"/>
        <v>I</v>
      </c>
      <c r="C347" s="21">
        <f t="shared" si="32"/>
        <v>38635.370999999999</v>
      </c>
      <c r="D347" s="28" t="str">
        <f t="shared" si="33"/>
        <v>vis</v>
      </c>
      <c r="E347" s="56">
        <f>VLOOKUP(C347,Active!C$21:E$973,3,FALSE)</f>
        <v>-3292.0097566164227</v>
      </c>
      <c r="F347" s="6" t="s">
        <v>1481</v>
      </c>
      <c r="G347" s="28" t="str">
        <f t="shared" si="34"/>
        <v>38635.371</v>
      </c>
      <c r="H347" s="21">
        <f t="shared" si="35"/>
        <v>-3292</v>
      </c>
      <c r="I347" s="57" t="s">
        <v>2932</v>
      </c>
      <c r="J347" s="58" t="s">
        <v>2933</v>
      </c>
      <c r="K347" s="57">
        <v>-3292</v>
      </c>
      <c r="L347" s="57" t="s">
        <v>2808</v>
      </c>
      <c r="M347" s="58" t="s">
        <v>1979</v>
      </c>
      <c r="N347" s="58"/>
      <c r="O347" s="59" t="s">
        <v>2934</v>
      </c>
      <c r="P347" s="59" t="s">
        <v>2772</v>
      </c>
    </row>
    <row r="348" spans="1:16" ht="13.5" thickBot="1">
      <c r="A348" s="21" t="str">
        <f t="shared" si="30"/>
        <v> BRNO 5 </v>
      </c>
      <c r="B348" s="6" t="str">
        <f t="shared" si="31"/>
        <v>I</v>
      </c>
      <c r="C348" s="21">
        <f t="shared" si="32"/>
        <v>38644.423000000003</v>
      </c>
      <c r="D348" s="28" t="str">
        <f t="shared" si="33"/>
        <v>vis</v>
      </c>
      <c r="E348" s="56">
        <f>VLOOKUP(C348,Active!C$21:E$973,3,FALSE)</f>
        <v>-3287.015813124558</v>
      </c>
      <c r="F348" s="6" t="s">
        <v>1481</v>
      </c>
      <c r="G348" s="28" t="str">
        <f t="shared" si="34"/>
        <v>38644.423</v>
      </c>
      <c r="H348" s="21">
        <f t="shared" si="35"/>
        <v>-3287</v>
      </c>
      <c r="I348" s="57" t="s">
        <v>2935</v>
      </c>
      <c r="J348" s="58" t="s">
        <v>2936</v>
      </c>
      <c r="K348" s="57">
        <v>-3287</v>
      </c>
      <c r="L348" s="57" t="s">
        <v>2623</v>
      </c>
      <c r="M348" s="58" t="s">
        <v>1979</v>
      </c>
      <c r="N348" s="58"/>
      <c r="O348" s="59" t="s">
        <v>2903</v>
      </c>
      <c r="P348" s="59" t="s">
        <v>2937</v>
      </c>
    </row>
    <row r="349" spans="1:16" ht="13.5" thickBot="1">
      <c r="A349" s="21" t="str">
        <f t="shared" si="30"/>
        <v> BRNO 5 </v>
      </c>
      <c r="B349" s="6" t="str">
        <f t="shared" si="31"/>
        <v>I</v>
      </c>
      <c r="C349" s="21">
        <f t="shared" si="32"/>
        <v>38644.427000000003</v>
      </c>
      <c r="D349" s="28" t="str">
        <f t="shared" si="33"/>
        <v>vis</v>
      </c>
      <c r="E349" s="56">
        <f>VLOOKUP(C349,Active!C$21:E$973,3,FALSE)</f>
        <v>-3287.013606344402</v>
      </c>
      <c r="F349" s="6" t="s">
        <v>1481</v>
      </c>
      <c r="G349" s="28" t="str">
        <f t="shared" si="34"/>
        <v>38644.427</v>
      </c>
      <c r="H349" s="21">
        <f t="shared" si="35"/>
        <v>-3287</v>
      </c>
      <c r="I349" s="57" t="s">
        <v>2938</v>
      </c>
      <c r="J349" s="58" t="s">
        <v>2939</v>
      </c>
      <c r="K349" s="57">
        <v>-3287</v>
      </c>
      <c r="L349" s="57" t="s">
        <v>2880</v>
      </c>
      <c r="M349" s="58" t="s">
        <v>1979</v>
      </c>
      <c r="N349" s="58"/>
      <c r="O349" s="59" t="s">
        <v>2940</v>
      </c>
      <c r="P349" s="59" t="s">
        <v>2937</v>
      </c>
    </row>
    <row r="350" spans="1:16" ht="13.5" thickBot="1">
      <c r="A350" s="21" t="str">
        <f t="shared" si="30"/>
        <v> BRNO 5 </v>
      </c>
      <c r="B350" s="6" t="str">
        <f t="shared" si="31"/>
        <v>I</v>
      </c>
      <c r="C350" s="21">
        <f t="shared" si="32"/>
        <v>38644.428</v>
      </c>
      <c r="D350" s="28" t="str">
        <f t="shared" si="33"/>
        <v>vis</v>
      </c>
      <c r="E350" s="56">
        <f>VLOOKUP(C350,Active!C$21:E$973,3,FALSE)</f>
        <v>-3287.0130546493647</v>
      </c>
      <c r="F350" s="6" t="s">
        <v>1481</v>
      </c>
      <c r="G350" s="28" t="str">
        <f t="shared" si="34"/>
        <v>38644.428</v>
      </c>
      <c r="H350" s="21">
        <f t="shared" si="35"/>
        <v>-3287</v>
      </c>
      <c r="I350" s="57" t="s">
        <v>2941</v>
      </c>
      <c r="J350" s="58" t="s">
        <v>2942</v>
      </c>
      <c r="K350" s="57">
        <v>-3287</v>
      </c>
      <c r="L350" s="57" t="s">
        <v>2813</v>
      </c>
      <c r="M350" s="58" t="s">
        <v>1979</v>
      </c>
      <c r="N350" s="58"/>
      <c r="O350" s="59" t="s">
        <v>2943</v>
      </c>
      <c r="P350" s="59" t="s">
        <v>2937</v>
      </c>
    </row>
    <row r="351" spans="1:16" ht="13.5" thickBot="1">
      <c r="A351" s="21" t="str">
        <f t="shared" si="30"/>
        <v> BRNO 5 </v>
      </c>
      <c r="B351" s="6" t="str">
        <f t="shared" si="31"/>
        <v>I</v>
      </c>
      <c r="C351" s="21">
        <f t="shared" si="32"/>
        <v>38644.428</v>
      </c>
      <c r="D351" s="28" t="str">
        <f t="shared" si="33"/>
        <v>vis</v>
      </c>
      <c r="E351" s="56">
        <f>VLOOKUP(C351,Active!C$21:E$973,3,FALSE)</f>
        <v>-3287.0130546493647</v>
      </c>
      <c r="F351" s="6" t="s">
        <v>1481</v>
      </c>
      <c r="G351" s="28" t="str">
        <f t="shared" si="34"/>
        <v>38644.428</v>
      </c>
      <c r="H351" s="21">
        <f t="shared" si="35"/>
        <v>-3287</v>
      </c>
      <c r="I351" s="57" t="s">
        <v>2941</v>
      </c>
      <c r="J351" s="58" t="s">
        <v>2942</v>
      </c>
      <c r="K351" s="57">
        <v>-3287</v>
      </c>
      <c r="L351" s="57" t="s">
        <v>2813</v>
      </c>
      <c r="M351" s="58" t="s">
        <v>1979</v>
      </c>
      <c r="N351" s="58"/>
      <c r="O351" s="59" t="s">
        <v>2944</v>
      </c>
      <c r="P351" s="59" t="s">
        <v>2937</v>
      </c>
    </row>
    <row r="352" spans="1:16" ht="13.5" thickBot="1">
      <c r="A352" s="21" t="str">
        <f t="shared" si="30"/>
        <v> BRNO 5 </v>
      </c>
      <c r="B352" s="6" t="str">
        <f t="shared" si="31"/>
        <v>I</v>
      </c>
      <c r="C352" s="21">
        <f t="shared" si="32"/>
        <v>38644.430999999997</v>
      </c>
      <c r="D352" s="28" t="str">
        <f t="shared" si="33"/>
        <v>vis</v>
      </c>
      <c r="E352" s="56">
        <f>VLOOKUP(C352,Active!C$21:E$973,3,FALSE)</f>
        <v>-3287.01139956425</v>
      </c>
      <c r="F352" s="6" t="s">
        <v>1481</v>
      </c>
      <c r="G352" s="28" t="str">
        <f t="shared" si="34"/>
        <v>38644.431</v>
      </c>
      <c r="H352" s="21">
        <f t="shared" si="35"/>
        <v>-3287</v>
      </c>
      <c r="I352" s="57" t="s">
        <v>2945</v>
      </c>
      <c r="J352" s="58" t="s">
        <v>2946</v>
      </c>
      <c r="K352" s="57">
        <v>-3287</v>
      </c>
      <c r="L352" s="57" t="s">
        <v>2768</v>
      </c>
      <c r="M352" s="58" t="s">
        <v>1979</v>
      </c>
      <c r="N352" s="58"/>
      <c r="O352" s="59" t="s">
        <v>2947</v>
      </c>
      <c r="P352" s="59" t="s">
        <v>2937</v>
      </c>
    </row>
    <row r="353" spans="1:16" ht="13.5" thickBot="1">
      <c r="A353" s="21" t="str">
        <f t="shared" si="30"/>
        <v> BRNO 6 </v>
      </c>
      <c r="B353" s="6" t="str">
        <f t="shared" si="31"/>
        <v>I</v>
      </c>
      <c r="C353" s="21">
        <f t="shared" si="32"/>
        <v>38644.436999999998</v>
      </c>
      <c r="D353" s="28" t="str">
        <f t="shared" si="33"/>
        <v>vis</v>
      </c>
      <c r="E353" s="56">
        <f>VLOOKUP(C353,Active!C$21:E$973,3,FALSE)</f>
        <v>-3287.0080893940162</v>
      </c>
      <c r="F353" s="6" t="s">
        <v>1481</v>
      </c>
      <c r="G353" s="28" t="str">
        <f t="shared" si="34"/>
        <v>38644.437</v>
      </c>
      <c r="H353" s="21">
        <f t="shared" si="35"/>
        <v>-3287</v>
      </c>
      <c r="I353" s="57" t="s">
        <v>2948</v>
      </c>
      <c r="J353" s="58" t="s">
        <v>2949</v>
      </c>
      <c r="K353" s="57">
        <v>-3287</v>
      </c>
      <c r="L353" s="57" t="s">
        <v>2696</v>
      </c>
      <c r="M353" s="58" t="s">
        <v>1979</v>
      </c>
      <c r="N353" s="58"/>
      <c r="O353" s="59" t="s">
        <v>2834</v>
      </c>
      <c r="P353" s="59" t="s">
        <v>2772</v>
      </c>
    </row>
    <row r="354" spans="1:16" ht="13.5" thickBot="1">
      <c r="A354" s="21" t="str">
        <f t="shared" si="30"/>
        <v> AN 289.191 </v>
      </c>
      <c r="B354" s="6" t="str">
        <f t="shared" si="31"/>
        <v>I</v>
      </c>
      <c r="C354" s="21">
        <f t="shared" si="32"/>
        <v>38653.498</v>
      </c>
      <c r="D354" s="28" t="str">
        <f t="shared" si="33"/>
        <v>vis</v>
      </c>
      <c r="E354" s="56">
        <f>VLOOKUP(C354,Active!C$21:E$973,3,FALSE)</f>
        <v>-3282.0091806468022</v>
      </c>
      <c r="F354" s="6" t="s">
        <v>1481</v>
      </c>
      <c r="G354" s="28" t="str">
        <f t="shared" si="34"/>
        <v>38653.498</v>
      </c>
      <c r="H354" s="21">
        <f t="shared" si="35"/>
        <v>-3282</v>
      </c>
      <c r="I354" s="57" t="s">
        <v>2950</v>
      </c>
      <c r="J354" s="58" t="s">
        <v>2951</v>
      </c>
      <c r="K354" s="57">
        <v>-3282</v>
      </c>
      <c r="L354" s="57" t="s">
        <v>2820</v>
      </c>
      <c r="M354" s="58" t="s">
        <v>2435</v>
      </c>
      <c r="N354" s="58" t="s">
        <v>2436</v>
      </c>
      <c r="O354" s="59" t="s">
        <v>2952</v>
      </c>
      <c r="P354" s="59" t="s">
        <v>2953</v>
      </c>
    </row>
    <row r="355" spans="1:16" ht="13.5" thickBot="1">
      <c r="A355" s="21" t="str">
        <f t="shared" si="30"/>
        <v>BAVM 18 </v>
      </c>
      <c r="B355" s="6" t="str">
        <f t="shared" si="31"/>
        <v>I</v>
      </c>
      <c r="C355" s="21">
        <f t="shared" si="32"/>
        <v>38664.368000000002</v>
      </c>
      <c r="D355" s="28" t="str">
        <f t="shared" si="33"/>
        <v>vis</v>
      </c>
      <c r="E355" s="56">
        <f>VLOOKUP(C355,Active!C$21:E$973,3,FALSE)</f>
        <v>-3276.0122555742691</v>
      </c>
      <c r="F355" s="6" t="s">
        <v>1481</v>
      </c>
      <c r="G355" s="28" t="str">
        <f t="shared" si="34"/>
        <v>38664.368</v>
      </c>
      <c r="H355" s="21">
        <f t="shared" si="35"/>
        <v>-3276</v>
      </c>
      <c r="I355" s="57" t="s">
        <v>2954</v>
      </c>
      <c r="J355" s="58" t="s">
        <v>2955</v>
      </c>
      <c r="K355" s="57">
        <v>-3276</v>
      </c>
      <c r="L355" s="57" t="s">
        <v>2927</v>
      </c>
      <c r="M355" s="58" t="s">
        <v>1979</v>
      </c>
      <c r="N355" s="58"/>
      <c r="O355" s="59" t="s">
        <v>2783</v>
      </c>
      <c r="P355" s="60" t="s">
        <v>2857</v>
      </c>
    </row>
    <row r="356" spans="1:16" ht="13.5" thickBot="1">
      <c r="A356" s="21" t="str">
        <f t="shared" si="30"/>
        <v> BRNO 6 </v>
      </c>
      <c r="B356" s="6" t="str">
        <f t="shared" si="31"/>
        <v>I</v>
      </c>
      <c r="C356" s="21">
        <f t="shared" si="32"/>
        <v>38664.375999999997</v>
      </c>
      <c r="D356" s="28" t="str">
        <f t="shared" si="33"/>
        <v>vis</v>
      </c>
      <c r="E356" s="56">
        <f>VLOOKUP(C356,Active!C$21:E$973,3,FALSE)</f>
        <v>-3276.0078420139616</v>
      </c>
      <c r="F356" s="6" t="s">
        <v>1481</v>
      </c>
      <c r="G356" s="28" t="str">
        <f t="shared" si="34"/>
        <v>38664.376</v>
      </c>
      <c r="H356" s="21">
        <f t="shared" si="35"/>
        <v>-3276</v>
      </c>
      <c r="I356" s="57" t="s">
        <v>2956</v>
      </c>
      <c r="J356" s="58" t="s">
        <v>2957</v>
      </c>
      <c r="K356" s="57">
        <v>-3276</v>
      </c>
      <c r="L356" s="57" t="s">
        <v>2914</v>
      </c>
      <c r="M356" s="58" t="s">
        <v>1979</v>
      </c>
      <c r="N356" s="58"/>
      <c r="O356" s="59" t="s">
        <v>2934</v>
      </c>
      <c r="P356" s="59" t="s">
        <v>2772</v>
      </c>
    </row>
    <row r="357" spans="1:16" ht="13.5" thickBot="1">
      <c r="A357" s="21" t="str">
        <f t="shared" si="30"/>
        <v>BAVM 18 </v>
      </c>
      <c r="B357" s="6" t="str">
        <f t="shared" si="31"/>
        <v>I</v>
      </c>
      <c r="C357" s="21">
        <f t="shared" si="32"/>
        <v>38673.428</v>
      </c>
      <c r="D357" s="28" t="str">
        <f t="shared" si="33"/>
        <v>vis</v>
      </c>
      <c r="E357" s="56">
        <f>VLOOKUP(C357,Active!C$21:E$973,3,FALSE)</f>
        <v>-3271.0138985220965</v>
      </c>
      <c r="F357" s="6" t="s">
        <v>1481</v>
      </c>
      <c r="G357" s="28" t="str">
        <f t="shared" si="34"/>
        <v>38673.428</v>
      </c>
      <c r="H357" s="21">
        <f t="shared" si="35"/>
        <v>-3271</v>
      </c>
      <c r="I357" s="57" t="s">
        <v>2958</v>
      </c>
      <c r="J357" s="58" t="s">
        <v>2959</v>
      </c>
      <c r="K357" s="57">
        <v>-3271</v>
      </c>
      <c r="L357" s="57" t="s">
        <v>2880</v>
      </c>
      <c r="M357" s="58" t="s">
        <v>1979</v>
      </c>
      <c r="N357" s="58"/>
      <c r="O357" s="59" t="s">
        <v>2783</v>
      </c>
      <c r="P357" s="60" t="s">
        <v>2857</v>
      </c>
    </row>
    <row r="358" spans="1:16" ht="13.5" thickBot="1">
      <c r="A358" s="21" t="str">
        <f t="shared" si="30"/>
        <v> ST 29.255 </v>
      </c>
      <c r="B358" s="6" t="str">
        <f t="shared" si="31"/>
        <v>I</v>
      </c>
      <c r="C358" s="21">
        <f t="shared" si="32"/>
        <v>38680.680999999997</v>
      </c>
      <c r="D358" s="28" t="str">
        <f t="shared" si="33"/>
        <v>vis</v>
      </c>
      <c r="E358" s="56">
        <f>VLOOKUP(C358,Active!C$21:E$973,3,FALSE)</f>
        <v>-3267.0124544051641</v>
      </c>
      <c r="F358" s="6" t="s">
        <v>1481</v>
      </c>
      <c r="G358" s="28" t="str">
        <f t="shared" si="34"/>
        <v>38680.681</v>
      </c>
      <c r="H358" s="21">
        <f t="shared" si="35"/>
        <v>-3267</v>
      </c>
      <c r="I358" s="57" t="s">
        <v>2960</v>
      </c>
      <c r="J358" s="58" t="s">
        <v>2961</v>
      </c>
      <c r="K358" s="57">
        <v>-3267</v>
      </c>
      <c r="L358" s="57" t="s">
        <v>2631</v>
      </c>
      <c r="M358" s="58" t="s">
        <v>1979</v>
      </c>
      <c r="N358" s="58"/>
      <c r="O358" s="59" t="s">
        <v>2962</v>
      </c>
      <c r="P358" s="59" t="s">
        <v>2963</v>
      </c>
    </row>
    <row r="359" spans="1:16" ht="13.5" thickBot="1">
      <c r="A359" s="21" t="str">
        <f t="shared" si="30"/>
        <v> ST 29.255 </v>
      </c>
      <c r="B359" s="6" t="str">
        <f t="shared" si="31"/>
        <v>I</v>
      </c>
      <c r="C359" s="21">
        <f t="shared" si="32"/>
        <v>38700.620999999999</v>
      </c>
      <c r="D359" s="28" t="str">
        <f t="shared" si="33"/>
        <v>vis</v>
      </c>
      <c r="E359" s="56">
        <f>VLOOKUP(C359,Active!C$21:E$973,3,FALSE)</f>
        <v>-3256.0116553300686</v>
      </c>
      <c r="F359" s="6" t="s">
        <v>1481</v>
      </c>
      <c r="G359" s="28" t="str">
        <f t="shared" si="34"/>
        <v>38700.621</v>
      </c>
      <c r="H359" s="21">
        <f t="shared" si="35"/>
        <v>-3256</v>
      </c>
      <c r="I359" s="57" t="s">
        <v>2964</v>
      </c>
      <c r="J359" s="58" t="s">
        <v>2965</v>
      </c>
      <c r="K359" s="57">
        <v>-3256</v>
      </c>
      <c r="L359" s="57" t="s">
        <v>2768</v>
      </c>
      <c r="M359" s="58" t="s">
        <v>1979</v>
      </c>
      <c r="N359" s="58"/>
      <c r="O359" s="59" t="s">
        <v>2966</v>
      </c>
      <c r="P359" s="59" t="s">
        <v>2963</v>
      </c>
    </row>
    <row r="360" spans="1:16" ht="13.5" thickBot="1">
      <c r="A360" s="21" t="str">
        <f t="shared" si="30"/>
        <v> BAC 17.123 </v>
      </c>
      <c r="B360" s="6" t="str">
        <f t="shared" si="31"/>
        <v>I</v>
      </c>
      <c r="C360" s="21">
        <f t="shared" si="32"/>
        <v>38733.256000000001</v>
      </c>
      <c r="D360" s="28" t="str">
        <f t="shared" si="33"/>
        <v>vis</v>
      </c>
      <c r="E360" s="56">
        <f>VLOOKUP(C360,Active!C$21:E$973,3,FALSE)</f>
        <v>-3238.0070877365019</v>
      </c>
      <c r="F360" s="6" t="s">
        <v>1481</v>
      </c>
      <c r="G360" s="28" t="str">
        <f t="shared" si="34"/>
        <v>38733.2560</v>
      </c>
      <c r="H360" s="21">
        <f t="shared" si="35"/>
        <v>-3238</v>
      </c>
      <c r="I360" s="57" t="s">
        <v>2967</v>
      </c>
      <c r="J360" s="58" t="s">
        <v>2968</v>
      </c>
      <c r="K360" s="57">
        <v>-3238</v>
      </c>
      <c r="L360" s="57" t="s">
        <v>2969</v>
      </c>
      <c r="M360" s="58" t="s">
        <v>2435</v>
      </c>
      <c r="N360" s="58" t="s">
        <v>2436</v>
      </c>
      <c r="O360" s="59" t="s">
        <v>2970</v>
      </c>
      <c r="P360" s="59" t="s">
        <v>2971</v>
      </c>
    </row>
    <row r="361" spans="1:16" ht="13.5" thickBot="1">
      <c r="A361" s="21" t="str">
        <f t="shared" si="30"/>
        <v> AA 18.332 </v>
      </c>
      <c r="B361" s="6" t="str">
        <f t="shared" si="31"/>
        <v>I</v>
      </c>
      <c r="C361" s="21">
        <f t="shared" si="32"/>
        <v>38760.447</v>
      </c>
      <c r="D361" s="28" t="str">
        <f t="shared" si="33"/>
        <v>vis</v>
      </c>
      <c r="E361" s="56">
        <f>VLOOKUP(C361,Active!C$21:E$973,3,FALSE)</f>
        <v>-3223.0059479345518</v>
      </c>
      <c r="F361" s="6" t="s">
        <v>1481</v>
      </c>
      <c r="G361" s="28" t="str">
        <f t="shared" si="34"/>
        <v>38760.447</v>
      </c>
      <c r="H361" s="21">
        <f t="shared" si="35"/>
        <v>-3223</v>
      </c>
      <c r="I361" s="57" t="s">
        <v>2972</v>
      </c>
      <c r="J361" s="58" t="s">
        <v>2973</v>
      </c>
      <c r="K361" s="57">
        <v>-3223</v>
      </c>
      <c r="L361" s="57" t="s">
        <v>2974</v>
      </c>
      <c r="M361" s="58" t="s">
        <v>1979</v>
      </c>
      <c r="N361" s="58"/>
      <c r="O361" s="59" t="s">
        <v>2975</v>
      </c>
      <c r="P361" s="59" t="s">
        <v>2780</v>
      </c>
    </row>
    <row r="362" spans="1:16" ht="13.5" thickBot="1">
      <c r="A362" s="21" t="str">
        <f t="shared" si="30"/>
        <v> TKZ 34.93 </v>
      </c>
      <c r="B362" s="6" t="str">
        <f t="shared" si="31"/>
        <v>I</v>
      </c>
      <c r="C362" s="21">
        <f t="shared" si="32"/>
        <v>38791.258500000004</v>
      </c>
      <c r="D362" s="28" t="str">
        <f t="shared" si="33"/>
        <v>vis</v>
      </c>
      <c r="E362" s="56">
        <f>VLOOKUP(C362,Active!C$21:E$973,3,FALSE)</f>
        <v>-3206.0073962443662</v>
      </c>
      <c r="F362" s="6" t="s">
        <v>1481</v>
      </c>
      <c r="G362" s="28" t="str">
        <f t="shared" si="34"/>
        <v>38791.2585</v>
      </c>
      <c r="H362" s="21">
        <f t="shared" si="35"/>
        <v>-3206</v>
      </c>
      <c r="I362" s="57" t="s">
        <v>2976</v>
      </c>
      <c r="J362" s="58" t="s">
        <v>2977</v>
      </c>
      <c r="K362" s="57">
        <v>-3206</v>
      </c>
      <c r="L362" s="57" t="s">
        <v>2978</v>
      </c>
      <c r="M362" s="58" t="s">
        <v>2435</v>
      </c>
      <c r="N362" s="58" t="s">
        <v>2436</v>
      </c>
      <c r="O362" s="59" t="s">
        <v>2887</v>
      </c>
      <c r="P362" s="59" t="s">
        <v>2888</v>
      </c>
    </row>
    <row r="363" spans="1:16" ht="13.5" thickBot="1">
      <c r="A363" s="21" t="str">
        <f t="shared" si="30"/>
        <v> BRNO 5 </v>
      </c>
      <c r="B363" s="6" t="str">
        <f t="shared" si="31"/>
        <v>I</v>
      </c>
      <c r="C363" s="21">
        <f t="shared" si="32"/>
        <v>38820.267</v>
      </c>
      <c r="D363" s="28" t="str">
        <f t="shared" si="33"/>
        <v>vis</v>
      </c>
      <c r="E363" s="56">
        <f>VLOOKUP(C363,Active!C$21:E$973,3,FALSE)</f>
        <v>-3190.0035507092693</v>
      </c>
      <c r="F363" s="6" t="s">
        <v>1481</v>
      </c>
      <c r="G363" s="28" t="str">
        <f t="shared" si="34"/>
        <v>38820.267</v>
      </c>
      <c r="H363" s="21">
        <f t="shared" si="35"/>
        <v>-3190</v>
      </c>
      <c r="I363" s="57" t="s">
        <v>2979</v>
      </c>
      <c r="J363" s="58" t="s">
        <v>2980</v>
      </c>
      <c r="K363" s="57">
        <v>-3190</v>
      </c>
      <c r="L363" s="57" t="s">
        <v>2981</v>
      </c>
      <c r="M363" s="58" t="s">
        <v>1979</v>
      </c>
      <c r="N363" s="58"/>
      <c r="O363" s="59" t="s">
        <v>2982</v>
      </c>
      <c r="P363" s="59" t="s">
        <v>2937</v>
      </c>
    </row>
    <row r="364" spans="1:16" ht="13.5" thickBot="1">
      <c r="A364" s="21" t="str">
        <f t="shared" si="30"/>
        <v> AA 17.61 </v>
      </c>
      <c r="B364" s="6" t="str">
        <f t="shared" si="31"/>
        <v>I</v>
      </c>
      <c r="C364" s="21">
        <f t="shared" si="32"/>
        <v>38829.322</v>
      </c>
      <c r="D364" s="28" t="str">
        <f t="shared" si="33"/>
        <v>vis</v>
      </c>
      <c r="E364" s="56">
        <f>VLOOKUP(C364,Active!C$21:E$973,3,FALSE)</f>
        <v>-3185.0079521322891</v>
      </c>
      <c r="F364" s="6" t="s">
        <v>1481</v>
      </c>
      <c r="G364" s="28" t="str">
        <f t="shared" si="34"/>
        <v>38829.322</v>
      </c>
      <c r="H364" s="21">
        <f t="shared" si="35"/>
        <v>-3185</v>
      </c>
      <c r="I364" s="57" t="s">
        <v>2983</v>
      </c>
      <c r="J364" s="58" t="s">
        <v>2984</v>
      </c>
      <c r="K364" s="57">
        <v>-3185</v>
      </c>
      <c r="L364" s="57" t="s">
        <v>2914</v>
      </c>
      <c r="M364" s="58" t="s">
        <v>1979</v>
      </c>
      <c r="N364" s="58"/>
      <c r="O364" s="59" t="s">
        <v>2975</v>
      </c>
      <c r="P364" s="59" t="s">
        <v>2827</v>
      </c>
    </row>
    <row r="365" spans="1:16" ht="13.5" thickBot="1">
      <c r="A365" s="21" t="str">
        <f t="shared" si="30"/>
        <v> TKZ 34.93 </v>
      </c>
      <c r="B365" s="6" t="str">
        <f t="shared" si="31"/>
        <v>I</v>
      </c>
      <c r="C365" s="21">
        <f t="shared" si="32"/>
        <v>38829.322999999997</v>
      </c>
      <c r="D365" s="28" t="str">
        <f t="shared" si="33"/>
        <v>vis</v>
      </c>
      <c r="E365" s="56">
        <f>VLOOKUP(C365,Active!C$21:E$973,3,FALSE)</f>
        <v>-3185.0074004372523</v>
      </c>
      <c r="F365" s="6" t="s">
        <v>1481</v>
      </c>
      <c r="G365" s="28" t="str">
        <f t="shared" si="34"/>
        <v>38829.3230</v>
      </c>
      <c r="H365" s="21">
        <f t="shared" si="35"/>
        <v>-3185</v>
      </c>
      <c r="I365" s="57" t="s">
        <v>2985</v>
      </c>
      <c r="J365" s="58" t="s">
        <v>2986</v>
      </c>
      <c r="K365" s="57">
        <v>-3185</v>
      </c>
      <c r="L365" s="57" t="s">
        <v>2978</v>
      </c>
      <c r="M365" s="58" t="s">
        <v>2435</v>
      </c>
      <c r="N365" s="58" t="s">
        <v>2436</v>
      </c>
      <c r="O365" s="59" t="s">
        <v>2887</v>
      </c>
      <c r="P365" s="59" t="s">
        <v>2888</v>
      </c>
    </row>
    <row r="366" spans="1:16" ht="13.5" thickBot="1">
      <c r="A366" s="21" t="str">
        <f t="shared" si="30"/>
        <v> TKZ 42.82 </v>
      </c>
      <c r="B366" s="6" t="str">
        <f t="shared" si="31"/>
        <v>I</v>
      </c>
      <c r="C366" s="21">
        <f t="shared" si="32"/>
        <v>38840.197</v>
      </c>
      <c r="D366" s="28" t="str">
        <f t="shared" si="33"/>
        <v>vis</v>
      </c>
      <c r="E366" s="56">
        <f>VLOOKUP(C366,Active!C$21:E$973,3,FALSE)</f>
        <v>-3179.0082685845637</v>
      </c>
      <c r="F366" s="6" t="s">
        <v>1481</v>
      </c>
      <c r="G366" s="28" t="str">
        <f t="shared" si="34"/>
        <v>38840.1970</v>
      </c>
      <c r="H366" s="21">
        <f t="shared" si="35"/>
        <v>-3179</v>
      </c>
      <c r="I366" s="57" t="s">
        <v>2987</v>
      </c>
      <c r="J366" s="58" t="s">
        <v>2988</v>
      </c>
      <c r="K366" s="57">
        <v>-3179</v>
      </c>
      <c r="L366" s="57" t="s">
        <v>2989</v>
      </c>
      <c r="M366" s="58" t="s">
        <v>1947</v>
      </c>
      <c r="N366" s="58"/>
      <c r="O366" s="59" t="s">
        <v>2990</v>
      </c>
      <c r="P366" s="59" t="s">
        <v>2991</v>
      </c>
    </row>
    <row r="367" spans="1:16" ht="13.5" thickBot="1">
      <c r="A367" s="21" t="str">
        <f t="shared" si="30"/>
        <v> TKZ 34.93 </v>
      </c>
      <c r="B367" s="6" t="str">
        <f t="shared" si="31"/>
        <v>I</v>
      </c>
      <c r="C367" s="21">
        <f t="shared" si="32"/>
        <v>38840.198499999999</v>
      </c>
      <c r="D367" s="28" t="str">
        <f t="shared" si="33"/>
        <v>vis</v>
      </c>
      <c r="E367" s="56">
        <f>VLOOKUP(C367,Active!C$21:E$973,3,FALSE)</f>
        <v>-3179.0074410420061</v>
      </c>
      <c r="F367" s="6" t="s">
        <v>1481</v>
      </c>
      <c r="G367" s="28" t="str">
        <f t="shared" si="34"/>
        <v>38840.1985</v>
      </c>
      <c r="H367" s="21">
        <f t="shared" si="35"/>
        <v>-3179</v>
      </c>
      <c r="I367" s="57" t="s">
        <v>2992</v>
      </c>
      <c r="J367" s="58" t="s">
        <v>2993</v>
      </c>
      <c r="K367" s="57">
        <v>-3179</v>
      </c>
      <c r="L367" s="57" t="s">
        <v>2994</v>
      </c>
      <c r="M367" s="58" t="s">
        <v>2435</v>
      </c>
      <c r="N367" s="58" t="s">
        <v>2436</v>
      </c>
      <c r="O367" s="59" t="s">
        <v>2887</v>
      </c>
      <c r="P367" s="59" t="s">
        <v>2888</v>
      </c>
    </row>
    <row r="368" spans="1:16" ht="13.5" thickBot="1">
      <c r="A368" s="21" t="str">
        <f t="shared" si="30"/>
        <v> AN 289.192 </v>
      </c>
      <c r="B368" s="6" t="str">
        <f t="shared" si="31"/>
        <v>I</v>
      </c>
      <c r="C368" s="21">
        <f t="shared" si="32"/>
        <v>38934.438000000002</v>
      </c>
      <c r="D368" s="28" t="str">
        <f t="shared" si="33"/>
        <v>vis</v>
      </c>
      <c r="E368" s="56">
        <f>VLOOKUP(C368,Active!C$21:E$973,3,FALSE)</f>
        <v>-3127.0159764262899</v>
      </c>
      <c r="F368" s="6" t="s">
        <v>1481</v>
      </c>
      <c r="G368" s="28" t="str">
        <f t="shared" si="34"/>
        <v>38934.438</v>
      </c>
      <c r="H368" s="21">
        <f t="shared" si="35"/>
        <v>-3127</v>
      </c>
      <c r="I368" s="57" t="s">
        <v>2995</v>
      </c>
      <c r="J368" s="58" t="s">
        <v>2996</v>
      </c>
      <c r="K368" s="57">
        <v>-3127</v>
      </c>
      <c r="L368" s="57" t="s">
        <v>2623</v>
      </c>
      <c r="M368" s="58" t="s">
        <v>1979</v>
      </c>
      <c r="N368" s="58"/>
      <c r="O368" s="59" t="s">
        <v>2997</v>
      </c>
      <c r="P368" s="59" t="s">
        <v>2877</v>
      </c>
    </row>
    <row r="369" spans="1:16" ht="13.5" thickBot="1">
      <c r="A369" s="21" t="str">
        <f t="shared" si="30"/>
        <v> AN 289.192 </v>
      </c>
      <c r="B369" s="6" t="str">
        <f t="shared" si="31"/>
        <v>I</v>
      </c>
      <c r="C369" s="21">
        <f t="shared" si="32"/>
        <v>38934.440999999999</v>
      </c>
      <c r="D369" s="28" t="str">
        <f t="shared" si="33"/>
        <v>vis</v>
      </c>
      <c r="E369" s="56">
        <f>VLOOKUP(C369,Active!C$21:E$973,3,FALSE)</f>
        <v>-3127.0143213411748</v>
      </c>
      <c r="F369" s="6" t="s">
        <v>1481</v>
      </c>
      <c r="G369" s="28" t="str">
        <f t="shared" si="34"/>
        <v>38934.441</v>
      </c>
      <c r="H369" s="21">
        <f t="shared" si="35"/>
        <v>-3127</v>
      </c>
      <c r="I369" s="57" t="s">
        <v>2998</v>
      </c>
      <c r="J369" s="58" t="s">
        <v>2999</v>
      </c>
      <c r="K369" s="57">
        <v>-3127</v>
      </c>
      <c r="L369" s="57" t="s">
        <v>2778</v>
      </c>
      <c r="M369" s="58" t="s">
        <v>1979</v>
      </c>
      <c r="N369" s="58"/>
      <c r="O369" s="59" t="s">
        <v>3000</v>
      </c>
      <c r="P369" s="59" t="s">
        <v>2877</v>
      </c>
    </row>
    <row r="370" spans="1:16" ht="13.5" thickBot="1">
      <c r="A370" s="21" t="str">
        <f t="shared" si="30"/>
        <v> AN 289.192 </v>
      </c>
      <c r="B370" s="6" t="str">
        <f t="shared" si="31"/>
        <v>I</v>
      </c>
      <c r="C370" s="21">
        <f t="shared" si="32"/>
        <v>38934.442999999999</v>
      </c>
      <c r="D370" s="28" t="str">
        <f t="shared" si="33"/>
        <v>vis</v>
      </c>
      <c r="E370" s="56">
        <f>VLOOKUP(C370,Active!C$21:E$973,3,FALSE)</f>
        <v>-3127.0132179510965</v>
      </c>
      <c r="F370" s="6" t="s">
        <v>1481</v>
      </c>
      <c r="G370" s="28" t="str">
        <f t="shared" si="34"/>
        <v>38934.443</v>
      </c>
      <c r="H370" s="21">
        <f t="shared" si="35"/>
        <v>-3127</v>
      </c>
      <c r="I370" s="57" t="s">
        <v>3001</v>
      </c>
      <c r="J370" s="58" t="s">
        <v>3002</v>
      </c>
      <c r="K370" s="57">
        <v>-3127</v>
      </c>
      <c r="L370" s="57" t="s">
        <v>2813</v>
      </c>
      <c r="M370" s="58" t="s">
        <v>1979</v>
      </c>
      <c r="N370" s="58"/>
      <c r="O370" s="59" t="s">
        <v>3003</v>
      </c>
      <c r="P370" s="59" t="s">
        <v>2877</v>
      </c>
    </row>
    <row r="371" spans="1:16" ht="13.5" thickBot="1">
      <c r="A371" s="21" t="str">
        <f t="shared" si="30"/>
        <v>IBVS 187 </v>
      </c>
      <c r="B371" s="6" t="str">
        <f t="shared" si="31"/>
        <v>I</v>
      </c>
      <c r="C371" s="21">
        <f t="shared" si="32"/>
        <v>38972.514999999999</v>
      </c>
      <c r="D371" s="28" t="str">
        <f t="shared" si="33"/>
        <v>vis</v>
      </c>
      <c r="E371" s="56">
        <f>VLOOKUP(C371,Active!C$21:E$973,3,FALSE)</f>
        <v>-3106.0090844311876</v>
      </c>
      <c r="F371" s="6" t="s">
        <v>1481</v>
      </c>
      <c r="G371" s="28" t="str">
        <f t="shared" si="34"/>
        <v>38972.515</v>
      </c>
      <c r="H371" s="21">
        <f t="shared" si="35"/>
        <v>-3106</v>
      </c>
      <c r="I371" s="57" t="s">
        <v>3004</v>
      </c>
      <c r="J371" s="58" t="s">
        <v>3005</v>
      </c>
      <c r="K371" s="57">
        <v>-3106</v>
      </c>
      <c r="L371" s="57" t="s">
        <v>2909</v>
      </c>
      <c r="M371" s="58" t="s">
        <v>1979</v>
      </c>
      <c r="N371" s="58"/>
      <c r="O371" s="59" t="s">
        <v>3006</v>
      </c>
      <c r="P371" s="60" t="s">
        <v>3007</v>
      </c>
    </row>
    <row r="372" spans="1:16" ht="13.5" thickBot="1">
      <c r="A372" s="21" t="str">
        <f t="shared" si="30"/>
        <v>BAVM 18 </v>
      </c>
      <c r="B372" s="6" t="str">
        <f t="shared" si="31"/>
        <v>I</v>
      </c>
      <c r="C372" s="21">
        <f t="shared" si="32"/>
        <v>38972.517999999996</v>
      </c>
      <c r="D372" s="28" t="str">
        <f t="shared" si="33"/>
        <v>vis</v>
      </c>
      <c r="E372" s="56">
        <f>VLOOKUP(C372,Active!C$21:E$973,3,FALSE)</f>
        <v>-3106.0074293460725</v>
      </c>
      <c r="F372" s="6" t="s">
        <v>1481</v>
      </c>
      <c r="G372" s="28" t="str">
        <f t="shared" si="34"/>
        <v>38972.518</v>
      </c>
      <c r="H372" s="21">
        <f t="shared" si="35"/>
        <v>-3106</v>
      </c>
      <c r="I372" s="57" t="s">
        <v>3008</v>
      </c>
      <c r="J372" s="58" t="s">
        <v>3009</v>
      </c>
      <c r="K372" s="57">
        <v>-3106</v>
      </c>
      <c r="L372" s="57" t="s">
        <v>3010</v>
      </c>
      <c r="M372" s="58" t="s">
        <v>1979</v>
      </c>
      <c r="N372" s="58"/>
      <c r="O372" s="59" t="s">
        <v>2664</v>
      </c>
      <c r="P372" s="60" t="s">
        <v>2857</v>
      </c>
    </row>
    <row r="373" spans="1:16" ht="13.5" thickBot="1">
      <c r="A373" s="21" t="str">
        <f t="shared" si="30"/>
        <v>IBVS 187 </v>
      </c>
      <c r="B373" s="6" t="str">
        <f t="shared" si="31"/>
        <v>I</v>
      </c>
      <c r="C373" s="21">
        <f t="shared" si="32"/>
        <v>38981.578999999998</v>
      </c>
      <c r="D373" s="28" t="str">
        <f t="shared" si="33"/>
        <v>vis</v>
      </c>
      <c r="E373" s="56">
        <f>VLOOKUP(C373,Active!C$21:E$973,3,FALSE)</f>
        <v>-3101.0085205988585</v>
      </c>
      <c r="F373" s="6" t="s">
        <v>1481</v>
      </c>
      <c r="G373" s="28" t="str">
        <f t="shared" si="34"/>
        <v>38981.579</v>
      </c>
      <c r="H373" s="21">
        <f t="shared" si="35"/>
        <v>-3101</v>
      </c>
      <c r="I373" s="57" t="s">
        <v>3011</v>
      </c>
      <c r="J373" s="58" t="s">
        <v>3012</v>
      </c>
      <c r="K373" s="57">
        <v>-3101</v>
      </c>
      <c r="L373" s="57" t="s">
        <v>2696</v>
      </c>
      <c r="M373" s="58" t="s">
        <v>1979</v>
      </c>
      <c r="N373" s="58"/>
      <c r="O373" s="59" t="s">
        <v>3006</v>
      </c>
      <c r="P373" s="60" t="s">
        <v>3007</v>
      </c>
    </row>
    <row r="374" spans="1:16" ht="13.5" thickBot="1">
      <c r="A374" s="21" t="str">
        <f t="shared" si="30"/>
        <v>BAVM 18 </v>
      </c>
      <c r="B374" s="6" t="str">
        <f t="shared" si="31"/>
        <v>I</v>
      </c>
      <c r="C374" s="21">
        <f t="shared" si="32"/>
        <v>38992.457999999999</v>
      </c>
      <c r="D374" s="28" t="str">
        <f t="shared" si="33"/>
        <v>vis</v>
      </c>
      <c r="E374" s="56">
        <f>VLOOKUP(C374,Active!C$21:E$973,3,FALSE)</f>
        <v>-3095.006630270977</v>
      </c>
      <c r="F374" s="6" t="s">
        <v>1481</v>
      </c>
      <c r="G374" s="28" t="str">
        <f t="shared" si="34"/>
        <v>38992.458</v>
      </c>
      <c r="H374" s="21">
        <f t="shared" si="35"/>
        <v>-3095</v>
      </c>
      <c r="I374" s="57" t="s">
        <v>3013</v>
      </c>
      <c r="J374" s="58" t="s">
        <v>3014</v>
      </c>
      <c r="K374" s="57">
        <v>-3095</v>
      </c>
      <c r="L374" s="57" t="s">
        <v>2620</v>
      </c>
      <c r="M374" s="58" t="s">
        <v>1979</v>
      </c>
      <c r="N374" s="58"/>
      <c r="O374" s="59" t="s">
        <v>2664</v>
      </c>
      <c r="P374" s="60" t="s">
        <v>2857</v>
      </c>
    </row>
    <row r="375" spans="1:16" ht="13.5" thickBot="1">
      <c r="A375" s="21" t="str">
        <f t="shared" si="30"/>
        <v> BRNO 5 </v>
      </c>
      <c r="B375" s="6" t="str">
        <f t="shared" si="31"/>
        <v>I</v>
      </c>
      <c r="C375" s="21">
        <f t="shared" si="32"/>
        <v>38992.470999999998</v>
      </c>
      <c r="D375" s="28" t="str">
        <f t="shared" si="33"/>
        <v>vis</v>
      </c>
      <c r="E375" s="56">
        <f>VLOOKUP(C375,Active!C$21:E$973,3,FALSE)</f>
        <v>-3094.999458235472</v>
      </c>
      <c r="F375" s="6" t="s">
        <v>1481</v>
      </c>
      <c r="G375" s="28" t="str">
        <f t="shared" si="34"/>
        <v>38992.471</v>
      </c>
      <c r="H375" s="21">
        <f t="shared" si="35"/>
        <v>-3095</v>
      </c>
      <c r="I375" s="57" t="s">
        <v>3015</v>
      </c>
      <c r="J375" s="58" t="s">
        <v>3016</v>
      </c>
      <c r="K375" s="57">
        <v>-3095</v>
      </c>
      <c r="L375" s="57" t="s">
        <v>3017</v>
      </c>
      <c r="M375" s="58" t="s">
        <v>1979</v>
      </c>
      <c r="N375" s="58"/>
      <c r="O375" s="59" t="s">
        <v>3018</v>
      </c>
      <c r="P375" s="59" t="s">
        <v>2937</v>
      </c>
    </row>
    <row r="376" spans="1:16" ht="13.5" thickBot="1">
      <c r="A376" s="21" t="str">
        <f t="shared" si="30"/>
        <v>BAVM 18 </v>
      </c>
      <c r="B376" s="6" t="str">
        <f t="shared" si="31"/>
        <v>I</v>
      </c>
      <c r="C376" s="21">
        <f t="shared" si="32"/>
        <v>39012.387000000002</v>
      </c>
      <c r="D376" s="28" t="str">
        <f t="shared" si="33"/>
        <v>vis</v>
      </c>
      <c r="E376" s="56">
        <f>VLOOKUP(C376,Active!C$21:E$973,3,FALSE)</f>
        <v>-3084.0118998413081</v>
      </c>
      <c r="F376" s="6" t="s">
        <v>1481</v>
      </c>
      <c r="G376" s="28" t="str">
        <f t="shared" si="34"/>
        <v>39012.387</v>
      </c>
      <c r="H376" s="21">
        <f t="shared" si="35"/>
        <v>-3084</v>
      </c>
      <c r="I376" s="57" t="s">
        <v>3019</v>
      </c>
      <c r="J376" s="58" t="s">
        <v>3020</v>
      </c>
      <c r="K376" s="57">
        <v>-3084</v>
      </c>
      <c r="L376" s="57" t="s">
        <v>2927</v>
      </c>
      <c r="M376" s="58" t="s">
        <v>1979</v>
      </c>
      <c r="N376" s="58"/>
      <c r="O376" s="59" t="s">
        <v>2664</v>
      </c>
      <c r="P376" s="60" t="s">
        <v>2857</v>
      </c>
    </row>
    <row r="377" spans="1:16" ht="13.5" thickBot="1">
      <c r="A377" s="21" t="str">
        <f t="shared" si="30"/>
        <v>BAVM 18 </v>
      </c>
      <c r="B377" s="6" t="str">
        <f t="shared" si="31"/>
        <v>I</v>
      </c>
      <c r="C377" s="21">
        <f t="shared" si="32"/>
        <v>39021.445</v>
      </c>
      <c r="D377" s="28" t="str">
        <f t="shared" si="33"/>
        <v>vis</v>
      </c>
      <c r="E377" s="56">
        <f>VLOOKUP(C377,Active!C$21:E$973,3,FALSE)</f>
        <v>-3079.0146461792133</v>
      </c>
      <c r="F377" s="6" t="s">
        <v>1481</v>
      </c>
      <c r="G377" s="28" t="str">
        <f t="shared" si="34"/>
        <v>39021.445</v>
      </c>
      <c r="H377" s="21">
        <f t="shared" si="35"/>
        <v>-3079</v>
      </c>
      <c r="I377" s="57" t="s">
        <v>3021</v>
      </c>
      <c r="J377" s="58" t="s">
        <v>3022</v>
      </c>
      <c r="K377" s="57">
        <v>-3079</v>
      </c>
      <c r="L377" s="57" t="s">
        <v>2667</v>
      </c>
      <c r="M377" s="58" t="s">
        <v>1979</v>
      </c>
      <c r="N377" s="58"/>
      <c r="O377" s="59" t="s">
        <v>2664</v>
      </c>
      <c r="P377" s="60" t="s">
        <v>2857</v>
      </c>
    </row>
    <row r="378" spans="1:16" ht="13.5" thickBot="1">
      <c r="A378" s="21" t="str">
        <f t="shared" si="30"/>
        <v> BRNO 5 </v>
      </c>
      <c r="B378" s="6" t="str">
        <f t="shared" si="31"/>
        <v>I</v>
      </c>
      <c r="C378" s="21">
        <f t="shared" si="32"/>
        <v>39061.328000000001</v>
      </c>
      <c r="D378" s="28" t="str">
        <f t="shared" si="33"/>
        <v>vis</v>
      </c>
      <c r="E378" s="56">
        <f>VLOOKUP(C378,Active!C$21:E$973,3,FALSE)</f>
        <v>-3057.0113929439071</v>
      </c>
      <c r="F378" s="6" t="s">
        <v>1481</v>
      </c>
      <c r="G378" s="28" t="str">
        <f t="shared" si="34"/>
        <v>39061.328</v>
      </c>
      <c r="H378" s="21">
        <f t="shared" si="35"/>
        <v>-3057</v>
      </c>
      <c r="I378" s="57" t="s">
        <v>3023</v>
      </c>
      <c r="J378" s="58" t="s">
        <v>3024</v>
      </c>
      <c r="K378" s="57">
        <v>-3057</v>
      </c>
      <c r="L378" s="57" t="s">
        <v>2768</v>
      </c>
      <c r="M378" s="58" t="s">
        <v>1979</v>
      </c>
      <c r="N378" s="58"/>
      <c r="O378" s="59" t="s">
        <v>2848</v>
      </c>
      <c r="P378" s="59" t="s">
        <v>2937</v>
      </c>
    </row>
    <row r="379" spans="1:16" ht="13.5" thickBot="1">
      <c r="A379" s="21" t="str">
        <f t="shared" si="30"/>
        <v> BRNO 5 </v>
      </c>
      <c r="B379" s="6" t="str">
        <f t="shared" si="31"/>
        <v>I</v>
      </c>
      <c r="C379" s="21">
        <f t="shared" si="32"/>
        <v>39061.332000000002</v>
      </c>
      <c r="D379" s="28" t="str">
        <f t="shared" si="33"/>
        <v>vis</v>
      </c>
      <c r="E379" s="56">
        <f>VLOOKUP(C379,Active!C$21:E$973,3,FALSE)</f>
        <v>-3057.0091861637511</v>
      </c>
      <c r="F379" s="6" t="s">
        <v>1481</v>
      </c>
      <c r="G379" s="28" t="str">
        <f t="shared" si="34"/>
        <v>39061.332</v>
      </c>
      <c r="H379" s="21">
        <f t="shared" si="35"/>
        <v>-3057</v>
      </c>
      <c r="I379" s="57" t="s">
        <v>3025</v>
      </c>
      <c r="J379" s="58" t="s">
        <v>3026</v>
      </c>
      <c r="K379" s="57">
        <v>-3057</v>
      </c>
      <c r="L379" s="57" t="s">
        <v>2820</v>
      </c>
      <c r="M379" s="58" t="s">
        <v>1979</v>
      </c>
      <c r="N379" s="58"/>
      <c r="O379" s="59" t="s">
        <v>2934</v>
      </c>
      <c r="P379" s="59" t="s">
        <v>2937</v>
      </c>
    </row>
    <row r="380" spans="1:16" ht="13.5" thickBot="1">
      <c r="A380" s="21" t="str">
        <f t="shared" si="30"/>
        <v> BRNO 5 </v>
      </c>
      <c r="B380" s="6" t="str">
        <f t="shared" si="31"/>
        <v>I</v>
      </c>
      <c r="C380" s="21">
        <f t="shared" si="32"/>
        <v>39061.332999999999</v>
      </c>
      <c r="D380" s="28" t="str">
        <f t="shared" si="33"/>
        <v>vis</v>
      </c>
      <c r="E380" s="56">
        <f>VLOOKUP(C380,Active!C$21:E$973,3,FALSE)</f>
        <v>-3057.0086344687143</v>
      </c>
      <c r="F380" s="6" t="s">
        <v>1481</v>
      </c>
      <c r="G380" s="28" t="str">
        <f t="shared" si="34"/>
        <v>39061.333</v>
      </c>
      <c r="H380" s="21">
        <f t="shared" si="35"/>
        <v>-3057</v>
      </c>
      <c r="I380" s="57" t="s">
        <v>3027</v>
      </c>
      <c r="J380" s="58" t="s">
        <v>3028</v>
      </c>
      <c r="K380" s="57">
        <v>-3057</v>
      </c>
      <c r="L380" s="57" t="s">
        <v>2909</v>
      </c>
      <c r="M380" s="58" t="s">
        <v>1979</v>
      </c>
      <c r="N380" s="58"/>
      <c r="O380" s="59" t="s">
        <v>2851</v>
      </c>
      <c r="P380" s="59" t="s">
        <v>2937</v>
      </c>
    </row>
    <row r="381" spans="1:16" ht="13.5" thickBot="1">
      <c r="A381" s="21" t="str">
        <f t="shared" si="30"/>
        <v> BRNO 5 </v>
      </c>
      <c r="B381" s="6" t="str">
        <f t="shared" si="31"/>
        <v>I</v>
      </c>
      <c r="C381" s="21">
        <f t="shared" si="32"/>
        <v>39061.334000000003</v>
      </c>
      <c r="D381" s="28" t="str">
        <f t="shared" si="33"/>
        <v>vis</v>
      </c>
      <c r="E381" s="56">
        <f>VLOOKUP(C381,Active!C$21:E$973,3,FALSE)</f>
        <v>-3057.0080827736733</v>
      </c>
      <c r="F381" s="6" t="s">
        <v>1481</v>
      </c>
      <c r="G381" s="28" t="str">
        <f t="shared" si="34"/>
        <v>39061.334</v>
      </c>
      <c r="H381" s="21">
        <f t="shared" si="35"/>
        <v>-3057</v>
      </c>
      <c r="I381" s="57" t="s">
        <v>3029</v>
      </c>
      <c r="J381" s="58" t="s">
        <v>3030</v>
      </c>
      <c r="K381" s="57">
        <v>-3057</v>
      </c>
      <c r="L381" s="57" t="s">
        <v>2696</v>
      </c>
      <c r="M381" s="58" t="s">
        <v>1979</v>
      </c>
      <c r="N381" s="58"/>
      <c r="O381" s="59" t="s">
        <v>2934</v>
      </c>
      <c r="P381" s="59" t="s">
        <v>2937</v>
      </c>
    </row>
    <row r="382" spans="1:16" ht="13.5" thickBot="1">
      <c r="A382" s="21" t="str">
        <f t="shared" si="30"/>
        <v> BRNO 5 </v>
      </c>
      <c r="B382" s="6" t="str">
        <f t="shared" si="31"/>
        <v>I</v>
      </c>
      <c r="C382" s="21">
        <f t="shared" si="32"/>
        <v>39061.339999999997</v>
      </c>
      <c r="D382" s="28" t="str">
        <f t="shared" si="33"/>
        <v>vis</v>
      </c>
      <c r="E382" s="56">
        <f>VLOOKUP(C382,Active!C$21:E$973,3,FALSE)</f>
        <v>-3057.0047726034431</v>
      </c>
      <c r="F382" s="6" t="s">
        <v>1481</v>
      </c>
      <c r="G382" s="28" t="str">
        <f t="shared" si="34"/>
        <v>39061.340</v>
      </c>
      <c r="H382" s="21">
        <f t="shared" si="35"/>
        <v>-3057</v>
      </c>
      <c r="I382" s="57" t="s">
        <v>3031</v>
      </c>
      <c r="J382" s="58" t="s">
        <v>3032</v>
      </c>
      <c r="K382" s="57">
        <v>-3057</v>
      </c>
      <c r="L382" s="57" t="s">
        <v>3033</v>
      </c>
      <c r="M382" s="58" t="s">
        <v>1979</v>
      </c>
      <c r="N382" s="58"/>
      <c r="O382" s="59" t="s">
        <v>3034</v>
      </c>
      <c r="P382" s="59" t="s">
        <v>2937</v>
      </c>
    </row>
    <row r="383" spans="1:16" ht="13.5" thickBot="1">
      <c r="A383" s="21" t="str">
        <f t="shared" si="30"/>
        <v> BRNO 5 </v>
      </c>
      <c r="B383" s="6" t="str">
        <f t="shared" si="31"/>
        <v>I</v>
      </c>
      <c r="C383" s="21">
        <f t="shared" si="32"/>
        <v>39061.341999999997</v>
      </c>
      <c r="D383" s="28" t="str">
        <f t="shared" si="33"/>
        <v>vis</v>
      </c>
      <c r="E383" s="56">
        <f>VLOOKUP(C383,Active!C$21:E$973,3,FALSE)</f>
        <v>-3057.0036692133654</v>
      </c>
      <c r="F383" s="6" t="s">
        <v>1481</v>
      </c>
      <c r="G383" s="28" t="str">
        <f t="shared" si="34"/>
        <v>39061.342</v>
      </c>
      <c r="H383" s="21">
        <f t="shared" si="35"/>
        <v>-3057</v>
      </c>
      <c r="I383" s="57" t="s">
        <v>3035</v>
      </c>
      <c r="J383" s="58" t="s">
        <v>3036</v>
      </c>
      <c r="K383" s="57">
        <v>-3057</v>
      </c>
      <c r="L383" s="57" t="s">
        <v>3037</v>
      </c>
      <c r="M383" s="58" t="s">
        <v>1979</v>
      </c>
      <c r="N383" s="58"/>
      <c r="O383" s="59" t="s">
        <v>3038</v>
      </c>
      <c r="P383" s="59" t="s">
        <v>2937</v>
      </c>
    </row>
    <row r="384" spans="1:16" ht="13.5" thickBot="1">
      <c r="A384" s="21" t="str">
        <f t="shared" si="30"/>
        <v> BRNO 5 </v>
      </c>
      <c r="B384" s="6" t="str">
        <f t="shared" si="31"/>
        <v>I</v>
      </c>
      <c r="C384" s="21">
        <f t="shared" si="32"/>
        <v>39061.345999999998</v>
      </c>
      <c r="D384" s="28" t="str">
        <f t="shared" si="33"/>
        <v>vis</v>
      </c>
      <c r="E384" s="56">
        <f>VLOOKUP(C384,Active!C$21:E$973,3,FALSE)</f>
        <v>-3057.0014624332093</v>
      </c>
      <c r="F384" s="6" t="s">
        <v>1481</v>
      </c>
      <c r="G384" s="28" t="str">
        <f t="shared" si="34"/>
        <v>39061.346</v>
      </c>
      <c r="H384" s="21">
        <f t="shared" si="35"/>
        <v>-3057</v>
      </c>
      <c r="I384" s="57" t="s">
        <v>3039</v>
      </c>
      <c r="J384" s="58" t="s">
        <v>3040</v>
      </c>
      <c r="K384" s="57">
        <v>-3057</v>
      </c>
      <c r="L384" s="57" t="s">
        <v>1946</v>
      </c>
      <c r="M384" s="58" t="s">
        <v>1979</v>
      </c>
      <c r="N384" s="58"/>
      <c r="O384" s="59" t="s">
        <v>3041</v>
      </c>
      <c r="P384" s="59" t="s">
        <v>2937</v>
      </c>
    </row>
    <row r="385" spans="1:16" ht="13.5" thickBot="1">
      <c r="A385" s="21" t="str">
        <f t="shared" si="30"/>
        <v> HABZ 53 </v>
      </c>
      <c r="B385" s="6" t="str">
        <f t="shared" si="31"/>
        <v>I</v>
      </c>
      <c r="C385" s="21">
        <f t="shared" si="32"/>
        <v>39061.364999999998</v>
      </c>
      <c r="D385" s="28" t="str">
        <f t="shared" si="33"/>
        <v>vis</v>
      </c>
      <c r="E385" s="56">
        <f>VLOOKUP(C385,Active!C$21:E$973,3,FALSE)</f>
        <v>-3056.9909802274706</v>
      </c>
      <c r="F385" s="6" t="s">
        <v>1481</v>
      </c>
      <c r="G385" s="28" t="str">
        <f t="shared" si="34"/>
        <v>39061.365</v>
      </c>
      <c r="H385" s="21">
        <f t="shared" si="35"/>
        <v>-3057</v>
      </c>
      <c r="I385" s="57" t="s">
        <v>3042</v>
      </c>
      <c r="J385" s="58" t="s">
        <v>3043</v>
      </c>
      <c r="K385" s="57">
        <v>-3057</v>
      </c>
      <c r="L385" s="57" t="s">
        <v>3044</v>
      </c>
      <c r="M385" s="58" t="s">
        <v>1953</v>
      </c>
      <c r="N385" s="58"/>
      <c r="O385" s="59" t="s">
        <v>2731</v>
      </c>
      <c r="P385" s="59" t="s">
        <v>2732</v>
      </c>
    </row>
    <row r="386" spans="1:16" ht="13.5" thickBot="1">
      <c r="A386" s="21" t="str">
        <f t="shared" si="30"/>
        <v>IBVS 119 </v>
      </c>
      <c r="B386" s="6" t="str">
        <f t="shared" si="31"/>
        <v>I</v>
      </c>
      <c r="C386" s="21">
        <f t="shared" si="32"/>
        <v>39070.402000000002</v>
      </c>
      <c r="D386" s="28" t="str">
        <f t="shared" si="33"/>
        <v>vis</v>
      </c>
      <c r="E386" s="56">
        <f>VLOOKUP(C386,Active!C$21:E$973,3,FALSE)</f>
        <v>-3052.0053121611882</v>
      </c>
      <c r="F386" s="6" t="s">
        <v>1481</v>
      </c>
      <c r="G386" s="28" t="str">
        <f t="shared" si="34"/>
        <v>39070.402</v>
      </c>
      <c r="H386" s="21">
        <f t="shared" si="35"/>
        <v>-3052</v>
      </c>
      <c r="I386" s="57" t="s">
        <v>3045</v>
      </c>
      <c r="J386" s="58" t="s">
        <v>3046</v>
      </c>
      <c r="K386" s="57">
        <v>-3052</v>
      </c>
      <c r="L386" s="57" t="s">
        <v>2628</v>
      </c>
      <c r="M386" s="58" t="s">
        <v>1979</v>
      </c>
      <c r="N386" s="58"/>
      <c r="O386" s="59" t="s">
        <v>3047</v>
      </c>
      <c r="P386" s="60" t="s">
        <v>3048</v>
      </c>
    </row>
    <row r="387" spans="1:16" ht="13.5" thickBot="1">
      <c r="A387" s="21" t="str">
        <f t="shared" si="30"/>
        <v>IBVS 119 </v>
      </c>
      <c r="B387" s="6" t="str">
        <f t="shared" si="31"/>
        <v>I</v>
      </c>
      <c r="C387" s="21">
        <f t="shared" si="32"/>
        <v>39079.472000000002</v>
      </c>
      <c r="D387" s="28" t="str">
        <f t="shared" si="33"/>
        <v>vis</v>
      </c>
      <c r="E387" s="56">
        <f>VLOOKUP(C387,Active!C$21:E$973,3,FALSE)</f>
        <v>-3047.0014381586257</v>
      </c>
      <c r="F387" s="6" t="s">
        <v>1481</v>
      </c>
      <c r="G387" s="28" t="str">
        <f t="shared" si="34"/>
        <v>39079.472</v>
      </c>
      <c r="H387" s="21">
        <f t="shared" si="35"/>
        <v>-3047</v>
      </c>
      <c r="I387" s="57" t="s">
        <v>3049</v>
      </c>
      <c r="J387" s="58" t="s">
        <v>3050</v>
      </c>
      <c r="K387" s="57">
        <v>-3047</v>
      </c>
      <c r="L387" s="57" t="s">
        <v>1946</v>
      </c>
      <c r="M387" s="58" t="s">
        <v>1979</v>
      </c>
      <c r="N387" s="58"/>
      <c r="O387" s="59" t="s">
        <v>3051</v>
      </c>
      <c r="P387" s="60" t="s">
        <v>3048</v>
      </c>
    </row>
    <row r="388" spans="1:16" ht="13.5" thickBot="1">
      <c r="A388" s="21" t="str">
        <f t="shared" si="30"/>
        <v>IBVS 119 </v>
      </c>
      <c r="B388" s="6" t="str">
        <f t="shared" si="31"/>
        <v>I</v>
      </c>
      <c r="C388" s="21">
        <f t="shared" si="32"/>
        <v>39088.527000000002</v>
      </c>
      <c r="D388" s="28" t="str">
        <f t="shared" si="33"/>
        <v>vis</v>
      </c>
      <c r="E388" s="56">
        <f>VLOOKUP(C388,Active!C$21:E$973,3,FALSE)</f>
        <v>-3042.0058395816454</v>
      </c>
      <c r="F388" s="6" t="s">
        <v>1481</v>
      </c>
      <c r="G388" s="28" t="str">
        <f t="shared" si="34"/>
        <v>39088.527</v>
      </c>
      <c r="H388" s="21">
        <f t="shared" si="35"/>
        <v>-3042</v>
      </c>
      <c r="I388" s="57" t="s">
        <v>3052</v>
      </c>
      <c r="J388" s="58" t="s">
        <v>3053</v>
      </c>
      <c r="K388" s="57">
        <v>-3042</v>
      </c>
      <c r="L388" s="57" t="s">
        <v>2974</v>
      </c>
      <c r="M388" s="58" t="s">
        <v>1979</v>
      </c>
      <c r="N388" s="58"/>
      <c r="O388" s="59" t="s">
        <v>3051</v>
      </c>
      <c r="P388" s="60" t="s">
        <v>3048</v>
      </c>
    </row>
    <row r="389" spans="1:16" ht="13.5" thickBot="1">
      <c r="A389" s="21" t="str">
        <f t="shared" si="30"/>
        <v>IBVS 119 </v>
      </c>
      <c r="B389" s="6" t="str">
        <f t="shared" si="31"/>
        <v>I</v>
      </c>
      <c r="C389" s="21">
        <f t="shared" si="32"/>
        <v>39117.523000000001</v>
      </c>
      <c r="D389" s="28" t="str">
        <f t="shared" si="33"/>
        <v>vis</v>
      </c>
      <c r="E389" s="56">
        <f>VLOOKUP(C389,Active!C$21:E$973,3,FALSE)</f>
        <v>-3026.0088902345328</v>
      </c>
      <c r="F389" s="6" t="s">
        <v>1481</v>
      </c>
      <c r="G389" s="28" t="str">
        <f t="shared" si="34"/>
        <v>39117.523</v>
      </c>
      <c r="H389" s="21">
        <f t="shared" si="35"/>
        <v>-3026</v>
      </c>
      <c r="I389" s="57" t="s">
        <v>3054</v>
      </c>
      <c r="J389" s="58" t="s">
        <v>3055</v>
      </c>
      <c r="K389" s="57">
        <v>-3026</v>
      </c>
      <c r="L389" s="57" t="s">
        <v>2909</v>
      </c>
      <c r="M389" s="58" t="s">
        <v>1979</v>
      </c>
      <c r="N389" s="58"/>
      <c r="O389" s="59" t="s">
        <v>3056</v>
      </c>
      <c r="P389" s="60" t="s">
        <v>3048</v>
      </c>
    </row>
    <row r="390" spans="1:16" ht="13.5" thickBot="1">
      <c r="A390" s="21" t="str">
        <f t="shared" si="30"/>
        <v> AN 291.112 </v>
      </c>
      <c r="B390" s="6" t="str">
        <f t="shared" si="31"/>
        <v>I</v>
      </c>
      <c r="C390" s="21">
        <f t="shared" si="32"/>
        <v>39311.463000000003</v>
      </c>
      <c r="D390" s="28" t="str">
        <f t="shared" si="33"/>
        <v>vis</v>
      </c>
      <c r="E390" s="56">
        <f>VLOOKUP(C390,Active!C$21:E$973,3,FALSE)</f>
        <v>-2919.0131543958259</v>
      </c>
      <c r="F390" s="6" t="s">
        <v>1481</v>
      </c>
      <c r="G390" s="28" t="str">
        <f t="shared" si="34"/>
        <v>39311.463</v>
      </c>
      <c r="H390" s="21">
        <f t="shared" si="35"/>
        <v>-2919</v>
      </c>
      <c r="I390" s="57" t="s">
        <v>3057</v>
      </c>
      <c r="J390" s="58" t="s">
        <v>3058</v>
      </c>
      <c r="K390" s="57">
        <v>-2919</v>
      </c>
      <c r="L390" s="57" t="s">
        <v>2813</v>
      </c>
      <c r="M390" s="58" t="s">
        <v>1979</v>
      </c>
      <c r="N390" s="58"/>
      <c r="O390" s="59" t="s">
        <v>3003</v>
      </c>
      <c r="P390" s="59" t="s">
        <v>3059</v>
      </c>
    </row>
    <row r="391" spans="1:16" ht="13.5" thickBot="1">
      <c r="A391" s="21" t="str">
        <f t="shared" si="30"/>
        <v> AN 291.112 </v>
      </c>
      <c r="B391" s="6" t="str">
        <f t="shared" si="31"/>
        <v>I</v>
      </c>
      <c r="C391" s="21">
        <f t="shared" si="32"/>
        <v>39311.464999999997</v>
      </c>
      <c r="D391" s="28" t="str">
        <f t="shared" si="33"/>
        <v>vis</v>
      </c>
      <c r="E391" s="56">
        <f>VLOOKUP(C391,Active!C$21:E$973,3,FALSE)</f>
        <v>-2919.0120510057523</v>
      </c>
      <c r="F391" s="6" t="s">
        <v>1481</v>
      </c>
      <c r="G391" s="28" t="str">
        <f t="shared" si="34"/>
        <v>39311.465</v>
      </c>
      <c r="H391" s="21">
        <f t="shared" si="35"/>
        <v>-2919</v>
      </c>
      <c r="I391" s="57" t="s">
        <v>3060</v>
      </c>
      <c r="J391" s="58" t="s">
        <v>3061</v>
      </c>
      <c r="K391" s="57">
        <v>-2919</v>
      </c>
      <c r="L391" s="57" t="s">
        <v>2927</v>
      </c>
      <c r="M391" s="58" t="s">
        <v>1979</v>
      </c>
      <c r="N391" s="58"/>
      <c r="O391" s="59" t="s">
        <v>3062</v>
      </c>
      <c r="P391" s="59" t="s">
        <v>3059</v>
      </c>
    </row>
    <row r="392" spans="1:16" ht="13.5" thickBot="1">
      <c r="A392" s="21" t="str">
        <f t="shared" si="30"/>
        <v>IBVS 180 </v>
      </c>
      <c r="B392" s="6" t="str">
        <f t="shared" si="31"/>
        <v>I</v>
      </c>
      <c r="C392" s="21">
        <f t="shared" si="32"/>
        <v>39338.654999999999</v>
      </c>
      <c r="D392" s="28" t="str">
        <f t="shared" si="33"/>
        <v>vis</v>
      </c>
      <c r="E392" s="56">
        <f>VLOOKUP(C392,Active!C$21:E$973,3,FALSE)</f>
        <v>-2904.0114628988395</v>
      </c>
      <c r="F392" s="6" t="s">
        <v>1481</v>
      </c>
      <c r="G392" s="28" t="str">
        <f t="shared" si="34"/>
        <v>39338.655</v>
      </c>
      <c r="H392" s="21">
        <f t="shared" si="35"/>
        <v>-2904</v>
      </c>
      <c r="I392" s="57" t="s">
        <v>3063</v>
      </c>
      <c r="J392" s="58" t="s">
        <v>3064</v>
      </c>
      <c r="K392" s="57">
        <v>-2904</v>
      </c>
      <c r="L392" s="57" t="s">
        <v>2768</v>
      </c>
      <c r="M392" s="58" t="s">
        <v>1979</v>
      </c>
      <c r="N392" s="58"/>
      <c r="O392" s="59" t="s">
        <v>2550</v>
      </c>
      <c r="P392" s="60" t="s">
        <v>2551</v>
      </c>
    </row>
    <row r="393" spans="1:16" ht="13.5" thickBot="1">
      <c r="A393" s="21" t="str">
        <f t="shared" si="30"/>
        <v>IBVS 180 </v>
      </c>
      <c r="B393" s="6" t="str">
        <f t="shared" si="31"/>
        <v>I</v>
      </c>
      <c r="C393" s="21">
        <f t="shared" si="32"/>
        <v>39358.595999999998</v>
      </c>
      <c r="D393" s="28" t="str">
        <f t="shared" si="33"/>
        <v>vis</v>
      </c>
      <c r="E393" s="56">
        <f>VLOOKUP(C393,Active!C$21:E$973,3,FALSE)</f>
        <v>-2893.0101121287066</v>
      </c>
      <c r="F393" s="6" t="s">
        <v>1481</v>
      </c>
      <c r="G393" s="28" t="str">
        <f t="shared" si="34"/>
        <v>39358.596</v>
      </c>
      <c r="H393" s="21">
        <f t="shared" si="35"/>
        <v>-2893</v>
      </c>
      <c r="I393" s="57" t="s">
        <v>3065</v>
      </c>
      <c r="J393" s="58" t="s">
        <v>3066</v>
      </c>
      <c r="K393" s="57">
        <v>-2893</v>
      </c>
      <c r="L393" s="57" t="s">
        <v>2808</v>
      </c>
      <c r="M393" s="58" t="s">
        <v>1979</v>
      </c>
      <c r="N393" s="58"/>
      <c r="O393" s="59" t="s">
        <v>2550</v>
      </c>
      <c r="P393" s="60" t="s">
        <v>2551</v>
      </c>
    </row>
    <row r="394" spans="1:16" ht="13.5" thickBot="1">
      <c r="A394" s="21" t="str">
        <f t="shared" si="30"/>
        <v> MVS 4.137 </v>
      </c>
      <c r="B394" s="6" t="str">
        <f t="shared" si="31"/>
        <v>I</v>
      </c>
      <c r="C394" s="21">
        <f t="shared" si="32"/>
        <v>39389.415000000001</v>
      </c>
      <c r="D394" s="28" t="str">
        <f t="shared" si="33"/>
        <v>vis</v>
      </c>
      <c r="E394" s="56">
        <f>VLOOKUP(C394,Active!C$21:E$973,3,FALSE)</f>
        <v>-2876.0074227257296</v>
      </c>
      <c r="F394" s="6" t="s">
        <v>1481</v>
      </c>
      <c r="G394" s="28" t="str">
        <f t="shared" si="34"/>
        <v>39389.415</v>
      </c>
      <c r="H394" s="21">
        <f t="shared" si="35"/>
        <v>-2876</v>
      </c>
      <c r="I394" s="57" t="s">
        <v>3067</v>
      </c>
      <c r="J394" s="58" t="s">
        <v>3068</v>
      </c>
      <c r="K394" s="57">
        <v>-2876</v>
      </c>
      <c r="L394" s="57" t="s">
        <v>3010</v>
      </c>
      <c r="M394" s="58" t="s">
        <v>1979</v>
      </c>
      <c r="N394" s="58"/>
      <c r="O394" s="59" t="s">
        <v>2472</v>
      </c>
      <c r="P394" s="59" t="s">
        <v>3069</v>
      </c>
    </row>
    <row r="395" spans="1:16" ht="13.5" thickBot="1">
      <c r="A395" s="21" t="str">
        <f t="shared" ref="A395:A458" si="36">P395</f>
        <v>IBVS 322 </v>
      </c>
      <c r="B395" s="6" t="str">
        <f t="shared" ref="B395:B458" si="37">IF(H395=INT(H395),"I","II")</f>
        <v>I</v>
      </c>
      <c r="C395" s="21">
        <f t="shared" ref="C395:C458" si="38">1*G395</f>
        <v>39389.4182</v>
      </c>
      <c r="D395" s="28" t="str">
        <f t="shared" ref="D395:D458" si="39">VLOOKUP(F395,I$1:J$5,2,FALSE)</f>
        <v>vis</v>
      </c>
      <c r="E395" s="56">
        <f>VLOOKUP(C395,Active!C$21:E$973,3,FALSE)</f>
        <v>-2876.0056573016054</v>
      </c>
      <c r="F395" s="6" t="s">
        <v>1481</v>
      </c>
      <c r="G395" s="28" t="str">
        <f t="shared" ref="G395:G458" si="40">MID(I395,3,LEN(I395)-3)</f>
        <v>39389.4182</v>
      </c>
      <c r="H395" s="21">
        <f t="shared" ref="H395:H458" si="41">1*K395</f>
        <v>-2876</v>
      </c>
      <c r="I395" s="57" t="s">
        <v>3070</v>
      </c>
      <c r="J395" s="58" t="s">
        <v>3071</v>
      </c>
      <c r="K395" s="57">
        <v>-2876</v>
      </c>
      <c r="L395" s="57" t="s">
        <v>3072</v>
      </c>
      <c r="M395" s="58" t="s">
        <v>2435</v>
      </c>
      <c r="N395" s="58" t="s">
        <v>2436</v>
      </c>
      <c r="O395" s="59" t="s">
        <v>3073</v>
      </c>
      <c r="P395" s="60" t="s">
        <v>3074</v>
      </c>
    </row>
    <row r="396" spans="1:16" ht="13.5" thickBot="1">
      <c r="A396" s="21" t="str">
        <f t="shared" si="36"/>
        <v> MVS 8.28 </v>
      </c>
      <c r="B396" s="6" t="str">
        <f t="shared" si="37"/>
        <v>I</v>
      </c>
      <c r="C396" s="21">
        <f t="shared" si="38"/>
        <v>39389.42</v>
      </c>
      <c r="D396" s="28" t="str">
        <f t="shared" si="39"/>
        <v>vis</v>
      </c>
      <c r="E396" s="56">
        <f>VLOOKUP(C396,Active!C$21:E$973,3,FALSE)</f>
        <v>-2876.0046642505367</v>
      </c>
      <c r="F396" s="6" t="s">
        <v>1481</v>
      </c>
      <c r="G396" s="28" t="str">
        <f t="shared" si="40"/>
        <v>39389.420</v>
      </c>
      <c r="H396" s="21">
        <f t="shared" si="41"/>
        <v>-2876</v>
      </c>
      <c r="I396" s="57" t="s">
        <v>3075</v>
      </c>
      <c r="J396" s="58" t="s">
        <v>3076</v>
      </c>
      <c r="K396" s="57">
        <v>-2876</v>
      </c>
      <c r="L396" s="57" t="s">
        <v>3077</v>
      </c>
      <c r="M396" s="58" t="s">
        <v>1979</v>
      </c>
      <c r="N396" s="58"/>
      <c r="O396" s="59" t="s">
        <v>2525</v>
      </c>
      <c r="P396" s="59" t="s">
        <v>3078</v>
      </c>
    </row>
    <row r="397" spans="1:16" ht="13.5" thickBot="1">
      <c r="A397" s="21" t="str">
        <f t="shared" si="36"/>
        <v>BAVM 23 </v>
      </c>
      <c r="B397" s="6" t="str">
        <f t="shared" si="37"/>
        <v>I</v>
      </c>
      <c r="C397" s="21">
        <f t="shared" si="38"/>
        <v>39389.428999999996</v>
      </c>
      <c r="D397" s="28" t="str">
        <f t="shared" si="39"/>
        <v>vis</v>
      </c>
      <c r="E397" s="56">
        <f>VLOOKUP(C397,Active!C$21:E$973,3,FALSE)</f>
        <v>-2875.9996989951878</v>
      </c>
      <c r="F397" s="6" t="s">
        <v>1481</v>
      </c>
      <c r="G397" s="28" t="str">
        <f t="shared" si="40"/>
        <v>39389.429</v>
      </c>
      <c r="H397" s="21">
        <f t="shared" si="41"/>
        <v>-2876</v>
      </c>
      <c r="I397" s="57" t="s">
        <v>3079</v>
      </c>
      <c r="J397" s="58" t="s">
        <v>3080</v>
      </c>
      <c r="K397" s="57">
        <v>-2876</v>
      </c>
      <c r="L397" s="57" t="s">
        <v>3017</v>
      </c>
      <c r="M397" s="58" t="s">
        <v>1979</v>
      </c>
      <c r="N397" s="58"/>
      <c r="O397" s="59" t="s">
        <v>2664</v>
      </c>
      <c r="P397" s="60" t="s">
        <v>3081</v>
      </c>
    </row>
    <row r="398" spans="1:16" ht="13.5" thickBot="1">
      <c r="A398" s="21" t="str">
        <f t="shared" si="36"/>
        <v> HABZ 53 </v>
      </c>
      <c r="B398" s="6" t="str">
        <f t="shared" si="37"/>
        <v>I</v>
      </c>
      <c r="C398" s="21">
        <f t="shared" si="38"/>
        <v>39389.438000000002</v>
      </c>
      <c r="D398" s="28" t="str">
        <f t="shared" si="39"/>
        <v>vis</v>
      </c>
      <c r="E398" s="56">
        <f>VLOOKUP(C398,Active!C$21:E$973,3,FALSE)</f>
        <v>-2875.9947337398348</v>
      </c>
      <c r="F398" s="6" t="s">
        <v>1481</v>
      </c>
      <c r="G398" s="28" t="str">
        <f t="shared" si="40"/>
        <v>39389.438</v>
      </c>
      <c r="H398" s="21">
        <f t="shared" si="41"/>
        <v>-2876</v>
      </c>
      <c r="I398" s="57" t="s">
        <v>3082</v>
      </c>
      <c r="J398" s="58" t="s">
        <v>3083</v>
      </c>
      <c r="K398" s="57">
        <v>-2876</v>
      </c>
      <c r="L398" s="57" t="s">
        <v>3084</v>
      </c>
      <c r="M398" s="58" t="s">
        <v>1953</v>
      </c>
      <c r="N398" s="58"/>
      <c r="O398" s="59" t="s">
        <v>2731</v>
      </c>
      <c r="P398" s="59" t="s">
        <v>2732</v>
      </c>
    </row>
    <row r="399" spans="1:16" ht="13.5" thickBot="1">
      <c r="A399" s="21" t="str">
        <f t="shared" si="36"/>
        <v>IBVS 221 </v>
      </c>
      <c r="B399" s="6" t="str">
        <f t="shared" si="37"/>
        <v>I</v>
      </c>
      <c r="C399" s="21">
        <f t="shared" si="38"/>
        <v>39445.591999999997</v>
      </c>
      <c r="D399" s="28" t="str">
        <f t="shared" si="39"/>
        <v>vis</v>
      </c>
      <c r="E399" s="56">
        <f>VLOOKUP(C399,Active!C$21:E$973,3,FALSE)</f>
        <v>-2845.0148505270572</v>
      </c>
      <c r="F399" s="6" t="s">
        <v>1481</v>
      </c>
      <c r="G399" s="28" t="str">
        <f t="shared" si="40"/>
        <v>39445.592</v>
      </c>
      <c r="H399" s="21">
        <f t="shared" si="41"/>
        <v>-2845</v>
      </c>
      <c r="I399" s="57" t="s">
        <v>3085</v>
      </c>
      <c r="J399" s="58" t="s">
        <v>3086</v>
      </c>
      <c r="K399" s="57">
        <v>-2845</v>
      </c>
      <c r="L399" s="57" t="s">
        <v>2667</v>
      </c>
      <c r="M399" s="58" t="s">
        <v>1979</v>
      </c>
      <c r="N399" s="58"/>
      <c r="O399" s="59" t="s">
        <v>3056</v>
      </c>
      <c r="P399" s="60" t="s">
        <v>3087</v>
      </c>
    </row>
    <row r="400" spans="1:16" ht="13.5" thickBot="1">
      <c r="A400" s="21" t="str">
        <f t="shared" si="36"/>
        <v> AA 18.332 </v>
      </c>
      <c r="B400" s="6" t="str">
        <f t="shared" si="37"/>
        <v>I</v>
      </c>
      <c r="C400" s="21">
        <f t="shared" si="38"/>
        <v>39487.303</v>
      </c>
      <c r="D400" s="28" t="str">
        <f t="shared" si="39"/>
        <v>vis</v>
      </c>
      <c r="E400" s="56">
        <f>VLOOKUP(C400,Active!C$21:E$973,3,FALSE)</f>
        <v>-2822.0030987606933</v>
      </c>
      <c r="F400" s="6" t="s">
        <v>1481</v>
      </c>
      <c r="G400" s="28" t="str">
        <f t="shared" si="40"/>
        <v>39487.303</v>
      </c>
      <c r="H400" s="21">
        <f t="shared" si="41"/>
        <v>-2822</v>
      </c>
      <c r="I400" s="57" t="s">
        <v>3088</v>
      </c>
      <c r="J400" s="58" t="s">
        <v>3089</v>
      </c>
      <c r="K400" s="57">
        <v>-2822</v>
      </c>
      <c r="L400" s="57" t="s">
        <v>2981</v>
      </c>
      <c r="M400" s="58" t="s">
        <v>1979</v>
      </c>
      <c r="N400" s="58"/>
      <c r="O400" s="59" t="s">
        <v>2975</v>
      </c>
      <c r="P400" s="59" t="s">
        <v>2780</v>
      </c>
    </row>
    <row r="401" spans="1:16" ht="13.5" thickBot="1">
      <c r="A401" s="21" t="str">
        <f t="shared" si="36"/>
        <v>BAVM 25 </v>
      </c>
      <c r="B401" s="6" t="str">
        <f t="shared" si="37"/>
        <v>I</v>
      </c>
      <c r="C401" s="21">
        <f t="shared" si="38"/>
        <v>39554.355000000003</v>
      </c>
      <c r="D401" s="28" t="str">
        <f t="shared" si="39"/>
        <v>vis</v>
      </c>
      <c r="E401" s="56">
        <f>VLOOKUP(C401,Active!C$21:E$973,3,FALSE)</f>
        <v>-2785.0108430142914</v>
      </c>
      <c r="F401" s="6" t="s">
        <v>1481</v>
      </c>
      <c r="G401" s="28" t="str">
        <f t="shared" si="40"/>
        <v>39554.355</v>
      </c>
      <c r="H401" s="21">
        <f t="shared" si="41"/>
        <v>-2785</v>
      </c>
      <c r="I401" s="57" t="s">
        <v>3090</v>
      </c>
      <c r="J401" s="58" t="s">
        <v>3091</v>
      </c>
      <c r="K401" s="57">
        <v>-2785</v>
      </c>
      <c r="L401" s="57" t="s">
        <v>2634</v>
      </c>
      <c r="M401" s="58" t="s">
        <v>1979</v>
      </c>
      <c r="N401" s="58"/>
      <c r="O401" s="59" t="s">
        <v>2604</v>
      </c>
      <c r="P401" s="60" t="s">
        <v>3092</v>
      </c>
    </row>
    <row r="402" spans="1:16" ht="13.5" thickBot="1">
      <c r="A402" s="21" t="str">
        <f t="shared" si="36"/>
        <v> AA 19.174 </v>
      </c>
      <c r="B402" s="6" t="str">
        <f t="shared" si="37"/>
        <v>I</v>
      </c>
      <c r="C402" s="21">
        <f t="shared" si="38"/>
        <v>39679.427000000003</v>
      </c>
      <c r="D402" s="28" t="str">
        <f t="shared" si="39"/>
        <v>vis</v>
      </c>
      <c r="E402" s="56">
        <f>VLOOKUP(C402,Active!C$21:E$973,3,FALSE)</f>
        <v>-2716.0092411125765</v>
      </c>
      <c r="F402" s="6" t="s">
        <v>1481</v>
      </c>
      <c r="G402" s="28" t="str">
        <f t="shared" si="40"/>
        <v>39679.427</v>
      </c>
      <c r="H402" s="21">
        <f t="shared" si="41"/>
        <v>-2716</v>
      </c>
      <c r="I402" s="57" t="s">
        <v>3093</v>
      </c>
      <c r="J402" s="58" t="s">
        <v>3094</v>
      </c>
      <c r="K402" s="57">
        <v>-2716</v>
      </c>
      <c r="L402" s="57" t="s">
        <v>2820</v>
      </c>
      <c r="M402" s="58" t="s">
        <v>1979</v>
      </c>
      <c r="N402" s="58"/>
      <c r="O402" s="59" t="s">
        <v>3095</v>
      </c>
      <c r="P402" s="59" t="s">
        <v>3096</v>
      </c>
    </row>
    <row r="403" spans="1:16" ht="13.5" thickBot="1">
      <c r="A403" s="21" t="str">
        <f t="shared" si="36"/>
        <v> BRNO 9 </v>
      </c>
      <c r="B403" s="6" t="str">
        <f t="shared" si="37"/>
        <v>I</v>
      </c>
      <c r="C403" s="21">
        <f t="shared" si="38"/>
        <v>39679.428999999996</v>
      </c>
      <c r="D403" s="28" t="str">
        <f t="shared" si="39"/>
        <v>vis</v>
      </c>
      <c r="E403" s="56">
        <f>VLOOKUP(C403,Active!C$21:E$973,3,FALSE)</f>
        <v>-2716.0081377225024</v>
      </c>
      <c r="F403" s="6" t="s">
        <v>1481</v>
      </c>
      <c r="G403" s="28" t="str">
        <f t="shared" si="40"/>
        <v>39679.429</v>
      </c>
      <c r="H403" s="21">
        <f t="shared" si="41"/>
        <v>-2716</v>
      </c>
      <c r="I403" s="57" t="s">
        <v>3097</v>
      </c>
      <c r="J403" s="58" t="s">
        <v>3098</v>
      </c>
      <c r="K403" s="57">
        <v>-2716</v>
      </c>
      <c r="L403" s="57" t="s">
        <v>2696</v>
      </c>
      <c r="M403" s="58" t="s">
        <v>1979</v>
      </c>
      <c r="N403" s="58"/>
      <c r="O403" s="59" t="s">
        <v>2934</v>
      </c>
      <c r="P403" s="59" t="s">
        <v>3099</v>
      </c>
    </row>
    <row r="404" spans="1:16" ht="13.5" thickBot="1">
      <c r="A404" s="21" t="str">
        <f t="shared" si="36"/>
        <v> AA 19.174 </v>
      </c>
      <c r="B404" s="6" t="str">
        <f t="shared" si="37"/>
        <v>I</v>
      </c>
      <c r="C404" s="21">
        <f t="shared" si="38"/>
        <v>39679.430999999997</v>
      </c>
      <c r="D404" s="28" t="str">
        <f t="shared" si="39"/>
        <v>vis</v>
      </c>
      <c r="E404" s="56">
        <f>VLOOKUP(C404,Active!C$21:E$973,3,FALSE)</f>
        <v>-2716.0070343324246</v>
      </c>
      <c r="F404" s="6" t="s">
        <v>1481</v>
      </c>
      <c r="G404" s="28" t="str">
        <f t="shared" si="40"/>
        <v>39679.431</v>
      </c>
      <c r="H404" s="21">
        <f t="shared" si="41"/>
        <v>-2716</v>
      </c>
      <c r="I404" s="57" t="s">
        <v>3100</v>
      </c>
      <c r="J404" s="58" t="s">
        <v>3101</v>
      </c>
      <c r="K404" s="57">
        <v>-2716</v>
      </c>
      <c r="L404" s="57" t="s">
        <v>3010</v>
      </c>
      <c r="M404" s="58" t="s">
        <v>1979</v>
      </c>
      <c r="N404" s="58"/>
      <c r="O404" s="59" t="s">
        <v>3102</v>
      </c>
      <c r="P404" s="59" t="s">
        <v>3096</v>
      </c>
    </row>
    <row r="405" spans="1:16" ht="13.5" thickBot="1">
      <c r="A405" s="21" t="str">
        <f t="shared" si="36"/>
        <v> AA 19.174 </v>
      </c>
      <c r="B405" s="6" t="str">
        <f t="shared" si="37"/>
        <v>I</v>
      </c>
      <c r="C405" s="21">
        <f t="shared" si="38"/>
        <v>39679.432000000001</v>
      </c>
      <c r="D405" s="28" t="str">
        <f t="shared" si="39"/>
        <v>vis</v>
      </c>
      <c r="E405" s="56">
        <f>VLOOKUP(C405,Active!C$21:E$973,3,FALSE)</f>
        <v>-2716.0064826373832</v>
      </c>
      <c r="F405" s="6" t="s">
        <v>1481</v>
      </c>
      <c r="G405" s="28" t="str">
        <f t="shared" si="40"/>
        <v>39679.432</v>
      </c>
      <c r="H405" s="21">
        <f t="shared" si="41"/>
        <v>-2716</v>
      </c>
      <c r="I405" s="57" t="s">
        <v>3103</v>
      </c>
      <c r="J405" s="58" t="s">
        <v>3104</v>
      </c>
      <c r="K405" s="57">
        <v>-2716</v>
      </c>
      <c r="L405" s="57" t="s">
        <v>2620</v>
      </c>
      <c r="M405" s="58" t="s">
        <v>1979</v>
      </c>
      <c r="N405" s="58"/>
      <c r="O405" s="59" t="s">
        <v>3105</v>
      </c>
      <c r="P405" s="59" t="s">
        <v>3096</v>
      </c>
    </row>
    <row r="406" spans="1:16" ht="13.5" thickBot="1">
      <c r="A406" s="21" t="str">
        <f t="shared" si="36"/>
        <v>IBVS 247 </v>
      </c>
      <c r="B406" s="6" t="str">
        <f t="shared" si="37"/>
        <v>I</v>
      </c>
      <c r="C406" s="21">
        <f t="shared" si="38"/>
        <v>39704.802000000003</v>
      </c>
      <c r="D406" s="28" t="str">
        <f t="shared" si="39"/>
        <v>vis</v>
      </c>
      <c r="E406" s="56">
        <f>VLOOKUP(C406,Active!C$21:E$973,3,FALSE)</f>
        <v>-2702.0099795012165</v>
      </c>
      <c r="F406" s="6" t="s">
        <v>1481</v>
      </c>
      <c r="G406" s="28" t="str">
        <f t="shared" si="40"/>
        <v>39704.802</v>
      </c>
      <c r="H406" s="21">
        <f t="shared" si="41"/>
        <v>-2702</v>
      </c>
      <c r="I406" s="57" t="s">
        <v>3106</v>
      </c>
      <c r="J406" s="58" t="s">
        <v>3107</v>
      </c>
      <c r="K406" s="57">
        <v>-2702</v>
      </c>
      <c r="L406" s="57" t="s">
        <v>2808</v>
      </c>
      <c r="M406" s="58" t="s">
        <v>1979</v>
      </c>
      <c r="N406" s="58"/>
      <c r="O406" s="59" t="s">
        <v>3108</v>
      </c>
      <c r="P406" s="60" t="s">
        <v>3109</v>
      </c>
    </row>
    <row r="407" spans="1:16" ht="13.5" thickBot="1">
      <c r="A407" s="21" t="str">
        <f t="shared" si="36"/>
        <v> BRNO 9 </v>
      </c>
      <c r="B407" s="6" t="str">
        <f t="shared" si="37"/>
        <v>I</v>
      </c>
      <c r="C407" s="21">
        <f t="shared" si="38"/>
        <v>39737.432000000001</v>
      </c>
      <c r="D407" s="28" t="str">
        <f t="shared" si="39"/>
        <v>vis</v>
      </c>
      <c r="E407" s="56">
        <f>VLOOKUP(C407,Active!C$21:E$973,3,FALSE)</f>
        <v>-2684.0081703828464</v>
      </c>
      <c r="F407" s="6" t="s">
        <v>1481</v>
      </c>
      <c r="G407" s="28" t="str">
        <f t="shared" si="40"/>
        <v>39737.432</v>
      </c>
      <c r="H407" s="21">
        <f t="shared" si="41"/>
        <v>-2684</v>
      </c>
      <c r="I407" s="57" t="s">
        <v>3110</v>
      </c>
      <c r="J407" s="58" t="s">
        <v>3111</v>
      </c>
      <c r="K407" s="57">
        <v>-2684</v>
      </c>
      <c r="L407" s="57" t="s">
        <v>2696</v>
      </c>
      <c r="M407" s="58" t="s">
        <v>1979</v>
      </c>
      <c r="N407" s="58"/>
      <c r="O407" s="59" t="s">
        <v>2934</v>
      </c>
      <c r="P407" s="59" t="s">
        <v>3099</v>
      </c>
    </row>
    <row r="408" spans="1:16" ht="13.5" thickBot="1">
      <c r="A408" s="21" t="str">
        <f t="shared" si="36"/>
        <v> AA 18.332 </v>
      </c>
      <c r="B408" s="6" t="str">
        <f t="shared" si="37"/>
        <v>I</v>
      </c>
      <c r="C408" s="21">
        <f t="shared" si="38"/>
        <v>39748.315999999999</v>
      </c>
      <c r="D408" s="28" t="str">
        <f t="shared" si="39"/>
        <v>vis</v>
      </c>
      <c r="E408" s="56">
        <f>VLOOKUP(C408,Active!C$21:E$973,3,FALSE)</f>
        <v>-2678.0035215797716</v>
      </c>
      <c r="F408" s="6" t="s">
        <v>1481</v>
      </c>
      <c r="G408" s="28" t="str">
        <f t="shared" si="40"/>
        <v>39748.316</v>
      </c>
      <c r="H408" s="21">
        <f t="shared" si="41"/>
        <v>-2678</v>
      </c>
      <c r="I408" s="57" t="s">
        <v>3112</v>
      </c>
      <c r="J408" s="58" t="s">
        <v>3113</v>
      </c>
      <c r="K408" s="57">
        <v>-2678</v>
      </c>
      <c r="L408" s="57" t="s">
        <v>2981</v>
      </c>
      <c r="M408" s="58" t="s">
        <v>1979</v>
      </c>
      <c r="N408" s="58"/>
      <c r="O408" s="59" t="s">
        <v>2826</v>
      </c>
      <c r="P408" s="59" t="s">
        <v>2780</v>
      </c>
    </row>
    <row r="409" spans="1:16" ht="13.5" thickBot="1">
      <c r="A409" s="21" t="str">
        <f t="shared" si="36"/>
        <v> BRNO 9 </v>
      </c>
      <c r="B409" s="6" t="str">
        <f t="shared" si="37"/>
        <v>I</v>
      </c>
      <c r="C409" s="21">
        <f t="shared" si="38"/>
        <v>39777.305999999997</v>
      </c>
      <c r="D409" s="28" t="str">
        <f t="shared" si="39"/>
        <v>vis</v>
      </c>
      <c r="E409" s="56">
        <f>VLOOKUP(C409,Active!C$21:E$973,3,FALSE)</f>
        <v>-2662.0098824028933</v>
      </c>
      <c r="F409" s="6" t="s">
        <v>1481</v>
      </c>
      <c r="G409" s="28" t="str">
        <f t="shared" si="40"/>
        <v>39777.306</v>
      </c>
      <c r="H409" s="21">
        <f t="shared" si="41"/>
        <v>-2662</v>
      </c>
      <c r="I409" s="57" t="s">
        <v>3114</v>
      </c>
      <c r="J409" s="58" t="s">
        <v>3115</v>
      </c>
      <c r="K409" s="57">
        <v>-2662</v>
      </c>
      <c r="L409" s="57" t="s">
        <v>2808</v>
      </c>
      <c r="M409" s="58" t="s">
        <v>1979</v>
      </c>
      <c r="N409" s="58"/>
      <c r="O409" s="59" t="s">
        <v>2934</v>
      </c>
      <c r="P409" s="59" t="s">
        <v>3099</v>
      </c>
    </row>
    <row r="410" spans="1:16" ht="13.5" thickBot="1">
      <c r="A410" s="21" t="str">
        <f t="shared" si="36"/>
        <v>IBVS 795 </v>
      </c>
      <c r="B410" s="6" t="str">
        <f t="shared" si="37"/>
        <v>I</v>
      </c>
      <c r="C410" s="21">
        <f t="shared" si="38"/>
        <v>39831.682000000001</v>
      </c>
      <c r="D410" s="28" t="str">
        <f t="shared" si="39"/>
        <v>vis</v>
      </c>
      <c r="E410" s="56">
        <f>VLOOKUP(C410,Active!C$21:E$973,3,FALSE)</f>
        <v>-2632.0109129692237</v>
      </c>
      <c r="F410" s="6" t="s">
        <v>1481</v>
      </c>
      <c r="G410" s="28" t="str">
        <f t="shared" si="40"/>
        <v>39831.682</v>
      </c>
      <c r="H410" s="21">
        <f t="shared" si="41"/>
        <v>-2632</v>
      </c>
      <c r="I410" s="57" t="s">
        <v>3116</v>
      </c>
      <c r="J410" s="58" t="s">
        <v>3117</v>
      </c>
      <c r="K410" s="57">
        <v>-2632</v>
      </c>
      <c r="L410" s="57" t="s">
        <v>2634</v>
      </c>
      <c r="M410" s="58" t="s">
        <v>1979</v>
      </c>
      <c r="N410" s="58"/>
      <c r="O410" s="59" t="s">
        <v>3118</v>
      </c>
      <c r="P410" s="60" t="s">
        <v>3119</v>
      </c>
    </row>
    <row r="411" spans="1:16" ht="13.5" thickBot="1">
      <c r="A411" s="21" t="str">
        <f t="shared" si="36"/>
        <v>IBVS 795 </v>
      </c>
      <c r="B411" s="6" t="str">
        <f t="shared" si="37"/>
        <v>I</v>
      </c>
      <c r="C411" s="21">
        <f t="shared" si="38"/>
        <v>39851.625999999997</v>
      </c>
      <c r="D411" s="28" t="str">
        <f t="shared" si="39"/>
        <v>vis</v>
      </c>
      <c r="E411" s="56">
        <f>VLOOKUP(C411,Active!C$21:E$973,3,FALSE)</f>
        <v>-2621.0079071139762</v>
      </c>
      <c r="F411" s="6" t="s">
        <v>1481</v>
      </c>
      <c r="G411" s="28" t="str">
        <f t="shared" si="40"/>
        <v>39851.626</v>
      </c>
      <c r="H411" s="21">
        <f t="shared" si="41"/>
        <v>-2621</v>
      </c>
      <c r="I411" s="57" t="s">
        <v>3120</v>
      </c>
      <c r="J411" s="58" t="s">
        <v>3121</v>
      </c>
      <c r="K411" s="57">
        <v>-2621</v>
      </c>
      <c r="L411" s="57" t="s">
        <v>2914</v>
      </c>
      <c r="M411" s="58" t="s">
        <v>1979</v>
      </c>
      <c r="N411" s="58"/>
      <c r="O411" s="59" t="s">
        <v>3118</v>
      </c>
      <c r="P411" s="60" t="s">
        <v>3119</v>
      </c>
    </row>
    <row r="412" spans="1:16" ht="13.5" thickBot="1">
      <c r="A412" s="21" t="str">
        <f t="shared" si="36"/>
        <v>IBVS 795 </v>
      </c>
      <c r="B412" s="6" t="str">
        <f t="shared" si="37"/>
        <v>I</v>
      </c>
      <c r="C412" s="21">
        <f t="shared" si="38"/>
        <v>39860.675000000003</v>
      </c>
      <c r="D412" s="28" t="str">
        <f t="shared" si="39"/>
        <v>vis</v>
      </c>
      <c r="E412" s="56">
        <f>VLOOKUP(C412,Active!C$21:E$973,3,FALSE)</f>
        <v>-2616.0156187072257</v>
      </c>
      <c r="F412" s="6" t="s">
        <v>1481</v>
      </c>
      <c r="G412" s="28" t="str">
        <f t="shared" si="40"/>
        <v>39860.675</v>
      </c>
      <c r="H412" s="21">
        <f t="shared" si="41"/>
        <v>-2616</v>
      </c>
      <c r="I412" s="57" t="s">
        <v>3122</v>
      </c>
      <c r="J412" s="58" t="s">
        <v>3123</v>
      </c>
      <c r="K412" s="57">
        <v>-2616</v>
      </c>
      <c r="L412" s="57" t="s">
        <v>2653</v>
      </c>
      <c r="M412" s="58" t="s">
        <v>1979</v>
      </c>
      <c r="N412" s="58"/>
      <c r="O412" s="59" t="s">
        <v>3118</v>
      </c>
      <c r="P412" s="60" t="s">
        <v>3119</v>
      </c>
    </row>
    <row r="413" spans="1:16" ht="13.5" thickBot="1">
      <c r="A413" s="21" t="str">
        <f t="shared" si="36"/>
        <v>IBVS 795 </v>
      </c>
      <c r="B413" s="6" t="str">
        <f t="shared" si="37"/>
        <v>I</v>
      </c>
      <c r="C413" s="21">
        <f t="shared" si="38"/>
        <v>39869.747000000003</v>
      </c>
      <c r="D413" s="28" t="str">
        <f t="shared" si="39"/>
        <v>vis</v>
      </c>
      <c r="E413" s="56">
        <f>VLOOKUP(C413,Active!C$21:E$973,3,FALSE)</f>
        <v>-2611.010641314585</v>
      </c>
      <c r="F413" s="6" t="s">
        <v>1481</v>
      </c>
      <c r="G413" s="28" t="str">
        <f t="shared" si="40"/>
        <v>39869.747</v>
      </c>
      <c r="H413" s="21">
        <f t="shared" si="41"/>
        <v>-2611</v>
      </c>
      <c r="I413" s="57" t="s">
        <v>3124</v>
      </c>
      <c r="J413" s="58" t="s">
        <v>3125</v>
      </c>
      <c r="K413" s="57">
        <v>-2611</v>
      </c>
      <c r="L413" s="57" t="s">
        <v>2830</v>
      </c>
      <c r="M413" s="58" t="s">
        <v>1979</v>
      </c>
      <c r="N413" s="58"/>
      <c r="O413" s="59" t="s">
        <v>3118</v>
      </c>
      <c r="P413" s="60" t="s">
        <v>3119</v>
      </c>
    </row>
    <row r="414" spans="1:16" ht="13.5" thickBot="1">
      <c r="A414" s="21" t="str">
        <f t="shared" si="36"/>
        <v>BAVM 23 </v>
      </c>
      <c r="B414" s="6" t="str">
        <f t="shared" si="37"/>
        <v>I</v>
      </c>
      <c r="C414" s="21">
        <f t="shared" si="38"/>
        <v>39882.440999999999</v>
      </c>
      <c r="D414" s="28" t="str">
        <f t="shared" si="39"/>
        <v>vis</v>
      </c>
      <c r="E414" s="56">
        <f>VLOOKUP(C414,Active!C$21:E$973,3,FALSE)</f>
        <v>-2604.0074244911548</v>
      </c>
      <c r="F414" s="6" t="s">
        <v>1481</v>
      </c>
      <c r="G414" s="28" t="str">
        <f t="shared" si="40"/>
        <v>39882.441</v>
      </c>
      <c r="H414" s="21">
        <f t="shared" si="41"/>
        <v>-2604</v>
      </c>
      <c r="I414" s="57" t="s">
        <v>3130</v>
      </c>
      <c r="J414" s="58" t="s">
        <v>3131</v>
      </c>
      <c r="K414" s="57">
        <v>-2604</v>
      </c>
      <c r="L414" s="57" t="s">
        <v>3010</v>
      </c>
      <c r="M414" s="58" t="s">
        <v>1979</v>
      </c>
      <c r="N414" s="58"/>
      <c r="O414" s="59" t="s">
        <v>2664</v>
      </c>
      <c r="P414" s="60" t="s">
        <v>3081</v>
      </c>
    </row>
    <row r="415" spans="1:16" ht="13.5" thickBot="1">
      <c r="A415" s="21" t="str">
        <f t="shared" si="36"/>
        <v> AA 33.293 </v>
      </c>
      <c r="B415" s="6" t="str">
        <f t="shared" si="37"/>
        <v>I</v>
      </c>
      <c r="C415" s="21">
        <f t="shared" si="38"/>
        <v>39893.321900000003</v>
      </c>
      <c r="D415" s="28" t="str">
        <f t="shared" si="39"/>
        <v>vis</v>
      </c>
      <c r="E415" s="56">
        <f>VLOOKUP(C415,Active!C$21:E$973,3,FALSE)</f>
        <v>-2598.0044859426976</v>
      </c>
      <c r="F415" s="6" t="s">
        <v>1481</v>
      </c>
      <c r="G415" s="28" t="str">
        <f t="shared" si="40"/>
        <v>39893.3219</v>
      </c>
      <c r="H415" s="21">
        <f t="shared" si="41"/>
        <v>-2598</v>
      </c>
      <c r="I415" s="57" t="s">
        <v>3132</v>
      </c>
      <c r="J415" s="58" t="s">
        <v>3133</v>
      </c>
      <c r="K415" s="57">
        <v>-2598</v>
      </c>
      <c r="L415" s="57" t="s">
        <v>3134</v>
      </c>
      <c r="M415" s="58" t="s">
        <v>2435</v>
      </c>
      <c r="N415" s="58" t="s">
        <v>2436</v>
      </c>
      <c r="O415" s="59" t="s">
        <v>3135</v>
      </c>
      <c r="P415" s="59" t="s">
        <v>3136</v>
      </c>
    </row>
    <row r="416" spans="1:16" ht="13.5" thickBot="1">
      <c r="A416" s="21" t="str">
        <f t="shared" si="36"/>
        <v>BAVM 23 </v>
      </c>
      <c r="B416" s="6" t="str">
        <f t="shared" si="37"/>
        <v>I</v>
      </c>
      <c r="C416" s="21">
        <f t="shared" si="38"/>
        <v>39911.436000000002</v>
      </c>
      <c r="D416" s="28" t="str">
        <f t="shared" si="39"/>
        <v>vis</v>
      </c>
      <c r="E416" s="56">
        <f>VLOOKUP(C416,Active!C$21:E$973,3,FALSE)</f>
        <v>-2588.011026839079</v>
      </c>
      <c r="F416" s="6" t="s">
        <v>1481</v>
      </c>
      <c r="G416" s="28" t="str">
        <f t="shared" si="40"/>
        <v>39911.436</v>
      </c>
      <c r="H416" s="21">
        <f t="shared" si="41"/>
        <v>-2588</v>
      </c>
      <c r="I416" s="57" t="s">
        <v>3137</v>
      </c>
      <c r="J416" s="58" t="s">
        <v>3138</v>
      </c>
      <c r="K416" s="57">
        <v>-2588</v>
      </c>
      <c r="L416" s="57" t="s">
        <v>2634</v>
      </c>
      <c r="M416" s="58" t="s">
        <v>1979</v>
      </c>
      <c r="N416" s="58"/>
      <c r="O416" s="59" t="s">
        <v>2664</v>
      </c>
      <c r="P416" s="60" t="s">
        <v>3081</v>
      </c>
    </row>
    <row r="417" spans="1:16" ht="13.5" thickBot="1">
      <c r="A417" s="21" t="str">
        <f t="shared" si="36"/>
        <v>IBVS 456 </v>
      </c>
      <c r="B417" s="6" t="str">
        <f t="shared" si="37"/>
        <v>I</v>
      </c>
      <c r="C417" s="21">
        <f t="shared" si="38"/>
        <v>40056.455800000003</v>
      </c>
      <c r="D417" s="28" t="str">
        <f t="shared" si="39"/>
        <v>vis</v>
      </c>
      <c r="E417" s="56">
        <f>VLOOKUP(C417,Active!C$21:E$973,3,FALSE)</f>
        <v>-2508.0043226409657</v>
      </c>
      <c r="F417" s="6" t="s">
        <v>1481</v>
      </c>
      <c r="G417" s="28" t="str">
        <f t="shared" si="40"/>
        <v>40056.4558</v>
      </c>
      <c r="H417" s="21">
        <f t="shared" si="41"/>
        <v>-2508</v>
      </c>
      <c r="I417" s="57" t="s">
        <v>3141</v>
      </c>
      <c r="J417" s="58" t="s">
        <v>3142</v>
      </c>
      <c r="K417" s="57">
        <v>-2508</v>
      </c>
      <c r="L417" s="57" t="s">
        <v>3143</v>
      </c>
      <c r="M417" s="58" t="s">
        <v>2435</v>
      </c>
      <c r="N417" s="58" t="s">
        <v>2436</v>
      </c>
      <c r="O417" s="59" t="s">
        <v>3144</v>
      </c>
      <c r="P417" s="60" t="s">
        <v>3145</v>
      </c>
    </row>
    <row r="418" spans="1:16" ht="13.5" thickBot="1">
      <c r="A418" s="21" t="str">
        <f t="shared" si="36"/>
        <v>BAVM 23 </v>
      </c>
      <c r="B418" s="6" t="str">
        <f t="shared" si="37"/>
        <v>I</v>
      </c>
      <c r="C418" s="21">
        <f t="shared" si="38"/>
        <v>40065.514000000003</v>
      </c>
      <c r="D418" s="28" t="str">
        <f t="shared" si="39"/>
        <v>vis</v>
      </c>
      <c r="E418" s="56">
        <f>VLOOKUP(C418,Active!C$21:E$973,3,FALSE)</f>
        <v>-2503.0069586398618</v>
      </c>
      <c r="F418" s="6" t="s">
        <v>1481</v>
      </c>
      <c r="G418" s="28" t="str">
        <f t="shared" si="40"/>
        <v>40065.514</v>
      </c>
      <c r="H418" s="21">
        <f t="shared" si="41"/>
        <v>-2503</v>
      </c>
      <c r="I418" s="57" t="s">
        <v>3146</v>
      </c>
      <c r="J418" s="58" t="s">
        <v>3147</v>
      </c>
      <c r="K418" s="57">
        <v>-2503</v>
      </c>
      <c r="L418" s="57" t="s">
        <v>3010</v>
      </c>
      <c r="M418" s="58" t="s">
        <v>1979</v>
      </c>
      <c r="N418" s="58"/>
      <c r="O418" s="59" t="s">
        <v>2664</v>
      </c>
      <c r="P418" s="60" t="s">
        <v>3081</v>
      </c>
    </row>
    <row r="419" spans="1:16" ht="13.5" thickBot="1">
      <c r="A419" s="21" t="str">
        <f t="shared" si="36"/>
        <v>IBVS 456 </v>
      </c>
      <c r="B419" s="6" t="str">
        <f t="shared" si="37"/>
        <v>I</v>
      </c>
      <c r="C419" s="21">
        <f t="shared" si="38"/>
        <v>40105.396000000001</v>
      </c>
      <c r="D419" s="28" t="str">
        <f t="shared" si="39"/>
        <v>vis</v>
      </c>
      <c r="E419" s="56">
        <f>VLOOKUP(C419,Active!C$21:E$973,3,FALSE)</f>
        <v>-2481.0042570995965</v>
      </c>
      <c r="F419" s="6" t="s">
        <v>1481</v>
      </c>
      <c r="G419" s="28" t="str">
        <f t="shared" si="40"/>
        <v>40105.396</v>
      </c>
      <c r="H419" s="21">
        <f t="shared" si="41"/>
        <v>-2481</v>
      </c>
      <c r="I419" s="57" t="s">
        <v>3148</v>
      </c>
      <c r="J419" s="58" t="s">
        <v>3149</v>
      </c>
      <c r="K419" s="57">
        <v>-2481</v>
      </c>
      <c r="L419" s="57" t="s">
        <v>3077</v>
      </c>
      <c r="M419" s="58" t="s">
        <v>2435</v>
      </c>
      <c r="N419" s="58" t="s">
        <v>2436</v>
      </c>
      <c r="O419" s="59" t="s">
        <v>3144</v>
      </c>
      <c r="P419" s="60" t="s">
        <v>3145</v>
      </c>
    </row>
    <row r="420" spans="1:16" ht="13.5" thickBot="1">
      <c r="A420" s="21" t="str">
        <f t="shared" si="36"/>
        <v>IBVS 456 </v>
      </c>
      <c r="B420" s="6" t="str">
        <f t="shared" si="37"/>
        <v>I</v>
      </c>
      <c r="C420" s="21">
        <f t="shared" si="38"/>
        <v>40105.397700000001</v>
      </c>
      <c r="D420" s="28" t="str">
        <f t="shared" si="39"/>
        <v>vis</v>
      </c>
      <c r="E420" s="56">
        <f>VLOOKUP(C420,Active!C$21:E$973,3,FALSE)</f>
        <v>-2481.0033192180304</v>
      </c>
      <c r="F420" s="6" t="s">
        <v>1481</v>
      </c>
      <c r="G420" s="28" t="str">
        <f t="shared" si="40"/>
        <v>40105.3977</v>
      </c>
      <c r="H420" s="21">
        <f t="shared" si="41"/>
        <v>-2481</v>
      </c>
      <c r="I420" s="57" t="s">
        <v>3150</v>
      </c>
      <c r="J420" s="58" t="s">
        <v>3151</v>
      </c>
      <c r="K420" s="57">
        <v>-2481</v>
      </c>
      <c r="L420" s="57" t="s">
        <v>3152</v>
      </c>
      <c r="M420" s="58" t="s">
        <v>2435</v>
      </c>
      <c r="N420" s="58" t="s">
        <v>2436</v>
      </c>
      <c r="O420" s="59" t="s">
        <v>3153</v>
      </c>
      <c r="P420" s="60" t="s">
        <v>3145</v>
      </c>
    </row>
    <row r="421" spans="1:16" ht="13.5" thickBot="1">
      <c r="A421" s="21" t="str">
        <f t="shared" si="36"/>
        <v> TKZ 42.82 </v>
      </c>
      <c r="B421" s="6" t="str">
        <f t="shared" si="37"/>
        <v>I</v>
      </c>
      <c r="C421" s="21">
        <f t="shared" si="38"/>
        <v>40125.336000000003</v>
      </c>
      <c r="D421" s="28" t="str">
        <f t="shared" si="39"/>
        <v>vis</v>
      </c>
      <c r="E421" s="56">
        <f>VLOOKUP(C421,Active!C$21:E$973,3,FALSE)</f>
        <v>-2470.003458024501</v>
      </c>
      <c r="F421" s="6" t="s">
        <v>1481</v>
      </c>
      <c r="G421" s="28" t="str">
        <f t="shared" si="40"/>
        <v>40125.3360</v>
      </c>
      <c r="H421" s="21">
        <f t="shared" si="41"/>
        <v>-2470</v>
      </c>
      <c r="I421" s="57" t="s">
        <v>3156</v>
      </c>
      <c r="J421" s="58" t="s">
        <v>3157</v>
      </c>
      <c r="K421" s="57">
        <v>-2470</v>
      </c>
      <c r="L421" s="57" t="s">
        <v>3158</v>
      </c>
      <c r="M421" s="58" t="s">
        <v>1947</v>
      </c>
      <c r="N421" s="58"/>
      <c r="O421" s="59" t="s">
        <v>2990</v>
      </c>
      <c r="P421" s="59" t="s">
        <v>2991</v>
      </c>
    </row>
    <row r="422" spans="1:16" ht="13.5" thickBot="1">
      <c r="A422" s="21" t="str">
        <f t="shared" si="36"/>
        <v>BAVM 23 </v>
      </c>
      <c r="B422" s="6" t="str">
        <f t="shared" si="37"/>
        <v>I</v>
      </c>
      <c r="C422" s="21">
        <f t="shared" si="38"/>
        <v>40134.392999999996</v>
      </c>
      <c r="D422" s="28" t="str">
        <f t="shared" si="39"/>
        <v>vis</v>
      </c>
      <c r="E422" s="56">
        <f>VLOOKUP(C422,Active!C$21:E$973,3,FALSE)</f>
        <v>-2465.0067560574471</v>
      </c>
      <c r="F422" s="6" t="s">
        <v>1481</v>
      </c>
      <c r="G422" s="28" t="str">
        <f t="shared" si="40"/>
        <v>40134.393</v>
      </c>
      <c r="H422" s="21">
        <f t="shared" si="41"/>
        <v>-2465</v>
      </c>
      <c r="I422" s="57" t="s">
        <v>3161</v>
      </c>
      <c r="J422" s="58" t="s">
        <v>3162</v>
      </c>
      <c r="K422" s="57">
        <v>-2465</v>
      </c>
      <c r="L422" s="57" t="s">
        <v>2620</v>
      </c>
      <c r="M422" s="58" t="s">
        <v>1979</v>
      </c>
      <c r="N422" s="58"/>
      <c r="O422" s="59" t="s">
        <v>3163</v>
      </c>
      <c r="P422" s="60" t="s">
        <v>3081</v>
      </c>
    </row>
    <row r="423" spans="1:16" ht="13.5" thickBot="1">
      <c r="A423" s="21" t="str">
        <f t="shared" si="36"/>
        <v> BAC 24.306 </v>
      </c>
      <c r="B423" s="6" t="str">
        <f t="shared" si="37"/>
        <v>I</v>
      </c>
      <c r="C423" s="21">
        <f t="shared" si="38"/>
        <v>40154.336000000003</v>
      </c>
      <c r="D423" s="28" t="str">
        <f t="shared" si="39"/>
        <v>vis</v>
      </c>
      <c r="E423" s="56">
        <f>VLOOKUP(C423,Active!C$21:E$973,3,FALSE)</f>
        <v>-2454.0043018972324</v>
      </c>
      <c r="F423" s="6" t="s">
        <v>1481</v>
      </c>
      <c r="G423" s="28" t="str">
        <f t="shared" si="40"/>
        <v>40154.3360</v>
      </c>
      <c r="H423" s="21">
        <f t="shared" si="41"/>
        <v>-2454</v>
      </c>
      <c r="I423" s="57" t="s">
        <v>3164</v>
      </c>
      <c r="J423" s="58" t="s">
        <v>3165</v>
      </c>
      <c r="K423" s="57">
        <v>-2454</v>
      </c>
      <c r="L423" s="57" t="s">
        <v>3143</v>
      </c>
      <c r="M423" s="58" t="s">
        <v>2435</v>
      </c>
      <c r="N423" s="58" t="s">
        <v>2436</v>
      </c>
      <c r="O423" s="59" t="s">
        <v>3166</v>
      </c>
      <c r="P423" s="59" t="s">
        <v>3167</v>
      </c>
    </row>
    <row r="424" spans="1:16" ht="13.5" thickBot="1">
      <c r="A424" s="21" t="str">
        <f t="shared" si="36"/>
        <v>IBVS 795 </v>
      </c>
      <c r="B424" s="6" t="str">
        <f t="shared" si="37"/>
        <v>I</v>
      </c>
      <c r="C424" s="21">
        <f t="shared" si="38"/>
        <v>40161.58</v>
      </c>
      <c r="D424" s="28" t="str">
        <f t="shared" si="39"/>
        <v>vis</v>
      </c>
      <c r="E424" s="56">
        <f>VLOOKUP(C424,Active!C$21:E$973,3,FALSE)</f>
        <v>-2450.0078230356494</v>
      </c>
      <c r="F424" s="6" t="s">
        <v>1481</v>
      </c>
      <c r="G424" s="28" t="str">
        <f t="shared" si="40"/>
        <v>40161.580</v>
      </c>
      <c r="H424" s="21">
        <f t="shared" si="41"/>
        <v>-2450</v>
      </c>
      <c r="I424" s="57" t="s">
        <v>3171</v>
      </c>
      <c r="J424" s="58" t="s">
        <v>3172</v>
      </c>
      <c r="K424" s="57">
        <v>-2450</v>
      </c>
      <c r="L424" s="57" t="s">
        <v>2914</v>
      </c>
      <c r="M424" s="58" t="s">
        <v>1979</v>
      </c>
      <c r="N424" s="58"/>
      <c r="O424" s="59" t="s">
        <v>3173</v>
      </c>
      <c r="P424" s="60" t="s">
        <v>3119</v>
      </c>
    </row>
    <row r="425" spans="1:16" ht="13.5" thickBot="1">
      <c r="A425" s="21" t="str">
        <f t="shared" si="36"/>
        <v> BAC 24.306 </v>
      </c>
      <c r="B425" s="6" t="str">
        <f t="shared" si="37"/>
        <v>I</v>
      </c>
      <c r="C425" s="21">
        <f t="shared" si="38"/>
        <v>40183.337200000002</v>
      </c>
      <c r="D425" s="28" t="str">
        <f t="shared" si="39"/>
        <v>vis</v>
      </c>
      <c r="E425" s="56">
        <f>VLOOKUP(C425,Active!C$21:E$973,3,FALSE)</f>
        <v>-2438.0044837359178</v>
      </c>
      <c r="F425" s="6" t="s">
        <v>1481</v>
      </c>
      <c r="G425" s="28" t="str">
        <f t="shared" si="40"/>
        <v>40183.3372</v>
      </c>
      <c r="H425" s="21">
        <f t="shared" si="41"/>
        <v>-2438</v>
      </c>
      <c r="I425" s="57" t="s">
        <v>3174</v>
      </c>
      <c r="J425" s="58" t="s">
        <v>3175</v>
      </c>
      <c r="K425" s="57">
        <v>-2438</v>
      </c>
      <c r="L425" s="57" t="s">
        <v>3134</v>
      </c>
      <c r="M425" s="58" t="s">
        <v>2435</v>
      </c>
      <c r="N425" s="58" t="s">
        <v>2436</v>
      </c>
      <c r="O425" s="59" t="s">
        <v>3166</v>
      </c>
      <c r="P425" s="59" t="s">
        <v>3167</v>
      </c>
    </row>
    <row r="426" spans="1:16" ht="13.5" thickBot="1">
      <c r="A426" s="21" t="str">
        <f t="shared" si="36"/>
        <v> BAC 24.306 </v>
      </c>
      <c r="B426" s="6" t="str">
        <f t="shared" si="37"/>
        <v>I</v>
      </c>
      <c r="C426" s="21">
        <f t="shared" si="38"/>
        <v>40194.212699999996</v>
      </c>
      <c r="D426" s="28" t="str">
        <f t="shared" si="39"/>
        <v>vis</v>
      </c>
      <c r="E426" s="56">
        <f>VLOOKUP(C426,Active!C$21:E$973,3,FALSE)</f>
        <v>-2432.0045243406757</v>
      </c>
      <c r="F426" s="6" t="s">
        <v>1481</v>
      </c>
      <c r="G426" s="28" t="str">
        <f t="shared" si="40"/>
        <v>40194.2127</v>
      </c>
      <c r="H426" s="21">
        <f t="shared" si="41"/>
        <v>-2432</v>
      </c>
      <c r="I426" s="57" t="s">
        <v>3179</v>
      </c>
      <c r="J426" s="58" t="s">
        <v>3180</v>
      </c>
      <c r="K426" s="57">
        <v>-2432</v>
      </c>
      <c r="L426" s="57" t="s">
        <v>3181</v>
      </c>
      <c r="M426" s="58" t="s">
        <v>2435</v>
      </c>
      <c r="N426" s="58" t="s">
        <v>2436</v>
      </c>
      <c r="O426" s="59" t="s">
        <v>3166</v>
      </c>
      <c r="P426" s="59" t="s">
        <v>3167</v>
      </c>
    </row>
    <row r="427" spans="1:16" ht="13.5" thickBot="1">
      <c r="A427" s="21" t="str">
        <f t="shared" si="36"/>
        <v> BAC 24.306 </v>
      </c>
      <c r="B427" s="6" t="str">
        <f t="shared" si="37"/>
        <v>I</v>
      </c>
      <c r="C427" s="21">
        <f t="shared" si="38"/>
        <v>40201.463199999998</v>
      </c>
      <c r="D427" s="28" t="str">
        <f t="shared" si="39"/>
        <v>vis</v>
      </c>
      <c r="E427" s="56">
        <f>VLOOKUP(C427,Active!C$21:E$973,3,FALSE)</f>
        <v>-2428.0044594613382</v>
      </c>
      <c r="F427" s="6" t="s">
        <v>1481</v>
      </c>
      <c r="G427" s="28" t="str">
        <f t="shared" si="40"/>
        <v>40201.4632</v>
      </c>
      <c r="H427" s="21">
        <f t="shared" si="41"/>
        <v>-2428</v>
      </c>
      <c r="I427" s="57" t="s">
        <v>3182</v>
      </c>
      <c r="J427" s="58" t="s">
        <v>3183</v>
      </c>
      <c r="K427" s="57">
        <v>-2428</v>
      </c>
      <c r="L427" s="57" t="s">
        <v>3134</v>
      </c>
      <c r="M427" s="58" t="s">
        <v>2435</v>
      </c>
      <c r="N427" s="58" t="s">
        <v>2436</v>
      </c>
      <c r="O427" s="59" t="s">
        <v>3166</v>
      </c>
      <c r="P427" s="59" t="s">
        <v>3167</v>
      </c>
    </row>
    <row r="428" spans="1:16" ht="13.5" thickBot="1">
      <c r="A428" s="21" t="str">
        <f t="shared" si="36"/>
        <v>IBVS 322 </v>
      </c>
      <c r="B428" s="6" t="str">
        <f t="shared" si="37"/>
        <v>I</v>
      </c>
      <c r="C428" s="21">
        <f t="shared" si="38"/>
        <v>40203.2765</v>
      </c>
      <c r="D428" s="28" t="str">
        <f t="shared" si="39"/>
        <v>vis</v>
      </c>
      <c r="E428" s="56">
        <f>VLOOKUP(C428,Active!C$21:E$973,3,FALSE)</f>
        <v>-2427.0040708473521</v>
      </c>
      <c r="F428" s="6" t="s">
        <v>1481</v>
      </c>
      <c r="G428" s="28" t="str">
        <f t="shared" si="40"/>
        <v>40203.2765</v>
      </c>
      <c r="H428" s="21">
        <f t="shared" si="41"/>
        <v>-2427</v>
      </c>
      <c r="I428" s="57" t="s">
        <v>3184</v>
      </c>
      <c r="J428" s="58" t="s">
        <v>3185</v>
      </c>
      <c r="K428" s="57">
        <v>-2427</v>
      </c>
      <c r="L428" s="57" t="s">
        <v>3186</v>
      </c>
      <c r="M428" s="58" t="s">
        <v>2435</v>
      </c>
      <c r="N428" s="58" t="s">
        <v>2436</v>
      </c>
      <c r="O428" s="59" t="s">
        <v>3187</v>
      </c>
      <c r="P428" s="60" t="s">
        <v>3074</v>
      </c>
    </row>
    <row r="429" spans="1:16" ht="13.5" thickBot="1">
      <c r="A429" s="21" t="str">
        <f t="shared" si="36"/>
        <v>IBVS 456 </v>
      </c>
      <c r="B429" s="6" t="str">
        <f t="shared" si="37"/>
        <v>I</v>
      </c>
      <c r="C429" s="21">
        <f t="shared" si="38"/>
        <v>40203.277000000002</v>
      </c>
      <c r="D429" s="28" t="str">
        <f t="shared" si="39"/>
        <v>vis</v>
      </c>
      <c r="E429" s="56">
        <f>VLOOKUP(C429,Active!C$21:E$973,3,FALSE)</f>
        <v>-2427.0037949998314</v>
      </c>
      <c r="F429" s="6" t="s">
        <v>1481</v>
      </c>
      <c r="G429" s="28" t="str">
        <f t="shared" si="40"/>
        <v>40203.2770</v>
      </c>
      <c r="H429" s="21">
        <f t="shared" si="41"/>
        <v>-2427</v>
      </c>
      <c r="I429" s="57" t="s">
        <v>3188</v>
      </c>
      <c r="J429" s="58" t="s">
        <v>3185</v>
      </c>
      <c r="K429" s="57">
        <v>-2427</v>
      </c>
      <c r="L429" s="57" t="s">
        <v>3189</v>
      </c>
      <c r="M429" s="58" t="s">
        <v>2435</v>
      </c>
      <c r="N429" s="58" t="s">
        <v>2436</v>
      </c>
      <c r="O429" s="59" t="s">
        <v>3190</v>
      </c>
      <c r="P429" s="60" t="s">
        <v>3145</v>
      </c>
    </row>
    <row r="430" spans="1:16" ht="13.5" thickBot="1">
      <c r="A430" s="21" t="str">
        <f t="shared" si="36"/>
        <v>IBVS 328 </v>
      </c>
      <c r="B430" s="6" t="str">
        <f t="shared" si="37"/>
        <v>I</v>
      </c>
      <c r="C430" s="21">
        <f t="shared" si="38"/>
        <v>40203.279000000002</v>
      </c>
      <c r="D430" s="28" t="str">
        <f t="shared" si="39"/>
        <v>vis</v>
      </c>
      <c r="E430" s="56">
        <f>VLOOKUP(C430,Active!C$21:E$973,3,FALSE)</f>
        <v>-2427.0026916097536</v>
      </c>
      <c r="F430" s="6" t="s">
        <v>1481</v>
      </c>
      <c r="G430" s="28" t="str">
        <f t="shared" si="40"/>
        <v>40203.279</v>
      </c>
      <c r="H430" s="21">
        <f t="shared" si="41"/>
        <v>-2427</v>
      </c>
      <c r="I430" s="57" t="s">
        <v>3191</v>
      </c>
      <c r="J430" s="58" t="s">
        <v>3192</v>
      </c>
      <c r="K430" s="57">
        <v>-2427</v>
      </c>
      <c r="L430" s="57" t="s">
        <v>3193</v>
      </c>
      <c r="M430" s="58" t="s">
        <v>1979</v>
      </c>
      <c r="N430" s="58"/>
      <c r="O430" s="59" t="s">
        <v>2826</v>
      </c>
      <c r="P430" s="60" t="s">
        <v>3194</v>
      </c>
    </row>
    <row r="431" spans="1:16" ht="13.5" thickBot="1">
      <c r="A431" s="21" t="str">
        <f t="shared" si="36"/>
        <v>IBVS 795 </v>
      </c>
      <c r="B431" s="6" t="str">
        <f t="shared" si="37"/>
        <v>I</v>
      </c>
      <c r="C431" s="21">
        <f t="shared" si="38"/>
        <v>40219.591</v>
      </c>
      <c r="D431" s="28" t="str">
        <f t="shared" si="39"/>
        <v>vis</v>
      </c>
      <c r="E431" s="56">
        <f>VLOOKUP(C431,Active!C$21:E$973,3,FALSE)</f>
        <v>-2418.0034421356854</v>
      </c>
      <c r="F431" s="6" t="s">
        <v>1481</v>
      </c>
      <c r="G431" s="28" t="str">
        <f t="shared" si="40"/>
        <v>40219.591</v>
      </c>
      <c r="H431" s="21">
        <f t="shared" si="41"/>
        <v>-2418</v>
      </c>
      <c r="I431" s="57" t="s">
        <v>3195</v>
      </c>
      <c r="J431" s="58" t="s">
        <v>3196</v>
      </c>
      <c r="K431" s="57">
        <v>-2418</v>
      </c>
      <c r="L431" s="57" t="s">
        <v>2981</v>
      </c>
      <c r="M431" s="58" t="s">
        <v>1979</v>
      </c>
      <c r="N431" s="58"/>
      <c r="O431" s="59" t="s">
        <v>3197</v>
      </c>
      <c r="P431" s="60" t="s">
        <v>3119</v>
      </c>
    </row>
    <row r="432" spans="1:16" ht="13.5" thickBot="1">
      <c r="A432" s="21" t="str">
        <f t="shared" si="36"/>
        <v>IBVS 795 </v>
      </c>
      <c r="B432" s="6" t="str">
        <f t="shared" si="37"/>
        <v>I</v>
      </c>
      <c r="C432" s="21">
        <f t="shared" si="38"/>
        <v>40219.599000000002</v>
      </c>
      <c r="D432" s="28" t="str">
        <f t="shared" si="39"/>
        <v>vis</v>
      </c>
      <c r="E432" s="56">
        <f>VLOOKUP(C432,Active!C$21:E$973,3,FALSE)</f>
        <v>-2417.9990285753734</v>
      </c>
      <c r="F432" s="6" t="s">
        <v>1481</v>
      </c>
      <c r="G432" s="28" t="str">
        <f t="shared" si="40"/>
        <v>40219.599</v>
      </c>
      <c r="H432" s="21">
        <f t="shared" si="41"/>
        <v>-2418</v>
      </c>
      <c r="I432" s="57" t="s">
        <v>3198</v>
      </c>
      <c r="J432" s="58" t="s">
        <v>3199</v>
      </c>
      <c r="K432" s="57">
        <v>-2418</v>
      </c>
      <c r="L432" s="57" t="s">
        <v>2840</v>
      </c>
      <c r="M432" s="58" t="s">
        <v>1979</v>
      </c>
      <c r="N432" s="58"/>
      <c r="O432" s="59" t="s">
        <v>3200</v>
      </c>
      <c r="P432" s="60" t="s">
        <v>3119</v>
      </c>
    </row>
    <row r="433" spans="1:16" ht="13.5" thickBot="1">
      <c r="A433" s="21" t="str">
        <f t="shared" si="36"/>
        <v>IBVS 795 </v>
      </c>
      <c r="B433" s="6" t="str">
        <f t="shared" si="37"/>
        <v>I</v>
      </c>
      <c r="C433" s="21">
        <f t="shared" si="38"/>
        <v>40228.656999999999</v>
      </c>
      <c r="D433" s="28" t="str">
        <f t="shared" si="39"/>
        <v>vis</v>
      </c>
      <c r="E433" s="56">
        <f>VLOOKUP(C433,Active!C$21:E$973,3,FALSE)</f>
        <v>-2413.0017749132785</v>
      </c>
      <c r="F433" s="6" t="s">
        <v>1481</v>
      </c>
      <c r="G433" s="28" t="str">
        <f t="shared" si="40"/>
        <v>40228.657</v>
      </c>
      <c r="H433" s="21">
        <f t="shared" si="41"/>
        <v>-2413</v>
      </c>
      <c r="I433" s="57" t="s">
        <v>3201</v>
      </c>
      <c r="J433" s="58" t="s">
        <v>3202</v>
      </c>
      <c r="K433" s="57">
        <v>-2413</v>
      </c>
      <c r="L433" s="57" t="s">
        <v>1946</v>
      </c>
      <c r="M433" s="58" t="s">
        <v>1979</v>
      </c>
      <c r="N433" s="58"/>
      <c r="O433" s="59" t="s">
        <v>3203</v>
      </c>
      <c r="P433" s="60" t="s">
        <v>3119</v>
      </c>
    </row>
    <row r="434" spans="1:16" ht="13.5" thickBot="1">
      <c r="A434" s="21" t="str">
        <f t="shared" si="36"/>
        <v>IBVS 795 </v>
      </c>
      <c r="B434" s="6" t="str">
        <f t="shared" si="37"/>
        <v>I</v>
      </c>
      <c r="C434" s="21">
        <f t="shared" si="38"/>
        <v>40248.586000000003</v>
      </c>
      <c r="D434" s="28" t="str">
        <f t="shared" si="39"/>
        <v>vis</v>
      </c>
      <c r="E434" s="56">
        <f>VLOOKUP(C434,Active!C$21:E$973,3,FALSE)</f>
        <v>-2402.0070444836097</v>
      </c>
      <c r="F434" s="6" t="s">
        <v>1481</v>
      </c>
      <c r="G434" s="28" t="str">
        <f t="shared" si="40"/>
        <v>40248.586</v>
      </c>
      <c r="H434" s="21">
        <f t="shared" si="41"/>
        <v>-2402</v>
      </c>
      <c r="I434" s="57" t="s">
        <v>3204</v>
      </c>
      <c r="J434" s="58" t="s">
        <v>3205</v>
      </c>
      <c r="K434" s="57">
        <v>-2402</v>
      </c>
      <c r="L434" s="57" t="s">
        <v>3010</v>
      </c>
      <c r="M434" s="58" t="s">
        <v>1979</v>
      </c>
      <c r="N434" s="58"/>
      <c r="O434" s="59" t="s">
        <v>3173</v>
      </c>
      <c r="P434" s="60" t="s">
        <v>3119</v>
      </c>
    </row>
    <row r="435" spans="1:16" ht="13.5" thickBot="1">
      <c r="A435" s="21" t="str">
        <f t="shared" si="36"/>
        <v> TKZ 42.82 </v>
      </c>
      <c r="B435" s="6" t="str">
        <f t="shared" si="37"/>
        <v>I</v>
      </c>
      <c r="C435" s="21">
        <f t="shared" si="38"/>
        <v>40261.279999999999</v>
      </c>
      <c r="D435" s="28" t="str">
        <f t="shared" si="39"/>
        <v>vis</v>
      </c>
      <c r="E435" s="56">
        <f>VLOOKUP(C435,Active!C$21:E$973,3,FALSE)</f>
        <v>-2395.0038276601795</v>
      </c>
      <c r="F435" s="6" t="s">
        <v>1481</v>
      </c>
      <c r="G435" s="28" t="str">
        <f t="shared" si="40"/>
        <v>40261.2800</v>
      </c>
      <c r="H435" s="21">
        <f t="shared" si="41"/>
        <v>-2395</v>
      </c>
      <c r="I435" s="57" t="s">
        <v>3206</v>
      </c>
      <c r="J435" s="58" t="s">
        <v>3207</v>
      </c>
      <c r="K435" s="57">
        <v>-2395</v>
      </c>
      <c r="L435" s="57" t="s">
        <v>3189</v>
      </c>
      <c r="M435" s="58" t="s">
        <v>1947</v>
      </c>
      <c r="N435" s="58"/>
      <c r="O435" s="59" t="s">
        <v>2990</v>
      </c>
      <c r="P435" s="59" t="s">
        <v>2991</v>
      </c>
    </row>
    <row r="436" spans="1:16" ht="13.5" thickBot="1">
      <c r="A436" s="21" t="str">
        <f t="shared" si="36"/>
        <v> ORI 112 </v>
      </c>
      <c r="B436" s="6" t="str">
        <f t="shared" si="37"/>
        <v>I</v>
      </c>
      <c r="C436" s="21">
        <f t="shared" si="38"/>
        <v>40299.349000000002</v>
      </c>
      <c r="D436" s="28" t="str">
        <f t="shared" si="39"/>
        <v>vis</v>
      </c>
      <c r="E436" s="56">
        <f>VLOOKUP(C436,Active!C$21:E$973,3,FALSE)</f>
        <v>-2374.0013492253852</v>
      </c>
      <c r="F436" s="6" t="s">
        <v>1481</v>
      </c>
      <c r="G436" s="28" t="str">
        <f t="shared" si="40"/>
        <v>40299.349</v>
      </c>
      <c r="H436" s="21">
        <f t="shared" si="41"/>
        <v>-2374</v>
      </c>
      <c r="I436" s="57" t="s">
        <v>3208</v>
      </c>
      <c r="J436" s="58" t="s">
        <v>3209</v>
      </c>
      <c r="K436" s="57">
        <v>-2374</v>
      </c>
      <c r="L436" s="57" t="s">
        <v>3210</v>
      </c>
      <c r="M436" s="58" t="s">
        <v>1979</v>
      </c>
      <c r="N436" s="58"/>
      <c r="O436" s="59" t="s">
        <v>3163</v>
      </c>
      <c r="P436" s="59" t="s">
        <v>3211</v>
      </c>
    </row>
    <row r="437" spans="1:16" ht="13.5" thickBot="1">
      <c r="A437" s="21" t="str">
        <f t="shared" si="36"/>
        <v> BRNO 9 </v>
      </c>
      <c r="B437" s="6" t="str">
        <f t="shared" si="37"/>
        <v>I</v>
      </c>
      <c r="C437" s="21">
        <f t="shared" si="38"/>
        <v>40404.463000000003</v>
      </c>
      <c r="D437" s="28" t="str">
        <f t="shared" si="39"/>
        <v>vis</v>
      </c>
      <c r="E437" s="56">
        <f>VLOOKUP(C437,Active!C$21:E$973,3,FALSE)</f>
        <v>-2316.0104769094633</v>
      </c>
      <c r="F437" s="6" t="s">
        <v>1481</v>
      </c>
      <c r="G437" s="28" t="str">
        <f t="shared" si="40"/>
        <v>40404.463</v>
      </c>
      <c r="H437" s="21">
        <f t="shared" si="41"/>
        <v>-2316</v>
      </c>
      <c r="I437" s="57" t="s">
        <v>3212</v>
      </c>
      <c r="J437" s="58" t="s">
        <v>3213</v>
      </c>
      <c r="K437" s="57">
        <v>-2316</v>
      </c>
      <c r="L437" s="57" t="s">
        <v>2830</v>
      </c>
      <c r="M437" s="58" t="s">
        <v>1979</v>
      </c>
      <c r="N437" s="58"/>
      <c r="O437" s="59" t="s">
        <v>2934</v>
      </c>
      <c r="P437" s="59" t="s">
        <v>3099</v>
      </c>
    </row>
    <row r="438" spans="1:16" ht="13.5" thickBot="1">
      <c r="A438" s="21" t="str">
        <f t="shared" si="36"/>
        <v> AAPS 35.288 </v>
      </c>
      <c r="B438" s="6" t="str">
        <f t="shared" si="37"/>
        <v>I</v>
      </c>
      <c r="C438" s="21">
        <f t="shared" si="38"/>
        <v>40442.5406</v>
      </c>
      <c r="D438" s="28" t="str">
        <f t="shared" si="39"/>
        <v>vis</v>
      </c>
      <c r="E438" s="56">
        <f>VLOOKUP(C438,Active!C$21:E$973,3,FALSE)</f>
        <v>-2295.0032538973383</v>
      </c>
      <c r="F438" s="6" t="s">
        <v>1481</v>
      </c>
      <c r="G438" s="28" t="str">
        <f t="shared" si="40"/>
        <v>40442.5406</v>
      </c>
      <c r="H438" s="21">
        <f t="shared" si="41"/>
        <v>-2295</v>
      </c>
      <c r="I438" s="57" t="s">
        <v>3214</v>
      </c>
      <c r="J438" s="58" t="s">
        <v>3215</v>
      </c>
      <c r="K438" s="57">
        <v>-2295</v>
      </c>
      <c r="L438" s="57" t="s">
        <v>3216</v>
      </c>
      <c r="M438" s="58" t="s">
        <v>2435</v>
      </c>
      <c r="N438" s="58" t="s">
        <v>2436</v>
      </c>
      <c r="O438" s="59" t="s">
        <v>2420</v>
      </c>
      <c r="P438" s="59" t="s">
        <v>3217</v>
      </c>
    </row>
    <row r="439" spans="1:16" ht="13.5" thickBot="1">
      <c r="A439" s="21" t="str">
        <f t="shared" si="36"/>
        <v> BRNO 9 </v>
      </c>
      <c r="B439" s="6" t="str">
        <f t="shared" si="37"/>
        <v>I</v>
      </c>
      <c r="C439" s="21">
        <f t="shared" si="38"/>
        <v>40473.351000000002</v>
      </c>
      <c r="D439" s="28" t="str">
        <f t="shared" si="39"/>
        <v>vis</v>
      </c>
      <c r="E439" s="56">
        <f>VLOOKUP(C439,Active!C$21:E$973,3,FALSE)</f>
        <v>-2278.005309071696</v>
      </c>
      <c r="F439" s="6" t="s">
        <v>1481</v>
      </c>
      <c r="G439" s="28" t="str">
        <f t="shared" si="40"/>
        <v>40473.351</v>
      </c>
      <c r="H439" s="21">
        <f t="shared" si="41"/>
        <v>-2278</v>
      </c>
      <c r="I439" s="57" t="s">
        <v>3218</v>
      </c>
      <c r="J439" s="58" t="s">
        <v>3219</v>
      </c>
      <c r="K439" s="57">
        <v>-2278</v>
      </c>
      <c r="L439" s="57" t="s">
        <v>2628</v>
      </c>
      <c r="M439" s="58" t="s">
        <v>1979</v>
      </c>
      <c r="N439" s="58"/>
      <c r="O439" s="59" t="s">
        <v>2934</v>
      </c>
      <c r="P439" s="59" t="s">
        <v>3099</v>
      </c>
    </row>
    <row r="440" spans="1:16" ht="13.5" thickBot="1">
      <c r="A440" s="21" t="str">
        <f t="shared" si="36"/>
        <v>IBVS 456 </v>
      </c>
      <c r="B440" s="6" t="str">
        <f t="shared" si="37"/>
        <v>I</v>
      </c>
      <c r="C440" s="21">
        <f t="shared" si="38"/>
        <v>40493.292999999998</v>
      </c>
      <c r="D440" s="28" t="str">
        <f t="shared" si="39"/>
        <v>vis</v>
      </c>
      <c r="E440" s="56">
        <f>VLOOKUP(C440,Active!C$21:E$973,3,FALSE)</f>
        <v>-2267.0034066065264</v>
      </c>
      <c r="F440" s="6" t="s">
        <v>1481</v>
      </c>
      <c r="G440" s="28" t="str">
        <f t="shared" si="40"/>
        <v>40493.293</v>
      </c>
      <c r="H440" s="21">
        <f t="shared" si="41"/>
        <v>-2267</v>
      </c>
      <c r="I440" s="57" t="s">
        <v>3220</v>
      </c>
      <c r="J440" s="58" t="s">
        <v>3221</v>
      </c>
      <c r="K440" s="57">
        <v>-2267</v>
      </c>
      <c r="L440" s="57" t="s">
        <v>2981</v>
      </c>
      <c r="M440" s="58" t="s">
        <v>2435</v>
      </c>
      <c r="N440" s="58" t="s">
        <v>2436</v>
      </c>
      <c r="O440" s="59" t="s">
        <v>3222</v>
      </c>
      <c r="P440" s="60" t="s">
        <v>3145</v>
      </c>
    </row>
    <row r="441" spans="1:16" ht="13.5" thickBot="1">
      <c r="A441" s="21" t="str">
        <f t="shared" si="36"/>
        <v> AA 33.293 </v>
      </c>
      <c r="B441" s="6" t="str">
        <f t="shared" si="37"/>
        <v>II</v>
      </c>
      <c r="C441" s="21">
        <f t="shared" si="38"/>
        <v>40501.451999999997</v>
      </c>
      <c r="D441" s="28" t="str">
        <f t="shared" si="39"/>
        <v>vis</v>
      </c>
      <c r="E441" s="56">
        <f>VLOOKUP(C441,Active!C$21:E$973,3,FALSE)</f>
        <v>-2262.5021267843754</v>
      </c>
      <c r="F441" s="6" t="s">
        <v>1481</v>
      </c>
      <c r="G441" s="28" t="str">
        <f t="shared" si="40"/>
        <v>40501.4520</v>
      </c>
      <c r="H441" s="21">
        <f t="shared" si="41"/>
        <v>-2262.5</v>
      </c>
      <c r="I441" s="57" t="s">
        <v>3223</v>
      </c>
      <c r="J441" s="58" t="s">
        <v>3224</v>
      </c>
      <c r="K441" s="57">
        <v>-2262.5</v>
      </c>
      <c r="L441" s="57" t="s">
        <v>3225</v>
      </c>
      <c r="M441" s="58" t="s">
        <v>2435</v>
      </c>
      <c r="N441" s="58" t="s">
        <v>2436</v>
      </c>
      <c r="O441" s="59" t="s">
        <v>3135</v>
      </c>
      <c r="P441" s="59" t="s">
        <v>3136</v>
      </c>
    </row>
    <row r="442" spans="1:16" ht="13.5" thickBot="1">
      <c r="A442" s="21" t="str">
        <f t="shared" si="36"/>
        <v>IBVS 419 </v>
      </c>
      <c r="B442" s="6" t="str">
        <f t="shared" si="37"/>
        <v>I</v>
      </c>
      <c r="C442" s="21">
        <f t="shared" si="38"/>
        <v>40502.356899999999</v>
      </c>
      <c r="D442" s="28" t="str">
        <f t="shared" si="39"/>
        <v>vis</v>
      </c>
      <c r="E442" s="56">
        <f>VLOOKUP(C442,Active!C$21:E$973,3,FALSE)</f>
        <v>-2262.0028979436997</v>
      </c>
      <c r="F442" s="6" t="s">
        <v>1481</v>
      </c>
      <c r="G442" s="28" t="str">
        <f t="shared" si="40"/>
        <v>40502.3569</v>
      </c>
      <c r="H442" s="21">
        <f t="shared" si="41"/>
        <v>-2262</v>
      </c>
      <c r="I442" s="57" t="s">
        <v>3226</v>
      </c>
      <c r="J442" s="58" t="s">
        <v>3227</v>
      </c>
      <c r="K442" s="57">
        <v>-2262</v>
      </c>
      <c r="L442" s="57" t="s">
        <v>3228</v>
      </c>
      <c r="M442" s="58" t="s">
        <v>2435</v>
      </c>
      <c r="N442" s="58" t="s">
        <v>2436</v>
      </c>
      <c r="O442" s="59" t="s">
        <v>3229</v>
      </c>
      <c r="P442" s="60" t="s">
        <v>3230</v>
      </c>
    </row>
    <row r="443" spans="1:16" ht="13.5" thickBot="1">
      <c r="A443" s="21" t="str">
        <f t="shared" si="36"/>
        <v> AA 33.293 </v>
      </c>
      <c r="B443" s="6" t="str">
        <f t="shared" si="37"/>
        <v>I</v>
      </c>
      <c r="C443" s="21">
        <f t="shared" si="38"/>
        <v>40542.233</v>
      </c>
      <c r="D443" s="28" t="str">
        <f t="shared" si="39"/>
        <v>vis</v>
      </c>
      <c r="E443" s="56">
        <f>VLOOKUP(C443,Active!C$21:E$973,3,FALSE)</f>
        <v>-2240.0034514041622</v>
      </c>
      <c r="F443" s="6" t="s">
        <v>1481</v>
      </c>
      <c r="G443" s="28" t="str">
        <f t="shared" si="40"/>
        <v>40542.2330</v>
      </c>
      <c r="H443" s="21">
        <f t="shared" si="41"/>
        <v>-2240</v>
      </c>
      <c r="I443" s="57" t="s">
        <v>3233</v>
      </c>
      <c r="J443" s="58" t="s">
        <v>3234</v>
      </c>
      <c r="K443" s="57">
        <v>-2240</v>
      </c>
      <c r="L443" s="57" t="s">
        <v>3158</v>
      </c>
      <c r="M443" s="58" t="s">
        <v>2435</v>
      </c>
      <c r="N443" s="58" t="s">
        <v>2436</v>
      </c>
      <c r="O443" s="59" t="s">
        <v>3135</v>
      </c>
      <c r="P443" s="59" t="s">
        <v>3136</v>
      </c>
    </row>
    <row r="444" spans="1:16" ht="13.5" thickBot="1">
      <c r="A444" s="21" t="str">
        <f t="shared" si="36"/>
        <v>IBVS 795 </v>
      </c>
      <c r="B444" s="6" t="str">
        <f t="shared" si="37"/>
        <v>I</v>
      </c>
      <c r="C444" s="21">
        <f t="shared" si="38"/>
        <v>40585.732000000004</v>
      </c>
      <c r="D444" s="28" t="str">
        <f t="shared" si="39"/>
        <v>vis</v>
      </c>
      <c r="E444" s="56">
        <f>VLOOKUP(C444,Active!C$21:E$973,3,FALSE)</f>
        <v>-2216.0052689082963</v>
      </c>
      <c r="F444" s="6" t="s">
        <v>1481</v>
      </c>
      <c r="G444" s="28" t="str">
        <f t="shared" si="40"/>
        <v>40585.732</v>
      </c>
      <c r="H444" s="21">
        <f t="shared" si="41"/>
        <v>-2216</v>
      </c>
      <c r="I444" s="57" t="s">
        <v>3235</v>
      </c>
      <c r="J444" s="58" t="s">
        <v>3236</v>
      </c>
      <c r="K444" s="57">
        <v>-2216</v>
      </c>
      <c r="L444" s="57" t="s">
        <v>2628</v>
      </c>
      <c r="M444" s="58" t="s">
        <v>1979</v>
      </c>
      <c r="N444" s="58"/>
      <c r="O444" s="59" t="s">
        <v>3203</v>
      </c>
      <c r="P444" s="60" t="s">
        <v>3119</v>
      </c>
    </row>
    <row r="445" spans="1:16" ht="13.5" thickBot="1">
      <c r="A445" s="21" t="str">
        <f t="shared" si="36"/>
        <v> ORI 118 </v>
      </c>
      <c r="B445" s="6" t="str">
        <f t="shared" si="37"/>
        <v>I</v>
      </c>
      <c r="C445" s="21">
        <f t="shared" si="38"/>
        <v>40676.368000000002</v>
      </c>
      <c r="D445" s="28" t="str">
        <f t="shared" si="39"/>
        <v>vis</v>
      </c>
      <c r="E445" s="56">
        <f>VLOOKUP(C445,Active!C$21:E$973,3,FALSE)</f>
        <v>-2166.0018373651551</v>
      </c>
      <c r="F445" s="6" t="s">
        <v>1481</v>
      </c>
      <c r="G445" s="28" t="str">
        <f t="shared" si="40"/>
        <v>40676.368</v>
      </c>
      <c r="H445" s="21">
        <f t="shared" si="41"/>
        <v>-2166</v>
      </c>
      <c r="I445" s="57" t="s">
        <v>3237</v>
      </c>
      <c r="J445" s="58" t="s">
        <v>3238</v>
      </c>
      <c r="K445" s="57">
        <v>-2166</v>
      </c>
      <c r="L445" s="57" t="s">
        <v>1946</v>
      </c>
      <c r="M445" s="58" t="s">
        <v>1979</v>
      </c>
      <c r="N445" s="58"/>
      <c r="O445" s="59" t="s">
        <v>3239</v>
      </c>
      <c r="P445" s="59" t="s">
        <v>3240</v>
      </c>
    </row>
    <row r="446" spans="1:16" ht="13.5" thickBot="1">
      <c r="A446" s="21" t="str">
        <f t="shared" si="36"/>
        <v> ORI 119 </v>
      </c>
      <c r="B446" s="6" t="str">
        <f t="shared" si="37"/>
        <v>I</v>
      </c>
      <c r="C446" s="21">
        <f t="shared" si="38"/>
        <v>40714.415999999997</v>
      </c>
      <c r="D446" s="28" t="str">
        <f t="shared" si="39"/>
        <v>vis</v>
      </c>
      <c r="E446" s="56">
        <f>VLOOKUP(C446,Active!C$21:E$973,3,FALSE)</f>
        <v>-2145.0109445261814</v>
      </c>
      <c r="F446" s="6" t="s">
        <v>1481</v>
      </c>
      <c r="G446" s="28" t="str">
        <f t="shared" si="40"/>
        <v>40714.416</v>
      </c>
      <c r="H446" s="21">
        <f t="shared" si="41"/>
        <v>-2145</v>
      </c>
      <c r="I446" s="57" t="s">
        <v>3241</v>
      </c>
      <c r="J446" s="58" t="s">
        <v>3242</v>
      </c>
      <c r="K446" s="57">
        <v>-2145</v>
      </c>
      <c r="L446" s="57" t="s">
        <v>2634</v>
      </c>
      <c r="M446" s="58" t="s">
        <v>1979</v>
      </c>
      <c r="N446" s="58"/>
      <c r="O446" s="59" t="s">
        <v>3239</v>
      </c>
      <c r="P446" s="59" t="s">
        <v>3243</v>
      </c>
    </row>
    <row r="447" spans="1:16" ht="13.5" thickBot="1">
      <c r="A447" s="21" t="str">
        <f t="shared" si="36"/>
        <v> BRNO 12 </v>
      </c>
      <c r="B447" s="6" t="str">
        <f t="shared" si="37"/>
        <v>I</v>
      </c>
      <c r="C447" s="21">
        <f t="shared" si="38"/>
        <v>40781.49</v>
      </c>
      <c r="D447" s="28" t="str">
        <f t="shared" si="39"/>
        <v>vis</v>
      </c>
      <c r="E447" s="56">
        <f>VLOOKUP(C447,Active!C$21:E$973,3,FALSE)</f>
        <v>-2108.0065514889257</v>
      </c>
      <c r="F447" s="6" t="s">
        <v>1481</v>
      </c>
      <c r="G447" s="28" t="str">
        <f t="shared" si="40"/>
        <v>40781.490</v>
      </c>
      <c r="H447" s="21">
        <f t="shared" si="41"/>
        <v>-2108</v>
      </c>
      <c r="I447" s="57" t="s">
        <v>3244</v>
      </c>
      <c r="J447" s="58" t="s">
        <v>3245</v>
      </c>
      <c r="K447" s="57">
        <v>-2108</v>
      </c>
      <c r="L447" s="57" t="s">
        <v>2620</v>
      </c>
      <c r="M447" s="58" t="s">
        <v>1979</v>
      </c>
      <c r="N447" s="58"/>
      <c r="O447" s="59" t="s">
        <v>2934</v>
      </c>
      <c r="P447" s="59" t="s">
        <v>3246</v>
      </c>
    </row>
    <row r="448" spans="1:16" ht="13.5" thickBot="1">
      <c r="A448" s="21" t="str">
        <f t="shared" si="36"/>
        <v> ORI 120 </v>
      </c>
      <c r="B448" s="6" t="str">
        <f t="shared" si="37"/>
        <v>I</v>
      </c>
      <c r="C448" s="21">
        <f t="shared" si="38"/>
        <v>40801.423999999999</v>
      </c>
      <c r="D448" s="28" t="str">
        <f t="shared" si="39"/>
        <v>vis</v>
      </c>
      <c r="E448" s="56">
        <f>VLOOKUP(C448,Active!C$21:E$973,3,FALSE)</f>
        <v>-2097.0090625840639</v>
      </c>
      <c r="F448" s="6" t="s">
        <v>1481</v>
      </c>
      <c r="G448" s="28" t="str">
        <f t="shared" si="40"/>
        <v>40801.424</v>
      </c>
      <c r="H448" s="21">
        <f t="shared" si="41"/>
        <v>-2097</v>
      </c>
      <c r="I448" s="57" t="s">
        <v>3247</v>
      </c>
      <c r="J448" s="58" t="s">
        <v>3248</v>
      </c>
      <c r="K448" s="57">
        <v>-2097</v>
      </c>
      <c r="L448" s="57" t="s">
        <v>2909</v>
      </c>
      <c r="M448" s="58" t="s">
        <v>1979</v>
      </c>
      <c r="N448" s="58"/>
      <c r="O448" s="59" t="s">
        <v>3249</v>
      </c>
      <c r="P448" s="59" t="s">
        <v>3250</v>
      </c>
    </row>
    <row r="449" spans="1:16" ht="13.5" thickBot="1">
      <c r="A449" s="21" t="str">
        <f t="shared" si="36"/>
        <v>BAVM 25 </v>
      </c>
      <c r="B449" s="6" t="str">
        <f t="shared" si="37"/>
        <v>I</v>
      </c>
      <c r="C449" s="21">
        <f t="shared" si="38"/>
        <v>40801.428999999996</v>
      </c>
      <c r="D449" s="28" t="str">
        <f t="shared" si="39"/>
        <v>vis</v>
      </c>
      <c r="E449" s="56">
        <f>VLOOKUP(C449,Active!C$21:E$973,3,FALSE)</f>
        <v>-2097.0063041088711</v>
      </c>
      <c r="F449" s="6" t="s">
        <v>1481</v>
      </c>
      <c r="G449" s="28" t="str">
        <f t="shared" si="40"/>
        <v>40801.429</v>
      </c>
      <c r="H449" s="21">
        <f t="shared" si="41"/>
        <v>-2097</v>
      </c>
      <c r="I449" s="57" t="s">
        <v>3251</v>
      </c>
      <c r="J449" s="58" t="s">
        <v>3252</v>
      </c>
      <c r="K449" s="57">
        <v>-2097</v>
      </c>
      <c r="L449" s="57" t="s">
        <v>2974</v>
      </c>
      <c r="M449" s="58" t="s">
        <v>1979</v>
      </c>
      <c r="N449" s="58"/>
      <c r="O449" s="59" t="s">
        <v>3253</v>
      </c>
      <c r="P449" s="60" t="s">
        <v>3092</v>
      </c>
    </row>
    <row r="450" spans="1:16" ht="13.5" thickBot="1">
      <c r="A450" s="21" t="str">
        <f t="shared" si="36"/>
        <v>BAVM 25 </v>
      </c>
      <c r="B450" s="6" t="str">
        <f t="shared" si="37"/>
        <v>I</v>
      </c>
      <c r="C450" s="21">
        <f t="shared" si="38"/>
        <v>40801.438000000002</v>
      </c>
      <c r="D450" s="28" t="str">
        <f t="shared" si="39"/>
        <v>vis</v>
      </c>
      <c r="E450" s="56">
        <f>VLOOKUP(C450,Active!C$21:E$973,3,FALSE)</f>
        <v>-2097.0013388535185</v>
      </c>
      <c r="F450" s="6" t="s">
        <v>1481</v>
      </c>
      <c r="G450" s="28" t="str">
        <f t="shared" si="40"/>
        <v>40801.438</v>
      </c>
      <c r="H450" s="21">
        <f t="shared" si="41"/>
        <v>-2097</v>
      </c>
      <c r="I450" s="57" t="s">
        <v>3254</v>
      </c>
      <c r="J450" s="58" t="s">
        <v>3255</v>
      </c>
      <c r="K450" s="57">
        <v>-2097</v>
      </c>
      <c r="L450" s="57" t="s">
        <v>3210</v>
      </c>
      <c r="M450" s="58" t="s">
        <v>1979</v>
      </c>
      <c r="N450" s="58"/>
      <c r="O450" s="59" t="s">
        <v>3256</v>
      </c>
      <c r="P450" s="60" t="s">
        <v>3092</v>
      </c>
    </row>
    <row r="451" spans="1:16" ht="13.5" thickBot="1">
      <c r="A451" s="21" t="str">
        <f t="shared" si="36"/>
        <v> ORI 120 </v>
      </c>
      <c r="B451" s="6" t="str">
        <f t="shared" si="37"/>
        <v>I</v>
      </c>
      <c r="C451" s="21">
        <f t="shared" si="38"/>
        <v>40801.440000000002</v>
      </c>
      <c r="D451" s="28" t="str">
        <f t="shared" si="39"/>
        <v>vis</v>
      </c>
      <c r="E451" s="56">
        <f>VLOOKUP(C451,Active!C$21:E$973,3,FALSE)</f>
        <v>-2097.0002354634403</v>
      </c>
      <c r="F451" s="6" t="s">
        <v>1481</v>
      </c>
      <c r="G451" s="28" t="str">
        <f t="shared" si="40"/>
        <v>40801.440</v>
      </c>
      <c r="H451" s="21">
        <f t="shared" si="41"/>
        <v>-2097</v>
      </c>
      <c r="I451" s="57" t="s">
        <v>3257</v>
      </c>
      <c r="J451" s="58" t="s">
        <v>3258</v>
      </c>
      <c r="K451" s="57">
        <v>-2097</v>
      </c>
      <c r="L451" s="57" t="s">
        <v>3259</v>
      </c>
      <c r="M451" s="58" t="s">
        <v>1979</v>
      </c>
      <c r="N451" s="58"/>
      <c r="O451" s="59" t="s">
        <v>3260</v>
      </c>
      <c r="P451" s="59" t="s">
        <v>3250</v>
      </c>
    </row>
    <row r="452" spans="1:16" ht="13.5" thickBot="1">
      <c r="A452" s="21" t="str">
        <f t="shared" si="36"/>
        <v> ORI 121 </v>
      </c>
      <c r="B452" s="6" t="str">
        <f t="shared" si="37"/>
        <v>I</v>
      </c>
      <c r="C452" s="21">
        <f t="shared" si="38"/>
        <v>40830.425999999999</v>
      </c>
      <c r="D452" s="28" t="str">
        <f t="shared" si="39"/>
        <v>vis</v>
      </c>
      <c r="E452" s="56">
        <f>VLOOKUP(C452,Active!C$21:E$973,3,FALSE)</f>
        <v>-2081.0088030667175</v>
      </c>
      <c r="F452" s="6" t="s">
        <v>1481</v>
      </c>
      <c r="G452" s="28" t="str">
        <f t="shared" si="40"/>
        <v>40830.426</v>
      </c>
      <c r="H452" s="21">
        <f t="shared" si="41"/>
        <v>-2081</v>
      </c>
      <c r="I452" s="57" t="s">
        <v>3261</v>
      </c>
      <c r="J452" s="58" t="s">
        <v>3262</v>
      </c>
      <c r="K452" s="57">
        <v>-2081</v>
      </c>
      <c r="L452" s="57" t="s">
        <v>2909</v>
      </c>
      <c r="M452" s="58" t="s">
        <v>1979</v>
      </c>
      <c r="N452" s="58"/>
      <c r="O452" s="59" t="s">
        <v>3260</v>
      </c>
      <c r="P452" s="59" t="s">
        <v>3263</v>
      </c>
    </row>
    <row r="453" spans="1:16" ht="13.5" thickBot="1">
      <c r="A453" s="21" t="str">
        <f t="shared" si="36"/>
        <v> BRNO 12 </v>
      </c>
      <c r="B453" s="6" t="str">
        <f t="shared" si="37"/>
        <v>I</v>
      </c>
      <c r="C453" s="21">
        <f t="shared" si="38"/>
        <v>40830.430999999997</v>
      </c>
      <c r="D453" s="28" t="str">
        <f t="shared" si="39"/>
        <v>vis</v>
      </c>
      <c r="E453" s="56">
        <f>VLOOKUP(C453,Active!C$21:E$973,3,FALSE)</f>
        <v>-2081.0060445915246</v>
      </c>
      <c r="F453" s="6" t="s">
        <v>1481</v>
      </c>
      <c r="G453" s="28" t="str">
        <f t="shared" si="40"/>
        <v>40830.431</v>
      </c>
      <c r="H453" s="21">
        <f t="shared" si="41"/>
        <v>-2081</v>
      </c>
      <c r="I453" s="57" t="s">
        <v>3264</v>
      </c>
      <c r="J453" s="58" t="s">
        <v>3265</v>
      </c>
      <c r="K453" s="57">
        <v>-2081</v>
      </c>
      <c r="L453" s="57" t="s">
        <v>2974</v>
      </c>
      <c r="M453" s="58" t="s">
        <v>1979</v>
      </c>
      <c r="N453" s="58"/>
      <c r="O453" s="59" t="s">
        <v>2934</v>
      </c>
      <c r="P453" s="59" t="s">
        <v>3246</v>
      </c>
    </row>
    <row r="454" spans="1:16" ht="13.5" thickBot="1">
      <c r="A454" s="21" t="str">
        <f t="shared" si="36"/>
        <v> ORI 121 </v>
      </c>
      <c r="B454" s="6" t="str">
        <f t="shared" si="37"/>
        <v>I</v>
      </c>
      <c r="C454" s="21">
        <f t="shared" si="38"/>
        <v>40839.5</v>
      </c>
      <c r="D454" s="28" t="str">
        <f t="shared" si="39"/>
        <v>vis</v>
      </c>
      <c r="E454" s="56">
        <f>VLOOKUP(C454,Active!C$21:E$973,3,FALSE)</f>
        <v>-2076.002722283999</v>
      </c>
      <c r="F454" s="6" t="s">
        <v>1481</v>
      </c>
      <c r="G454" s="28" t="str">
        <f t="shared" si="40"/>
        <v>40839.500</v>
      </c>
      <c r="H454" s="21">
        <f t="shared" si="41"/>
        <v>-2076</v>
      </c>
      <c r="I454" s="57" t="s">
        <v>3266</v>
      </c>
      <c r="J454" s="58" t="s">
        <v>3267</v>
      </c>
      <c r="K454" s="57">
        <v>-2076</v>
      </c>
      <c r="L454" s="57" t="s">
        <v>3193</v>
      </c>
      <c r="M454" s="58" t="s">
        <v>1979</v>
      </c>
      <c r="N454" s="58"/>
      <c r="O454" s="59" t="s">
        <v>3260</v>
      </c>
      <c r="P454" s="59" t="s">
        <v>3263</v>
      </c>
    </row>
    <row r="455" spans="1:16" ht="13.5" thickBot="1">
      <c r="A455" s="21" t="str">
        <f t="shared" si="36"/>
        <v> ORI 121 </v>
      </c>
      <c r="B455" s="6" t="str">
        <f t="shared" si="37"/>
        <v>I</v>
      </c>
      <c r="C455" s="21">
        <f t="shared" si="38"/>
        <v>40850.379999999997</v>
      </c>
      <c r="D455" s="28" t="str">
        <f t="shared" si="39"/>
        <v>vis</v>
      </c>
      <c r="E455" s="56">
        <f>VLOOKUP(C455,Active!C$21:E$973,3,FALSE)</f>
        <v>-2070.0002802610802</v>
      </c>
      <c r="F455" s="6" t="s">
        <v>1481</v>
      </c>
      <c r="G455" s="28" t="str">
        <f t="shared" si="40"/>
        <v>40850.380</v>
      </c>
      <c r="H455" s="21">
        <f t="shared" si="41"/>
        <v>-2070</v>
      </c>
      <c r="I455" s="57" t="s">
        <v>3268</v>
      </c>
      <c r="J455" s="58" t="s">
        <v>3269</v>
      </c>
      <c r="K455" s="57">
        <v>-2070</v>
      </c>
      <c r="L455" s="57" t="s">
        <v>3270</v>
      </c>
      <c r="M455" s="58" t="s">
        <v>1979</v>
      </c>
      <c r="N455" s="58"/>
      <c r="O455" s="59" t="s">
        <v>3249</v>
      </c>
      <c r="P455" s="59" t="s">
        <v>3263</v>
      </c>
    </row>
    <row r="456" spans="1:16" ht="13.5" thickBot="1">
      <c r="A456" s="21" t="str">
        <f t="shared" si="36"/>
        <v> ORI 121 </v>
      </c>
      <c r="B456" s="6" t="str">
        <f t="shared" si="37"/>
        <v>I</v>
      </c>
      <c r="C456" s="21">
        <f t="shared" si="38"/>
        <v>40850.402000000002</v>
      </c>
      <c r="D456" s="28" t="str">
        <f t="shared" si="39"/>
        <v>vis</v>
      </c>
      <c r="E456" s="56">
        <f>VLOOKUP(C456,Active!C$21:E$973,3,FALSE)</f>
        <v>-2069.9881429702227</v>
      </c>
      <c r="F456" s="6" t="s">
        <v>1481</v>
      </c>
      <c r="G456" s="28" t="str">
        <f t="shared" si="40"/>
        <v>40850.402</v>
      </c>
      <c r="H456" s="21">
        <f t="shared" si="41"/>
        <v>-2070</v>
      </c>
      <c r="I456" s="57" t="s">
        <v>3271</v>
      </c>
      <c r="J456" s="58" t="s">
        <v>3272</v>
      </c>
      <c r="K456" s="57">
        <v>-2070</v>
      </c>
      <c r="L456" s="57" t="s">
        <v>3273</v>
      </c>
      <c r="M456" s="58" t="s">
        <v>1979</v>
      </c>
      <c r="N456" s="58"/>
      <c r="O456" s="59" t="s">
        <v>3163</v>
      </c>
      <c r="P456" s="59" t="s">
        <v>3263</v>
      </c>
    </row>
    <row r="457" spans="1:16" ht="13.5" thickBot="1">
      <c r="A457" s="21" t="str">
        <f t="shared" si="36"/>
        <v> ORI 121 </v>
      </c>
      <c r="B457" s="6" t="str">
        <f t="shared" si="37"/>
        <v>I</v>
      </c>
      <c r="C457" s="21">
        <f t="shared" si="38"/>
        <v>40859.434999999998</v>
      </c>
      <c r="D457" s="28" t="str">
        <f t="shared" si="39"/>
        <v>vis</v>
      </c>
      <c r="E457" s="56">
        <f>VLOOKUP(C457,Active!C$21:E$973,3,FALSE)</f>
        <v>-2065.0046816841004</v>
      </c>
      <c r="F457" s="6" t="s">
        <v>1481</v>
      </c>
      <c r="G457" s="28" t="str">
        <f t="shared" si="40"/>
        <v>40859.435</v>
      </c>
      <c r="H457" s="21">
        <f t="shared" si="41"/>
        <v>-2065</v>
      </c>
      <c r="I457" s="57" t="s">
        <v>3274</v>
      </c>
      <c r="J457" s="58" t="s">
        <v>3275</v>
      </c>
      <c r="K457" s="57">
        <v>-2065</v>
      </c>
      <c r="L457" s="57" t="s">
        <v>3077</v>
      </c>
      <c r="M457" s="58" t="s">
        <v>1979</v>
      </c>
      <c r="N457" s="58"/>
      <c r="O457" s="59" t="s">
        <v>3163</v>
      </c>
      <c r="P457" s="59" t="s">
        <v>3263</v>
      </c>
    </row>
    <row r="458" spans="1:16" ht="13.5" thickBot="1">
      <c r="A458" s="21" t="str">
        <f t="shared" si="36"/>
        <v> AAPS 35.288 </v>
      </c>
      <c r="B458" s="6" t="str">
        <f t="shared" si="37"/>
        <v>I</v>
      </c>
      <c r="C458" s="21">
        <f t="shared" si="38"/>
        <v>40859.439899999998</v>
      </c>
      <c r="D458" s="28" t="str">
        <f t="shared" si="39"/>
        <v>vis</v>
      </c>
      <c r="E458" s="56">
        <f>VLOOKUP(C458,Active!C$21:E$973,3,FALSE)</f>
        <v>-2065.0019783784096</v>
      </c>
      <c r="F458" s="6" t="s">
        <v>1481</v>
      </c>
      <c r="G458" s="28" t="str">
        <f t="shared" si="40"/>
        <v>40859.4399</v>
      </c>
      <c r="H458" s="21">
        <f t="shared" si="41"/>
        <v>-2065</v>
      </c>
      <c r="I458" s="57" t="s">
        <v>3276</v>
      </c>
      <c r="J458" s="58" t="s">
        <v>3277</v>
      </c>
      <c r="K458" s="57">
        <v>-2065</v>
      </c>
      <c r="L458" s="57" t="s">
        <v>3278</v>
      </c>
      <c r="M458" s="58" t="s">
        <v>2435</v>
      </c>
      <c r="N458" s="58" t="s">
        <v>2436</v>
      </c>
      <c r="O458" s="59" t="s">
        <v>2420</v>
      </c>
      <c r="P458" s="59" t="s">
        <v>3217</v>
      </c>
    </row>
    <row r="459" spans="1:16" ht="13.5" thickBot="1">
      <c r="A459" s="21" t="str">
        <f t="shared" ref="A459:A522" si="42">P459</f>
        <v> ORI 122 </v>
      </c>
      <c r="B459" s="6" t="str">
        <f t="shared" ref="B459:B522" si="43">IF(H459=INT(H459),"I","II")</f>
        <v>I</v>
      </c>
      <c r="C459" s="21">
        <f t="shared" ref="C459:C522" si="44">1*G459</f>
        <v>40870.317999999999</v>
      </c>
      <c r="D459" s="28" t="str">
        <f t="shared" ref="D459:D522" si="45">VLOOKUP(F459,I$1:J$5,2,FALSE)</f>
        <v>vis</v>
      </c>
      <c r="E459" s="56">
        <f>VLOOKUP(C459,Active!C$21:E$973,3,FALSE)</f>
        <v>-2059.0005845760625</v>
      </c>
      <c r="F459" s="6" t="s">
        <v>1481</v>
      </c>
      <c r="G459" s="28" t="str">
        <f t="shared" ref="G459:G522" si="46">MID(I459,3,LEN(I459)-3)</f>
        <v>40870.318</v>
      </c>
      <c r="H459" s="21">
        <f t="shared" ref="H459:H522" si="47">1*K459</f>
        <v>-2059</v>
      </c>
      <c r="I459" s="57" t="s">
        <v>3279</v>
      </c>
      <c r="J459" s="58" t="s">
        <v>3280</v>
      </c>
      <c r="K459" s="57">
        <v>-2059</v>
      </c>
      <c r="L459" s="57" t="s">
        <v>3270</v>
      </c>
      <c r="M459" s="58" t="s">
        <v>1979</v>
      </c>
      <c r="N459" s="58"/>
      <c r="O459" s="59" t="s">
        <v>3249</v>
      </c>
      <c r="P459" s="59" t="s">
        <v>3281</v>
      </c>
    </row>
    <row r="460" spans="1:16" ht="13.5" thickBot="1">
      <c r="A460" s="21" t="str">
        <f t="shared" si="42"/>
        <v> BRNO 12 </v>
      </c>
      <c r="B460" s="6" t="str">
        <f t="shared" si="43"/>
        <v>I</v>
      </c>
      <c r="C460" s="21">
        <f t="shared" si="44"/>
        <v>40870.334000000003</v>
      </c>
      <c r="D460" s="28" t="str">
        <f t="shared" si="45"/>
        <v>vis</v>
      </c>
      <c r="E460" s="56">
        <f>VLOOKUP(C460,Active!C$21:E$973,3,FALSE)</f>
        <v>-2058.9917574554388</v>
      </c>
      <c r="F460" s="6" t="s">
        <v>1481</v>
      </c>
      <c r="G460" s="28" t="str">
        <f t="shared" si="46"/>
        <v>40870.334</v>
      </c>
      <c r="H460" s="21">
        <f t="shared" si="47"/>
        <v>-2059</v>
      </c>
      <c r="I460" s="57" t="s">
        <v>3282</v>
      </c>
      <c r="J460" s="58" t="s">
        <v>3283</v>
      </c>
      <c r="K460" s="57">
        <v>-2059</v>
      </c>
      <c r="L460" s="57" t="s">
        <v>3284</v>
      </c>
      <c r="M460" s="58" t="s">
        <v>1979</v>
      </c>
      <c r="N460" s="58"/>
      <c r="O460" s="59" t="s">
        <v>2834</v>
      </c>
      <c r="P460" s="59" t="s">
        <v>3246</v>
      </c>
    </row>
    <row r="461" spans="1:16" ht="13.5" thickBot="1">
      <c r="A461" s="21" t="str">
        <f t="shared" si="42"/>
        <v> AVSJ 4.88 </v>
      </c>
      <c r="B461" s="6" t="str">
        <f t="shared" si="43"/>
        <v>I</v>
      </c>
      <c r="C461" s="21">
        <f t="shared" si="44"/>
        <v>40877.563000000002</v>
      </c>
      <c r="D461" s="28" t="str">
        <f t="shared" si="45"/>
        <v>vis</v>
      </c>
      <c r="E461" s="56">
        <f>VLOOKUP(C461,Active!C$21:E$973,3,FALSE)</f>
        <v>-2055.0035540194385</v>
      </c>
      <c r="F461" s="6" t="s">
        <v>1481</v>
      </c>
      <c r="G461" s="28" t="str">
        <f t="shared" si="46"/>
        <v>40877.563</v>
      </c>
      <c r="H461" s="21">
        <f t="shared" si="47"/>
        <v>-2055</v>
      </c>
      <c r="I461" s="57" t="s">
        <v>3285</v>
      </c>
      <c r="J461" s="58" t="s">
        <v>3286</v>
      </c>
      <c r="K461" s="57">
        <v>-2055</v>
      </c>
      <c r="L461" s="57" t="s">
        <v>2981</v>
      </c>
      <c r="M461" s="58" t="s">
        <v>1979</v>
      </c>
      <c r="N461" s="58"/>
      <c r="O461" s="59" t="s">
        <v>3287</v>
      </c>
      <c r="P461" s="59" t="s">
        <v>3288</v>
      </c>
    </row>
    <row r="462" spans="1:16" ht="13.5" thickBot="1">
      <c r="A462" s="21" t="str">
        <f t="shared" si="42"/>
        <v> ORI 122 </v>
      </c>
      <c r="B462" s="6" t="str">
        <f t="shared" si="43"/>
        <v>I</v>
      </c>
      <c r="C462" s="21">
        <f t="shared" si="44"/>
        <v>40888.432999999997</v>
      </c>
      <c r="D462" s="28" t="str">
        <f t="shared" si="45"/>
        <v>vis</v>
      </c>
      <c r="E462" s="56">
        <f>VLOOKUP(C462,Active!C$21:E$973,3,FALSE)</f>
        <v>-2049.0066289469096</v>
      </c>
      <c r="F462" s="6" t="s">
        <v>1481</v>
      </c>
      <c r="G462" s="28" t="str">
        <f t="shared" si="46"/>
        <v>40888.433</v>
      </c>
      <c r="H462" s="21">
        <f t="shared" si="47"/>
        <v>-2049</v>
      </c>
      <c r="I462" s="57" t="s">
        <v>3289</v>
      </c>
      <c r="J462" s="58" t="s">
        <v>3290</v>
      </c>
      <c r="K462" s="57">
        <v>-2049</v>
      </c>
      <c r="L462" s="57" t="s">
        <v>2620</v>
      </c>
      <c r="M462" s="58" t="s">
        <v>1979</v>
      </c>
      <c r="N462" s="58"/>
      <c r="O462" s="59" t="s">
        <v>3260</v>
      </c>
      <c r="P462" s="59" t="s">
        <v>3281</v>
      </c>
    </row>
    <row r="463" spans="1:16" ht="13.5" thickBot="1">
      <c r="A463" s="21" t="str">
        <f t="shared" si="42"/>
        <v> ORI 122 </v>
      </c>
      <c r="B463" s="6" t="str">
        <f t="shared" si="43"/>
        <v>I</v>
      </c>
      <c r="C463" s="21">
        <f t="shared" si="44"/>
        <v>40890.262999999999</v>
      </c>
      <c r="D463" s="28" t="str">
        <f t="shared" si="45"/>
        <v>vis</v>
      </c>
      <c r="E463" s="56">
        <f>VLOOKUP(C463,Active!C$21:E$973,3,FALSE)</f>
        <v>-2047.9970270257741</v>
      </c>
      <c r="F463" s="6" t="s">
        <v>1481</v>
      </c>
      <c r="G463" s="28" t="str">
        <f t="shared" si="46"/>
        <v>40890.263</v>
      </c>
      <c r="H463" s="21">
        <f t="shared" si="47"/>
        <v>-2048</v>
      </c>
      <c r="I463" s="57" t="s">
        <v>3291</v>
      </c>
      <c r="J463" s="58" t="s">
        <v>3292</v>
      </c>
      <c r="K463" s="57">
        <v>-2048</v>
      </c>
      <c r="L463" s="57" t="s">
        <v>3293</v>
      </c>
      <c r="M463" s="58" t="s">
        <v>1979</v>
      </c>
      <c r="N463" s="58"/>
      <c r="O463" s="59" t="s">
        <v>3260</v>
      </c>
      <c r="P463" s="59" t="s">
        <v>3281</v>
      </c>
    </row>
    <row r="464" spans="1:16" ht="13.5" thickBot="1">
      <c r="A464" s="21" t="str">
        <f t="shared" si="42"/>
        <v>IBVS 647 </v>
      </c>
      <c r="B464" s="6" t="str">
        <f t="shared" si="43"/>
        <v>I</v>
      </c>
      <c r="C464" s="21">
        <f t="shared" si="44"/>
        <v>40899.317499999997</v>
      </c>
      <c r="D464" s="28" t="str">
        <f t="shared" si="45"/>
        <v>vis</v>
      </c>
      <c r="E464" s="56">
        <f>VLOOKUP(C464,Active!C$21:E$973,3,FALSE)</f>
        <v>-2043.0017042963145</v>
      </c>
      <c r="F464" s="6" t="s">
        <v>1481</v>
      </c>
      <c r="G464" s="28" t="str">
        <f t="shared" si="46"/>
        <v>40899.3175</v>
      </c>
      <c r="H464" s="21">
        <f t="shared" si="47"/>
        <v>-2043</v>
      </c>
      <c r="I464" s="57" t="s">
        <v>3294</v>
      </c>
      <c r="J464" s="58" t="s">
        <v>3295</v>
      </c>
      <c r="K464" s="57">
        <v>-2043</v>
      </c>
      <c r="L464" s="57" t="s">
        <v>3296</v>
      </c>
      <c r="M464" s="58" t="s">
        <v>2435</v>
      </c>
      <c r="N464" s="58" t="s">
        <v>2436</v>
      </c>
      <c r="O464" s="59" t="s">
        <v>3297</v>
      </c>
      <c r="P464" s="60" t="s">
        <v>3298</v>
      </c>
    </row>
    <row r="465" spans="1:16" ht="13.5" thickBot="1">
      <c r="A465" s="21" t="str">
        <f t="shared" si="42"/>
        <v> AVSJ 4.88 </v>
      </c>
      <c r="B465" s="6" t="str">
        <f t="shared" si="43"/>
        <v>I</v>
      </c>
      <c r="C465" s="21">
        <f t="shared" si="44"/>
        <v>40924.713000000003</v>
      </c>
      <c r="D465" s="28" t="str">
        <f t="shared" si="45"/>
        <v>vis</v>
      </c>
      <c r="E465" s="56">
        <f>VLOOKUP(C465,Active!C$21:E$973,3,FALSE)</f>
        <v>-2028.9911329366544</v>
      </c>
      <c r="F465" s="6" t="s">
        <v>1481</v>
      </c>
      <c r="G465" s="28" t="str">
        <f t="shared" si="46"/>
        <v>40924.713</v>
      </c>
      <c r="H465" s="21">
        <f t="shared" si="47"/>
        <v>-2029</v>
      </c>
      <c r="I465" s="57" t="s">
        <v>3299</v>
      </c>
      <c r="J465" s="58" t="s">
        <v>3300</v>
      </c>
      <c r="K465" s="57">
        <v>-2029</v>
      </c>
      <c r="L465" s="57" t="s">
        <v>3044</v>
      </c>
      <c r="M465" s="58" t="s">
        <v>1979</v>
      </c>
      <c r="N465" s="58"/>
      <c r="O465" s="59" t="s">
        <v>3203</v>
      </c>
      <c r="P465" s="59" t="s">
        <v>3288</v>
      </c>
    </row>
    <row r="466" spans="1:16" ht="13.5" thickBot="1">
      <c r="A466" s="21" t="str">
        <f t="shared" si="42"/>
        <v> TKZ 42.82 </v>
      </c>
      <c r="B466" s="6" t="str">
        <f t="shared" si="43"/>
        <v>I</v>
      </c>
      <c r="C466" s="21">
        <f t="shared" si="44"/>
        <v>40948.256000000001</v>
      </c>
      <c r="D466" s="28" t="str">
        <f t="shared" si="45"/>
        <v>vis</v>
      </c>
      <c r="E466" s="56">
        <f>VLOOKUP(C466,Active!C$21:E$973,3,FALSE)</f>
        <v>-2016.0025766365079</v>
      </c>
      <c r="F466" s="6" t="s">
        <v>1481</v>
      </c>
      <c r="G466" s="28" t="str">
        <f t="shared" si="46"/>
        <v>40948.2560</v>
      </c>
      <c r="H466" s="21">
        <f t="shared" si="47"/>
        <v>-2016</v>
      </c>
      <c r="I466" s="57" t="s">
        <v>3301</v>
      </c>
      <c r="J466" s="58" t="s">
        <v>3302</v>
      </c>
      <c r="K466" s="57">
        <v>-2016</v>
      </c>
      <c r="L466" s="57" t="s">
        <v>3303</v>
      </c>
      <c r="M466" s="58" t="s">
        <v>2435</v>
      </c>
      <c r="N466" s="58" t="s">
        <v>2436</v>
      </c>
      <c r="O466" s="59" t="s">
        <v>2990</v>
      </c>
      <c r="P466" s="59" t="s">
        <v>2991</v>
      </c>
    </row>
    <row r="467" spans="1:16" ht="13.5" thickBot="1">
      <c r="A467" s="21" t="str">
        <f t="shared" si="42"/>
        <v>BAVM 25 </v>
      </c>
      <c r="B467" s="6" t="str">
        <f t="shared" si="43"/>
        <v>I</v>
      </c>
      <c r="C467" s="21">
        <f t="shared" si="44"/>
        <v>40955.504000000001</v>
      </c>
      <c r="D467" s="28" t="str">
        <f t="shared" si="45"/>
        <v>vis</v>
      </c>
      <c r="E467" s="56">
        <f>VLOOKUP(C467,Active!C$21:E$973,3,FALSE)</f>
        <v>-2012.0038909947689</v>
      </c>
      <c r="F467" s="6" t="s">
        <v>1481</v>
      </c>
      <c r="G467" s="28" t="str">
        <f t="shared" si="46"/>
        <v>40955.504</v>
      </c>
      <c r="H467" s="21">
        <f t="shared" si="47"/>
        <v>-2012</v>
      </c>
      <c r="I467" s="57" t="s">
        <v>3304</v>
      </c>
      <c r="J467" s="58" t="s">
        <v>3305</v>
      </c>
      <c r="K467" s="57">
        <v>-2012</v>
      </c>
      <c r="L467" s="57" t="s">
        <v>3037</v>
      </c>
      <c r="M467" s="58" t="s">
        <v>1979</v>
      </c>
      <c r="N467" s="58"/>
      <c r="O467" s="59" t="s">
        <v>3306</v>
      </c>
      <c r="P467" s="60" t="s">
        <v>3092</v>
      </c>
    </row>
    <row r="468" spans="1:16" ht="13.5" thickBot="1">
      <c r="A468" s="21" t="str">
        <f t="shared" si="42"/>
        <v>BAVM 25 </v>
      </c>
      <c r="B468" s="6" t="str">
        <f t="shared" si="43"/>
        <v>I</v>
      </c>
      <c r="C468" s="21">
        <f t="shared" si="44"/>
        <v>40966.398000000001</v>
      </c>
      <c r="D468" s="28" t="str">
        <f t="shared" si="45"/>
        <v>vis</v>
      </c>
      <c r="E468" s="56">
        <f>VLOOKUP(C468,Active!C$21:E$973,3,FALSE)</f>
        <v>-2005.9937252413044</v>
      </c>
      <c r="F468" s="6" t="s">
        <v>1481</v>
      </c>
      <c r="G468" s="28" t="str">
        <f t="shared" si="46"/>
        <v>40966.398</v>
      </c>
      <c r="H468" s="21">
        <f t="shared" si="47"/>
        <v>-2006</v>
      </c>
      <c r="I468" s="57" t="s">
        <v>3307</v>
      </c>
      <c r="J468" s="58" t="s">
        <v>3308</v>
      </c>
      <c r="K468" s="57">
        <v>-2006</v>
      </c>
      <c r="L468" s="57" t="s">
        <v>3309</v>
      </c>
      <c r="M468" s="58" t="s">
        <v>1979</v>
      </c>
      <c r="N468" s="58"/>
      <c r="O468" s="59" t="s">
        <v>3310</v>
      </c>
      <c r="P468" s="60" t="s">
        <v>3092</v>
      </c>
    </row>
    <row r="469" spans="1:16" ht="13.5" thickBot="1">
      <c r="A469" s="21" t="str">
        <f t="shared" si="42"/>
        <v> AVSJ 5.33 </v>
      </c>
      <c r="B469" s="6" t="str">
        <f t="shared" si="43"/>
        <v>I</v>
      </c>
      <c r="C469" s="21">
        <f t="shared" si="44"/>
        <v>40973.607000000004</v>
      </c>
      <c r="D469" s="28" t="str">
        <f t="shared" si="45"/>
        <v>vis</v>
      </c>
      <c r="E469" s="56">
        <f>VLOOKUP(C469,Active!C$21:E$973,3,FALSE)</f>
        <v>-2002.0165557060795</v>
      </c>
      <c r="F469" s="6" t="s">
        <v>1481</v>
      </c>
      <c r="G469" s="28" t="str">
        <f t="shared" si="46"/>
        <v>40973.607</v>
      </c>
      <c r="H469" s="21">
        <f t="shared" si="47"/>
        <v>-2002</v>
      </c>
      <c r="I469" s="57" t="s">
        <v>3311</v>
      </c>
      <c r="J469" s="58" t="s">
        <v>3312</v>
      </c>
      <c r="K469" s="57">
        <v>-2002</v>
      </c>
      <c r="L469" s="57" t="s">
        <v>2730</v>
      </c>
      <c r="M469" s="58" t="s">
        <v>1979</v>
      </c>
      <c r="N469" s="58"/>
      <c r="O469" s="59" t="s">
        <v>3197</v>
      </c>
      <c r="P469" s="59" t="s">
        <v>3313</v>
      </c>
    </row>
    <row r="470" spans="1:16" ht="13.5" thickBot="1">
      <c r="A470" s="21" t="str">
        <f t="shared" si="42"/>
        <v> TKZ 42.82 </v>
      </c>
      <c r="B470" s="6" t="str">
        <f t="shared" si="43"/>
        <v>I</v>
      </c>
      <c r="C470" s="21">
        <f t="shared" si="44"/>
        <v>40986.321000000004</v>
      </c>
      <c r="D470" s="28" t="str">
        <f t="shared" si="45"/>
        <v>vis</v>
      </c>
      <c r="E470" s="56">
        <f>VLOOKUP(C470,Active!C$21:E$973,3,FALSE)</f>
        <v>-1995.0023049818694</v>
      </c>
      <c r="F470" s="6" t="s">
        <v>1481</v>
      </c>
      <c r="G470" s="28" t="str">
        <f t="shared" si="46"/>
        <v>40986.3210</v>
      </c>
      <c r="H470" s="21">
        <f t="shared" si="47"/>
        <v>-1995</v>
      </c>
      <c r="I470" s="57" t="s">
        <v>3315</v>
      </c>
      <c r="J470" s="58" t="s">
        <v>3316</v>
      </c>
      <c r="K470" s="57">
        <v>-1995</v>
      </c>
      <c r="L470" s="57" t="s">
        <v>3317</v>
      </c>
      <c r="M470" s="58" t="s">
        <v>2435</v>
      </c>
      <c r="N470" s="58" t="s">
        <v>2436</v>
      </c>
      <c r="O470" s="59" t="s">
        <v>2990</v>
      </c>
      <c r="P470" s="59" t="s">
        <v>2991</v>
      </c>
    </row>
    <row r="471" spans="1:16" ht="13.5" thickBot="1">
      <c r="A471" s="21" t="str">
        <f t="shared" si="42"/>
        <v> AVSJ 5.33 </v>
      </c>
      <c r="B471" s="6" t="str">
        <f t="shared" si="43"/>
        <v>I</v>
      </c>
      <c r="C471" s="21">
        <f t="shared" si="44"/>
        <v>40993.582999999999</v>
      </c>
      <c r="D471" s="28" t="str">
        <f t="shared" si="45"/>
        <v>vis</v>
      </c>
      <c r="E471" s="56">
        <f>VLOOKUP(C471,Active!C$21:E$973,3,FALSE)</f>
        <v>-1990.9958956095886</v>
      </c>
      <c r="F471" s="6" t="s">
        <v>1481</v>
      </c>
      <c r="G471" s="28" t="str">
        <f t="shared" si="46"/>
        <v>40993.583</v>
      </c>
      <c r="H471" s="21">
        <f t="shared" si="47"/>
        <v>-1991</v>
      </c>
      <c r="I471" s="57" t="s">
        <v>3320</v>
      </c>
      <c r="J471" s="58" t="s">
        <v>3321</v>
      </c>
      <c r="K471" s="57">
        <v>-1991</v>
      </c>
      <c r="L471" s="57" t="s">
        <v>3322</v>
      </c>
      <c r="M471" s="58" t="s">
        <v>1979</v>
      </c>
      <c r="N471" s="58"/>
      <c r="O471" s="59" t="s">
        <v>3323</v>
      </c>
      <c r="P471" s="59" t="s">
        <v>3313</v>
      </c>
    </row>
    <row r="472" spans="1:16" ht="13.5" thickBot="1">
      <c r="A472" s="21" t="str">
        <f t="shared" si="42"/>
        <v> ORI 124 </v>
      </c>
      <c r="B472" s="6" t="str">
        <f t="shared" si="43"/>
        <v>I</v>
      </c>
      <c r="C472" s="21">
        <f t="shared" si="44"/>
        <v>40995.381999999998</v>
      </c>
      <c r="D472" s="28" t="str">
        <f t="shared" si="45"/>
        <v>vis</v>
      </c>
      <c r="E472" s="56">
        <f>VLOOKUP(C472,Active!C$21:E$973,3,FALSE)</f>
        <v>-1990.0033962346597</v>
      </c>
      <c r="F472" s="6" t="s">
        <v>1481</v>
      </c>
      <c r="G472" s="28" t="str">
        <f t="shared" si="46"/>
        <v>40995.382</v>
      </c>
      <c r="H472" s="21">
        <f t="shared" si="47"/>
        <v>-1990</v>
      </c>
      <c r="I472" s="57" t="s">
        <v>3324</v>
      </c>
      <c r="J472" s="58" t="s">
        <v>3325</v>
      </c>
      <c r="K472" s="57">
        <v>-1990</v>
      </c>
      <c r="L472" s="57" t="s">
        <v>2981</v>
      </c>
      <c r="M472" s="58" t="s">
        <v>1979</v>
      </c>
      <c r="N472" s="58"/>
      <c r="O472" s="59" t="s">
        <v>3260</v>
      </c>
      <c r="P472" s="59" t="s">
        <v>3326</v>
      </c>
    </row>
    <row r="473" spans="1:16" ht="13.5" thickBot="1">
      <c r="A473" s="21" t="str">
        <f t="shared" si="42"/>
        <v> ORI 126 </v>
      </c>
      <c r="B473" s="6" t="str">
        <f t="shared" si="43"/>
        <v>I</v>
      </c>
      <c r="C473" s="21">
        <f t="shared" si="44"/>
        <v>41071.504999999997</v>
      </c>
      <c r="D473" s="28" t="str">
        <f t="shared" si="45"/>
        <v>vis</v>
      </c>
      <c r="E473" s="56">
        <f>VLOOKUP(C473,Active!C$21:E$973,3,FALSE)</f>
        <v>-1948.0067147906577</v>
      </c>
      <c r="F473" s="6" t="s">
        <v>1481</v>
      </c>
      <c r="G473" s="28" t="str">
        <f t="shared" si="46"/>
        <v>41071.505</v>
      </c>
      <c r="H473" s="21">
        <f t="shared" si="47"/>
        <v>-1948</v>
      </c>
      <c r="I473" s="57" t="s">
        <v>3327</v>
      </c>
      <c r="J473" s="58" t="s">
        <v>3328</v>
      </c>
      <c r="K473" s="57">
        <v>-1948</v>
      </c>
      <c r="L473" s="57" t="s">
        <v>2620</v>
      </c>
      <c r="M473" s="58" t="s">
        <v>1979</v>
      </c>
      <c r="N473" s="58"/>
      <c r="O473" s="59" t="s">
        <v>3329</v>
      </c>
      <c r="P473" s="59" t="s">
        <v>3330</v>
      </c>
    </row>
    <row r="474" spans="1:16" ht="13.5" thickBot="1">
      <c r="A474" s="21" t="str">
        <f t="shared" si="42"/>
        <v> AVSJ 5.33 </v>
      </c>
      <c r="B474" s="6" t="str">
        <f t="shared" si="43"/>
        <v>I</v>
      </c>
      <c r="C474" s="21">
        <f t="shared" si="44"/>
        <v>41127.694000000003</v>
      </c>
      <c r="D474" s="28" t="str">
        <f t="shared" si="45"/>
        <v>vis</v>
      </c>
      <c r="E474" s="56">
        <f>VLOOKUP(C474,Active!C$21:E$973,3,FALSE)</f>
        <v>-1917.0075222515134</v>
      </c>
      <c r="F474" s="6" t="s">
        <v>1481</v>
      </c>
      <c r="G474" s="28" t="str">
        <f t="shared" si="46"/>
        <v>41127.694</v>
      </c>
      <c r="H474" s="21">
        <f t="shared" si="47"/>
        <v>-1917</v>
      </c>
      <c r="I474" s="57" t="s">
        <v>3331</v>
      </c>
      <c r="J474" s="58" t="s">
        <v>3332</v>
      </c>
      <c r="K474" s="57">
        <v>-1917</v>
      </c>
      <c r="L474" s="57" t="s">
        <v>2914</v>
      </c>
      <c r="M474" s="58" t="s">
        <v>1979</v>
      </c>
      <c r="N474" s="58"/>
      <c r="O474" s="59" t="s">
        <v>3333</v>
      </c>
      <c r="P474" s="59" t="s">
        <v>3313</v>
      </c>
    </row>
    <row r="475" spans="1:16" ht="13.5" thickBot="1">
      <c r="A475" s="21" t="str">
        <f t="shared" si="42"/>
        <v> ORI 126 </v>
      </c>
      <c r="B475" s="6" t="str">
        <f t="shared" si="43"/>
        <v>I</v>
      </c>
      <c r="C475" s="21">
        <f t="shared" si="44"/>
        <v>41140.402000000002</v>
      </c>
      <c r="D475" s="28" t="str">
        <f t="shared" si="45"/>
        <v>vis</v>
      </c>
      <c r="E475" s="56">
        <f>VLOOKUP(C475,Active!C$21:E$973,3,FALSE)</f>
        <v>-1909.9965816975373</v>
      </c>
      <c r="F475" s="6" t="s">
        <v>1481</v>
      </c>
      <c r="G475" s="28" t="str">
        <f t="shared" si="46"/>
        <v>41140.402</v>
      </c>
      <c r="H475" s="21">
        <f t="shared" si="47"/>
        <v>-1910</v>
      </c>
      <c r="I475" s="57" t="s">
        <v>3334</v>
      </c>
      <c r="J475" s="58" t="s">
        <v>3335</v>
      </c>
      <c r="K475" s="57">
        <v>-1910</v>
      </c>
      <c r="L475" s="57" t="s">
        <v>3336</v>
      </c>
      <c r="M475" s="58" t="s">
        <v>1979</v>
      </c>
      <c r="N475" s="58"/>
      <c r="O475" s="59" t="s">
        <v>3163</v>
      </c>
      <c r="P475" s="59" t="s">
        <v>3330</v>
      </c>
    </row>
    <row r="476" spans="1:16" ht="13.5" thickBot="1">
      <c r="A476" s="21" t="str">
        <f t="shared" si="42"/>
        <v> AVSJ 5.33 </v>
      </c>
      <c r="B476" s="6" t="str">
        <f t="shared" si="43"/>
        <v>I</v>
      </c>
      <c r="C476" s="21">
        <f t="shared" si="44"/>
        <v>41145.811000000002</v>
      </c>
      <c r="D476" s="28" t="str">
        <f t="shared" si="45"/>
        <v>vis</v>
      </c>
      <c r="E476" s="56">
        <f>VLOOKUP(C476,Active!C$21:E$973,3,FALSE)</f>
        <v>-1907.0124632322825</v>
      </c>
      <c r="F476" s="6" t="s">
        <v>1481</v>
      </c>
      <c r="G476" s="28" t="str">
        <f t="shared" si="46"/>
        <v>41145.811</v>
      </c>
      <c r="H476" s="21">
        <f t="shared" si="47"/>
        <v>-1907</v>
      </c>
      <c r="I476" s="57" t="s">
        <v>3337</v>
      </c>
      <c r="J476" s="58" t="s">
        <v>3338</v>
      </c>
      <c r="K476" s="57">
        <v>-1907</v>
      </c>
      <c r="L476" s="57" t="s">
        <v>2631</v>
      </c>
      <c r="M476" s="58" t="s">
        <v>1979</v>
      </c>
      <c r="N476" s="58"/>
      <c r="O476" s="59" t="s">
        <v>3333</v>
      </c>
      <c r="P476" s="59" t="s">
        <v>3313</v>
      </c>
    </row>
    <row r="477" spans="1:16" ht="13.5" thickBot="1">
      <c r="A477" s="21" t="str">
        <f t="shared" si="42"/>
        <v> ORI 126 </v>
      </c>
      <c r="B477" s="6" t="str">
        <f t="shared" si="43"/>
        <v>I</v>
      </c>
      <c r="C477" s="21">
        <f t="shared" si="44"/>
        <v>41158.514999999999</v>
      </c>
      <c r="D477" s="28" t="str">
        <f t="shared" si="45"/>
        <v>vis</v>
      </c>
      <c r="E477" s="56">
        <f>VLOOKUP(C477,Active!C$21:E$973,3,FALSE)</f>
        <v>-1900.0037294584622</v>
      </c>
      <c r="F477" s="6" t="s">
        <v>1481</v>
      </c>
      <c r="G477" s="28" t="str">
        <f t="shared" si="46"/>
        <v>41158.515</v>
      </c>
      <c r="H477" s="21">
        <f t="shared" si="47"/>
        <v>-1900</v>
      </c>
      <c r="I477" s="57" t="s">
        <v>3339</v>
      </c>
      <c r="J477" s="58" t="s">
        <v>3340</v>
      </c>
      <c r="K477" s="57">
        <v>-1900</v>
      </c>
      <c r="L477" s="57" t="s">
        <v>3037</v>
      </c>
      <c r="M477" s="58" t="s">
        <v>1979</v>
      </c>
      <c r="N477" s="58"/>
      <c r="O477" s="59" t="s">
        <v>3329</v>
      </c>
      <c r="P477" s="59" t="s">
        <v>3330</v>
      </c>
    </row>
    <row r="478" spans="1:16" ht="13.5" thickBot="1">
      <c r="A478" s="21" t="str">
        <f t="shared" si="42"/>
        <v> ORI 126 </v>
      </c>
      <c r="B478" s="6" t="str">
        <f t="shared" si="43"/>
        <v>I</v>
      </c>
      <c r="C478" s="21">
        <f t="shared" si="44"/>
        <v>41169.396000000001</v>
      </c>
      <c r="D478" s="28" t="str">
        <f t="shared" si="45"/>
        <v>vis</v>
      </c>
      <c r="E478" s="56">
        <f>VLOOKUP(C478,Active!C$21:E$973,3,FALSE)</f>
        <v>-1894.0007357405025</v>
      </c>
      <c r="F478" s="6" t="s">
        <v>1481</v>
      </c>
      <c r="G478" s="28" t="str">
        <f t="shared" si="46"/>
        <v>41169.396</v>
      </c>
      <c r="H478" s="21">
        <f t="shared" si="47"/>
        <v>-1894</v>
      </c>
      <c r="I478" s="57" t="s">
        <v>3341</v>
      </c>
      <c r="J478" s="58" t="s">
        <v>3342</v>
      </c>
      <c r="K478" s="57">
        <v>-1894</v>
      </c>
      <c r="L478" s="57" t="s">
        <v>3270</v>
      </c>
      <c r="M478" s="58" t="s">
        <v>1979</v>
      </c>
      <c r="N478" s="58"/>
      <c r="O478" s="59" t="s">
        <v>3239</v>
      </c>
      <c r="P478" s="59" t="s">
        <v>3330</v>
      </c>
    </row>
    <row r="479" spans="1:16" ht="13.5" thickBot="1">
      <c r="A479" s="21" t="str">
        <f t="shared" si="42"/>
        <v> AVSJ 5.33 </v>
      </c>
      <c r="B479" s="6" t="str">
        <f t="shared" si="43"/>
        <v>I</v>
      </c>
      <c r="C479" s="21">
        <f t="shared" si="44"/>
        <v>41194.762999999999</v>
      </c>
      <c r="D479" s="28" t="str">
        <f t="shared" si="45"/>
        <v>vis</v>
      </c>
      <c r="E479" s="56">
        <f>VLOOKUP(C479,Active!C$21:E$973,3,FALSE)</f>
        <v>-1880.0058876894545</v>
      </c>
      <c r="F479" s="6" t="s">
        <v>1481</v>
      </c>
      <c r="G479" s="28" t="str">
        <f t="shared" si="46"/>
        <v>41194.763</v>
      </c>
      <c r="H479" s="21">
        <f t="shared" si="47"/>
        <v>-1880</v>
      </c>
      <c r="I479" s="57" t="s">
        <v>3343</v>
      </c>
      <c r="J479" s="58" t="s">
        <v>3344</v>
      </c>
      <c r="K479" s="57">
        <v>-1880</v>
      </c>
      <c r="L479" s="57" t="s">
        <v>2974</v>
      </c>
      <c r="M479" s="58" t="s">
        <v>1979</v>
      </c>
      <c r="N479" s="58"/>
      <c r="O479" s="59" t="s">
        <v>3197</v>
      </c>
      <c r="P479" s="59" t="s">
        <v>3313</v>
      </c>
    </row>
    <row r="480" spans="1:16" ht="13.5" thickBot="1">
      <c r="A480" s="21" t="str">
        <f t="shared" si="42"/>
        <v> AAPS 35.288 </v>
      </c>
      <c r="B480" s="6" t="str">
        <f t="shared" si="43"/>
        <v>I</v>
      </c>
      <c r="C480" s="21">
        <f t="shared" si="44"/>
        <v>41207.460500000001</v>
      </c>
      <c r="D480" s="28" t="str">
        <f t="shared" si="45"/>
        <v>vis</v>
      </c>
      <c r="E480" s="56">
        <f>VLOOKUP(C480,Active!C$21:E$973,3,FALSE)</f>
        <v>-1873.0007399333847</v>
      </c>
      <c r="F480" s="6" t="s">
        <v>1481</v>
      </c>
      <c r="G480" s="28" t="str">
        <f t="shared" si="46"/>
        <v>41207.4605</v>
      </c>
      <c r="H480" s="21">
        <f t="shared" si="47"/>
        <v>-1873</v>
      </c>
      <c r="I480" s="57" t="s">
        <v>3345</v>
      </c>
      <c r="J480" s="58" t="s">
        <v>3346</v>
      </c>
      <c r="K480" s="57">
        <v>-1873</v>
      </c>
      <c r="L480" s="57" t="s">
        <v>3347</v>
      </c>
      <c r="M480" s="58" t="s">
        <v>2435</v>
      </c>
      <c r="N480" s="58" t="s">
        <v>2436</v>
      </c>
      <c r="O480" s="59" t="s">
        <v>2420</v>
      </c>
      <c r="P480" s="59" t="s">
        <v>3217</v>
      </c>
    </row>
    <row r="481" spans="1:16" ht="13.5" thickBot="1">
      <c r="A481" s="21" t="str">
        <f t="shared" si="42"/>
        <v> AA 33.293 </v>
      </c>
      <c r="B481" s="6" t="str">
        <f t="shared" si="43"/>
        <v>II</v>
      </c>
      <c r="C481" s="21">
        <f t="shared" si="44"/>
        <v>41217.430500000002</v>
      </c>
      <c r="D481" s="28" t="str">
        <f t="shared" si="45"/>
        <v>vis</v>
      </c>
      <c r="E481" s="56">
        <f>VLOOKUP(C481,Active!C$21:E$973,3,FALSE)</f>
        <v>-1867.5003403958369</v>
      </c>
      <c r="F481" s="6" t="s">
        <v>1481</v>
      </c>
      <c r="G481" s="28" t="str">
        <f t="shared" si="46"/>
        <v>41217.4305</v>
      </c>
      <c r="H481" s="21">
        <f t="shared" si="47"/>
        <v>-1867.5</v>
      </c>
      <c r="I481" s="57" t="s">
        <v>3348</v>
      </c>
      <c r="J481" s="58" t="s">
        <v>3349</v>
      </c>
      <c r="K481" s="57">
        <v>-1867.5</v>
      </c>
      <c r="L481" s="57" t="s">
        <v>3350</v>
      </c>
      <c r="M481" s="58" t="s">
        <v>2435</v>
      </c>
      <c r="N481" s="58" t="s">
        <v>2436</v>
      </c>
      <c r="O481" s="59" t="s">
        <v>3135</v>
      </c>
      <c r="P481" s="59" t="s">
        <v>3136</v>
      </c>
    </row>
    <row r="482" spans="1:16" ht="13.5" thickBot="1">
      <c r="A482" s="21" t="str">
        <f t="shared" si="42"/>
        <v> AA 33.293 </v>
      </c>
      <c r="B482" s="6" t="str">
        <f t="shared" si="43"/>
        <v>I</v>
      </c>
      <c r="C482" s="21">
        <f t="shared" si="44"/>
        <v>41218.335299999999</v>
      </c>
      <c r="D482" s="28" t="str">
        <f t="shared" si="45"/>
        <v>vis</v>
      </c>
      <c r="E482" s="56">
        <f>VLOOKUP(C482,Active!C$21:E$973,3,FALSE)</f>
        <v>-1867.0011667246679</v>
      </c>
      <c r="F482" s="6" t="s">
        <v>1481</v>
      </c>
      <c r="G482" s="28" t="str">
        <f t="shared" si="46"/>
        <v>41218.3353</v>
      </c>
      <c r="H482" s="21">
        <f t="shared" si="47"/>
        <v>-1867</v>
      </c>
      <c r="I482" s="57" t="s">
        <v>3351</v>
      </c>
      <c r="J482" s="58" t="s">
        <v>3352</v>
      </c>
      <c r="K482" s="57">
        <v>-1867</v>
      </c>
      <c r="L482" s="57" t="s">
        <v>3353</v>
      </c>
      <c r="M482" s="58" t="s">
        <v>2435</v>
      </c>
      <c r="N482" s="58" t="s">
        <v>2436</v>
      </c>
      <c r="O482" s="59" t="s">
        <v>3135</v>
      </c>
      <c r="P482" s="59" t="s">
        <v>3136</v>
      </c>
    </row>
    <row r="483" spans="1:16" ht="13.5" thickBot="1">
      <c r="A483" s="21" t="str">
        <f t="shared" si="42"/>
        <v>BAVM 25 </v>
      </c>
      <c r="B483" s="6" t="str">
        <f t="shared" si="43"/>
        <v>I</v>
      </c>
      <c r="C483" s="21">
        <f t="shared" si="44"/>
        <v>41227.398000000001</v>
      </c>
      <c r="D483" s="28" t="str">
        <f t="shared" si="45"/>
        <v>vis</v>
      </c>
      <c r="E483" s="56">
        <f>VLOOKUP(C483,Active!C$21:E$973,3,FALSE)</f>
        <v>-1862.0013200958874</v>
      </c>
      <c r="F483" s="6" t="s">
        <v>1481</v>
      </c>
      <c r="G483" s="28" t="str">
        <f t="shared" si="46"/>
        <v>41227.398</v>
      </c>
      <c r="H483" s="21">
        <f t="shared" si="47"/>
        <v>-1862</v>
      </c>
      <c r="I483" s="57" t="s">
        <v>3354</v>
      </c>
      <c r="J483" s="58" t="s">
        <v>3355</v>
      </c>
      <c r="K483" s="57">
        <v>-1862</v>
      </c>
      <c r="L483" s="57" t="s">
        <v>3210</v>
      </c>
      <c r="M483" s="58" t="s">
        <v>1979</v>
      </c>
      <c r="N483" s="58"/>
      <c r="O483" s="59" t="s">
        <v>3356</v>
      </c>
      <c r="P483" s="60" t="s">
        <v>3092</v>
      </c>
    </row>
    <row r="484" spans="1:16" ht="13.5" thickBot="1">
      <c r="A484" s="21" t="str">
        <f t="shared" si="42"/>
        <v> ORI 129 </v>
      </c>
      <c r="B484" s="6" t="str">
        <f t="shared" si="43"/>
        <v>I</v>
      </c>
      <c r="C484" s="21">
        <f t="shared" si="44"/>
        <v>41247.334999999999</v>
      </c>
      <c r="D484" s="28" t="str">
        <f t="shared" si="45"/>
        <v>vis</v>
      </c>
      <c r="E484" s="56">
        <f>VLOOKUP(C484,Active!C$21:E$973,3,FALSE)</f>
        <v>-1851.0021761059108</v>
      </c>
      <c r="F484" s="6" t="s">
        <v>1481</v>
      </c>
      <c r="G484" s="28" t="str">
        <f t="shared" si="46"/>
        <v>41247.335</v>
      </c>
      <c r="H484" s="21">
        <f t="shared" si="47"/>
        <v>-1851</v>
      </c>
      <c r="I484" s="57" t="s">
        <v>3357</v>
      </c>
      <c r="J484" s="58" t="s">
        <v>3358</v>
      </c>
      <c r="K484" s="57">
        <v>-1851</v>
      </c>
      <c r="L484" s="57" t="s">
        <v>2894</v>
      </c>
      <c r="M484" s="58" t="s">
        <v>1979</v>
      </c>
      <c r="N484" s="58"/>
      <c r="O484" s="59" t="s">
        <v>3359</v>
      </c>
      <c r="P484" s="59" t="s">
        <v>3360</v>
      </c>
    </row>
    <row r="485" spans="1:16" ht="13.5" thickBot="1">
      <c r="A485" s="21" t="str">
        <f t="shared" si="42"/>
        <v> BBS 2 </v>
      </c>
      <c r="B485" s="6" t="str">
        <f t="shared" si="43"/>
        <v>I</v>
      </c>
      <c r="C485" s="21">
        <f t="shared" si="44"/>
        <v>41247.351000000002</v>
      </c>
      <c r="D485" s="28" t="str">
        <f t="shared" si="45"/>
        <v>vis</v>
      </c>
      <c r="E485" s="56">
        <f>VLOOKUP(C485,Active!C$21:E$973,3,FALSE)</f>
        <v>-1850.9933489852872</v>
      </c>
      <c r="F485" s="6" t="s">
        <v>1481</v>
      </c>
      <c r="G485" s="28" t="str">
        <f t="shared" si="46"/>
        <v>41247.351</v>
      </c>
      <c r="H485" s="21">
        <f t="shared" si="47"/>
        <v>-1851</v>
      </c>
      <c r="I485" s="57" t="s">
        <v>3361</v>
      </c>
      <c r="J485" s="58" t="s">
        <v>3362</v>
      </c>
      <c r="K485" s="57">
        <v>-1851</v>
      </c>
      <c r="L485" s="57" t="s">
        <v>3363</v>
      </c>
      <c r="M485" s="58" t="s">
        <v>1979</v>
      </c>
      <c r="N485" s="58"/>
      <c r="O485" s="59" t="s">
        <v>3364</v>
      </c>
      <c r="P485" s="59" t="s">
        <v>3365</v>
      </c>
    </row>
    <row r="486" spans="1:16" ht="13.5" thickBot="1">
      <c r="A486" s="21" t="str">
        <f t="shared" si="42"/>
        <v> AVSJ 5.33 </v>
      </c>
      <c r="B486" s="6" t="str">
        <f t="shared" si="43"/>
        <v>I</v>
      </c>
      <c r="C486" s="21">
        <f t="shared" si="44"/>
        <v>41252.769</v>
      </c>
      <c r="D486" s="28" t="str">
        <f t="shared" si="45"/>
        <v>vis</v>
      </c>
      <c r="E486" s="56">
        <f>VLOOKUP(C486,Active!C$21:E$973,3,FALSE)</f>
        <v>-1848.0042652646835</v>
      </c>
      <c r="F486" s="6" t="s">
        <v>1481</v>
      </c>
      <c r="G486" s="28" t="str">
        <f t="shared" si="46"/>
        <v>41252.769</v>
      </c>
      <c r="H486" s="21">
        <f t="shared" si="47"/>
        <v>-1848</v>
      </c>
      <c r="I486" s="57" t="s">
        <v>3366</v>
      </c>
      <c r="J486" s="58" t="s">
        <v>3367</v>
      </c>
      <c r="K486" s="57">
        <v>-1848</v>
      </c>
      <c r="L486" s="57" t="s">
        <v>3077</v>
      </c>
      <c r="M486" s="58" t="s">
        <v>1979</v>
      </c>
      <c r="N486" s="58"/>
      <c r="O486" s="59" t="s">
        <v>3368</v>
      </c>
      <c r="P486" s="59" t="s">
        <v>3313</v>
      </c>
    </row>
    <row r="487" spans="1:16" ht="13.5" thickBot="1">
      <c r="A487" s="21" t="str">
        <f t="shared" si="42"/>
        <v> ORI 129 </v>
      </c>
      <c r="B487" s="6" t="str">
        <f t="shared" si="43"/>
        <v>I</v>
      </c>
      <c r="C487" s="21">
        <f t="shared" si="44"/>
        <v>41256.372000000003</v>
      </c>
      <c r="D487" s="28" t="str">
        <f t="shared" si="45"/>
        <v>vis</v>
      </c>
      <c r="E487" s="56">
        <f>VLOOKUP(C487,Active!C$21:E$973,3,FALSE)</f>
        <v>-1846.0165080396284</v>
      </c>
      <c r="F487" s="6" t="s">
        <v>1481</v>
      </c>
      <c r="G487" s="28" t="str">
        <f t="shared" si="46"/>
        <v>41256.372</v>
      </c>
      <c r="H487" s="21">
        <f t="shared" si="47"/>
        <v>-1846</v>
      </c>
      <c r="I487" s="57" t="s">
        <v>3369</v>
      </c>
      <c r="J487" s="58" t="s">
        <v>3370</v>
      </c>
      <c r="K487" s="57">
        <v>-1846</v>
      </c>
      <c r="L487" s="57" t="s">
        <v>2730</v>
      </c>
      <c r="M487" s="58" t="s">
        <v>1979</v>
      </c>
      <c r="N487" s="58"/>
      <c r="O487" s="59" t="s">
        <v>3359</v>
      </c>
      <c r="P487" s="59" t="s">
        <v>3360</v>
      </c>
    </row>
    <row r="488" spans="1:16" ht="13.5" thickBot="1">
      <c r="A488" s="21" t="str">
        <f t="shared" si="42"/>
        <v> ORI 129 </v>
      </c>
      <c r="B488" s="6" t="str">
        <f t="shared" si="43"/>
        <v>I</v>
      </c>
      <c r="C488" s="21">
        <f t="shared" si="44"/>
        <v>41256.425000000003</v>
      </c>
      <c r="D488" s="28" t="str">
        <f t="shared" si="45"/>
        <v>vis</v>
      </c>
      <c r="E488" s="56">
        <f>VLOOKUP(C488,Active!C$21:E$973,3,FALSE)</f>
        <v>-1845.9872682025684</v>
      </c>
      <c r="F488" s="6" t="s">
        <v>1481</v>
      </c>
      <c r="G488" s="28" t="str">
        <f t="shared" si="46"/>
        <v>41256.425</v>
      </c>
      <c r="H488" s="21">
        <f t="shared" si="47"/>
        <v>-1846</v>
      </c>
      <c r="I488" s="57" t="s">
        <v>3371</v>
      </c>
      <c r="J488" s="58" t="s">
        <v>3372</v>
      </c>
      <c r="K488" s="57">
        <v>-1846</v>
      </c>
      <c r="L488" s="57" t="s">
        <v>3373</v>
      </c>
      <c r="M488" s="58" t="s">
        <v>1979</v>
      </c>
      <c r="N488" s="58"/>
      <c r="O488" s="59" t="s">
        <v>3163</v>
      </c>
      <c r="P488" s="59" t="s">
        <v>3360</v>
      </c>
    </row>
    <row r="489" spans="1:16" ht="13.5" thickBot="1">
      <c r="A489" s="21" t="str">
        <f t="shared" si="42"/>
        <v>BAVM 25 </v>
      </c>
      <c r="B489" s="6" t="str">
        <f t="shared" si="43"/>
        <v>I</v>
      </c>
      <c r="C489" s="21">
        <f t="shared" si="44"/>
        <v>41267.29</v>
      </c>
      <c r="D489" s="28" t="str">
        <f t="shared" si="45"/>
        <v>vis</v>
      </c>
      <c r="E489" s="56">
        <f>VLOOKUP(C489,Active!C$21:E$973,3,FALSE)</f>
        <v>-1839.9931016052326</v>
      </c>
      <c r="F489" s="6" t="s">
        <v>1481</v>
      </c>
      <c r="G489" s="28" t="str">
        <f t="shared" si="46"/>
        <v>41267.290</v>
      </c>
      <c r="H489" s="21">
        <f t="shared" si="47"/>
        <v>-1840</v>
      </c>
      <c r="I489" s="57" t="s">
        <v>3374</v>
      </c>
      <c r="J489" s="58" t="s">
        <v>3375</v>
      </c>
      <c r="K489" s="57">
        <v>-1840</v>
      </c>
      <c r="L489" s="57" t="s">
        <v>3376</v>
      </c>
      <c r="M489" s="58" t="s">
        <v>1979</v>
      </c>
      <c r="N489" s="58"/>
      <c r="O489" s="59" t="s">
        <v>3310</v>
      </c>
      <c r="P489" s="60" t="s">
        <v>3092</v>
      </c>
    </row>
    <row r="490" spans="1:16" ht="13.5" thickBot="1">
      <c r="A490" s="21" t="str">
        <f t="shared" si="42"/>
        <v> AVSJ 5.33 </v>
      </c>
      <c r="B490" s="6" t="str">
        <f t="shared" si="43"/>
        <v>I</v>
      </c>
      <c r="C490" s="21">
        <f t="shared" si="44"/>
        <v>41312.593999999997</v>
      </c>
      <c r="D490" s="28" t="str">
        <f t="shared" si="45"/>
        <v>vis</v>
      </c>
      <c r="E490" s="56">
        <f>VLOOKUP(C490,Active!C$21:E$973,3,FALSE)</f>
        <v>-1814.9991095642079</v>
      </c>
      <c r="F490" s="6" t="s">
        <v>1481</v>
      </c>
      <c r="G490" s="28" t="str">
        <f t="shared" si="46"/>
        <v>41312.594</v>
      </c>
      <c r="H490" s="21">
        <f t="shared" si="47"/>
        <v>-1815</v>
      </c>
      <c r="I490" s="57" t="s">
        <v>3377</v>
      </c>
      <c r="J490" s="58" t="s">
        <v>3378</v>
      </c>
      <c r="K490" s="57">
        <v>-1815</v>
      </c>
      <c r="L490" s="57" t="s">
        <v>2840</v>
      </c>
      <c r="M490" s="58" t="s">
        <v>1979</v>
      </c>
      <c r="N490" s="58"/>
      <c r="O490" s="59" t="s">
        <v>3323</v>
      </c>
      <c r="P490" s="59" t="s">
        <v>3313</v>
      </c>
    </row>
    <row r="491" spans="1:16" ht="13.5" thickBot="1">
      <c r="A491" s="21" t="str">
        <f t="shared" si="42"/>
        <v> BBS 2 </v>
      </c>
      <c r="B491" s="6" t="str">
        <f t="shared" si="43"/>
        <v>I</v>
      </c>
      <c r="C491" s="21">
        <f t="shared" si="44"/>
        <v>41314.392</v>
      </c>
      <c r="D491" s="28" t="str">
        <f t="shared" si="45"/>
        <v>vis</v>
      </c>
      <c r="E491" s="56">
        <f>VLOOKUP(C491,Active!C$21:E$973,3,FALSE)</f>
        <v>-1814.0071618843158</v>
      </c>
      <c r="F491" s="6" t="s">
        <v>1481</v>
      </c>
      <c r="G491" s="28" t="str">
        <f t="shared" si="46"/>
        <v>41314.392</v>
      </c>
      <c r="H491" s="21">
        <f t="shared" si="47"/>
        <v>-1814</v>
      </c>
      <c r="I491" s="57" t="s">
        <v>3379</v>
      </c>
      <c r="J491" s="58" t="s">
        <v>3380</v>
      </c>
      <c r="K491" s="57">
        <v>-1814</v>
      </c>
      <c r="L491" s="57" t="s">
        <v>3010</v>
      </c>
      <c r="M491" s="58" t="s">
        <v>1979</v>
      </c>
      <c r="N491" s="58"/>
      <c r="O491" s="59" t="s">
        <v>3329</v>
      </c>
      <c r="P491" s="59" t="s">
        <v>3365</v>
      </c>
    </row>
    <row r="492" spans="1:16" ht="13.5" thickBot="1">
      <c r="A492" s="21" t="str">
        <f t="shared" si="42"/>
        <v> JBAA 83.453 </v>
      </c>
      <c r="B492" s="6" t="str">
        <f t="shared" si="43"/>
        <v>I</v>
      </c>
      <c r="C492" s="21">
        <f t="shared" si="44"/>
        <v>41352.47</v>
      </c>
      <c r="D492" s="28" t="str">
        <f t="shared" si="45"/>
        <v>vis</v>
      </c>
      <c r="E492" s="56">
        <f>VLOOKUP(C492,Active!C$21:E$973,3,FALSE)</f>
        <v>-1792.9997181941726</v>
      </c>
      <c r="F492" s="6" t="s">
        <v>1481</v>
      </c>
      <c r="G492" s="28" t="str">
        <f t="shared" si="46"/>
        <v>41352.470</v>
      </c>
      <c r="H492" s="21">
        <f t="shared" si="47"/>
        <v>-1793</v>
      </c>
      <c r="I492" s="57" t="s">
        <v>3381</v>
      </c>
      <c r="J492" s="58" t="s">
        <v>3382</v>
      </c>
      <c r="K492" s="57">
        <v>-1793</v>
      </c>
      <c r="L492" s="57" t="s">
        <v>3017</v>
      </c>
      <c r="M492" s="58" t="s">
        <v>1979</v>
      </c>
      <c r="N492" s="58"/>
      <c r="O492" s="59" t="s">
        <v>3383</v>
      </c>
      <c r="P492" s="59" t="s">
        <v>3384</v>
      </c>
    </row>
    <row r="493" spans="1:16" ht="13.5" thickBot="1">
      <c r="A493" s="21" t="str">
        <f t="shared" si="42"/>
        <v> BRNO 17 </v>
      </c>
      <c r="B493" s="6" t="str">
        <f t="shared" si="43"/>
        <v>I</v>
      </c>
      <c r="C493" s="21">
        <f t="shared" si="44"/>
        <v>41383.296000000002</v>
      </c>
      <c r="D493" s="28" t="str">
        <f t="shared" si="45"/>
        <v>vis</v>
      </c>
      <c r="E493" s="56">
        <f>VLOOKUP(C493,Active!C$21:E$973,3,FALSE)</f>
        <v>-1775.9931669259245</v>
      </c>
      <c r="F493" s="6" t="s">
        <v>1481</v>
      </c>
      <c r="G493" s="28" t="str">
        <f t="shared" si="46"/>
        <v>41383.296</v>
      </c>
      <c r="H493" s="21">
        <f t="shared" si="47"/>
        <v>-1776</v>
      </c>
      <c r="I493" s="57" t="s">
        <v>3385</v>
      </c>
      <c r="J493" s="58" t="s">
        <v>3386</v>
      </c>
      <c r="K493" s="57">
        <v>-1776</v>
      </c>
      <c r="L493" s="57" t="s">
        <v>3363</v>
      </c>
      <c r="M493" s="58" t="s">
        <v>1979</v>
      </c>
      <c r="N493" s="58"/>
      <c r="O493" s="59" t="s">
        <v>3387</v>
      </c>
      <c r="P493" s="59" t="s">
        <v>3388</v>
      </c>
    </row>
    <row r="494" spans="1:16" ht="13.5" thickBot="1">
      <c r="A494" s="21" t="str">
        <f t="shared" si="42"/>
        <v> JBAA 83.453 </v>
      </c>
      <c r="B494" s="6" t="str">
        <f t="shared" si="43"/>
        <v>I</v>
      </c>
      <c r="C494" s="21">
        <f t="shared" si="44"/>
        <v>41392.345000000001</v>
      </c>
      <c r="D494" s="28" t="str">
        <f t="shared" si="45"/>
        <v>vis</v>
      </c>
      <c r="E494" s="56">
        <f>VLOOKUP(C494,Active!C$21:E$973,3,FALSE)</f>
        <v>-1771.0008785191783</v>
      </c>
      <c r="F494" s="6" t="s">
        <v>1481</v>
      </c>
      <c r="G494" s="28" t="str">
        <f t="shared" si="46"/>
        <v>41392.345</v>
      </c>
      <c r="H494" s="21">
        <f t="shared" si="47"/>
        <v>-1771</v>
      </c>
      <c r="I494" s="57" t="s">
        <v>3389</v>
      </c>
      <c r="J494" s="58" t="s">
        <v>3390</v>
      </c>
      <c r="K494" s="57">
        <v>-1771</v>
      </c>
      <c r="L494" s="57" t="s">
        <v>3210</v>
      </c>
      <c r="M494" s="58" t="s">
        <v>1979</v>
      </c>
      <c r="N494" s="58"/>
      <c r="O494" s="59" t="s">
        <v>3391</v>
      </c>
      <c r="P494" s="59" t="s">
        <v>3384</v>
      </c>
    </row>
    <row r="495" spans="1:16" ht="13.5" thickBot="1">
      <c r="A495" s="21" t="str">
        <f t="shared" si="42"/>
        <v>IBVS 779 </v>
      </c>
      <c r="B495" s="6" t="str">
        <f t="shared" si="43"/>
        <v>I</v>
      </c>
      <c r="C495" s="21">
        <f t="shared" si="44"/>
        <v>41392.364000000001</v>
      </c>
      <c r="D495" s="28" t="str">
        <f t="shared" si="45"/>
        <v>vis</v>
      </c>
      <c r="E495" s="56">
        <f>VLOOKUP(C495,Active!C$21:E$973,3,FALSE)</f>
        <v>-1770.9903963134398</v>
      </c>
      <c r="F495" s="6" t="s">
        <v>1481</v>
      </c>
      <c r="G495" s="28" t="str">
        <f t="shared" si="46"/>
        <v>41392.364</v>
      </c>
      <c r="H495" s="21">
        <f t="shared" si="47"/>
        <v>-1771</v>
      </c>
      <c r="I495" s="57" t="s">
        <v>3392</v>
      </c>
      <c r="J495" s="58" t="s">
        <v>3393</v>
      </c>
      <c r="K495" s="57">
        <v>-1771</v>
      </c>
      <c r="L495" s="57" t="s">
        <v>3394</v>
      </c>
      <c r="M495" s="58" t="s">
        <v>1979</v>
      </c>
      <c r="N495" s="58"/>
      <c r="O495" s="59" t="s">
        <v>3395</v>
      </c>
      <c r="P495" s="60" t="s">
        <v>3396</v>
      </c>
    </row>
    <row r="496" spans="1:16" ht="13.5" thickBot="1">
      <c r="A496" s="21" t="str">
        <f t="shared" si="42"/>
        <v> BBS 3 </v>
      </c>
      <c r="B496" s="6" t="str">
        <f t="shared" si="43"/>
        <v>I</v>
      </c>
      <c r="C496" s="21">
        <f t="shared" si="44"/>
        <v>41401.417000000001</v>
      </c>
      <c r="D496" s="28" t="str">
        <f t="shared" si="45"/>
        <v>vis</v>
      </c>
      <c r="E496" s="56">
        <f>VLOOKUP(C496,Active!C$21:E$973,3,FALSE)</f>
        <v>-1765.9959011265375</v>
      </c>
      <c r="F496" s="6" t="s">
        <v>1481</v>
      </c>
      <c r="G496" s="28" t="str">
        <f t="shared" si="46"/>
        <v>41401.417</v>
      </c>
      <c r="H496" s="21">
        <f t="shared" si="47"/>
        <v>-1766</v>
      </c>
      <c r="I496" s="57" t="s">
        <v>3397</v>
      </c>
      <c r="J496" s="58" t="s">
        <v>3398</v>
      </c>
      <c r="K496" s="57">
        <v>-1766</v>
      </c>
      <c r="L496" s="57" t="s">
        <v>3322</v>
      </c>
      <c r="M496" s="58" t="s">
        <v>1979</v>
      </c>
      <c r="N496" s="58"/>
      <c r="O496" s="59" t="s">
        <v>3163</v>
      </c>
      <c r="P496" s="59" t="s">
        <v>3399</v>
      </c>
    </row>
    <row r="497" spans="1:16" ht="13.5" thickBot="1">
      <c r="A497" s="21" t="str">
        <f t="shared" si="42"/>
        <v> JBAA 83.453 </v>
      </c>
      <c r="B497" s="6" t="str">
        <f t="shared" si="43"/>
        <v>I</v>
      </c>
      <c r="C497" s="21">
        <f t="shared" si="44"/>
        <v>41401.421000000002</v>
      </c>
      <c r="D497" s="28" t="str">
        <f t="shared" si="45"/>
        <v>vis</v>
      </c>
      <c r="E497" s="56">
        <f>VLOOKUP(C497,Active!C$21:E$973,3,FALSE)</f>
        <v>-1765.9936943463817</v>
      </c>
      <c r="F497" s="6" t="s">
        <v>1481</v>
      </c>
      <c r="G497" s="28" t="str">
        <f t="shared" si="46"/>
        <v>41401.421</v>
      </c>
      <c r="H497" s="21">
        <f t="shared" si="47"/>
        <v>-1766</v>
      </c>
      <c r="I497" s="57" t="s">
        <v>3400</v>
      </c>
      <c r="J497" s="58" t="s">
        <v>3401</v>
      </c>
      <c r="K497" s="57">
        <v>-1766</v>
      </c>
      <c r="L497" s="57" t="s">
        <v>3309</v>
      </c>
      <c r="M497" s="58" t="s">
        <v>1979</v>
      </c>
      <c r="N497" s="58"/>
      <c r="O497" s="59" t="s">
        <v>3391</v>
      </c>
      <c r="P497" s="59" t="s">
        <v>3384</v>
      </c>
    </row>
    <row r="498" spans="1:16" ht="13.5" thickBot="1">
      <c r="A498" s="21" t="str">
        <f t="shared" si="42"/>
        <v> BBS 3 </v>
      </c>
      <c r="B498" s="6" t="str">
        <f t="shared" si="43"/>
        <v>I</v>
      </c>
      <c r="C498" s="21">
        <f t="shared" si="44"/>
        <v>41477.531000000003</v>
      </c>
      <c r="D498" s="28" t="str">
        <f t="shared" si="45"/>
        <v>vis</v>
      </c>
      <c r="E498" s="56">
        <f>VLOOKUP(C498,Active!C$21:E$973,3,FALSE)</f>
        <v>-1724.0041849378845</v>
      </c>
      <c r="F498" s="6" t="s">
        <v>1481</v>
      </c>
      <c r="G498" s="28" t="str">
        <f t="shared" si="46"/>
        <v>41477.531</v>
      </c>
      <c r="H498" s="21">
        <f t="shared" si="47"/>
        <v>-1724</v>
      </c>
      <c r="I498" s="57" t="s">
        <v>3402</v>
      </c>
      <c r="J498" s="58" t="s">
        <v>3403</v>
      </c>
      <c r="K498" s="57">
        <v>-1724</v>
      </c>
      <c r="L498" s="57" t="s">
        <v>3077</v>
      </c>
      <c r="M498" s="58" t="s">
        <v>1979</v>
      </c>
      <c r="N498" s="58"/>
      <c r="O498" s="59" t="s">
        <v>3239</v>
      </c>
      <c r="P498" s="59" t="s">
        <v>3399</v>
      </c>
    </row>
    <row r="499" spans="1:16" ht="13.5" thickBot="1">
      <c r="A499" s="21" t="str">
        <f t="shared" si="42"/>
        <v> BBS 5 </v>
      </c>
      <c r="B499" s="6" t="str">
        <f t="shared" si="43"/>
        <v>I</v>
      </c>
      <c r="C499" s="21">
        <f t="shared" si="44"/>
        <v>41535.553999999996</v>
      </c>
      <c r="D499" s="28" t="str">
        <f t="shared" si="45"/>
        <v>vis</v>
      </c>
      <c r="E499" s="56">
        <f>VLOOKUP(C499,Active!C$21:E$973,3,FALSE)</f>
        <v>-1691.9931836974567</v>
      </c>
      <c r="F499" s="6" t="s">
        <v>1481</v>
      </c>
      <c r="G499" s="28" t="str">
        <f t="shared" si="46"/>
        <v>41535.554</v>
      </c>
      <c r="H499" s="21">
        <f t="shared" si="47"/>
        <v>-1692</v>
      </c>
      <c r="I499" s="57" t="s">
        <v>3404</v>
      </c>
      <c r="J499" s="58" t="s">
        <v>3405</v>
      </c>
      <c r="K499" s="57">
        <v>-1692</v>
      </c>
      <c r="L499" s="57" t="s">
        <v>3363</v>
      </c>
      <c r="M499" s="58" t="s">
        <v>1979</v>
      </c>
      <c r="N499" s="58"/>
      <c r="O499" s="59" t="s">
        <v>3239</v>
      </c>
      <c r="P499" s="59" t="s">
        <v>3406</v>
      </c>
    </row>
    <row r="500" spans="1:16" ht="13.5" thickBot="1">
      <c r="A500" s="21" t="str">
        <f t="shared" si="42"/>
        <v>BAVM 26 </v>
      </c>
      <c r="B500" s="6" t="str">
        <f t="shared" si="43"/>
        <v>I</v>
      </c>
      <c r="C500" s="21">
        <f t="shared" si="44"/>
        <v>41566.362000000001</v>
      </c>
      <c r="D500" s="28" t="str">
        <f t="shared" si="45"/>
        <v>vis</v>
      </c>
      <c r="E500" s="56">
        <f>VLOOKUP(C500,Active!C$21:E$973,3,FALSE)</f>
        <v>-1674.9965629399064</v>
      </c>
      <c r="F500" s="6" t="s">
        <v>1481</v>
      </c>
      <c r="G500" s="28" t="str">
        <f t="shared" si="46"/>
        <v>41566.362</v>
      </c>
      <c r="H500" s="21">
        <f t="shared" si="47"/>
        <v>-1675</v>
      </c>
      <c r="I500" s="57" t="s">
        <v>3407</v>
      </c>
      <c r="J500" s="58" t="s">
        <v>3408</v>
      </c>
      <c r="K500" s="57">
        <v>-1675</v>
      </c>
      <c r="L500" s="57" t="s">
        <v>3336</v>
      </c>
      <c r="M500" s="58" t="s">
        <v>1979</v>
      </c>
      <c r="N500" s="58"/>
      <c r="O500" s="59" t="s">
        <v>2664</v>
      </c>
      <c r="P500" s="60" t="s">
        <v>3409</v>
      </c>
    </row>
    <row r="501" spans="1:16" ht="13.5" thickBot="1">
      <c r="A501" s="21" t="str">
        <f t="shared" si="42"/>
        <v> BAC 25.183 </v>
      </c>
      <c r="B501" s="6" t="str">
        <f t="shared" si="43"/>
        <v>I</v>
      </c>
      <c r="C501" s="21">
        <f t="shared" si="44"/>
        <v>41575.419000000002</v>
      </c>
      <c r="D501" s="28" t="str">
        <f t="shared" si="45"/>
        <v>vis</v>
      </c>
      <c r="E501" s="56">
        <f>VLOOKUP(C501,Active!C$21:E$973,3,FALSE)</f>
        <v>-1669.9998609728484</v>
      </c>
      <c r="F501" s="6" t="s">
        <v>1481</v>
      </c>
      <c r="G501" s="28" t="str">
        <f t="shared" si="46"/>
        <v>41575.419</v>
      </c>
      <c r="H501" s="21">
        <f t="shared" si="47"/>
        <v>-1670</v>
      </c>
      <c r="I501" s="57" t="s">
        <v>3410</v>
      </c>
      <c r="J501" s="58" t="s">
        <v>3411</v>
      </c>
      <c r="K501" s="57">
        <v>-1670</v>
      </c>
      <c r="L501" s="57" t="s">
        <v>3412</v>
      </c>
      <c r="M501" s="58" t="s">
        <v>2435</v>
      </c>
      <c r="N501" s="58" t="s">
        <v>2436</v>
      </c>
      <c r="O501" s="59" t="s">
        <v>3413</v>
      </c>
      <c r="P501" s="59" t="s">
        <v>3414</v>
      </c>
    </row>
    <row r="502" spans="1:16" ht="13.5" thickBot="1">
      <c r="A502" s="21" t="str">
        <f t="shared" si="42"/>
        <v> JBAA 83.453 </v>
      </c>
      <c r="B502" s="6" t="str">
        <f t="shared" si="43"/>
        <v>I</v>
      </c>
      <c r="C502" s="21">
        <f t="shared" si="44"/>
        <v>41575.423000000003</v>
      </c>
      <c r="D502" s="28" t="str">
        <f t="shared" si="45"/>
        <v>vis</v>
      </c>
      <c r="E502" s="56">
        <f>VLOOKUP(C502,Active!C$21:E$973,3,FALSE)</f>
        <v>-1669.9976541926924</v>
      </c>
      <c r="F502" s="6" t="s">
        <v>1481</v>
      </c>
      <c r="G502" s="28" t="str">
        <f t="shared" si="46"/>
        <v>41575.423</v>
      </c>
      <c r="H502" s="21">
        <f t="shared" si="47"/>
        <v>-1670</v>
      </c>
      <c r="I502" s="57" t="s">
        <v>3415</v>
      </c>
      <c r="J502" s="58" t="s">
        <v>3416</v>
      </c>
      <c r="K502" s="57">
        <v>-1670</v>
      </c>
      <c r="L502" s="57" t="s">
        <v>3417</v>
      </c>
      <c r="M502" s="58" t="s">
        <v>1979</v>
      </c>
      <c r="N502" s="58"/>
      <c r="O502" s="59" t="s">
        <v>3418</v>
      </c>
      <c r="P502" s="59" t="s">
        <v>3384</v>
      </c>
    </row>
    <row r="503" spans="1:16" ht="13.5" thickBot="1">
      <c r="A503" s="21" t="str">
        <f t="shared" si="42"/>
        <v> AAPS 35.288 </v>
      </c>
      <c r="B503" s="6" t="str">
        <f t="shared" si="43"/>
        <v>I</v>
      </c>
      <c r="C503" s="21">
        <f t="shared" si="44"/>
        <v>41593.5455</v>
      </c>
      <c r="D503" s="28" t="str">
        <f t="shared" si="45"/>
        <v>vis</v>
      </c>
      <c r="E503" s="56">
        <f>VLOOKUP(C503,Active!C$21:E$973,3,FALSE)</f>
        <v>-1659.9995608507481</v>
      </c>
      <c r="F503" s="6" t="s">
        <v>1481</v>
      </c>
      <c r="G503" s="28" t="str">
        <f t="shared" si="46"/>
        <v>41593.5455</v>
      </c>
      <c r="H503" s="21">
        <f t="shared" si="47"/>
        <v>-1660</v>
      </c>
      <c r="I503" s="57" t="s">
        <v>3419</v>
      </c>
      <c r="J503" s="58" t="s">
        <v>3420</v>
      </c>
      <c r="K503" s="57">
        <v>-1660</v>
      </c>
      <c r="L503" s="57" t="s">
        <v>3421</v>
      </c>
      <c r="M503" s="58" t="s">
        <v>2435</v>
      </c>
      <c r="N503" s="58" t="s">
        <v>2436</v>
      </c>
      <c r="O503" s="59" t="s">
        <v>2420</v>
      </c>
      <c r="P503" s="59" t="s">
        <v>3217</v>
      </c>
    </row>
    <row r="504" spans="1:16" ht="13.5" thickBot="1">
      <c r="A504" s="21" t="str">
        <f t="shared" si="42"/>
        <v> BAC 25.183 </v>
      </c>
      <c r="B504" s="6" t="str">
        <f t="shared" si="43"/>
        <v>I</v>
      </c>
      <c r="C504" s="21">
        <f t="shared" si="44"/>
        <v>41595.358399999997</v>
      </c>
      <c r="D504" s="28" t="str">
        <f t="shared" si="45"/>
        <v>vis</v>
      </c>
      <c r="E504" s="56">
        <f>VLOOKUP(C504,Active!C$21:E$973,3,FALSE)</f>
        <v>-1658.9993929147797</v>
      </c>
      <c r="F504" s="6" t="s">
        <v>1481</v>
      </c>
      <c r="G504" s="28" t="str">
        <f t="shared" si="46"/>
        <v>41595.3584</v>
      </c>
      <c r="H504" s="21">
        <f t="shared" si="47"/>
        <v>-1659</v>
      </c>
      <c r="I504" s="57" t="s">
        <v>3422</v>
      </c>
      <c r="J504" s="58" t="s">
        <v>0</v>
      </c>
      <c r="K504" s="57">
        <v>-1659</v>
      </c>
      <c r="L504" s="57" t="s">
        <v>1</v>
      </c>
      <c r="M504" s="58" t="s">
        <v>2435</v>
      </c>
      <c r="N504" s="58" t="s">
        <v>2436</v>
      </c>
      <c r="O504" s="59" t="s">
        <v>3413</v>
      </c>
      <c r="P504" s="59" t="s">
        <v>3414</v>
      </c>
    </row>
    <row r="505" spans="1:16" ht="13.5" thickBot="1">
      <c r="A505" s="21" t="str">
        <f t="shared" si="42"/>
        <v>IBVS 937 </v>
      </c>
      <c r="B505" s="6" t="str">
        <f t="shared" si="43"/>
        <v>I</v>
      </c>
      <c r="C505" s="21">
        <f t="shared" si="44"/>
        <v>41595.3586</v>
      </c>
      <c r="D505" s="28" t="str">
        <f t="shared" si="45"/>
        <v>vis</v>
      </c>
      <c r="E505" s="56">
        <f>VLOOKUP(C505,Active!C$21:E$973,3,FALSE)</f>
        <v>-1658.9992825757708</v>
      </c>
      <c r="F505" s="6" t="s">
        <v>1481</v>
      </c>
      <c r="G505" s="28" t="str">
        <f t="shared" si="46"/>
        <v>41595.3586</v>
      </c>
      <c r="H505" s="21">
        <f t="shared" si="47"/>
        <v>-1659</v>
      </c>
      <c r="I505" s="57" t="s">
        <v>2</v>
      </c>
      <c r="J505" s="58" t="s">
        <v>0</v>
      </c>
      <c r="K505" s="57">
        <v>-1659</v>
      </c>
      <c r="L505" s="57" t="s">
        <v>3</v>
      </c>
      <c r="M505" s="58" t="s">
        <v>2435</v>
      </c>
      <c r="N505" s="58" t="s">
        <v>2436</v>
      </c>
      <c r="O505" s="59" t="s">
        <v>4</v>
      </c>
      <c r="P505" s="60" t="s">
        <v>5</v>
      </c>
    </row>
    <row r="506" spans="1:16" ht="13.5" thickBot="1">
      <c r="A506" s="21" t="str">
        <f t="shared" si="42"/>
        <v>BAVM 26 </v>
      </c>
      <c r="B506" s="6" t="str">
        <f t="shared" si="43"/>
        <v>I</v>
      </c>
      <c r="C506" s="21">
        <f t="shared" si="44"/>
        <v>41595.360000000001</v>
      </c>
      <c r="D506" s="28" t="str">
        <f t="shared" si="45"/>
        <v>vis</v>
      </c>
      <c r="E506" s="56">
        <f>VLOOKUP(C506,Active!C$21:E$973,3,FALSE)</f>
        <v>-1658.9985102027158</v>
      </c>
      <c r="F506" s="6" t="s">
        <v>1481</v>
      </c>
      <c r="G506" s="28" t="str">
        <f t="shared" si="46"/>
        <v>41595.360</v>
      </c>
      <c r="H506" s="21">
        <f t="shared" si="47"/>
        <v>-1659</v>
      </c>
      <c r="I506" s="57" t="s">
        <v>6</v>
      </c>
      <c r="J506" s="58" t="s">
        <v>7</v>
      </c>
      <c r="K506" s="57">
        <v>-1659</v>
      </c>
      <c r="L506" s="57" t="s">
        <v>2869</v>
      </c>
      <c r="M506" s="58" t="s">
        <v>1979</v>
      </c>
      <c r="N506" s="58"/>
      <c r="O506" s="59" t="s">
        <v>8</v>
      </c>
      <c r="P506" s="60" t="s">
        <v>3409</v>
      </c>
    </row>
    <row r="507" spans="1:16" ht="13.5" thickBot="1">
      <c r="A507" s="21" t="str">
        <f t="shared" si="42"/>
        <v> BBS 6 </v>
      </c>
      <c r="B507" s="6" t="str">
        <f t="shared" si="43"/>
        <v>I</v>
      </c>
      <c r="C507" s="21">
        <f t="shared" si="44"/>
        <v>41604.42</v>
      </c>
      <c r="D507" s="28" t="str">
        <f t="shared" si="45"/>
        <v>vis</v>
      </c>
      <c r="E507" s="56">
        <f>VLOOKUP(C507,Active!C$21:E$973,3,FALSE)</f>
        <v>-1654.0001531505429</v>
      </c>
      <c r="F507" s="6" t="s">
        <v>1481</v>
      </c>
      <c r="G507" s="28" t="str">
        <f t="shared" si="46"/>
        <v>41604.420</v>
      </c>
      <c r="H507" s="21">
        <f t="shared" si="47"/>
        <v>-1654</v>
      </c>
      <c r="I507" s="57" t="s">
        <v>9</v>
      </c>
      <c r="J507" s="58" t="s">
        <v>10</v>
      </c>
      <c r="K507" s="57">
        <v>-1654</v>
      </c>
      <c r="L507" s="57" t="s">
        <v>3259</v>
      </c>
      <c r="M507" s="58" t="s">
        <v>1979</v>
      </c>
      <c r="N507" s="58"/>
      <c r="O507" s="59" t="s">
        <v>3163</v>
      </c>
      <c r="P507" s="59" t="s">
        <v>11</v>
      </c>
    </row>
    <row r="508" spans="1:16" ht="13.5" thickBot="1">
      <c r="A508" s="21" t="str">
        <f t="shared" si="42"/>
        <v> BBS 6 </v>
      </c>
      <c r="B508" s="6" t="str">
        <f t="shared" si="43"/>
        <v>I</v>
      </c>
      <c r="C508" s="21">
        <f t="shared" si="44"/>
        <v>41615.288999999997</v>
      </c>
      <c r="D508" s="28" t="str">
        <f t="shared" si="45"/>
        <v>vis</v>
      </c>
      <c r="E508" s="56">
        <f>VLOOKUP(C508,Active!C$21:E$973,3,FALSE)</f>
        <v>-1648.0037797730511</v>
      </c>
      <c r="F508" s="6" t="s">
        <v>1481</v>
      </c>
      <c r="G508" s="28" t="str">
        <f t="shared" si="46"/>
        <v>41615.289</v>
      </c>
      <c r="H508" s="21">
        <f t="shared" si="47"/>
        <v>-1648</v>
      </c>
      <c r="I508" s="57" t="s">
        <v>15</v>
      </c>
      <c r="J508" s="58" t="s">
        <v>16</v>
      </c>
      <c r="K508" s="57">
        <v>-1648</v>
      </c>
      <c r="L508" s="57" t="s">
        <v>3037</v>
      </c>
      <c r="M508" s="58" t="s">
        <v>1979</v>
      </c>
      <c r="N508" s="58"/>
      <c r="O508" s="59" t="s">
        <v>3249</v>
      </c>
      <c r="P508" s="59" t="s">
        <v>11</v>
      </c>
    </row>
    <row r="509" spans="1:16" ht="13.5" thickBot="1">
      <c r="A509" s="21" t="str">
        <f t="shared" si="42"/>
        <v> JBAA 83.453 </v>
      </c>
      <c r="B509" s="6" t="str">
        <f t="shared" si="43"/>
        <v>I</v>
      </c>
      <c r="C509" s="21">
        <f t="shared" si="44"/>
        <v>41644.315999999999</v>
      </c>
      <c r="D509" s="28" t="str">
        <f t="shared" si="45"/>
        <v>vis</v>
      </c>
      <c r="E509" s="56">
        <f>VLOOKUP(C509,Active!C$21:E$973,3,FALSE)</f>
        <v>-1631.9897278797321</v>
      </c>
      <c r="F509" s="6" t="s">
        <v>1481</v>
      </c>
      <c r="G509" s="28" t="str">
        <f t="shared" si="46"/>
        <v>41644.316</v>
      </c>
      <c r="H509" s="21">
        <f t="shared" si="47"/>
        <v>-1632</v>
      </c>
      <c r="I509" s="57" t="s">
        <v>17</v>
      </c>
      <c r="J509" s="58" t="s">
        <v>18</v>
      </c>
      <c r="K509" s="57">
        <v>-1632</v>
      </c>
      <c r="L509" s="57" t="s">
        <v>19</v>
      </c>
      <c r="M509" s="58" t="s">
        <v>1979</v>
      </c>
      <c r="N509" s="58"/>
      <c r="O509" s="59" t="s">
        <v>3359</v>
      </c>
      <c r="P509" s="59" t="s">
        <v>3384</v>
      </c>
    </row>
    <row r="510" spans="1:16" ht="13.5" thickBot="1">
      <c r="A510" s="21" t="str">
        <f t="shared" si="42"/>
        <v> BBS 7 </v>
      </c>
      <c r="B510" s="6" t="str">
        <f t="shared" si="43"/>
        <v>I</v>
      </c>
      <c r="C510" s="21">
        <f t="shared" si="44"/>
        <v>41664.237999999998</v>
      </c>
      <c r="D510" s="28" t="str">
        <f t="shared" si="45"/>
        <v>vis</v>
      </c>
      <c r="E510" s="56">
        <f>VLOOKUP(C510,Active!C$21:E$973,3,FALSE)</f>
        <v>-1620.998859315338</v>
      </c>
      <c r="F510" s="6" t="s">
        <v>1481</v>
      </c>
      <c r="G510" s="28" t="str">
        <f t="shared" si="46"/>
        <v>41664.238</v>
      </c>
      <c r="H510" s="21">
        <f t="shared" si="47"/>
        <v>-1621</v>
      </c>
      <c r="I510" s="57" t="s">
        <v>20</v>
      </c>
      <c r="J510" s="58" t="s">
        <v>21</v>
      </c>
      <c r="K510" s="57">
        <v>-1621</v>
      </c>
      <c r="L510" s="57" t="s">
        <v>2840</v>
      </c>
      <c r="M510" s="58" t="s">
        <v>1979</v>
      </c>
      <c r="N510" s="58"/>
      <c r="O510" s="59" t="s">
        <v>3260</v>
      </c>
      <c r="P510" s="59" t="s">
        <v>22</v>
      </c>
    </row>
    <row r="511" spans="1:16" ht="13.5" thickBot="1">
      <c r="A511" s="21" t="str">
        <f t="shared" si="42"/>
        <v> BBS 7 </v>
      </c>
      <c r="B511" s="6" t="str">
        <f t="shared" si="43"/>
        <v>I</v>
      </c>
      <c r="C511" s="21">
        <f t="shared" si="44"/>
        <v>41664.243999999999</v>
      </c>
      <c r="D511" s="28" t="str">
        <f t="shared" si="45"/>
        <v>vis</v>
      </c>
      <c r="E511" s="56">
        <f>VLOOKUP(C511,Active!C$21:E$973,3,FALSE)</f>
        <v>-1620.9955491451042</v>
      </c>
      <c r="F511" s="6" t="s">
        <v>1481</v>
      </c>
      <c r="G511" s="28" t="str">
        <f t="shared" si="46"/>
        <v>41664.244</v>
      </c>
      <c r="H511" s="21">
        <f t="shared" si="47"/>
        <v>-1621</v>
      </c>
      <c r="I511" s="57" t="s">
        <v>23</v>
      </c>
      <c r="J511" s="58" t="s">
        <v>24</v>
      </c>
      <c r="K511" s="57">
        <v>-1621</v>
      </c>
      <c r="L511" s="57" t="s">
        <v>25</v>
      </c>
      <c r="M511" s="58" t="s">
        <v>1979</v>
      </c>
      <c r="N511" s="58"/>
      <c r="O511" s="59" t="s">
        <v>3163</v>
      </c>
      <c r="P511" s="59" t="s">
        <v>22</v>
      </c>
    </row>
    <row r="512" spans="1:16" ht="13.5" thickBot="1">
      <c r="A512" s="21" t="str">
        <f t="shared" si="42"/>
        <v>BAVM 26 </v>
      </c>
      <c r="B512" s="6" t="str">
        <f t="shared" si="43"/>
        <v>I</v>
      </c>
      <c r="C512" s="21">
        <f t="shared" si="44"/>
        <v>41682.360999999997</v>
      </c>
      <c r="D512" s="28" t="str">
        <f t="shared" si="45"/>
        <v>vis</v>
      </c>
      <c r="E512" s="56">
        <f>VLOOKUP(C512,Active!C$21:E$973,3,FALSE)</f>
        <v>-1611.0004901258733</v>
      </c>
      <c r="F512" s="6" t="s">
        <v>1481</v>
      </c>
      <c r="G512" s="28" t="str">
        <f t="shared" si="46"/>
        <v>41682.361</v>
      </c>
      <c r="H512" s="21">
        <f t="shared" si="47"/>
        <v>-1611</v>
      </c>
      <c r="I512" s="57" t="s">
        <v>26</v>
      </c>
      <c r="J512" s="58" t="s">
        <v>27</v>
      </c>
      <c r="K512" s="57">
        <v>-1611</v>
      </c>
      <c r="L512" s="57" t="s">
        <v>3270</v>
      </c>
      <c r="M512" s="58" t="s">
        <v>1979</v>
      </c>
      <c r="N512" s="58"/>
      <c r="O512" s="59" t="s">
        <v>28</v>
      </c>
      <c r="P512" s="60" t="s">
        <v>3409</v>
      </c>
    </row>
    <row r="513" spans="1:16" ht="13.5" thickBot="1">
      <c r="A513" s="21" t="str">
        <f t="shared" si="42"/>
        <v> JBAA 83.453 </v>
      </c>
      <c r="B513" s="6" t="str">
        <f t="shared" si="43"/>
        <v>I</v>
      </c>
      <c r="C513" s="21">
        <f t="shared" si="44"/>
        <v>41682.364999999998</v>
      </c>
      <c r="D513" s="28" t="str">
        <f t="shared" si="45"/>
        <v>vis</v>
      </c>
      <c r="E513" s="56">
        <f>VLOOKUP(C513,Active!C$21:E$973,3,FALSE)</f>
        <v>-1610.9982833457173</v>
      </c>
      <c r="F513" s="6" t="s">
        <v>1481</v>
      </c>
      <c r="G513" s="28" t="str">
        <f t="shared" si="46"/>
        <v>41682.365</v>
      </c>
      <c r="H513" s="21">
        <f t="shared" si="47"/>
        <v>-1611</v>
      </c>
      <c r="I513" s="57" t="s">
        <v>29</v>
      </c>
      <c r="J513" s="58" t="s">
        <v>30</v>
      </c>
      <c r="K513" s="57">
        <v>-1611</v>
      </c>
      <c r="L513" s="57" t="s">
        <v>2869</v>
      </c>
      <c r="M513" s="58" t="s">
        <v>1979</v>
      </c>
      <c r="N513" s="58"/>
      <c r="O513" s="59" t="s">
        <v>3359</v>
      </c>
      <c r="P513" s="59" t="s">
        <v>3384</v>
      </c>
    </row>
    <row r="514" spans="1:16" ht="13.5" thickBot="1">
      <c r="A514" s="21" t="str">
        <f t="shared" si="42"/>
        <v> MVS 6.126 </v>
      </c>
      <c r="B514" s="6" t="str">
        <f t="shared" si="43"/>
        <v>I</v>
      </c>
      <c r="C514" s="21">
        <f t="shared" si="44"/>
        <v>41682.366000000002</v>
      </c>
      <c r="D514" s="28" t="str">
        <f t="shared" si="45"/>
        <v>vis</v>
      </c>
      <c r="E514" s="56">
        <f>VLOOKUP(C514,Active!C$21:E$973,3,FALSE)</f>
        <v>-1610.9977316506763</v>
      </c>
      <c r="F514" s="6" t="s">
        <v>1481</v>
      </c>
      <c r="G514" s="28" t="str">
        <f t="shared" si="46"/>
        <v>41682.366</v>
      </c>
      <c r="H514" s="21">
        <f t="shared" si="47"/>
        <v>-1611</v>
      </c>
      <c r="I514" s="57" t="s">
        <v>31</v>
      </c>
      <c r="J514" s="58" t="s">
        <v>32</v>
      </c>
      <c r="K514" s="57">
        <v>-1611</v>
      </c>
      <c r="L514" s="57" t="s">
        <v>3417</v>
      </c>
      <c r="M514" s="58" t="s">
        <v>1979</v>
      </c>
      <c r="N514" s="58"/>
      <c r="O514" s="59" t="s">
        <v>33</v>
      </c>
      <c r="P514" s="59" t="s">
        <v>34</v>
      </c>
    </row>
    <row r="515" spans="1:16" ht="13.5" thickBot="1">
      <c r="A515" s="21" t="str">
        <f t="shared" si="42"/>
        <v> MVS 6.126 </v>
      </c>
      <c r="B515" s="6" t="str">
        <f t="shared" si="43"/>
        <v>I</v>
      </c>
      <c r="C515" s="21">
        <f t="shared" si="44"/>
        <v>41740.364999999998</v>
      </c>
      <c r="D515" s="28" t="str">
        <f t="shared" si="45"/>
        <v>vis</v>
      </c>
      <c r="E515" s="56">
        <f>VLOOKUP(C515,Active!C$21:E$973,3,FALSE)</f>
        <v>-1578.9999710911802</v>
      </c>
      <c r="F515" s="6" t="s">
        <v>1481</v>
      </c>
      <c r="G515" s="28" t="str">
        <f t="shared" si="46"/>
        <v>41740.365</v>
      </c>
      <c r="H515" s="21">
        <f t="shared" si="47"/>
        <v>-1579</v>
      </c>
      <c r="I515" s="57" t="s">
        <v>35</v>
      </c>
      <c r="J515" s="58" t="s">
        <v>36</v>
      </c>
      <c r="K515" s="57">
        <v>-1579</v>
      </c>
      <c r="L515" s="57" t="s">
        <v>3412</v>
      </c>
      <c r="M515" s="58" t="s">
        <v>1979</v>
      </c>
      <c r="N515" s="58"/>
      <c r="O515" s="59" t="s">
        <v>33</v>
      </c>
      <c r="P515" s="59" t="s">
        <v>34</v>
      </c>
    </row>
    <row r="516" spans="1:16" ht="13.5" thickBot="1">
      <c r="A516" s="21" t="str">
        <f t="shared" si="42"/>
        <v> TKZ 42.82 </v>
      </c>
      <c r="B516" s="6" t="str">
        <f t="shared" si="43"/>
        <v>I</v>
      </c>
      <c r="C516" s="21">
        <f t="shared" si="44"/>
        <v>41749.429100000001</v>
      </c>
      <c r="D516" s="28" t="str">
        <f t="shared" si="45"/>
        <v>vis</v>
      </c>
      <c r="E516" s="56">
        <f>VLOOKUP(C516,Active!C$21:E$973,3,FALSE)</f>
        <v>-1573.9993520893447</v>
      </c>
      <c r="F516" s="6" t="s">
        <v>1481</v>
      </c>
      <c r="G516" s="28" t="str">
        <f t="shared" si="46"/>
        <v>41749.4291</v>
      </c>
      <c r="H516" s="21">
        <f t="shared" si="47"/>
        <v>-1574</v>
      </c>
      <c r="I516" s="57" t="s">
        <v>37</v>
      </c>
      <c r="J516" s="58" t="s">
        <v>38</v>
      </c>
      <c r="K516" s="57">
        <v>-1574</v>
      </c>
      <c r="L516" s="57" t="s">
        <v>39</v>
      </c>
      <c r="M516" s="58" t="s">
        <v>2435</v>
      </c>
      <c r="N516" s="58" t="s">
        <v>2436</v>
      </c>
      <c r="O516" s="59" t="s">
        <v>2990</v>
      </c>
      <c r="P516" s="59" t="s">
        <v>2991</v>
      </c>
    </row>
    <row r="517" spans="1:16" ht="13.5" thickBot="1">
      <c r="A517" s="21" t="str">
        <f t="shared" si="42"/>
        <v> BRNO 17 </v>
      </c>
      <c r="B517" s="6" t="str">
        <f t="shared" si="43"/>
        <v>I</v>
      </c>
      <c r="C517" s="21">
        <f t="shared" si="44"/>
        <v>41874.485000000001</v>
      </c>
      <c r="D517" s="28" t="str">
        <f t="shared" si="45"/>
        <v>vis</v>
      </c>
      <c r="E517" s="56">
        <f>VLOOKUP(C517,Active!C$21:E$973,3,FALSE)</f>
        <v>-1505.0066324777561</v>
      </c>
      <c r="F517" s="6" t="s">
        <v>1481</v>
      </c>
      <c r="G517" s="28" t="str">
        <f t="shared" si="46"/>
        <v>41874.485</v>
      </c>
      <c r="H517" s="21">
        <f t="shared" si="47"/>
        <v>-1505</v>
      </c>
      <c r="I517" s="57" t="s">
        <v>40</v>
      </c>
      <c r="J517" s="58" t="s">
        <v>41</v>
      </c>
      <c r="K517" s="57">
        <v>-1505</v>
      </c>
      <c r="L517" s="57" t="s">
        <v>2620</v>
      </c>
      <c r="M517" s="58" t="s">
        <v>1979</v>
      </c>
      <c r="N517" s="58"/>
      <c r="O517" s="59" t="s">
        <v>42</v>
      </c>
      <c r="P517" s="59" t="s">
        <v>3388</v>
      </c>
    </row>
    <row r="518" spans="1:16" ht="13.5" thickBot="1">
      <c r="A518" s="21" t="str">
        <f t="shared" si="42"/>
        <v> BBS 10 </v>
      </c>
      <c r="B518" s="6" t="str">
        <f t="shared" si="43"/>
        <v>I</v>
      </c>
      <c r="C518" s="21">
        <f t="shared" si="44"/>
        <v>41894.438000000002</v>
      </c>
      <c r="D518" s="28" t="str">
        <f t="shared" si="45"/>
        <v>vis</v>
      </c>
      <c r="E518" s="56">
        <f>VLOOKUP(C518,Active!C$21:E$973,3,FALSE)</f>
        <v>-1493.9986613671558</v>
      </c>
      <c r="F518" s="6" t="s">
        <v>1481</v>
      </c>
      <c r="G518" s="28" t="str">
        <f t="shared" si="46"/>
        <v>41894.438</v>
      </c>
      <c r="H518" s="21">
        <f t="shared" si="47"/>
        <v>-1494</v>
      </c>
      <c r="I518" s="57" t="s">
        <v>43</v>
      </c>
      <c r="J518" s="58" t="s">
        <v>44</v>
      </c>
      <c r="K518" s="57">
        <v>-1494</v>
      </c>
      <c r="L518" s="57" t="s">
        <v>2840</v>
      </c>
      <c r="M518" s="58" t="s">
        <v>1979</v>
      </c>
      <c r="N518" s="58"/>
      <c r="O518" s="59" t="s">
        <v>3249</v>
      </c>
      <c r="P518" s="59" t="s">
        <v>45</v>
      </c>
    </row>
    <row r="519" spans="1:16" ht="13.5" thickBot="1">
      <c r="A519" s="21" t="str">
        <f t="shared" si="42"/>
        <v> BBS 11 </v>
      </c>
      <c r="B519" s="6" t="str">
        <f t="shared" si="43"/>
        <v>I</v>
      </c>
      <c r="C519" s="21">
        <f t="shared" si="44"/>
        <v>41901.697</v>
      </c>
      <c r="D519" s="28" t="str">
        <f t="shared" si="45"/>
        <v>vis</v>
      </c>
      <c r="E519" s="56">
        <f>VLOOKUP(C519,Active!C$21:E$973,3,FALSE)</f>
        <v>-1489.9939070799896</v>
      </c>
      <c r="F519" s="6" t="s">
        <v>1481</v>
      </c>
      <c r="G519" s="28" t="str">
        <f t="shared" si="46"/>
        <v>41901.697</v>
      </c>
      <c r="H519" s="21">
        <f t="shared" si="47"/>
        <v>-1490</v>
      </c>
      <c r="I519" s="57" t="s">
        <v>46</v>
      </c>
      <c r="J519" s="58" t="s">
        <v>47</v>
      </c>
      <c r="K519" s="57">
        <v>-1490</v>
      </c>
      <c r="L519" s="57" t="s">
        <v>3309</v>
      </c>
      <c r="M519" s="58" t="s">
        <v>1979</v>
      </c>
      <c r="N519" s="58"/>
      <c r="O519" s="59" t="s">
        <v>48</v>
      </c>
      <c r="P519" s="59" t="s">
        <v>49</v>
      </c>
    </row>
    <row r="520" spans="1:16" ht="13.5" thickBot="1">
      <c r="A520" s="21" t="str">
        <f t="shared" si="42"/>
        <v> BBS 11 </v>
      </c>
      <c r="B520" s="6" t="str">
        <f t="shared" si="43"/>
        <v>I</v>
      </c>
      <c r="C520" s="21">
        <f t="shared" si="44"/>
        <v>41903.499000000003</v>
      </c>
      <c r="D520" s="28" t="str">
        <f t="shared" si="45"/>
        <v>vis</v>
      </c>
      <c r="E520" s="56">
        <f>VLOOKUP(C520,Active!C$21:E$973,3,FALSE)</f>
        <v>-1488.9997526199418</v>
      </c>
      <c r="F520" s="6" t="s">
        <v>1481</v>
      </c>
      <c r="G520" s="28" t="str">
        <f t="shared" si="46"/>
        <v>41903.499</v>
      </c>
      <c r="H520" s="21">
        <f t="shared" si="47"/>
        <v>-1489</v>
      </c>
      <c r="I520" s="57" t="s">
        <v>50</v>
      </c>
      <c r="J520" s="58" t="s">
        <v>51</v>
      </c>
      <c r="K520" s="57">
        <v>-1489</v>
      </c>
      <c r="L520" s="57" t="s">
        <v>3412</v>
      </c>
      <c r="M520" s="58" t="s">
        <v>1979</v>
      </c>
      <c r="N520" s="58"/>
      <c r="O520" s="59" t="s">
        <v>3239</v>
      </c>
      <c r="P520" s="59" t="s">
        <v>49</v>
      </c>
    </row>
    <row r="521" spans="1:16" ht="13.5" thickBot="1">
      <c r="A521" s="21" t="str">
        <f t="shared" si="42"/>
        <v> JBAA 85.445 </v>
      </c>
      <c r="B521" s="6" t="str">
        <f t="shared" si="43"/>
        <v>I</v>
      </c>
      <c r="C521" s="21">
        <f t="shared" si="44"/>
        <v>41912.557999999997</v>
      </c>
      <c r="D521" s="28" t="str">
        <f t="shared" si="45"/>
        <v>vis</v>
      </c>
      <c r="E521" s="56">
        <f>VLOOKUP(C521,Active!C$21:E$973,3,FALSE)</f>
        <v>-1484.0019472628098</v>
      </c>
      <c r="F521" s="6" t="s">
        <v>1481</v>
      </c>
      <c r="G521" s="28" t="str">
        <f t="shared" si="46"/>
        <v>41912.558</v>
      </c>
      <c r="H521" s="21">
        <f t="shared" si="47"/>
        <v>-1484</v>
      </c>
      <c r="I521" s="57" t="s">
        <v>52</v>
      </c>
      <c r="J521" s="58" t="s">
        <v>53</v>
      </c>
      <c r="K521" s="57">
        <v>-1484</v>
      </c>
      <c r="L521" s="57" t="s">
        <v>2894</v>
      </c>
      <c r="M521" s="58" t="s">
        <v>1979</v>
      </c>
      <c r="N521" s="58"/>
      <c r="O521" s="59" t="s">
        <v>54</v>
      </c>
      <c r="P521" s="59" t="s">
        <v>55</v>
      </c>
    </row>
    <row r="522" spans="1:16" ht="13.5" thickBot="1">
      <c r="A522" s="21" t="str">
        <f t="shared" si="42"/>
        <v>IBVS 1379 </v>
      </c>
      <c r="B522" s="6" t="str">
        <f t="shared" si="43"/>
        <v>I</v>
      </c>
      <c r="C522" s="21">
        <f t="shared" si="44"/>
        <v>41919.8125</v>
      </c>
      <c r="D522" s="28" t="str">
        <f t="shared" si="45"/>
        <v>vis</v>
      </c>
      <c r="E522" s="56">
        <f>VLOOKUP(C522,Active!C$21:E$973,3,FALSE)</f>
        <v>-1479.9996756033163</v>
      </c>
      <c r="F522" s="6" t="s">
        <v>1481</v>
      </c>
      <c r="G522" s="28" t="str">
        <f t="shared" si="46"/>
        <v>41919.8125</v>
      </c>
      <c r="H522" s="21">
        <f t="shared" si="47"/>
        <v>-1480</v>
      </c>
      <c r="I522" s="57" t="s">
        <v>56</v>
      </c>
      <c r="J522" s="58" t="s">
        <v>57</v>
      </c>
      <c r="K522" s="57">
        <v>-1480</v>
      </c>
      <c r="L522" s="57" t="s">
        <v>58</v>
      </c>
      <c r="M522" s="58" t="s">
        <v>2435</v>
      </c>
      <c r="N522" s="58" t="s">
        <v>2436</v>
      </c>
      <c r="O522" s="59" t="s">
        <v>59</v>
      </c>
      <c r="P522" s="60" t="s">
        <v>60</v>
      </c>
    </row>
    <row r="523" spans="1:16" ht="13.5" thickBot="1">
      <c r="A523" s="21" t="str">
        <f t="shared" ref="A523:A586" si="48">P523</f>
        <v> BBS 11 </v>
      </c>
      <c r="B523" s="6" t="str">
        <f t="shared" ref="B523:B586" si="49">IF(H523=INT(H523),"I","II")</f>
        <v>I</v>
      </c>
      <c r="C523" s="21">
        <f t="shared" ref="C523:C586" si="50">1*G523</f>
        <v>41919.815000000002</v>
      </c>
      <c r="D523" s="28" t="str">
        <f t="shared" ref="D523:D586" si="51">VLOOKUP(F523,I$1:J$5,2,FALSE)</f>
        <v>vis</v>
      </c>
      <c r="E523" s="56">
        <f>VLOOKUP(C523,Active!C$21:E$973,3,FALSE)</f>
        <v>-1479.9982963657178</v>
      </c>
      <c r="F523" s="6" t="s">
        <v>1481</v>
      </c>
      <c r="G523" s="28" t="str">
        <f t="shared" ref="G523:G586" si="52">MID(I523,3,LEN(I523)-3)</f>
        <v>41919.815</v>
      </c>
      <c r="H523" s="21">
        <f t="shared" ref="H523:H586" si="53">1*K523</f>
        <v>-1480</v>
      </c>
      <c r="I523" s="57" t="s">
        <v>61</v>
      </c>
      <c r="J523" s="58" t="s">
        <v>62</v>
      </c>
      <c r="K523" s="57">
        <v>-1480</v>
      </c>
      <c r="L523" s="57" t="s">
        <v>2869</v>
      </c>
      <c r="M523" s="58" t="s">
        <v>1979</v>
      </c>
      <c r="N523" s="58"/>
      <c r="O523" s="59" t="s">
        <v>63</v>
      </c>
      <c r="P523" s="59" t="s">
        <v>49</v>
      </c>
    </row>
    <row r="524" spans="1:16" ht="13.5" thickBot="1">
      <c r="A524" s="21" t="str">
        <f t="shared" si="48"/>
        <v> BBS 11 </v>
      </c>
      <c r="B524" s="6" t="str">
        <f t="shared" si="49"/>
        <v>I</v>
      </c>
      <c r="C524" s="21">
        <f t="shared" si="50"/>
        <v>41934.317000000003</v>
      </c>
      <c r="D524" s="28" t="str">
        <f t="shared" si="51"/>
        <v>vis</v>
      </c>
      <c r="E524" s="56">
        <f>VLOOKUP(C524,Active!C$21:E$973,3,FALSE)</f>
        <v>-1471.9976149120055</v>
      </c>
      <c r="F524" s="6" t="s">
        <v>1481</v>
      </c>
      <c r="G524" s="28" t="str">
        <f t="shared" si="52"/>
        <v>41934.317</v>
      </c>
      <c r="H524" s="21">
        <f t="shared" si="53"/>
        <v>-1472</v>
      </c>
      <c r="I524" s="57" t="s">
        <v>64</v>
      </c>
      <c r="J524" s="58" t="s">
        <v>65</v>
      </c>
      <c r="K524" s="57">
        <v>-1472</v>
      </c>
      <c r="L524" s="57" t="s">
        <v>3417</v>
      </c>
      <c r="M524" s="58" t="s">
        <v>1979</v>
      </c>
      <c r="N524" s="58"/>
      <c r="O524" s="59" t="s">
        <v>3249</v>
      </c>
      <c r="P524" s="59" t="s">
        <v>49</v>
      </c>
    </row>
    <row r="525" spans="1:16" ht="13.5" thickBot="1">
      <c r="A525" s="21" t="str">
        <f t="shared" si="48"/>
        <v> BBS 11 </v>
      </c>
      <c r="B525" s="6" t="str">
        <f t="shared" si="49"/>
        <v>I</v>
      </c>
      <c r="C525" s="21">
        <f t="shared" si="50"/>
        <v>41934.328999999998</v>
      </c>
      <c r="D525" s="28" t="str">
        <f t="shared" si="51"/>
        <v>vis</v>
      </c>
      <c r="E525" s="56">
        <f>VLOOKUP(C525,Active!C$21:E$973,3,FALSE)</f>
        <v>-1471.9909945715417</v>
      </c>
      <c r="F525" s="6" t="s">
        <v>1481</v>
      </c>
      <c r="G525" s="28" t="str">
        <f t="shared" si="52"/>
        <v>41934.329</v>
      </c>
      <c r="H525" s="21">
        <f t="shared" si="53"/>
        <v>-1472</v>
      </c>
      <c r="I525" s="57" t="s">
        <v>66</v>
      </c>
      <c r="J525" s="58" t="s">
        <v>67</v>
      </c>
      <c r="K525" s="57">
        <v>-1472</v>
      </c>
      <c r="L525" s="57" t="s">
        <v>3044</v>
      </c>
      <c r="M525" s="58" t="s">
        <v>1979</v>
      </c>
      <c r="N525" s="58"/>
      <c r="O525" s="59" t="s">
        <v>3163</v>
      </c>
      <c r="P525" s="59" t="s">
        <v>49</v>
      </c>
    </row>
    <row r="526" spans="1:16" ht="13.5" thickBot="1">
      <c r="A526" s="21" t="str">
        <f t="shared" si="48"/>
        <v>BAVM 28 </v>
      </c>
      <c r="B526" s="6" t="str">
        <f t="shared" si="49"/>
        <v>I</v>
      </c>
      <c r="C526" s="21">
        <f t="shared" si="50"/>
        <v>41941.544999999998</v>
      </c>
      <c r="D526" s="28" t="str">
        <f t="shared" si="51"/>
        <v>vis</v>
      </c>
      <c r="E526" s="56">
        <f>VLOOKUP(C526,Active!C$21:E$973,3,FALSE)</f>
        <v>-1468.0099631710461</v>
      </c>
      <c r="F526" s="6" t="s">
        <v>1481</v>
      </c>
      <c r="G526" s="28" t="str">
        <f t="shared" si="52"/>
        <v>41941.545</v>
      </c>
      <c r="H526" s="21">
        <f t="shared" si="53"/>
        <v>-1468</v>
      </c>
      <c r="I526" s="57" t="s">
        <v>68</v>
      </c>
      <c r="J526" s="58" t="s">
        <v>69</v>
      </c>
      <c r="K526" s="57">
        <v>-1468</v>
      </c>
      <c r="L526" s="57" t="s">
        <v>2808</v>
      </c>
      <c r="M526" s="58" t="s">
        <v>1979</v>
      </c>
      <c r="N526" s="58"/>
      <c r="O526" s="59" t="s">
        <v>70</v>
      </c>
      <c r="P526" s="60" t="s">
        <v>71</v>
      </c>
    </row>
    <row r="527" spans="1:16" ht="13.5" thickBot="1">
      <c r="A527" s="21" t="str">
        <f t="shared" si="48"/>
        <v>BAVM 28 </v>
      </c>
      <c r="B527" s="6" t="str">
        <f t="shared" si="49"/>
        <v>I</v>
      </c>
      <c r="C527" s="21">
        <f t="shared" si="50"/>
        <v>41943.377999999997</v>
      </c>
      <c r="D527" s="28" t="str">
        <f t="shared" si="51"/>
        <v>vis</v>
      </c>
      <c r="E527" s="56">
        <f>VLOOKUP(C527,Active!C$21:E$973,3,FALSE)</f>
        <v>-1466.9987061647955</v>
      </c>
      <c r="F527" s="6" t="s">
        <v>1481</v>
      </c>
      <c r="G527" s="28" t="str">
        <f t="shared" si="52"/>
        <v>41943.378</v>
      </c>
      <c r="H527" s="21">
        <f t="shared" si="53"/>
        <v>-1467</v>
      </c>
      <c r="I527" s="57" t="s">
        <v>72</v>
      </c>
      <c r="J527" s="58" t="s">
        <v>73</v>
      </c>
      <c r="K527" s="57">
        <v>-1467</v>
      </c>
      <c r="L527" s="57" t="s">
        <v>2840</v>
      </c>
      <c r="M527" s="58" t="s">
        <v>1979</v>
      </c>
      <c r="N527" s="58"/>
      <c r="O527" s="59" t="s">
        <v>70</v>
      </c>
      <c r="P527" s="60" t="s">
        <v>71</v>
      </c>
    </row>
    <row r="528" spans="1:16" ht="13.5" thickBot="1">
      <c r="A528" s="21" t="str">
        <f t="shared" si="48"/>
        <v> BBS 12 </v>
      </c>
      <c r="B528" s="6" t="str">
        <f t="shared" si="49"/>
        <v>I</v>
      </c>
      <c r="C528" s="21">
        <f t="shared" si="50"/>
        <v>41981.432000000001</v>
      </c>
      <c r="D528" s="28" t="str">
        <f t="shared" si="51"/>
        <v>vis</v>
      </c>
      <c r="E528" s="56">
        <f>VLOOKUP(C528,Active!C$21:E$973,3,FALSE)</f>
        <v>-1446.004503155584</v>
      </c>
      <c r="F528" s="6" t="s">
        <v>1481</v>
      </c>
      <c r="G528" s="28" t="str">
        <f t="shared" si="52"/>
        <v>41981.432</v>
      </c>
      <c r="H528" s="21">
        <f t="shared" si="53"/>
        <v>-1446</v>
      </c>
      <c r="I528" s="57" t="s">
        <v>74</v>
      </c>
      <c r="J528" s="58" t="s">
        <v>75</v>
      </c>
      <c r="K528" s="57">
        <v>-1446</v>
      </c>
      <c r="L528" s="57" t="s">
        <v>3077</v>
      </c>
      <c r="M528" s="58" t="s">
        <v>1979</v>
      </c>
      <c r="N528" s="58"/>
      <c r="O528" s="59" t="s">
        <v>3239</v>
      </c>
      <c r="P528" s="59" t="s">
        <v>76</v>
      </c>
    </row>
    <row r="529" spans="1:16" ht="13.5" thickBot="1">
      <c r="A529" s="21" t="str">
        <f t="shared" si="48"/>
        <v> AAPS 35.288 </v>
      </c>
      <c r="B529" s="6" t="str">
        <f t="shared" si="49"/>
        <v>I</v>
      </c>
      <c r="C529" s="21">
        <f t="shared" si="50"/>
        <v>41981.440499999997</v>
      </c>
      <c r="D529" s="28" t="str">
        <f t="shared" si="51"/>
        <v>vis</v>
      </c>
      <c r="E529" s="56">
        <f>VLOOKUP(C529,Active!C$21:E$973,3,FALSE)</f>
        <v>-1445.9998137477558</v>
      </c>
      <c r="F529" s="6" t="s">
        <v>1481</v>
      </c>
      <c r="G529" s="28" t="str">
        <f t="shared" si="52"/>
        <v>41981.4405</v>
      </c>
      <c r="H529" s="21">
        <f t="shared" si="53"/>
        <v>-1446</v>
      </c>
      <c r="I529" s="57" t="s">
        <v>77</v>
      </c>
      <c r="J529" s="58" t="s">
        <v>78</v>
      </c>
      <c r="K529" s="57">
        <v>-1446</v>
      </c>
      <c r="L529" s="57" t="s">
        <v>79</v>
      </c>
      <c r="M529" s="58" t="s">
        <v>2435</v>
      </c>
      <c r="N529" s="58" t="s">
        <v>2436</v>
      </c>
      <c r="O529" s="59" t="s">
        <v>2420</v>
      </c>
      <c r="P529" s="59" t="s">
        <v>3217</v>
      </c>
    </row>
    <row r="530" spans="1:16" ht="13.5" thickBot="1">
      <c r="A530" s="21" t="str">
        <f t="shared" si="48"/>
        <v> BBS 12 </v>
      </c>
      <c r="B530" s="6" t="str">
        <f t="shared" si="49"/>
        <v>I</v>
      </c>
      <c r="C530" s="21">
        <f t="shared" si="50"/>
        <v>41983.258999999998</v>
      </c>
      <c r="D530" s="28" t="str">
        <f t="shared" si="51"/>
        <v>vis</v>
      </c>
      <c r="E530" s="56">
        <f>VLOOKUP(C530,Active!C$21:E$973,3,FALSE)</f>
        <v>-1444.9965563195674</v>
      </c>
      <c r="F530" s="6" t="s">
        <v>1481</v>
      </c>
      <c r="G530" s="28" t="str">
        <f t="shared" si="52"/>
        <v>41983.259</v>
      </c>
      <c r="H530" s="21">
        <f t="shared" si="53"/>
        <v>-1445</v>
      </c>
      <c r="I530" s="57" t="s">
        <v>80</v>
      </c>
      <c r="J530" s="58" t="s">
        <v>81</v>
      </c>
      <c r="K530" s="57">
        <v>-1445</v>
      </c>
      <c r="L530" s="57" t="s">
        <v>3336</v>
      </c>
      <c r="M530" s="58" t="s">
        <v>1979</v>
      </c>
      <c r="N530" s="58"/>
      <c r="O530" s="59" t="s">
        <v>3249</v>
      </c>
      <c r="P530" s="59" t="s">
        <v>76</v>
      </c>
    </row>
    <row r="531" spans="1:16" ht="13.5" thickBot="1">
      <c r="A531" s="21" t="str">
        <f t="shared" si="48"/>
        <v> BAC 28.41 </v>
      </c>
      <c r="B531" s="6" t="str">
        <f t="shared" si="49"/>
        <v>I</v>
      </c>
      <c r="C531" s="21">
        <f t="shared" si="50"/>
        <v>41990.502999999997</v>
      </c>
      <c r="D531" s="28" t="str">
        <f t="shared" si="51"/>
        <v>vis</v>
      </c>
      <c r="E531" s="56">
        <f>VLOOKUP(C531,Active!C$21:E$973,3,FALSE)</f>
        <v>-1441.0000774579842</v>
      </c>
      <c r="F531" s="6" t="s">
        <v>1481</v>
      </c>
      <c r="G531" s="28" t="str">
        <f t="shared" si="52"/>
        <v>41990.5030</v>
      </c>
      <c r="H531" s="21">
        <f t="shared" si="53"/>
        <v>-1441</v>
      </c>
      <c r="I531" s="57" t="s">
        <v>82</v>
      </c>
      <c r="J531" s="58" t="s">
        <v>83</v>
      </c>
      <c r="K531" s="57">
        <v>-1441</v>
      </c>
      <c r="L531" s="57" t="s">
        <v>84</v>
      </c>
      <c r="M531" s="58" t="s">
        <v>2435</v>
      </c>
      <c r="N531" s="58" t="s">
        <v>2436</v>
      </c>
      <c r="O531" s="59" t="s">
        <v>85</v>
      </c>
      <c r="P531" s="59" t="s">
        <v>86</v>
      </c>
    </row>
    <row r="532" spans="1:16" ht="13.5" thickBot="1">
      <c r="A532" s="21" t="str">
        <f t="shared" si="48"/>
        <v> BAC 28.41 </v>
      </c>
      <c r="B532" s="6" t="str">
        <f t="shared" si="49"/>
        <v>I</v>
      </c>
      <c r="C532" s="21">
        <f t="shared" si="50"/>
        <v>41992.315000000002</v>
      </c>
      <c r="D532" s="28" t="str">
        <f t="shared" si="51"/>
        <v>vis</v>
      </c>
      <c r="E532" s="56">
        <f>VLOOKUP(C532,Active!C$21:E$973,3,FALSE)</f>
        <v>-1440.0004060475464</v>
      </c>
      <c r="F532" s="6" t="s">
        <v>1481</v>
      </c>
      <c r="G532" s="28" t="str">
        <f t="shared" si="52"/>
        <v>41992.3150</v>
      </c>
      <c r="H532" s="21">
        <f t="shared" si="53"/>
        <v>-1440</v>
      </c>
      <c r="I532" s="57" t="s">
        <v>87</v>
      </c>
      <c r="J532" s="58" t="s">
        <v>88</v>
      </c>
      <c r="K532" s="57">
        <v>-1440</v>
      </c>
      <c r="L532" s="57" t="s">
        <v>89</v>
      </c>
      <c r="M532" s="58" t="s">
        <v>2435</v>
      </c>
      <c r="N532" s="58" t="s">
        <v>2436</v>
      </c>
      <c r="O532" s="59" t="s">
        <v>85</v>
      </c>
      <c r="P532" s="59" t="s">
        <v>86</v>
      </c>
    </row>
    <row r="533" spans="1:16" ht="13.5" thickBot="1">
      <c r="A533" s="21" t="str">
        <f t="shared" si="48"/>
        <v> AVSJ 5.86 </v>
      </c>
      <c r="B533" s="6" t="str">
        <f t="shared" si="49"/>
        <v>I</v>
      </c>
      <c r="C533" s="21">
        <f t="shared" si="50"/>
        <v>42008.625</v>
      </c>
      <c r="D533" s="28" t="str">
        <f t="shared" si="51"/>
        <v>vis</v>
      </c>
      <c r="E533" s="56">
        <f>VLOOKUP(C533,Active!C$21:E$973,3,FALSE)</f>
        <v>-1431.0022599635563</v>
      </c>
      <c r="F533" s="6" t="s">
        <v>1481</v>
      </c>
      <c r="G533" s="28" t="str">
        <f t="shared" si="52"/>
        <v>42008.625</v>
      </c>
      <c r="H533" s="21">
        <f t="shared" si="53"/>
        <v>-1431</v>
      </c>
      <c r="I533" s="57" t="s">
        <v>90</v>
      </c>
      <c r="J533" s="58" t="s">
        <v>91</v>
      </c>
      <c r="K533" s="57">
        <v>-1431</v>
      </c>
      <c r="L533" s="57" t="s">
        <v>2894</v>
      </c>
      <c r="M533" s="58" t="s">
        <v>1979</v>
      </c>
      <c r="N533" s="58"/>
      <c r="O533" s="59" t="s">
        <v>3323</v>
      </c>
      <c r="P533" s="59" t="s">
        <v>92</v>
      </c>
    </row>
    <row r="534" spans="1:16" ht="13.5" thickBot="1">
      <c r="A534" s="21" t="str">
        <f t="shared" si="48"/>
        <v> BAC 28.41 </v>
      </c>
      <c r="B534" s="6" t="str">
        <f t="shared" si="49"/>
        <v>I</v>
      </c>
      <c r="C534" s="21">
        <f t="shared" si="50"/>
        <v>42019.504000000001</v>
      </c>
      <c r="D534" s="28" t="str">
        <f t="shared" si="51"/>
        <v>vis</v>
      </c>
      <c r="E534" s="56">
        <f>VLOOKUP(C534,Active!C$21:E$973,3,FALSE)</f>
        <v>-1425.0003696356748</v>
      </c>
      <c r="F534" s="6" t="s">
        <v>1481</v>
      </c>
      <c r="G534" s="28" t="str">
        <f t="shared" si="52"/>
        <v>42019.5040</v>
      </c>
      <c r="H534" s="21">
        <f t="shared" si="53"/>
        <v>-1425</v>
      </c>
      <c r="I534" s="57" t="s">
        <v>93</v>
      </c>
      <c r="J534" s="58" t="s">
        <v>94</v>
      </c>
      <c r="K534" s="57">
        <v>-1425</v>
      </c>
      <c r="L534" s="57" t="s">
        <v>89</v>
      </c>
      <c r="M534" s="58" t="s">
        <v>2435</v>
      </c>
      <c r="N534" s="58" t="s">
        <v>2436</v>
      </c>
      <c r="O534" s="59" t="s">
        <v>85</v>
      </c>
      <c r="P534" s="59" t="s">
        <v>86</v>
      </c>
    </row>
    <row r="535" spans="1:16" ht="13.5" thickBot="1">
      <c r="A535" s="21" t="str">
        <f t="shared" si="48"/>
        <v> BBS 13 </v>
      </c>
      <c r="B535" s="6" t="str">
        <f t="shared" si="49"/>
        <v>I</v>
      </c>
      <c r="C535" s="21">
        <f t="shared" si="50"/>
        <v>42050.307000000001</v>
      </c>
      <c r="D535" s="28" t="str">
        <f t="shared" si="51"/>
        <v>vis</v>
      </c>
      <c r="E535" s="56">
        <f>VLOOKUP(C535,Active!C$21:E$973,3,FALSE)</f>
        <v>-1408.0065073533212</v>
      </c>
      <c r="F535" s="6" t="s">
        <v>1481</v>
      </c>
      <c r="G535" s="28" t="str">
        <f t="shared" si="52"/>
        <v>42050.307</v>
      </c>
      <c r="H535" s="21">
        <f t="shared" si="53"/>
        <v>-1408</v>
      </c>
      <c r="I535" s="57" t="s">
        <v>95</v>
      </c>
      <c r="J535" s="58" t="s">
        <v>96</v>
      </c>
      <c r="K535" s="57">
        <v>-1408</v>
      </c>
      <c r="L535" s="57" t="s">
        <v>2620</v>
      </c>
      <c r="M535" s="58" t="s">
        <v>1979</v>
      </c>
      <c r="N535" s="58"/>
      <c r="O535" s="59" t="s">
        <v>3249</v>
      </c>
      <c r="P535" s="59" t="s">
        <v>97</v>
      </c>
    </row>
    <row r="536" spans="1:16" ht="13.5" thickBot="1">
      <c r="A536" s="21" t="str">
        <f t="shared" si="48"/>
        <v> AVSJ 6.27 </v>
      </c>
      <c r="B536" s="6" t="str">
        <f t="shared" si="49"/>
        <v>I</v>
      </c>
      <c r="C536" s="21">
        <f t="shared" si="50"/>
        <v>42057.553999999996</v>
      </c>
      <c r="D536" s="28" t="str">
        <f t="shared" si="51"/>
        <v>vis</v>
      </c>
      <c r="E536" s="56">
        <f>VLOOKUP(C536,Active!C$21:E$973,3,FALSE)</f>
        <v>-1404.0083734066232</v>
      </c>
      <c r="F536" s="6" t="s">
        <v>1481</v>
      </c>
      <c r="G536" s="28" t="str">
        <f t="shared" si="52"/>
        <v>42057.554</v>
      </c>
      <c r="H536" s="21">
        <f t="shared" si="53"/>
        <v>-1404</v>
      </c>
      <c r="I536" s="57" t="s">
        <v>98</v>
      </c>
      <c r="J536" s="58" t="s">
        <v>99</v>
      </c>
      <c r="K536" s="57">
        <v>-1404</v>
      </c>
      <c r="L536" s="57" t="s">
        <v>2696</v>
      </c>
      <c r="M536" s="58" t="s">
        <v>1979</v>
      </c>
      <c r="N536" s="58"/>
      <c r="O536" s="59" t="s">
        <v>3323</v>
      </c>
      <c r="P536" s="59" t="s">
        <v>100</v>
      </c>
    </row>
    <row r="537" spans="1:16" ht="13.5" thickBot="1">
      <c r="A537" s="21" t="str">
        <f t="shared" si="48"/>
        <v> AVSJ 6.27 </v>
      </c>
      <c r="B537" s="6" t="str">
        <f t="shared" si="49"/>
        <v>I</v>
      </c>
      <c r="C537" s="21">
        <f t="shared" si="50"/>
        <v>42086.565000000002</v>
      </c>
      <c r="D537" s="28" t="str">
        <f t="shared" si="51"/>
        <v>vis</v>
      </c>
      <c r="E537" s="56">
        <f>VLOOKUP(C537,Active!C$21:E$973,3,FALSE)</f>
        <v>-1388.0031486339237</v>
      </c>
      <c r="F537" s="6" t="s">
        <v>1481</v>
      </c>
      <c r="G537" s="28" t="str">
        <f t="shared" si="52"/>
        <v>42086.565</v>
      </c>
      <c r="H537" s="21">
        <f t="shared" si="53"/>
        <v>-1388</v>
      </c>
      <c r="I537" s="57" t="s">
        <v>101</v>
      </c>
      <c r="J537" s="58" t="s">
        <v>102</v>
      </c>
      <c r="K537" s="57">
        <v>-1388</v>
      </c>
      <c r="L537" s="57" t="s">
        <v>2981</v>
      </c>
      <c r="M537" s="58" t="s">
        <v>1979</v>
      </c>
      <c r="N537" s="58"/>
      <c r="O537" s="59" t="s">
        <v>3323</v>
      </c>
      <c r="P537" s="59" t="s">
        <v>100</v>
      </c>
    </row>
    <row r="538" spans="1:16" ht="13.5" thickBot="1">
      <c r="A538" s="21" t="str">
        <f t="shared" si="48"/>
        <v> JBAA 85.445 </v>
      </c>
      <c r="B538" s="6" t="str">
        <f t="shared" si="49"/>
        <v>I</v>
      </c>
      <c r="C538" s="21">
        <f t="shared" si="50"/>
        <v>42155.446000000004</v>
      </c>
      <c r="D538" s="28" t="str">
        <f t="shared" si="51"/>
        <v>vis</v>
      </c>
      <c r="E538" s="56">
        <f>VLOOKUP(C538,Active!C$21:E$973,3,FALSE)</f>
        <v>-1350.001842661427</v>
      </c>
      <c r="F538" s="6" t="s">
        <v>1481</v>
      </c>
      <c r="G538" s="28" t="str">
        <f t="shared" si="52"/>
        <v>42155.446</v>
      </c>
      <c r="H538" s="21">
        <f t="shared" si="53"/>
        <v>-1350</v>
      </c>
      <c r="I538" s="57" t="s">
        <v>103</v>
      </c>
      <c r="J538" s="58" t="s">
        <v>104</v>
      </c>
      <c r="K538" s="57">
        <v>-1350</v>
      </c>
      <c r="L538" s="57" t="s">
        <v>1946</v>
      </c>
      <c r="M538" s="58" t="s">
        <v>1979</v>
      </c>
      <c r="N538" s="58"/>
      <c r="O538" s="59" t="s">
        <v>105</v>
      </c>
      <c r="P538" s="59" t="s">
        <v>55</v>
      </c>
    </row>
    <row r="539" spans="1:16" ht="13.5" thickBot="1">
      <c r="A539" s="21" t="str">
        <f t="shared" si="48"/>
        <v> BBS 17 </v>
      </c>
      <c r="B539" s="6" t="str">
        <f t="shared" si="49"/>
        <v>I</v>
      </c>
      <c r="C539" s="21">
        <f t="shared" si="50"/>
        <v>42280.521999999997</v>
      </c>
      <c r="D539" s="28" t="str">
        <f t="shared" si="51"/>
        <v>vis</v>
      </c>
      <c r="E539" s="56">
        <f>VLOOKUP(C539,Active!C$21:E$973,3,FALSE)</f>
        <v>-1280.9980339795602</v>
      </c>
      <c r="F539" s="6" t="s">
        <v>1481</v>
      </c>
      <c r="G539" s="28" t="str">
        <f t="shared" si="52"/>
        <v>42280.522</v>
      </c>
      <c r="H539" s="21">
        <f t="shared" si="53"/>
        <v>-1281</v>
      </c>
      <c r="I539" s="57" t="s">
        <v>106</v>
      </c>
      <c r="J539" s="58" t="s">
        <v>107</v>
      </c>
      <c r="K539" s="57">
        <v>-1281</v>
      </c>
      <c r="L539" s="57" t="s">
        <v>3417</v>
      </c>
      <c r="M539" s="58" t="s">
        <v>1979</v>
      </c>
      <c r="N539" s="58"/>
      <c r="O539" s="59" t="s">
        <v>108</v>
      </c>
      <c r="P539" s="59" t="s">
        <v>109</v>
      </c>
    </row>
    <row r="540" spans="1:16" ht="13.5" thickBot="1">
      <c r="A540" s="21" t="str">
        <f t="shared" si="48"/>
        <v> BBS 17 </v>
      </c>
      <c r="B540" s="6" t="str">
        <f t="shared" si="49"/>
        <v>I</v>
      </c>
      <c r="C540" s="21">
        <f t="shared" si="50"/>
        <v>42280.523999999998</v>
      </c>
      <c r="D540" s="28" t="str">
        <f t="shared" si="51"/>
        <v>vis</v>
      </c>
      <c r="E540" s="56">
        <f>VLOOKUP(C540,Active!C$21:E$973,3,FALSE)</f>
        <v>-1280.9969305894822</v>
      </c>
      <c r="F540" s="6" t="s">
        <v>1481</v>
      </c>
      <c r="G540" s="28" t="str">
        <f t="shared" si="52"/>
        <v>42280.524</v>
      </c>
      <c r="H540" s="21">
        <f t="shared" si="53"/>
        <v>-1281</v>
      </c>
      <c r="I540" s="57" t="s">
        <v>110</v>
      </c>
      <c r="J540" s="58" t="s">
        <v>111</v>
      </c>
      <c r="K540" s="57">
        <v>-1281</v>
      </c>
      <c r="L540" s="57" t="s">
        <v>3336</v>
      </c>
      <c r="M540" s="58" t="s">
        <v>1979</v>
      </c>
      <c r="N540" s="58"/>
      <c r="O540" s="59" t="s">
        <v>112</v>
      </c>
      <c r="P540" s="59" t="s">
        <v>109</v>
      </c>
    </row>
    <row r="541" spans="1:16" ht="13.5" thickBot="1">
      <c r="A541" s="21" t="str">
        <f t="shared" si="48"/>
        <v> BBS 17 </v>
      </c>
      <c r="B541" s="6" t="str">
        <f t="shared" si="49"/>
        <v>I</v>
      </c>
      <c r="C541" s="21">
        <f t="shared" si="50"/>
        <v>42280.538</v>
      </c>
      <c r="D541" s="28" t="str">
        <f t="shared" si="51"/>
        <v>vis</v>
      </c>
      <c r="E541" s="56">
        <f>VLOOKUP(C541,Active!C$21:E$973,3,FALSE)</f>
        <v>-1280.9892068589363</v>
      </c>
      <c r="F541" s="6" t="s">
        <v>1481</v>
      </c>
      <c r="G541" s="28" t="str">
        <f t="shared" si="52"/>
        <v>42280.538</v>
      </c>
      <c r="H541" s="21">
        <f t="shared" si="53"/>
        <v>-1281</v>
      </c>
      <c r="I541" s="57" t="s">
        <v>113</v>
      </c>
      <c r="J541" s="58" t="s">
        <v>114</v>
      </c>
      <c r="K541" s="57">
        <v>-1281</v>
      </c>
      <c r="L541" s="57" t="s">
        <v>115</v>
      </c>
      <c r="M541" s="58" t="s">
        <v>1979</v>
      </c>
      <c r="N541" s="58"/>
      <c r="O541" s="59" t="s">
        <v>116</v>
      </c>
      <c r="P541" s="59" t="s">
        <v>109</v>
      </c>
    </row>
    <row r="542" spans="1:16" ht="13.5" thickBot="1">
      <c r="A542" s="21" t="str">
        <f t="shared" si="48"/>
        <v> AVSJ 6.27 </v>
      </c>
      <c r="B542" s="6" t="str">
        <f t="shared" si="49"/>
        <v>I</v>
      </c>
      <c r="C542" s="21">
        <f t="shared" si="50"/>
        <v>42289.574000000001</v>
      </c>
      <c r="D542" s="28" t="str">
        <f t="shared" si="51"/>
        <v>vis</v>
      </c>
      <c r="E542" s="56">
        <f>VLOOKUP(C542,Active!C$21:E$973,3,FALSE)</f>
        <v>-1276.0040904876951</v>
      </c>
      <c r="F542" s="6" t="s">
        <v>1481</v>
      </c>
      <c r="G542" s="28" t="str">
        <f t="shared" si="52"/>
        <v>42289.574</v>
      </c>
      <c r="H542" s="21">
        <f t="shared" si="53"/>
        <v>-1276</v>
      </c>
      <c r="I542" s="57" t="s">
        <v>117</v>
      </c>
      <c r="J542" s="58" t="s">
        <v>118</v>
      </c>
      <c r="K542" s="57">
        <v>-1276</v>
      </c>
      <c r="L542" s="57" t="s">
        <v>3037</v>
      </c>
      <c r="M542" s="58" t="s">
        <v>1979</v>
      </c>
      <c r="N542" s="58"/>
      <c r="O542" s="59" t="s">
        <v>3323</v>
      </c>
      <c r="P542" s="59" t="s">
        <v>100</v>
      </c>
    </row>
    <row r="543" spans="1:16" ht="13.5" thickBot="1">
      <c r="A543" s="21" t="str">
        <f t="shared" si="48"/>
        <v> BBS 17 </v>
      </c>
      <c r="B543" s="6" t="str">
        <f t="shared" si="49"/>
        <v>I</v>
      </c>
      <c r="C543" s="21">
        <f t="shared" si="50"/>
        <v>42289.58</v>
      </c>
      <c r="D543" s="28" t="str">
        <f t="shared" si="51"/>
        <v>vis</v>
      </c>
      <c r="E543" s="56">
        <f>VLOOKUP(C543,Active!C$21:E$973,3,FALSE)</f>
        <v>-1276.000780317461</v>
      </c>
      <c r="F543" s="6" t="s">
        <v>1481</v>
      </c>
      <c r="G543" s="28" t="str">
        <f t="shared" si="52"/>
        <v>42289.580</v>
      </c>
      <c r="H543" s="21">
        <f t="shared" si="53"/>
        <v>-1276</v>
      </c>
      <c r="I543" s="57" t="s">
        <v>119</v>
      </c>
      <c r="J543" s="58" t="s">
        <v>120</v>
      </c>
      <c r="K543" s="57">
        <v>-1276</v>
      </c>
      <c r="L543" s="57" t="s">
        <v>3270</v>
      </c>
      <c r="M543" s="58" t="s">
        <v>1979</v>
      </c>
      <c r="N543" s="58"/>
      <c r="O543" s="59" t="s">
        <v>3260</v>
      </c>
      <c r="P543" s="59" t="s">
        <v>109</v>
      </c>
    </row>
    <row r="544" spans="1:16" ht="13.5" thickBot="1">
      <c r="A544" s="21" t="str">
        <f t="shared" si="48"/>
        <v>IBVS 1053 </v>
      </c>
      <c r="B544" s="6" t="str">
        <f t="shared" si="49"/>
        <v>I</v>
      </c>
      <c r="C544" s="21">
        <f t="shared" si="50"/>
        <v>42289.582000000002</v>
      </c>
      <c r="D544" s="28" t="str">
        <f t="shared" si="51"/>
        <v>vis</v>
      </c>
      <c r="E544" s="56">
        <f>VLOOKUP(C544,Active!C$21:E$973,3,FALSE)</f>
        <v>-1275.9996769273832</v>
      </c>
      <c r="F544" s="6" t="s">
        <v>1481</v>
      </c>
      <c r="G544" s="28" t="str">
        <f t="shared" si="52"/>
        <v>42289.582</v>
      </c>
      <c r="H544" s="21">
        <f t="shared" si="53"/>
        <v>-1276</v>
      </c>
      <c r="I544" s="57" t="s">
        <v>121</v>
      </c>
      <c r="J544" s="58" t="s">
        <v>122</v>
      </c>
      <c r="K544" s="57">
        <v>-1276</v>
      </c>
      <c r="L544" s="57" t="s">
        <v>3017</v>
      </c>
      <c r="M544" s="58" t="s">
        <v>2435</v>
      </c>
      <c r="N544" s="58" t="s">
        <v>2436</v>
      </c>
      <c r="O544" s="59" t="s">
        <v>123</v>
      </c>
      <c r="P544" s="60" t="s">
        <v>124</v>
      </c>
    </row>
    <row r="545" spans="1:16" ht="13.5" thickBot="1">
      <c r="A545" s="21" t="str">
        <f t="shared" si="48"/>
        <v>BAVM 28 </v>
      </c>
      <c r="B545" s="6" t="str">
        <f t="shared" si="49"/>
        <v>I</v>
      </c>
      <c r="C545" s="21">
        <f t="shared" si="50"/>
        <v>42309.512999999999</v>
      </c>
      <c r="D545" s="28" t="str">
        <f t="shared" si="51"/>
        <v>vis</v>
      </c>
      <c r="E545" s="56">
        <f>VLOOKUP(C545,Active!C$21:E$973,3,FALSE)</f>
        <v>-1265.0038431076405</v>
      </c>
      <c r="F545" s="6" t="s">
        <v>1481</v>
      </c>
      <c r="G545" s="28" t="str">
        <f t="shared" si="52"/>
        <v>42309.513</v>
      </c>
      <c r="H545" s="21">
        <f t="shared" si="53"/>
        <v>-1265</v>
      </c>
      <c r="I545" s="57" t="s">
        <v>125</v>
      </c>
      <c r="J545" s="58" t="s">
        <v>126</v>
      </c>
      <c r="K545" s="57">
        <v>-1265</v>
      </c>
      <c r="L545" s="57" t="s">
        <v>3037</v>
      </c>
      <c r="M545" s="58" t="s">
        <v>1979</v>
      </c>
      <c r="N545" s="58"/>
      <c r="O545" s="59" t="s">
        <v>70</v>
      </c>
      <c r="P545" s="60" t="s">
        <v>71</v>
      </c>
    </row>
    <row r="546" spans="1:16" ht="13.5" thickBot="1">
      <c r="A546" s="21" t="str">
        <f t="shared" si="48"/>
        <v> AAPS 35.288 </v>
      </c>
      <c r="B546" s="6" t="str">
        <f t="shared" si="49"/>
        <v>I</v>
      </c>
      <c r="C546" s="21">
        <f t="shared" si="50"/>
        <v>42320.3969</v>
      </c>
      <c r="D546" s="28" t="str">
        <f t="shared" si="51"/>
        <v>vis</v>
      </c>
      <c r="E546" s="56">
        <f>VLOOKUP(C546,Active!C$21:E$973,3,FALSE)</f>
        <v>-1258.9992494740684</v>
      </c>
      <c r="F546" s="6" t="s">
        <v>1481</v>
      </c>
      <c r="G546" s="28" t="str">
        <f t="shared" si="52"/>
        <v>42320.3969</v>
      </c>
      <c r="H546" s="21">
        <f t="shared" si="53"/>
        <v>-1259</v>
      </c>
      <c r="I546" s="57" t="s">
        <v>127</v>
      </c>
      <c r="J546" s="58" t="s">
        <v>128</v>
      </c>
      <c r="K546" s="57">
        <v>-1259</v>
      </c>
      <c r="L546" s="57" t="s">
        <v>129</v>
      </c>
      <c r="M546" s="58" t="s">
        <v>2435</v>
      </c>
      <c r="N546" s="58" t="s">
        <v>2436</v>
      </c>
      <c r="O546" s="59" t="s">
        <v>2420</v>
      </c>
      <c r="P546" s="59" t="s">
        <v>3217</v>
      </c>
    </row>
    <row r="547" spans="1:16" ht="13.5" thickBot="1">
      <c r="A547" s="21" t="str">
        <f t="shared" si="48"/>
        <v> AVSJ 6.27 </v>
      </c>
      <c r="B547" s="6" t="str">
        <f t="shared" si="49"/>
        <v>I</v>
      </c>
      <c r="C547" s="21">
        <f t="shared" si="50"/>
        <v>42365.688000000002</v>
      </c>
      <c r="D547" s="28" t="str">
        <f t="shared" si="51"/>
        <v>vis</v>
      </c>
      <c r="E547" s="56">
        <f>VLOOKUP(C547,Active!C$21:E$973,3,FALSE)</f>
        <v>-1234.012374299042</v>
      </c>
      <c r="F547" s="6" t="s">
        <v>1481</v>
      </c>
      <c r="G547" s="28" t="str">
        <f t="shared" si="52"/>
        <v>42365.688</v>
      </c>
      <c r="H547" s="21">
        <f t="shared" si="53"/>
        <v>-1234</v>
      </c>
      <c r="I547" s="57" t="s">
        <v>130</v>
      </c>
      <c r="J547" s="58" t="s">
        <v>131</v>
      </c>
      <c r="K547" s="57">
        <v>-1234</v>
      </c>
      <c r="L547" s="57" t="s">
        <v>2927</v>
      </c>
      <c r="M547" s="58" t="s">
        <v>1979</v>
      </c>
      <c r="N547" s="58"/>
      <c r="O547" s="59" t="s">
        <v>3197</v>
      </c>
      <c r="P547" s="59" t="s">
        <v>100</v>
      </c>
    </row>
    <row r="548" spans="1:16" ht="13.5" thickBot="1">
      <c r="A548" s="21" t="str">
        <f t="shared" si="48"/>
        <v> BBS 18 </v>
      </c>
      <c r="B548" s="6" t="str">
        <f t="shared" si="49"/>
        <v>I</v>
      </c>
      <c r="C548" s="21">
        <f t="shared" si="50"/>
        <v>42369.338000000003</v>
      </c>
      <c r="D548" s="28" t="str">
        <f t="shared" si="51"/>
        <v>vis</v>
      </c>
      <c r="E548" s="56">
        <f>VLOOKUP(C548,Active!C$21:E$973,3,FALSE)</f>
        <v>-1231.9986874071608</v>
      </c>
      <c r="F548" s="6" t="s">
        <v>1481</v>
      </c>
      <c r="G548" s="28" t="str">
        <f t="shared" si="52"/>
        <v>42369.338</v>
      </c>
      <c r="H548" s="21">
        <f t="shared" si="53"/>
        <v>-1232</v>
      </c>
      <c r="I548" s="57" t="s">
        <v>132</v>
      </c>
      <c r="J548" s="58" t="s">
        <v>133</v>
      </c>
      <c r="K548" s="57">
        <v>-1232</v>
      </c>
      <c r="L548" s="57" t="s">
        <v>2840</v>
      </c>
      <c r="M548" s="58" t="s">
        <v>1979</v>
      </c>
      <c r="N548" s="58"/>
      <c r="O548" s="59" t="s">
        <v>3260</v>
      </c>
      <c r="P548" s="59" t="s">
        <v>134</v>
      </c>
    </row>
    <row r="549" spans="1:16" ht="13.5" thickBot="1">
      <c r="A549" s="21" t="str">
        <f t="shared" si="48"/>
        <v> BBS 20 </v>
      </c>
      <c r="B549" s="6" t="str">
        <f t="shared" si="49"/>
        <v>I</v>
      </c>
      <c r="C549" s="21">
        <f t="shared" si="50"/>
        <v>42396.517999999996</v>
      </c>
      <c r="D549" s="28" t="str">
        <f t="shared" si="51"/>
        <v>vis</v>
      </c>
      <c r="E549" s="56">
        <f>VLOOKUP(C549,Active!C$21:E$973,3,FALSE)</f>
        <v>-1217.0036162506419</v>
      </c>
      <c r="F549" s="6" t="s">
        <v>1481</v>
      </c>
      <c r="G549" s="28" t="str">
        <f t="shared" si="52"/>
        <v>42396.518</v>
      </c>
      <c r="H549" s="21">
        <f t="shared" si="53"/>
        <v>-1217</v>
      </c>
      <c r="I549" s="57" t="s">
        <v>135</v>
      </c>
      <c r="J549" s="58" t="s">
        <v>136</v>
      </c>
      <c r="K549" s="57">
        <v>-1217</v>
      </c>
      <c r="L549" s="57" t="s">
        <v>3037</v>
      </c>
      <c r="M549" s="58" t="s">
        <v>1979</v>
      </c>
      <c r="N549" s="58"/>
      <c r="O549" s="59" t="s">
        <v>137</v>
      </c>
      <c r="P549" s="59" t="s">
        <v>138</v>
      </c>
    </row>
    <row r="550" spans="1:16" ht="13.5" thickBot="1">
      <c r="A550" s="21" t="str">
        <f t="shared" si="48"/>
        <v> BBS 19 </v>
      </c>
      <c r="B550" s="6" t="str">
        <f t="shared" si="49"/>
        <v>I</v>
      </c>
      <c r="C550" s="21">
        <f t="shared" si="50"/>
        <v>42405.569000000003</v>
      </c>
      <c r="D550" s="28" t="str">
        <f t="shared" si="51"/>
        <v>vis</v>
      </c>
      <c r="E550" s="56">
        <f>VLOOKUP(C550,Active!C$21:E$973,3,FALSE)</f>
        <v>-1212.0102244538139</v>
      </c>
      <c r="F550" s="6" t="s">
        <v>1481</v>
      </c>
      <c r="G550" s="28" t="str">
        <f t="shared" si="52"/>
        <v>42405.569</v>
      </c>
      <c r="H550" s="21">
        <f t="shared" si="53"/>
        <v>-1212</v>
      </c>
      <c r="I550" s="57" t="s">
        <v>139</v>
      </c>
      <c r="J550" s="58" t="s">
        <v>140</v>
      </c>
      <c r="K550" s="57">
        <v>-1212</v>
      </c>
      <c r="L550" s="57" t="s">
        <v>2830</v>
      </c>
      <c r="M550" s="58" t="s">
        <v>1979</v>
      </c>
      <c r="N550" s="58"/>
      <c r="O550" s="59" t="s">
        <v>141</v>
      </c>
      <c r="P550" s="59" t="s">
        <v>142</v>
      </c>
    </row>
    <row r="551" spans="1:16" ht="13.5" thickBot="1">
      <c r="A551" s="21" t="str">
        <f t="shared" si="48"/>
        <v> BBS 20 </v>
      </c>
      <c r="B551" s="6" t="str">
        <f t="shared" si="49"/>
        <v>I</v>
      </c>
      <c r="C551" s="21">
        <f t="shared" si="50"/>
        <v>42407.406999999999</v>
      </c>
      <c r="D551" s="28" t="str">
        <f t="shared" si="51"/>
        <v>vis</v>
      </c>
      <c r="E551" s="56">
        <f>VLOOKUP(C551,Active!C$21:E$973,3,FALSE)</f>
        <v>-1210.9962089723704</v>
      </c>
      <c r="F551" s="6" t="s">
        <v>1481</v>
      </c>
      <c r="G551" s="28" t="str">
        <f t="shared" si="52"/>
        <v>42407.407</v>
      </c>
      <c r="H551" s="21">
        <f t="shared" si="53"/>
        <v>-1211</v>
      </c>
      <c r="I551" s="57" t="s">
        <v>143</v>
      </c>
      <c r="J551" s="58" t="s">
        <v>144</v>
      </c>
      <c r="K551" s="57">
        <v>-1211</v>
      </c>
      <c r="L551" s="57" t="s">
        <v>3322</v>
      </c>
      <c r="M551" s="58" t="s">
        <v>1979</v>
      </c>
      <c r="N551" s="58"/>
      <c r="O551" s="59" t="s">
        <v>137</v>
      </c>
      <c r="P551" s="59" t="s">
        <v>138</v>
      </c>
    </row>
    <row r="552" spans="1:16" ht="13.5" thickBot="1">
      <c r="A552" s="21" t="str">
        <f t="shared" si="48"/>
        <v> AVSJ 7.32 </v>
      </c>
      <c r="B552" s="6" t="str">
        <f t="shared" si="49"/>
        <v>I</v>
      </c>
      <c r="C552" s="21">
        <f t="shared" si="50"/>
        <v>42414.654000000002</v>
      </c>
      <c r="D552" s="28" t="str">
        <f t="shared" si="51"/>
        <v>vis</v>
      </c>
      <c r="E552" s="56">
        <f>VLOOKUP(C552,Active!C$21:E$973,3,FALSE)</f>
        <v>-1206.9980750256682</v>
      </c>
      <c r="F552" s="6" t="s">
        <v>1481</v>
      </c>
      <c r="G552" s="28" t="str">
        <f t="shared" si="52"/>
        <v>42414.654</v>
      </c>
      <c r="H552" s="21">
        <f t="shared" si="53"/>
        <v>-1207</v>
      </c>
      <c r="I552" s="57" t="s">
        <v>145</v>
      </c>
      <c r="J552" s="58" t="s">
        <v>146</v>
      </c>
      <c r="K552" s="57">
        <v>-1207</v>
      </c>
      <c r="L552" s="57" t="s">
        <v>2869</v>
      </c>
      <c r="M552" s="58" t="s">
        <v>1979</v>
      </c>
      <c r="N552" s="58"/>
      <c r="O552" s="59" t="s">
        <v>147</v>
      </c>
      <c r="P552" s="59" t="s">
        <v>148</v>
      </c>
    </row>
    <row r="553" spans="1:16" ht="13.5" thickBot="1">
      <c r="A553" s="21" t="str">
        <f t="shared" si="48"/>
        <v> BBS 20 </v>
      </c>
      <c r="B553" s="6" t="str">
        <f t="shared" si="49"/>
        <v>I</v>
      </c>
      <c r="C553" s="21">
        <f t="shared" si="50"/>
        <v>42416.451000000001</v>
      </c>
      <c r="D553" s="28" t="str">
        <f t="shared" si="51"/>
        <v>vis</v>
      </c>
      <c r="E553" s="56">
        <f>VLOOKUP(C553,Active!C$21:E$973,3,FALSE)</f>
        <v>-1206.0066790408173</v>
      </c>
      <c r="F553" s="6" t="s">
        <v>1481</v>
      </c>
      <c r="G553" s="28" t="str">
        <f t="shared" si="52"/>
        <v>42416.451</v>
      </c>
      <c r="H553" s="21">
        <f t="shared" si="53"/>
        <v>-1206</v>
      </c>
      <c r="I553" s="57" t="s">
        <v>149</v>
      </c>
      <c r="J553" s="58" t="s">
        <v>150</v>
      </c>
      <c r="K553" s="57">
        <v>-1206</v>
      </c>
      <c r="L553" s="57" t="s">
        <v>2620</v>
      </c>
      <c r="M553" s="58" t="s">
        <v>1979</v>
      </c>
      <c r="N553" s="58"/>
      <c r="O553" s="59" t="s">
        <v>116</v>
      </c>
      <c r="P553" s="59" t="s">
        <v>138</v>
      </c>
    </row>
    <row r="554" spans="1:16" ht="13.5" thickBot="1">
      <c r="A554" s="21" t="str">
        <f t="shared" si="48"/>
        <v> BBS 20 </v>
      </c>
      <c r="B554" s="6" t="str">
        <f t="shared" si="49"/>
        <v>I</v>
      </c>
      <c r="C554" s="21">
        <f t="shared" si="50"/>
        <v>42416.455000000002</v>
      </c>
      <c r="D554" s="28" t="str">
        <f t="shared" si="51"/>
        <v>vis</v>
      </c>
      <c r="E554" s="56">
        <f>VLOOKUP(C554,Active!C$21:E$973,3,FALSE)</f>
        <v>-1206.0044722606613</v>
      </c>
      <c r="F554" s="6" t="s">
        <v>1481</v>
      </c>
      <c r="G554" s="28" t="str">
        <f t="shared" si="52"/>
        <v>42416.455</v>
      </c>
      <c r="H554" s="21">
        <f t="shared" si="53"/>
        <v>-1206</v>
      </c>
      <c r="I554" s="57" t="s">
        <v>151</v>
      </c>
      <c r="J554" s="58" t="s">
        <v>152</v>
      </c>
      <c r="K554" s="57">
        <v>-1206</v>
      </c>
      <c r="L554" s="57" t="s">
        <v>3077</v>
      </c>
      <c r="M554" s="58" t="s">
        <v>1979</v>
      </c>
      <c r="N554" s="58"/>
      <c r="O554" s="59" t="s">
        <v>3260</v>
      </c>
      <c r="P554" s="59" t="s">
        <v>138</v>
      </c>
    </row>
    <row r="555" spans="1:16" ht="13.5" thickBot="1">
      <c r="A555" s="21" t="str">
        <f t="shared" si="48"/>
        <v> BBS 20 </v>
      </c>
      <c r="B555" s="6" t="str">
        <f t="shared" si="49"/>
        <v>I</v>
      </c>
      <c r="C555" s="21">
        <f t="shared" si="50"/>
        <v>42416.466999999997</v>
      </c>
      <c r="D555" s="28" t="str">
        <f t="shared" si="51"/>
        <v>vis</v>
      </c>
      <c r="E555" s="56">
        <f>VLOOKUP(C555,Active!C$21:E$973,3,FALSE)</f>
        <v>-1205.9978519201975</v>
      </c>
      <c r="F555" s="6" t="s">
        <v>1481</v>
      </c>
      <c r="G555" s="28" t="str">
        <f t="shared" si="52"/>
        <v>42416.467</v>
      </c>
      <c r="H555" s="21">
        <f t="shared" si="53"/>
        <v>-1206</v>
      </c>
      <c r="I555" s="57" t="s">
        <v>153</v>
      </c>
      <c r="J555" s="58" t="s">
        <v>154</v>
      </c>
      <c r="K555" s="57">
        <v>-1206</v>
      </c>
      <c r="L555" s="57" t="s">
        <v>3417</v>
      </c>
      <c r="M555" s="58" t="s">
        <v>1979</v>
      </c>
      <c r="N555" s="58"/>
      <c r="O555" s="59" t="s">
        <v>3239</v>
      </c>
      <c r="P555" s="59" t="s">
        <v>138</v>
      </c>
    </row>
    <row r="556" spans="1:16" ht="13.5" thickBot="1">
      <c r="A556" s="21" t="str">
        <f t="shared" si="48"/>
        <v> BBS 20 </v>
      </c>
      <c r="B556" s="6" t="str">
        <f t="shared" si="49"/>
        <v>I</v>
      </c>
      <c r="C556" s="21">
        <f t="shared" si="50"/>
        <v>42418.267999999996</v>
      </c>
      <c r="D556" s="28" t="str">
        <f t="shared" si="51"/>
        <v>vis</v>
      </c>
      <c r="E556" s="56">
        <f>VLOOKUP(C556,Active!C$21:E$973,3,FALSE)</f>
        <v>-1205.0042491551906</v>
      </c>
      <c r="F556" s="6" t="s">
        <v>1481</v>
      </c>
      <c r="G556" s="28" t="str">
        <f t="shared" si="52"/>
        <v>42418.268</v>
      </c>
      <c r="H556" s="21">
        <f t="shared" si="53"/>
        <v>-1205</v>
      </c>
      <c r="I556" s="57" t="s">
        <v>155</v>
      </c>
      <c r="J556" s="58" t="s">
        <v>156</v>
      </c>
      <c r="K556" s="57">
        <v>-1205</v>
      </c>
      <c r="L556" s="57" t="s">
        <v>3077</v>
      </c>
      <c r="M556" s="58" t="s">
        <v>1979</v>
      </c>
      <c r="N556" s="58"/>
      <c r="O556" s="59" t="s">
        <v>137</v>
      </c>
      <c r="P556" s="59" t="s">
        <v>138</v>
      </c>
    </row>
    <row r="557" spans="1:16" ht="13.5" thickBot="1">
      <c r="A557" s="21" t="str">
        <f t="shared" si="48"/>
        <v> BBS 20 </v>
      </c>
      <c r="B557" s="6" t="str">
        <f t="shared" si="49"/>
        <v>I</v>
      </c>
      <c r="C557" s="21">
        <f t="shared" si="50"/>
        <v>42423.724999999999</v>
      </c>
      <c r="D557" s="28" t="str">
        <f t="shared" si="51"/>
        <v>vis</v>
      </c>
      <c r="E557" s="56">
        <f>VLOOKUP(C557,Active!C$21:E$973,3,FALSE)</f>
        <v>-1201.9936493280684</v>
      </c>
      <c r="F557" s="6" t="s">
        <v>1481</v>
      </c>
      <c r="G557" s="28" t="str">
        <f t="shared" si="52"/>
        <v>42423.725</v>
      </c>
      <c r="H557" s="21">
        <f t="shared" si="53"/>
        <v>-1202</v>
      </c>
      <c r="I557" s="57" t="s">
        <v>157</v>
      </c>
      <c r="J557" s="58" t="s">
        <v>158</v>
      </c>
      <c r="K557" s="57">
        <v>-1202</v>
      </c>
      <c r="L557" s="57" t="s">
        <v>3363</v>
      </c>
      <c r="M557" s="58" t="s">
        <v>1979</v>
      </c>
      <c r="N557" s="58"/>
      <c r="O557" s="59" t="s">
        <v>3239</v>
      </c>
      <c r="P557" s="59" t="s">
        <v>138</v>
      </c>
    </row>
    <row r="558" spans="1:16" ht="13.5" thickBot="1">
      <c r="A558" s="21" t="str">
        <f t="shared" si="48"/>
        <v>BAVM 28 </v>
      </c>
      <c r="B558" s="6" t="str">
        <f t="shared" si="49"/>
        <v>I</v>
      </c>
      <c r="C558" s="21">
        <f t="shared" si="50"/>
        <v>42427.330999999998</v>
      </c>
      <c r="D558" s="28" t="str">
        <f t="shared" si="51"/>
        <v>vis</v>
      </c>
      <c r="E558" s="56">
        <f>VLOOKUP(C558,Active!C$21:E$973,3,FALSE)</f>
        <v>-1200.0042370178985</v>
      </c>
      <c r="F558" s="6" t="s">
        <v>1481</v>
      </c>
      <c r="G558" s="28" t="str">
        <f t="shared" si="52"/>
        <v>42427.331</v>
      </c>
      <c r="H558" s="21">
        <f t="shared" si="53"/>
        <v>-1200</v>
      </c>
      <c r="I558" s="57" t="s">
        <v>159</v>
      </c>
      <c r="J558" s="58" t="s">
        <v>160</v>
      </c>
      <c r="K558" s="57">
        <v>-1200</v>
      </c>
      <c r="L558" s="57" t="s">
        <v>3077</v>
      </c>
      <c r="M558" s="58" t="s">
        <v>1979</v>
      </c>
      <c r="N558" s="58"/>
      <c r="O558" s="59" t="s">
        <v>70</v>
      </c>
      <c r="P558" s="60" t="s">
        <v>71</v>
      </c>
    </row>
    <row r="559" spans="1:16" ht="13.5" thickBot="1">
      <c r="A559" s="21" t="str">
        <f t="shared" si="48"/>
        <v> MVS 7.32 </v>
      </c>
      <c r="B559" s="6" t="str">
        <f t="shared" si="49"/>
        <v>I</v>
      </c>
      <c r="C559" s="21">
        <f t="shared" si="50"/>
        <v>42427.343999999997</v>
      </c>
      <c r="D559" s="28" t="str">
        <f t="shared" si="51"/>
        <v>vis</v>
      </c>
      <c r="E559" s="56">
        <f>VLOOKUP(C559,Active!C$21:E$973,3,FALSE)</f>
        <v>-1199.9970649823938</v>
      </c>
      <c r="F559" s="6" t="s">
        <v>1481</v>
      </c>
      <c r="G559" s="28" t="str">
        <f t="shared" si="52"/>
        <v>42427.344</v>
      </c>
      <c r="H559" s="21">
        <f t="shared" si="53"/>
        <v>-1200</v>
      </c>
      <c r="I559" s="57" t="s">
        <v>161</v>
      </c>
      <c r="J559" s="58" t="s">
        <v>162</v>
      </c>
      <c r="K559" s="57">
        <v>-1200</v>
      </c>
      <c r="L559" s="57" t="s">
        <v>3293</v>
      </c>
      <c r="M559" s="58" t="s">
        <v>1947</v>
      </c>
      <c r="N559" s="58"/>
      <c r="O559" s="59" t="s">
        <v>163</v>
      </c>
      <c r="P559" s="59" t="s">
        <v>164</v>
      </c>
    </row>
    <row r="560" spans="1:16" ht="13.5" thickBot="1">
      <c r="A560" s="21" t="str">
        <f t="shared" si="48"/>
        <v>BAVM 28 </v>
      </c>
      <c r="B560" s="6" t="str">
        <f t="shared" si="49"/>
        <v>I</v>
      </c>
      <c r="C560" s="21">
        <f t="shared" si="50"/>
        <v>42427.355000000003</v>
      </c>
      <c r="D560" s="28" t="str">
        <f t="shared" si="51"/>
        <v>vis</v>
      </c>
      <c r="E560" s="56">
        <f>VLOOKUP(C560,Active!C$21:E$973,3,FALSE)</f>
        <v>-1199.990996336963</v>
      </c>
      <c r="F560" s="6" t="s">
        <v>1481</v>
      </c>
      <c r="G560" s="28" t="str">
        <f t="shared" si="52"/>
        <v>42427.355</v>
      </c>
      <c r="H560" s="21">
        <f t="shared" si="53"/>
        <v>-1200</v>
      </c>
      <c r="I560" s="57" t="s">
        <v>165</v>
      </c>
      <c r="J560" s="58" t="s">
        <v>166</v>
      </c>
      <c r="K560" s="57">
        <v>-1200</v>
      </c>
      <c r="L560" s="57" t="s">
        <v>3044</v>
      </c>
      <c r="M560" s="58" t="s">
        <v>1979</v>
      </c>
      <c r="N560" s="58"/>
      <c r="O560" s="59" t="s">
        <v>167</v>
      </c>
      <c r="P560" s="60" t="s">
        <v>71</v>
      </c>
    </row>
    <row r="561" spans="1:16" ht="13.5" thickBot="1">
      <c r="A561" s="21" t="str">
        <f t="shared" si="48"/>
        <v> BBS 21 </v>
      </c>
      <c r="B561" s="6" t="str">
        <f t="shared" si="49"/>
        <v>I</v>
      </c>
      <c r="C561" s="21">
        <f t="shared" si="50"/>
        <v>42465.411999999997</v>
      </c>
      <c r="D561" s="28" t="str">
        <f t="shared" si="51"/>
        <v>vis</v>
      </c>
      <c r="E561" s="56">
        <f>VLOOKUP(C561,Active!C$21:E$973,3,FALSE)</f>
        <v>-1178.9951382426405</v>
      </c>
      <c r="F561" s="6" t="s">
        <v>1481</v>
      </c>
      <c r="G561" s="28" t="str">
        <f t="shared" si="52"/>
        <v>42465.412</v>
      </c>
      <c r="H561" s="21">
        <f t="shared" si="53"/>
        <v>-1179</v>
      </c>
      <c r="I561" s="57" t="s">
        <v>168</v>
      </c>
      <c r="J561" s="58" t="s">
        <v>169</v>
      </c>
      <c r="K561" s="57">
        <v>-1179</v>
      </c>
      <c r="L561" s="57" t="s">
        <v>170</v>
      </c>
      <c r="M561" s="58" t="s">
        <v>1979</v>
      </c>
      <c r="N561" s="58"/>
      <c r="O561" s="59" t="s">
        <v>141</v>
      </c>
      <c r="P561" s="59" t="s">
        <v>171</v>
      </c>
    </row>
    <row r="562" spans="1:16" ht="13.5" thickBot="1">
      <c r="A562" s="21" t="str">
        <f t="shared" si="48"/>
        <v> AVSJ 7.32 </v>
      </c>
      <c r="B562" s="6" t="str">
        <f t="shared" si="49"/>
        <v>I</v>
      </c>
      <c r="C562" s="21">
        <f t="shared" si="50"/>
        <v>42577.786</v>
      </c>
      <c r="D562" s="28" t="str">
        <f t="shared" si="51"/>
        <v>vis</v>
      </c>
      <c r="E562" s="56">
        <f>VLOOKUP(C562,Active!C$21:E$973,3,FALSE)</f>
        <v>-1116.9989599445119</v>
      </c>
      <c r="F562" s="6" t="s">
        <v>1481</v>
      </c>
      <c r="G562" s="28" t="str">
        <f t="shared" si="52"/>
        <v>42577.786</v>
      </c>
      <c r="H562" s="21">
        <f t="shared" si="53"/>
        <v>-1117</v>
      </c>
      <c r="I562" s="57" t="s">
        <v>172</v>
      </c>
      <c r="J562" s="58" t="s">
        <v>173</v>
      </c>
      <c r="K562" s="57">
        <v>-1117</v>
      </c>
      <c r="L562" s="57" t="s">
        <v>2840</v>
      </c>
      <c r="M562" s="58" t="s">
        <v>1979</v>
      </c>
      <c r="N562" s="58"/>
      <c r="O562" s="59" t="s">
        <v>147</v>
      </c>
      <c r="P562" s="59" t="s">
        <v>148</v>
      </c>
    </row>
    <row r="563" spans="1:16" ht="13.5" thickBot="1">
      <c r="A563" s="21" t="str">
        <f t="shared" si="48"/>
        <v>IBVS 1163 </v>
      </c>
      <c r="B563" s="6" t="str">
        <f t="shared" si="49"/>
        <v>I</v>
      </c>
      <c r="C563" s="21">
        <f t="shared" si="50"/>
        <v>42590.472900000001</v>
      </c>
      <c r="D563" s="28" t="str">
        <f t="shared" si="51"/>
        <v>vis</v>
      </c>
      <c r="E563" s="56">
        <f>VLOOKUP(C563,Active!C$21:E$973,3,FALSE)</f>
        <v>-1109.9996601558548</v>
      </c>
      <c r="F563" s="6" t="s">
        <v>1481</v>
      </c>
      <c r="G563" s="28" t="str">
        <f t="shared" si="52"/>
        <v>42590.4729</v>
      </c>
      <c r="H563" s="21">
        <f t="shared" si="53"/>
        <v>-1110</v>
      </c>
      <c r="I563" s="57" t="s">
        <v>174</v>
      </c>
      <c r="J563" s="58" t="s">
        <v>175</v>
      </c>
      <c r="K563" s="57">
        <v>-1110</v>
      </c>
      <c r="L563" s="57" t="s">
        <v>58</v>
      </c>
      <c r="M563" s="58" t="s">
        <v>2435</v>
      </c>
      <c r="N563" s="58" t="s">
        <v>2436</v>
      </c>
      <c r="O563" s="59" t="s">
        <v>176</v>
      </c>
      <c r="P563" s="60" t="s">
        <v>177</v>
      </c>
    </row>
    <row r="564" spans="1:16" ht="13.5" thickBot="1">
      <c r="A564" s="21" t="str">
        <f t="shared" si="48"/>
        <v> BBS 23 </v>
      </c>
      <c r="B564" s="6" t="str">
        <f t="shared" si="49"/>
        <v>I</v>
      </c>
      <c r="C564" s="21">
        <f t="shared" si="50"/>
        <v>42619.478000000003</v>
      </c>
      <c r="D564" s="28" t="str">
        <f t="shared" si="51"/>
        <v>vis</v>
      </c>
      <c r="E564" s="56">
        <f>VLOOKUP(C564,Active!C$21:E$973,3,FALSE)</f>
        <v>-1093.9976903838869</v>
      </c>
      <c r="F564" s="6" t="s">
        <v>1481</v>
      </c>
      <c r="G564" s="28" t="str">
        <f t="shared" si="52"/>
        <v>42619.478</v>
      </c>
      <c r="H564" s="21">
        <f t="shared" si="53"/>
        <v>-1094</v>
      </c>
      <c r="I564" s="57" t="s">
        <v>178</v>
      </c>
      <c r="J564" s="58" t="s">
        <v>179</v>
      </c>
      <c r="K564" s="57">
        <v>-1094</v>
      </c>
      <c r="L564" s="57" t="s">
        <v>3417</v>
      </c>
      <c r="M564" s="58" t="s">
        <v>1979</v>
      </c>
      <c r="N564" s="58"/>
      <c r="O564" s="59" t="s">
        <v>141</v>
      </c>
      <c r="P564" s="59" t="s">
        <v>180</v>
      </c>
    </row>
    <row r="565" spans="1:16" ht="13.5" thickBot="1">
      <c r="A565" s="21" t="str">
        <f t="shared" si="48"/>
        <v> BBS 23 </v>
      </c>
      <c r="B565" s="6" t="str">
        <f t="shared" si="49"/>
        <v>I</v>
      </c>
      <c r="C565" s="21">
        <f t="shared" si="50"/>
        <v>42619.478000000003</v>
      </c>
      <c r="D565" s="28" t="str">
        <f t="shared" si="51"/>
        <v>vis</v>
      </c>
      <c r="E565" s="56">
        <f>VLOOKUP(C565,Active!C$21:E$973,3,FALSE)</f>
        <v>-1093.9976903838869</v>
      </c>
      <c r="F565" s="6" t="s">
        <v>1481</v>
      </c>
      <c r="G565" s="28" t="str">
        <f t="shared" si="52"/>
        <v>42619.478</v>
      </c>
      <c r="H565" s="21">
        <f t="shared" si="53"/>
        <v>-1094</v>
      </c>
      <c r="I565" s="57" t="s">
        <v>178</v>
      </c>
      <c r="J565" s="58" t="s">
        <v>179</v>
      </c>
      <c r="K565" s="57">
        <v>-1094</v>
      </c>
      <c r="L565" s="57" t="s">
        <v>3417</v>
      </c>
      <c r="M565" s="58" t="s">
        <v>1979</v>
      </c>
      <c r="N565" s="58"/>
      <c r="O565" s="59" t="s">
        <v>181</v>
      </c>
      <c r="P565" s="59" t="s">
        <v>180</v>
      </c>
    </row>
    <row r="566" spans="1:16" ht="13.5" thickBot="1">
      <c r="A566" s="21" t="str">
        <f t="shared" si="48"/>
        <v> AVSJ 7.32 </v>
      </c>
      <c r="B566" s="6" t="str">
        <f t="shared" si="49"/>
        <v>I</v>
      </c>
      <c r="C566" s="21">
        <f t="shared" si="50"/>
        <v>42624.906000000003</v>
      </c>
      <c r="D566" s="28" t="str">
        <f t="shared" si="51"/>
        <v>vis</v>
      </c>
      <c r="E566" s="56">
        <f>VLOOKUP(C566,Active!C$21:E$973,3,FALSE)</f>
        <v>-1091.0030897128934</v>
      </c>
      <c r="F566" s="6" t="s">
        <v>1481</v>
      </c>
      <c r="G566" s="28" t="str">
        <f t="shared" si="52"/>
        <v>42624.906</v>
      </c>
      <c r="H566" s="21">
        <f t="shared" si="53"/>
        <v>-1091</v>
      </c>
      <c r="I566" s="57" t="s">
        <v>182</v>
      </c>
      <c r="J566" s="58" t="s">
        <v>183</v>
      </c>
      <c r="K566" s="57">
        <v>-1091</v>
      </c>
      <c r="L566" s="57" t="s">
        <v>2981</v>
      </c>
      <c r="M566" s="58" t="s">
        <v>1979</v>
      </c>
      <c r="N566" s="58"/>
      <c r="O566" s="59" t="s">
        <v>184</v>
      </c>
      <c r="P566" s="59" t="s">
        <v>148</v>
      </c>
    </row>
    <row r="567" spans="1:16" ht="13.5" thickBot="1">
      <c r="A567" s="21" t="str">
        <f t="shared" si="48"/>
        <v>IBVS 1163 </v>
      </c>
      <c r="B567" s="6" t="str">
        <f t="shared" si="49"/>
        <v>I</v>
      </c>
      <c r="C567" s="21">
        <f t="shared" si="50"/>
        <v>42659.351300000002</v>
      </c>
      <c r="D567" s="28" t="str">
        <f t="shared" si="51"/>
        <v>vis</v>
      </c>
      <c r="E567" s="56">
        <f>VLOOKUP(C567,Active!C$21:E$973,3,FALSE)</f>
        <v>-1071.999788590459</v>
      </c>
      <c r="F567" s="6" t="s">
        <v>1481</v>
      </c>
      <c r="G567" s="28" t="str">
        <f t="shared" si="52"/>
        <v>42659.3513</v>
      </c>
      <c r="H567" s="21">
        <f t="shared" si="53"/>
        <v>-1072</v>
      </c>
      <c r="I567" s="57" t="s">
        <v>185</v>
      </c>
      <c r="J567" s="58" t="s">
        <v>186</v>
      </c>
      <c r="K567" s="57">
        <v>-1072</v>
      </c>
      <c r="L567" s="57" t="s">
        <v>187</v>
      </c>
      <c r="M567" s="58" t="s">
        <v>1979</v>
      </c>
      <c r="N567" s="58"/>
      <c r="O567" s="59" t="s">
        <v>188</v>
      </c>
      <c r="P567" s="60" t="s">
        <v>177</v>
      </c>
    </row>
    <row r="568" spans="1:16" ht="13.5" thickBot="1">
      <c r="A568" s="21" t="str">
        <f t="shared" si="48"/>
        <v> BBS 24 </v>
      </c>
      <c r="B568" s="6" t="str">
        <f t="shared" si="49"/>
        <v>I</v>
      </c>
      <c r="C568" s="21">
        <f t="shared" si="50"/>
        <v>42679.292000000001</v>
      </c>
      <c r="D568" s="28" t="str">
        <f t="shared" si="51"/>
        <v>vis</v>
      </c>
      <c r="E568" s="56">
        <f>VLOOKUP(C568,Active!C$21:E$973,3,FALSE)</f>
        <v>-1060.998603328838</v>
      </c>
      <c r="F568" s="6" t="s">
        <v>1481</v>
      </c>
      <c r="G568" s="28" t="str">
        <f t="shared" si="52"/>
        <v>42679.292</v>
      </c>
      <c r="H568" s="21">
        <f t="shared" si="53"/>
        <v>-1061</v>
      </c>
      <c r="I568" s="57" t="s">
        <v>189</v>
      </c>
      <c r="J568" s="58" t="s">
        <v>190</v>
      </c>
      <c r="K568" s="57">
        <v>-1061</v>
      </c>
      <c r="L568" s="57" t="s">
        <v>2869</v>
      </c>
      <c r="M568" s="58" t="s">
        <v>1979</v>
      </c>
      <c r="N568" s="58"/>
      <c r="O568" s="59" t="s">
        <v>3249</v>
      </c>
      <c r="P568" s="59" t="s">
        <v>191</v>
      </c>
    </row>
    <row r="569" spans="1:16" ht="13.5" thickBot="1">
      <c r="A569" s="21" t="str">
        <f t="shared" si="48"/>
        <v> BBS 24 </v>
      </c>
      <c r="B569" s="6" t="str">
        <f t="shared" si="49"/>
        <v>I</v>
      </c>
      <c r="C569" s="21">
        <f t="shared" si="50"/>
        <v>42688.34</v>
      </c>
      <c r="D569" s="28" t="str">
        <f t="shared" si="51"/>
        <v>vis</v>
      </c>
      <c r="E569" s="56">
        <f>VLOOKUP(C569,Active!C$21:E$973,3,FALSE)</f>
        <v>-1056.0068666171328</v>
      </c>
      <c r="F569" s="6" t="s">
        <v>1481</v>
      </c>
      <c r="G569" s="28" t="str">
        <f t="shared" si="52"/>
        <v>42688.340</v>
      </c>
      <c r="H569" s="21">
        <f t="shared" si="53"/>
        <v>-1056</v>
      </c>
      <c r="I569" s="57" t="s">
        <v>192</v>
      </c>
      <c r="J569" s="58" t="s">
        <v>193</v>
      </c>
      <c r="K569" s="57">
        <v>-1056</v>
      </c>
      <c r="L569" s="57" t="s">
        <v>2620</v>
      </c>
      <c r="M569" s="58" t="s">
        <v>1979</v>
      </c>
      <c r="N569" s="58"/>
      <c r="O569" s="59" t="s">
        <v>3249</v>
      </c>
      <c r="P569" s="59" t="s">
        <v>191</v>
      </c>
    </row>
    <row r="570" spans="1:16" ht="13.5" thickBot="1">
      <c r="A570" s="21" t="str">
        <f t="shared" si="48"/>
        <v> AVSJ 7.32 </v>
      </c>
      <c r="B570" s="6" t="str">
        <f t="shared" si="49"/>
        <v>I</v>
      </c>
      <c r="C570" s="21">
        <f t="shared" si="50"/>
        <v>42693.807999999997</v>
      </c>
      <c r="D570" s="28" t="str">
        <f t="shared" si="51"/>
        <v>vis</v>
      </c>
      <c r="E570" s="56">
        <f>VLOOKUP(C570,Active!C$21:E$973,3,FALSE)</f>
        <v>-1052.9901981445839</v>
      </c>
      <c r="F570" s="6" t="s">
        <v>1481</v>
      </c>
      <c r="G570" s="28" t="str">
        <f t="shared" si="52"/>
        <v>42693.808</v>
      </c>
      <c r="H570" s="21">
        <f t="shared" si="53"/>
        <v>-1053</v>
      </c>
      <c r="I570" s="57" t="s">
        <v>194</v>
      </c>
      <c r="J570" s="58" t="s">
        <v>195</v>
      </c>
      <c r="K570" s="57">
        <v>-1053</v>
      </c>
      <c r="L570" s="57" t="s">
        <v>196</v>
      </c>
      <c r="M570" s="58" t="s">
        <v>1979</v>
      </c>
      <c r="N570" s="58"/>
      <c r="O570" s="59" t="s">
        <v>184</v>
      </c>
      <c r="P570" s="59" t="s">
        <v>148</v>
      </c>
    </row>
    <row r="571" spans="1:16" ht="13.5" thickBot="1">
      <c r="A571" s="21" t="str">
        <f t="shared" si="48"/>
        <v> BBS 24 </v>
      </c>
      <c r="B571" s="6" t="str">
        <f t="shared" si="49"/>
        <v>I</v>
      </c>
      <c r="C571" s="21">
        <f t="shared" si="50"/>
        <v>42708.294000000002</v>
      </c>
      <c r="D571" s="28" t="str">
        <f t="shared" si="51"/>
        <v>vis</v>
      </c>
      <c r="E571" s="56">
        <f>VLOOKUP(C571,Active!C$21:E$973,3,FALSE)</f>
        <v>-1044.9983438114914</v>
      </c>
      <c r="F571" s="6" t="s">
        <v>1481</v>
      </c>
      <c r="G571" s="28" t="str">
        <f t="shared" si="52"/>
        <v>42708.294</v>
      </c>
      <c r="H571" s="21">
        <f t="shared" si="53"/>
        <v>-1045</v>
      </c>
      <c r="I571" s="57" t="s">
        <v>197</v>
      </c>
      <c r="J571" s="58" t="s">
        <v>198</v>
      </c>
      <c r="K571" s="57">
        <v>-1045</v>
      </c>
      <c r="L571" s="57" t="s">
        <v>2869</v>
      </c>
      <c r="M571" s="58" t="s">
        <v>1979</v>
      </c>
      <c r="N571" s="58"/>
      <c r="O571" s="59" t="s">
        <v>3163</v>
      </c>
      <c r="P571" s="59" t="s">
        <v>191</v>
      </c>
    </row>
    <row r="572" spans="1:16" ht="13.5" thickBot="1">
      <c r="A572" s="21" t="str">
        <f t="shared" si="48"/>
        <v> AVSJ 7.32 </v>
      </c>
      <c r="B572" s="6" t="str">
        <f t="shared" si="49"/>
        <v>I</v>
      </c>
      <c r="C572" s="21">
        <f t="shared" si="50"/>
        <v>42713.735999999997</v>
      </c>
      <c r="D572" s="28" t="str">
        <f t="shared" si="51"/>
        <v>vis</v>
      </c>
      <c r="E572" s="56">
        <f>VLOOKUP(C572,Active!C$21:E$973,3,FALSE)</f>
        <v>-1041.9960194099563</v>
      </c>
      <c r="F572" s="6" t="s">
        <v>1481</v>
      </c>
      <c r="G572" s="28" t="str">
        <f t="shared" si="52"/>
        <v>42713.736</v>
      </c>
      <c r="H572" s="21">
        <f t="shared" si="53"/>
        <v>-1042</v>
      </c>
      <c r="I572" s="57" t="s">
        <v>199</v>
      </c>
      <c r="J572" s="58" t="s">
        <v>200</v>
      </c>
      <c r="K572" s="57">
        <v>-1042</v>
      </c>
      <c r="L572" s="57" t="s">
        <v>3322</v>
      </c>
      <c r="M572" s="58" t="s">
        <v>1979</v>
      </c>
      <c r="N572" s="58"/>
      <c r="O572" s="59" t="s">
        <v>201</v>
      </c>
      <c r="P572" s="59" t="s">
        <v>148</v>
      </c>
    </row>
    <row r="573" spans="1:16" ht="13.5" thickBot="1">
      <c r="A573" s="21" t="str">
        <f t="shared" si="48"/>
        <v> AVSJ 7.32 </v>
      </c>
      <c r="B573" s="6" t="str">
        <f t="shared" si="49"/>
        <v>I</v>
      </c>
      <c r="C573" s="21">
        <f t="shared" si="50"/>
        <v>42733.661</v>
      </c>
      <c r="D573" s="28" t="str">
        <f t="shared" si="51"/>
        <v>vis</v>
      </c>
      <c r="E573" s="56">
        <f>VLOOKUP(C573,Active!C$21:E$973,3,FALSE)</f>
        <v>-1031.0034957604435</v>
      </c>
      <c r="F573" s="6" t="s">
        <v>1481</v>
      </c>
      <c r="G573" s="28" t="str">
        <f t="shared" si="52"/>
        <v>42733.661</v>
      </c>
      <c r="H573" s="21">
        <f t="shared" si="53"/>
        <v>-1031</v>
      </c>
      <c r="I573" s="57" t="s">
        <v>202</v>
      </c>
      <c r="J573" s="58" t="s">
        <v>203</v>
      </c>
      <c r="K573" s="57">
        <v>-1031</v>
      </c>
      <c r="L573" s="57" t="s">
        <v>2981</v>
      </c>
      <c r="M573" s="58" t="s">
        <v>1979</v>
      </c>
      <c r="N573" s="58"/>
      <c r="O573" s="59" t="s">
        <v>204</v>
      </c>
      <c r="P573" s="59" t="s">
        <v>148</v>
      </c>
    </row>
    <row r="574" spans="1:16" ht="13.5" thickBot="1">
      <c r="A574" s="21" t="str">
        <f t="shared" si="48"/>
        <v> AVSJ 7.32 </v>
      </c>
      <c r="B574" s="6" t="str">
        <f t="shared" si="49"/>
        <v>I</v>
      </c>
      <c r="C574" s="21">
        <f t="shared" si="50"/>
        <v>42753.627</v>
      </c>
      <c r="D574" s="28" t="str">
        <f t="shared" si="51"/>
        <v>vis</v>
      </c>
      <c r="E574" s="56">
        <f>VLOOKUP(C574,Active!C$21:E$973,3,FALSE)</f>
        <v>-1019.9883526143383</v>
      </c>
      <c r="F574" s="6" t="s">
        <v>1481</v>
      </c>
      <c r="G574" s="28" t="str">
        <f t="shared" si="52"/>
        <v>42753.627</v>
      </c>
      <c r="H574" s="21">
        <f t="shared" si="53"/>
        <v>-1020</v>
      </c>
      <c r="I574" s="57" t="s">
        <v>205</v>
      </c>
      <c r="J574" s="58" t="s">
        <v>206</v>
      </c>
      <c r="K574" s="57">
        <v>-1020</v>
      </c>
      <c r="L574" s="57" t="s">
        <v>3273</v>
      </c>
      <c r="M574" s="58" t="s">
        <v>1979</v>
      </c>
      <c r="N574" s="58"/>
      <c r="O574" s="59" t="s">
        <v>201</v>
      </c>
      <c r="P574" s="59" t="s">
        <v>148</v>
      </c>
    </row>
    <row r="575" spans="1:16" ht="13.5" thickBot="1">
      <c r="A575" s="21" t="str">
        <f t="shared" si="48"/>
        <v> AVSJ 7.32 </v>
      </c>
      <c r="B575" s="6" t="str">
        <f t="shared" si="49"/>
        <v>I</v>
      </c>
      <c r="C575" s="21">
        <f t="shared" si="50"/>
        <v>42762.686999999998</v>
      </c>
      <c r="D575" s="28" t="str">
        <f t="shared" si="51"/>
        <v>vis</v>
      </c>
      <c r="E575" s="56">
        <f>VLOOKUP(C575,Active!C$21:E$973,3,FALSE)</f>
        <v>-1014.9899955621653</v>
      </c>
      <c r="F575" s="6" t="s">
        <v>1481</v>
      </c>
      <c r="G575" s="28" t="str">
        <f t="shared" si="52"/>
        <v>42762.687</v>
      </c>
      <c r="H575" s="21">
        <f t="shared" si="53"/>
        <v>-1015</v>
      </c>
      <c r="I575" s="57" t="s">
        <v>207</v>
      </c>
      <c r="J575" s="58" t="s">
        <v>208</v>
      </c>
      <c r="K575" s="57">
        <v>-1015</v>
      </c>
      <c r="L575" s="57" t="s">
        <v>196</v>
      </c>
      <c r="M575" s="58" t="s">
        <v>1979</v>
      </c>
      <c r="N575" s="58"/>
      <c r="O575" s="59" t="s">
        <v>201</v>
      </c>
      <c r="P575" s="59" t="s">
        <v>148</v>
      </c>
    </row>
    <row r="576" spans="1:16" ht="13.5" thickBot="1">
      <c r="A576" s="21" t="str">
        <f t="shared" si="48"/>
        <v> BAC 28.41 </v>
      </c>
      <c r="B576" s="6" t="str">
        <f t="shared" si="49"/>
        <v>I</v>
      </c>
      <c r="C576" s="21">
        <f t="shared" si="50"/>
        <v>42775.360999999997</v>
      </c>
      <c r="D576" s="28" t="str">
        <f t="shared" si="51"/>
        <v>vis</v>
      </c>
      <c r="E576" s="56">
        <f>VLOOKUP(C576,Active!C$21:E$973,3,FALSE)</f>
        <v>-1007.9978126395106</v>
      </c>
      <c r="F576" s="6" t="s">
        <v>1481</v>
      </c>
      <c r="G576" s="28" t="str">
        <f t="shared" si="52"/>
        <v>42775.3610</v>
      </c>
      <c r="H576" s="21">
        <f t="shared" si="53"/>
        <v>-1008</v>
      </c>
      <c r="I576" s="57" t="s">
        <v>209</v>
      </c>
      <c r="J576" s="58" t="s">
        <v>210</v>
      </c>
      <c r="K576" s="57">
        <v>-1008</v>
      </c>
      <c r="L576" s="57" t="s">
        <v>211</v>
      </c>
      <c r="M576" s="58" t="s">
        <v>2435</v>
      </c>
      <c r="N576" s="58" t="s">
        <v>2436</v>
      </c>
      <c r="O576" s="59" t="s">
        <v>85</v>
      </c>
      <c r="P576" s="59" t="s">
        <v>86</v>
      </c>
    </row>
    <row r="577" spans="1:16" ht="13.5" thickBot="1">
      <c r="A577" s="21" t="str">
        <f t="shared" si="48"/>
        <v> AOEB 1 </v>
      </c>
      <c r="B577" s="6" t="str">
        <f t="shared" si="49"/>
        <v>I</v>
      </c>
      <c r="C577" s="21">
        <f t="shared" si="50"/>
        <v>42782.608</v>
      </c>
      <c r="D577" s="28" t="str">
        <f t="shared" si="51"/>
        <v>vis</v>
      </c>
      <c r="E577" s="56">
        <f>VLOOKUP(C577,Active!C$21:E$973,3,FALSE)</f>
        <v>-1003.9996786928084</v>
      </c>
      <c r="F577" s="6" t="s">
        <v>1481</v>
      </c>
      <c r="G577" s="28" t="str">
        <f t="shared" si="52"/>
        <v>42782.608</v>
      </c>
      <c r="H577" s="21">
        <f t="shared" si="53"/>
        <v>-1004</v>
      </c>
      <c r="I577" s="57" t="s">
        <v>212</v>
      </c>
      <c r="J577" s="58" t="s">
        <v>213</v>
      </c>
      <c r="K577" s="57">
        <v>-1004</v>
      </c>
      <c r="L577" s="57" t="s">
        <v>3017</v>
      </c>
      <c r="M577" s="58" t="s">
        <v>1979</v>
      </c>
      <c r="N577" s="58"/>
      <c r="O577" s="59" t="s">
        <v>2966</v>
      </c>
      <c r="P577" s="59" t="s">
        <v>214</v>
      </c>
    </row>
    <row r="578" spans="1:16" ht="13.5" thickBot="1">
      <c r="A578" s="21" t="str">
        <f t="shared" si="48"/>
        <v> BRNO 21 </v>
      </c>
      <c r="B578" s="6" t="str">
        <f t="shared" si="49"/>
        <v>I</v>
      </c>
      <c r="C578" s="21">
        <f t="shared" si="50"/>
        <v>42958.438000000002</v>
      </c>
      <c r="D578" s="28" t="str">
        <f t="shared" si="51"/>
        <v>vis</v>
      </c>
      <c r="E578" s="56">
        <f>VLOOKUP(C578,Active!C$21:E$973,3,FALSE)</f>
        <v>-906.99514000806164</v>
      </c>
      <c r="F578" s="6" t="s">
        <v>1481</v>
      </c>
      <c r="G578" s="28" t="str">
        <f t="shared" si="52"/>
        <v>42958.438</v>
      </c>
      <c r="H578" s="21">
        <f t="shared" si="53"/>
        <v>-907</v>
      </c>
      <c r="I578" s="57" t="s">
        <v>215</v>
      </c>
      <c r="J578" s="58" t="s">
        <v>216</v>
      </c>
      <c r="K578" s="57">
        <v>-907</v>
      </c>
      <c r="L578" s="57" t="s">
        <v>170</v>
      </c>
      <c r="M578" s="58" t="s">
        <v>1979</v>
      </c>
      <c r="N578" s="58"/>
      <c r="O578" s="59" t="s">
        <v>217</v>
      </c>
      <c r="P578" s="59" t="s">
        <v>218</v>
      </c>
    </row>
    <row r="579" spans="1:16" ht="13.5" thickBot="1">
      <c r="A579" s="21" t="str">
        <f t="shared" si="48"/>
        <v> AOEB 1 </v>
      </c>
      <c r="B579" s="6" t="str">
        <f t="shared" si="49"/>
        <v>I</v>
      </c>
      <c r="C579" s="21">
        <f t="shared" si="50"/>
        <v>42965.673999999999</v>
      </c>
      <c r="D579" s="28" t="str">
        <f t="shared" si="51"/>
        <v>vis</v>
      </c>
      <c r="E579" s="56">
        <f>VLOOKUP(C579,Active!C$21:E$973,3,FALSE)</f>
        <v>-903.00307470679024</v>
      </c>
      <c r="F579" s="6" t="s">
        <v>1481</v>
      </c>
      <c r="G579" s="28" t="str">
        <f t="shared" si="52"/>
        <v>42965.674</v>
      </c>
      <c r="H579" s="21">
        <f t="shared" si="53"/>
        <v>-903</v>
      </c>
      <c r="I579" s="57" t="s">
        <v>219</v>
      </c>
      <c r="J579" s="58" t="s">
        <v>220</v>
      </c>
      <c r="K579" s="57">
        <v>-903</v>
      </c>
      <c r="L579" s="57" t="s">
        <v>2981</v>
      </c>
      <c r="M579" s="58" t="s">
        <v>1979</v>
      </c>
      <c r="N579" s="58"/>
      <c r="O579" s="59" t="s">
        <v>221</v>
      </c>
      <c r="P579" s="59" t="s">
        <v>214</v>
      </c>
    </row>
    <row r="580" spans="1:16" ht="13.5" thickBot="1">
      <c r="A580" s="21" t="str">
        <f t="shared" si="48"/>
        <v> AOEB 1 </v>
      </c>
      <c r="B580" s="6" t="str">
        <f t="shared" si="49"/>
        <v>I</v>
      </c>
      <c r="C580" s="21">
        <f t="shared" si="50"/>
        <v>42965.692000000003</v>
      </c>
      <c r="D580" s="28" t="str">
        <f t="shared" si="51"/>
        <v>vis</v>
      </c>
      <c r="E580" s="56">
        <f>VLOOKUP(C580,Active!C$21:E$973,3,FALSE)</f>
        <v>-902.99314419608856</v>
      </c>
      <c r="F580" s="6" t="s">
        <v>1481</v>
      </c>
      <c r="G580" s="28" t="str">
        <f t="shared" si="52"/>
        <v>42965.692</v>
      </c>
      <c r="H580" s="21">
        <f t="shared" si="53"/>
        <v>-903</v>
      </c>
      <c r="I580" s="57" t="s">
        <v>222</v>
      </c>
      <c r="J580" s="58" t="s">
        <v>223</v>
      </c>
      <c r="K580" s="57">
        <v>-903</v>
      </c>
      <c r="L580" s="57" t="s">
        <v>3363</v>
      </c>
      <c r="M580" s="58" t="s">
        <v>1979</v>
      </c>
      <c r="N580" s="58"/>
      <c r="O580" s="59" t="s">
        <v>204</v>
      </c>
      <c r="P580" s="59" t="s">
        <v>214</v>
      </c>
    </row>
    <row r="581" spans="1:16" ht="13.5" thickBot="1">
      <c r="A581" s="21" t="str">
        <f t="shared" si="48"/>
        <v> VSSC 58.14 </v>
      </c>
      <c r="B581" s="6" t="str">
        <f t="shared" si="49"/>
        <v>I</v>
      </c>
      <c r="C581" s="21">
        <f t="shared" si="50"/>
        <v>42967.483999999997</v>
      </c>
      <c r="D581" s="28" t="str">
        <f t="shared" si="51"/>
        <v>vis</v>
      </c>
      <c r="E581" s="56">
        <f>VLOOKUP(C581,Active!C$21:E$973,3,FALSE)</f>
        <v>-902.00450668643441</v>
      </c>
      <c r="F581" s="6" t="s">
        <v>1481</v>
      </c>
      <c r="G581" s="28" t="str">
        <f t="shared" si="52"/>
        <v>42967.484</v>
      </c>
      <c r="H581" s="21">
        <f t="shared" si="53"/>
        <v>-902</v>
      </c>
      <c r="I581" s="57" t="s">
        <v>224</v>
      </c>
      <c r="J581" s="58" t="s">
        <v>225</v>
      </c>
      <c r="K581" s="57">
        <v>-902</v>
      </c>
      <c r="L581" s="57" t="s">
        <v>3077</v>
      </c>
      <c r="M581" s="58" t="s">
        <v>1979</v>
      </c>
      <c r="N581" s="58"/>
      <c r="O581" s="59" t="s">
        <v>226</v>
      </c>
      <c r="P581" s="59" t="s">
        <v>227</v>
      </c>
    </row>
    <row r="582" spans="1:16" ht="13.5" thickBot="1">
      <c r="A582" s="21" t="str">
        <f t="shared" si="48"/>
        <v> BBS 29 </v>
      </c>
      <c r="B582" s="6" t="str">
        <f t="shared" si="49"/>
        <v>I</v>
      </c>
      <c r="C582" s="21">
        <f t="shared" si="50"/>
        <v>42978.428999999996</v>
      </c>
      <c r="D582" s="28" t="str">
        <f t="shared" si="51"/>
        <v>vis</v>
      </c>
      <c r="E582" s="56">
        <f>VLOOKUP(C582,Active!C$21:E$973,3,FALSE)</f>
        <v>-895.96620448598799</v>
      </c>
      <c r="F582" s="6" t="s">
        <v>1481</v>
      </c>
      <c r="G582" s="28" t="str">
        <f t="shared" si="52"/>
        <v>42978.429</v>
      </c>
      <c r="H582" s="21">
        <f t="shared" si="53"/>
        <v>-896</v>
      </c>
      <c r="I582" s="57" t="s">
        <v>228</v>
      </c>
      <c r="J582" s="58" t="s">
        <v>229</v>
      </c>
      <c r="K582" s="57">
        <v>-896</v>
      </c>
      <c r="L582" s="57" t="s">
        <v>230</v>
      </c>
      <c r="M582" s="58" t="s">
        <v>1979</v>
      </c>
      <c r="N582" s="58"/>
      <c r="O582" s="59" t="s">
        <v>231</v>
      </c>
      <c r="P582" s="59" t="s">
        <v>232</v>
      </c>
    </row>
    <row r="583" spans="1:16" ht="13.5" thickBot="1">
      <c r="A583" s="21" t="str">
        <f t="shared" si="48"/>
        <v> AOEB 1 </v>
      </c>
      <c r="B583" s="6" t="str">
        <f t="shared" si="49"/>
        <v>I</v>
      </c>
      <c r="C583" s="21">
        <f t="shared" si="50"/>
        <v>42983.792000000001</v>
      </c>
      <c r="D583" s="28" t="str">
        <f t="shared" si="51"/>
        <v>vis</v>
      </c>
      <c r="E583" s="56">
        <f>VLOOKUP(C583,Active!C$21:E$973,3,FALSE)</f>
        <v>-893.0074639925183</v>
      </c>
      <c r="F583" s="6" t="s">
        <v>1481</v>
      </c>
      <c r="G583" s="28" t="str">
        <f t="shared" si="52"/>
        <v>42983.792</v>
      </c>
      <c r="H583" s="21">
        <f t="shared" si="53"/>
        <v>-893</v>
      </c>
      <c r="I583" s="57" t="s">
        <v>233</v>
      </c>
      <c r="J583" s="58" t="s">
        <v>234</v>
      </c>
      <c r="K583" s="57">
        <v>-893</v>
      </c>
      <c r="L583" s="57" t="s">
        <v>2914</v>
      </c>
      <c r="M583" s="58" t="s">
        <v>1979</v>
      </c>
      <c r="N583" s="58"/>
      <c r="O583" s="59" t="s">
        <v>204</v>
      </c>
      <c r="P583" s="59" t="s">
        <v>214</v>
      </c>
    </row>
    <row r="584" spans="1:16" ht="13.5" thickBot="1">
      <c r="A584" s="21" t="str">
        <f t="shared" si="48"/>
        <v> AOEB 1 </v>
      </c>
      <c r="B584" s="6" t="str">
        <f t="shared" si="49"/>
        <v>I</v>
      </c>
      <c r="C584" s="21">
        <f t="shared" si="50"/>
        <v>42983.807999999997</v>
      </c>
      <c r="D584" s="28" t="str">
        <f t="shared" si="51"/>
        <v>vis</v>
      </c>
      <c r="E584" s="56">
        <f>VLOOKUP(C584,Active!C$21:E$973,3,FALSE)</f>
        <v>-892.99863687189861</v>
      </c>
      <c r="F584" s="6" t="s">
        <v>1481</v>
      </c>
      <c r="G584" s="28" t="str">
        <f t="shared" si="52"/>
        <v>42983.808</v>
      </c>
      <c r="H584" s="21">
        <f t="shared" si="53"/>
        <v>-893</v>
      </c>
      <c r="I584" s="57" t="s">
        <v>235</v>
      </c>
      <c r="J584" s="58" t="s">
        <v>236</v>
      </c>
      <c r="K584" s="57">
        <v>-893</v>
      </c>
      <c r="L584" s="57" t="s">
        <v>2840</v>
      </c>
      <c r="M584" s="58" t="s">
        <v>1979</v>
      </c>
      <c r="N584" s="58"/>
      <c r="O584" s="59" t="s">
        <v>147</v>
      </c>
      <c r="P584" s="59" t="s">
        <v>214</v>
      </c>
    </row>
    <row r="585" spans="1:16" ht="13.5" thickBot="1">
      <c r="A585" s="21" t="str">
        <f t="shared" si="48"/>
        <v> AOEB 1 </v>
      </c>
      <c r="B585" s="6" t="str">
        <f t="shared" si="49"/>
        <v>I</v>
      </c>
      <c r="C585" s="21">
        <f t="shared" si="50"/>
        <v>42983.822</v>
      </c>
      <c r="D585" s="28" t="str">
        <f t="shared" si="51"/>
        <v>vis</v>
      </c>
      <c r="E585" s="56">
        <f>VLOOKUP(C585,Active!C$21:E$973,3,FALSE)</f>
        <v>-892.99091314135285</v>
      </c>
      <c r="F585" s="6" t="s">
        <v>1481</v>
      </c>
      <c r="G585" s="28" t="str">
        <f t="shared" si="52"/>
        <v>42983.822</v>
      </c>
      <c r="H585" s="21">
        <f t="shared" si="53"/>
        <v>-893</v>
      </c>
      <c r="I585" s="57" t="s">
        <v>237</v>
      </c>
      <c r="J585" s="58" t="s">
        <v>238</v>
      </c>
      <c r="K585" s="57">
        <v>-893</v>
      </c>
      <c r="L585" s="57" t="s">
        <v>3044</v>
      </c>
      <c r="M585" s="58" t="s">
        <v>1979</v>
      </c>
      <c r="N585" s="58"/>
      <c r="O585" s="59" t="s">
        <v>221</v>
      </c>
      <c r="P585" s="59" t="s">
        <v>214</v>
      </c>
    </row>
    <row r="586" spans="1:16" ht="13.5" thickBot="1">
      <c r="A586" s="21" t="str">
        <f t="shared" si="48"/>
        <v> BBS 29 </v>
      </c>
      <c r="B586" s="6" t="str">
        <f t="shared" si="49"/>
        <v>I</v>
      </c>
      <c r="C586" s="21">
        <f t="shared" si="50"/>
        <v>42987.438999999998</v>
      </c>
      <c r="D586" s="28" t="str">
        <f t="shared" si="51"/>
        <v>vis</v>
      </c>
      <c r="E586" s="56">
        <f>VLOOKUP(C586,Active!C$21:E$973,3,FALSE)</f>
        <v>-890.99543218575616</v>
      </c>
      <c r="F586" s="6" t="s">
        <v>1481</v>
      </c>
      <c r="G586" s="28" t="str">
        <f t="shared" si="52"/>
        <v>42987.439</v>
      </c>
      <c r="H586" s="21">
        <f t="shared" si="53"/>
        <v>-891</v>
      </c>
      <c r="I586" s="57" t="s">
        <v>239</v>
      </c>
      <c r="J586" s="58" t="s">
        <v>240</v>
      </c>
      <c r="K586" s="57">
        <v>-891</v>
      </c>
      <c r="L586" s="57" t="s">
        <v>25</v>
      </c>
      <c r="M586" s="58" t="s">
        <v>1979</v>
      </c>
      <c r="N586" s="58"/>
      <c r="O586" s="59" t="s">
        <v>3239</v>
      </c>
      <c r="P586" s="59" t="s">
        <v>232</v>
      </c>
    </row>
    <row r="587" spans="1:16" ht="13.5" thickBot="1">
      <c r="A587" s="21" t="str">
        <f t="shared" ref="A587:A650" si="54">P587</f>
        <v> AOEB 1 </v>
      </c>
      <c r="B587" s="6" t="str">
        <f t="shared" ref="B587:B650" si="55">IF(H587=INT(H587),"I","II")</f>
        <v>I</v>
      </c>
      <c r="C587" s="21">
        <f t="shared" ref="C587:C650" si="56">1*G587</f>
        <v>42994.688999999998</v>
      </c>
      <c r="D587" s="28" t="str">
        <f t="shared" ref="D587:D650" si="57">VLOOKUP(F587,I$1:J$5,2,FALSE)</f>
        <v>vis</v>
      </c>
      <c r="E587" s="56">
        <f>VLOOKUP(C587,Active!C$21:E$973,3,FALSE)</f>
        <v>-886.995643153939</v>
      </c>
      <c r="F587" s="6" t="s">
        <v>1481</v>
      </c>
      <c r="G587" s="28" t="str">
        <f t="shared" ref="G587:G650" si="58">MID(I587,3,LEN(I587)-3)</f>
        <v>42994.689</v>
      </c>
      <c r="H587" s="21">
        <f t="shared" ref="H587:H650" si="59">1*K587</f>
        <v>-887</v>
      </c>
      <c r="I587" s="57" t="s">
        <v>241</v>
      </c>
      <c r="J587" s="58" t="s">
        <v>242</v>
      </c>
      <c r="K587" s="57">
        <v>-887</v>
      </c>
      <c r="L587" s="57" t="s">
        <v>25</v>
      </c>
      <c r="M587" s="58" t="s">
        <v>1979</v>
      </c>
      <c r="N587" s="58"/>
      <c r="O587" s="59" t="s">
        <v>243</v>
      </c>
      <c r="P587" s="59" t="s">
        <v>214</v>
      </c>
    </row>
    <row r="588" spans="1:16" ht="13.5" thickBot="1">
      <c r="A588" s="21" t="str">
        <f t="shared" si="54"/>
        <v> BRNO 21 </v>
      </c>
      <c r="B588" s="6" t="str">
        <f t="shared" si="55"/>
        <v>I</v>
      </c>
      <c r="C588" s="21">
        <f t="shared" si="56"/>
        <v>42996.495000000003</v>
      </c>
      <c r="D588" s="28" t="str">
        <f t="shared" si="57"/>
        <v>vis</v>
      </c>
      <c r="E588" s="56">
        <f>VLOOKUP(C588,Active!C$21:E$973,3,FALSE)</f>
        <v>-885.9992819137351</v>
      </c>
      <c r="F588" s="6" t="s">
        <v>1481</v>
      </c>
      <c r="G588" s="28" t="str">
        <f t="shared" si="58"/>
        <v>42996.495</v>
      </c>
      <c r="H588" s="21">
        <f t="shared" si="59"/>
        <v>-886</v>
      </c>
      <c r="I588" s="57" t="s">
        <v>244</v>
      </c>
      <c r="J588" s="58" t="s">
        <v>245</v>
      </c>
      <c r="K588" s="57">
        <v>-886</v>
      </c>
      <c r="L588" s="57" t="s">
        <v>3017</v>
      </c>
      <c r="M588" s="58" t="s">
        <v>1979</v>
      </c>
      <c r="N588" s="58"/>
      <c r="O588" s="59" t="s">
        <v>246</v>
      </c>
      <c r="P588" s="59" t="s">
        <v>218</v>
      </c>
    </row>
    <row r="589" spans="1:16" ht="13.5" thickBot="1">
      <c r="A589" s="21" t="str">
        <f t="shared" si="54"/>
        <v> VSSC 58.14 </v>
      </c>
      <c r="B589" s="6" t="str">
        <f t="shared" si="55"/>
        <v>I</v>
      </c>
      <c r="C589" s="21">
        <f t="shared" si="56"/>
        <v>43005.582999999999</v>
      </c>
      <c r="D589" s="28" t="str">
        <f t="shared" si="57"/>
        <v>vis</v>
      </c>
      <c r="E589" s="56">
        <f>VLOOKUP(C589,Active!C$21:E$973,3,FALSE)</f>
        <v>-880.98547740047457</v>
      </c>
      <c r="F589" s="6" t="s">
        <v>1481</v>
      </c>
      <c r="G589" s="28" t="str">
        <f t="shared" si="58"/>
        <v>43005.583</v>
      </c>
      <c r="H589" s="21">
        <f t="shared" si="59"/>
        <v>-881</v>
      </c>
      <c r="I589" s="57" t="s">
        <v>247</v>
      </c>
      <c r="J589" s="58" t="s">
        <v>248</v>
      </c>
      <c r="K589" s="57">
        <v>-881</v>
      </c>
      <c r="L589" s="57" t="s">
        <v>249</v>
      </c>
      <c r="M589" s="58" t="s">
        <v>1979</v>
      </c>
      <c r="N589" s="58"/>
      <c r="O589" s="59" t="s">
        <v>226</v>
      </c>
      <c r="P589" s="59" t="s">
        <v>227</v>
      </c>
    </row>
    <row r="590" spans="1:16" ht="13.5" thickBot="1">
      <c r="A590" s="21" t="str">
        <f t="shared" si="54"/>
        <v> BBS 34 </v>
      </c>
      <c r="B590" s="6" t="str">
        <f t="shared" si="55"/>
        <v>I</v>
      </c>
      <c r="C590" s="21">
        <f t="shared" si="56"/>
        <v>43007.375</v>
      </c>
      <c r="D590" s="28" t="str">
        <f t="shared" si="57"/>
        <v>vis</v>
      </c>
      <c r="E590" s="56">
        <f>VLOOKUP(C590,Active!C$21:E$973,3,FALSE)</f>
        <v>-879.99683989081643</v>
      </c>
      <c r="F590" s="6" t="s">
        <v>1481</v>
      </c>
      <c r="G590" s="28" t="str">
        <f t="shared" si="58"/>
        <v>43007.375</v>
      </c>
      <c r="H590" s="21">
        <f t="shared" si="59"/>
        <v>-880</v>
      </c>
      <c r="I590" s="57" t="s">
        <v>250</v>
      </c>
      <c r="J590" s="58" t="s">
        <v>251</v>
      </c>
      <c r="K590" s="57">
        <v>-880</v>
      </c>
      <c r="L590" s="57" t="s">
        <v>3336</v>
      </c>
      <c r="M590" s="58" t="s">
        <v>1979</v>
      </c>
      <c r="N590" s="58"/>
      <c r="O590" s="59" t="s">
        <v>252</v>
      </c>
      <c r="P590" s="59" t="s">
        <v>253</v>
      </c>
    </row>
    <row r="591" spans="1:16" ht="13.5" thickBot="1">
      <c r="A591" s="21" t="str">
        <f t="shared" si="54"/>
        <v>IBVS 1358 </v>
      </c>
      <c r="B591" s="6" t="str">
        <f t="shared" si="55"/>
        <v>I</v>
      </c>
      <c r="C591" s="21">
        <f t="shared" si="56"/>
        <v>43016.423999999999</v>
      </c>
      <c r="D591" s="28" t="str">
        <f t="shared" si="57"/>
        <v>vis</v>
      </c>
      <c r="E591" s="56">
        <f>VLOOKUP(C591,Active!C$21:E$973,3,FALSE)</f>
        <v>-875.00455148407036</v>
      </c>
      <c r="F591" s="6" t="s">
        <v>1481</v>
      </c>
      <c r="G591" s="28" t="str">
        <f t="shared" si="58"/>
        <v>43016.424</v>
      </c>
      <c r="H591" s="21">
        <f t="shared" si="59"/>
        <v>-875</v>
      </c>
      <c r="I591" s="57" t="s">
        <v>254</v>
      </c>
      <c r="J591" s="58" t="s">
        <v>255</v>
      </c>
      <c r="K591" s="57">
        <v>-875</v>
      </c>
      <c r="L591" s="57" t="s">
        <v>3077</v>
      </c>
      <c r="M591" s="58" t="s">
        <v>2435</v>
      </c>
      <c r="N591" s="58" t="s">
        <v>2436</v>
      </c>
      <c r="O591" s="59" t="s">
        <v>256</v>
      </c>
      <c r="P591" s="60" t="s">
        <v>257</v>
      </c>
    </row>
    <row r="592" spans="1:16" ht="13.5" thickBot="1">
      <c r="A592" s="21" t="str">
        <f t="shared" si="54"/>
        <v>BAVM 29 </v>
      </c>
      <c r="B592" s="6" t="str">
        <f t="shared" si="55"/>
        <v>I</v>
      </c>
      <c r="C592" s="21">
        <f t="shared" si="56"/>
        <v>43016.423999999999</v>
      </c>
      <c r="D592" s="28" t="str">
        <f t="shared" si="57"/>
        <v>vis</v>
      </c>
      <c r="E592" s="56">
        <f>VLOOKUP(C592,Active!C$21:E$973,3,FALSE)</f>
        <v>-875.00455148407036</v>
      </c>
      <c r="F592" s="6" t="s">
        <v>1481</v>
      </c>
      <c r="G592" s="28" t="str">
        <f t="shared" si="58"/>
        <v>43016.424</v>
      </c>
      <c r="H592" s="21">
        <f t="shared" si="59"/>
        <v>-875</v>
      </c>
      <c r="I592" s="57" t="s">
        <v>254</v>
      </c>
      <c r="J592" s="58" t="s">
        <v>255</v>
      </c>
      <c r="K592" s="57">
        <v>-875</v>
      </c>
      <c r="L592" s="57" t="s">
        <v>3077</v>
      </c>
      <c r="M592" s="58" t="s">
        <v>1979</v>
      </c>
      <c r="N592" s="58"/>
      <c r="O592" s="59" t="s">
        <v>28</v>
      </c>
      <c r="P592" s="60" t="s">
        <v>258</v>
      </c>
    </row>
    <row r="593" spans="1:16" ht="13.5" thickBot="1">
      <c r="A593" s="21" t="str">
        <f t="shared" si="54"/>
        <v> BBS 30 </v>
      </c>
      <c r="B593" s="6" t="str">
        <f t="shared" si="55"/>
        <v>I</v>
      </c>
      <c r="C593" s="21">
        <f t="shared" si="56"/>
        <v>43016.432999999997</v>
      </c>
      <c r="D593" s="28" t="str">
        <f t="shared" si="57"/>
        <v>vis</v>
      </c>
      <c r="E593" s="56">
        <f>VLOOKUP(C593,Active!C$21:E$973,3,FALSE)</f>
        <v>-874.99958622872145</v>
      </c>
      <c r="F593" s="6" t="s">
        <v>1481</v>
      </c>
      <c r="G593" s="28" t="str">
        <f t="shared" si="58"/>
        <v>43016.433</v>
      </c>
      <c r="H593" s="21">
        <f t="shared" si="59"/>
        <v>-875</v>
      </c>
      <c r="I593" s="57" t="s">
        <v>259</v>
      </c>
      <c r="J593" s="58" t="s">
        <v>260</v>
      </c>
      <c r="K593" s="57">
        <v>-875</v>
      </c>
      <c r="L593" s="57" t="s">
        <v>3017</v>
      </c>
      <c r="M593" s="58" t="s">
        <v>1979</v>
      </c>
      <c r="N593" s="58"/>
      <c r="O593" s="59" t="s">
        <v>252</v>
      </c>
      <c r="P593" s="59" t="s">
        <v>261</v>
      </c>
    </row>
    <row r="594" spans="1:16" ht="13.5" thickBot="1">
      <c r="A594" s="21" t="str">
        <f t="shared" si="54"/>
        <v> VSSC 58.14 </v>
      </c>
      <c r="B594" s="6" t="str">
        <f t="shared" si="55"/>
        <v>I</v>
      </c>
      <c r="C594" s="21">
        <f t="shared" si="56"/>
        <v>43016.442999999999</v>
      </c>
      <c r="D594" s="28" t="str">
        <f t="shared" si="57"/>
        <v>vis</v>
      </c>
      <c r="E594" s="56">
        <f>VLOOKUP(C594,Active!C$21:E$973,3,FALSE)</f>
        <v>-874.99406927833161</v>
      </c>
      <c r="F594" s="6" t="s">
        <v>1481</v>
      </c>
      <c r="G594" s="28" t="str">
        <f t="shared" si="58"/>
        <v>43016.443</v>
      </c>
      <c r="H594" s="21">
        <f t="shared" si="59"/>
        <v>-875</v>
      </c>
      <c r="I594" s="57" t="s">
        <v>262</v>
      </c>
      <c r="J594" s="58" t="s">
        <v>263</v>
      </c>
      <c r="K594" s="57">
        <v>-875</v>
      </c>
      <c r="L594" s="57" t="s">
        <v>3309</v>
      </c>
      <c r="M594" s="58" t="s">
        <v>1979</v>
      </c>
      <c r="N594" s="58"/>
      <c r="O594" s="59" t="s">
        <v>226</v>
      </c>
      <c r="P594" s="59" t="s">
        <v>227</v>
      </c>
    </row>
    <row r="595" spans="1:16" ht="13.5" thickBot="1">
      <c r="A595" s="21" t="str">
        <f t="shared" si="54"/>
        <v> ALGL 34 </v>
      </c>
      <c r="B595" s="6" t="str">
        <f t="shared" si="55"/>
        <v>I</v>
      </c>
      <c r="C595" s="21">
        <f t="shared" si="56"/>
        <v>43016.487000000001</v>
      </c>
      <c r="D595" s="28" t="str">
        <f t="shared" si="57"/>
        <v>vis</v>
      </c>
      <c r="E595" s="56">
        <f>VLOOKUP(C595,Active!C$21:E$973,3,FALSE)</f>
        <v>-874.9697946966204</v>
      </c>
      <c r="F595" s="6" t="s">
        <v>1481</v>
      </c>
      <c r="G595" s="28" t="str">
        <f t="shared" si="58"/>
        <v>43016.487</v>
      </c>
      <c r="H595" s="21">
        <f t="shared" si="59"/>
        <v>-875</v>
      </c>
      <c r="I595" s="57" t="s">
        <v>264</v>
      </c>
      <c r="J595" s="58" t="s">
        <v>265</v>
      </c>
      <c r="K595" s="57">
        <v>-875</v>
      </c>
      <c r="L595" s="57" t="s">
        <v>266</v>
      </c>
      <c r="M595" s="58" t="s">
        <v>1979</v>
      </c>
      <c r="N595" s="58"/>
      <c r="O595" s="59" t="s">
        <v>267</v>
      </c>
      <c r="P595" s="59" t="s">
        <v>268</v>
      </c>
    </row>
    <row r="596" spans="1:16" ht="13.5" thickBot="1">
      <c r="A596" s="21" t="str">
        <f t="shared" si="54"/>
        <v> AOEB 1 </v>
      </c>
      <c r="B596" s="6" t="str">
        <f t="shared" si="55"/>
        <v>I</v>
      </c>
      <c r="C596" s="21">
        <f t="shared" si="56"/>
        <v>43032.737000000001</v>
      </c>
      <c r="D596" s="28" t="str">
        <f t="shared" si="57"/>
        <v>vis</v>
      </c>
      <c r="E596" s="56">
        <f>VLOOKUP(C596,Active!C$21:E$973,3,FALSE)</f>
        <v>-866.00475031496126</v>
      </c>
      <c r="F596" s="6" t="s">
        <v>1481</v>
      </c>
      <c r="G596" s="28" t="str">
        <f t="shared" si="58"/>
        <v>43032.737</v>
      </c>
      <c r="H596" s="21">
        <f t="shared" si="59"/>
        <v>-866</v>
      </c>
      <c r="I596" s="57" t="s">
        <v>269</v>
      </c>
      <c r="J596" s="58" t="s">
        <v>270</v>
      </c>
      <c r="K596" s="57">
        <v>-866</v>
      </c>
      <c r="L596" s="57" t="s">
        <v>3033</v>
      </c>
      <c r="M596" s="58" t="s">
        <v>1979</v>
      </c>
      <c r="N596" s="58"/>
      <c r="O596" s="59" t="s">
        <v>204</v>
      </c>
      <c r="P596" s="59" t="s">
        <v>214</v>
      </c>
    </row>
    <row r="597" spans="1:16" ht="13.5" thickBot="1">
      <c r="A597" s="21" t="str">
        <f t="shared" si="54"/>
        <v> AOEB 1 </v>
      </c>
      <c r="B597" s="6" t="str">
        <f t="shared" si="55"/>
        <v>I</v>
      </c>
      <c r="C597" s="21">
        <f t="shared" si="56"/>
        <v>43032.743000000002</v>
      </c>
      <c r="D597" s="28" t="str">
        <f t="shared" si="57"/>
        <v>vis</v>
      </c>
      <c r="E597" s="56">
        <f>VLOOKUP(C597,Active!C$21:E$973,3,FALSE)</f>
        <v>-866.00144014472744</v>
      </c>
      <c r="F597" s="6" t="s">
        <v>1481</v>
      </c>
      <c r="G597" s="28" t="str">
        <f t="shared" si="58"/>
        <v>43032.743</v>
      </c>
      <c r="H597" s="21">
        <f t="shared" si="59"/>
        <v>-866</v>
      </c>
      <c r="I597" s="57" t="s">
        <v>271</v>
      </c>
      <c r="J597" s="58" t="s">
        <v>272</v>
      </c>
      <c r="K597" s="57">
        <v>-866</v>
      </c>
      <c r="L597" s="57" t="s">
        <v>1946</v>
      </c>
      <c r="M597" s="58" t="s">
        <v>1979</v>
      </c>
      <c r="N597" s="58"/>
      <c r="O597" s="59" t="s">
        <v>273</v>
      </c>
      <c r="P597" s="59" t="s">
        <v>214</v>
      </c>
    </row>
    <row r="598" spans="1:16" ht="13.5" thickBot="1">
      <c r="A598" s="21" t="str">
        <f t="shared" si="54"/>
        <v> AOEB 1 </v>
      </c>
      <c r="B598" s="6" t="str">
        <f t="shared" si="55"/>
        <v>I</v>
      </c>
      <c r="C598" s="21">
        <f t="shared" si="56"/>
        <v>43043.629000000001</v>
      </c>
      <c r="D598" s="28" t="str">
        <f t="shared" si="57"/>
        <v>vis</v>
      </c>
      <c r="E598" s="56">
        <f>VLOOKUP(C598,Active!C$21:E$973,3,FALSE)</f>
        <v>-859.99568795157484</v>
      </c>
      <c r="F598" s="6" t="s">
        <v>1481</v>
      </c>
      <c r="G598" s="28" t="str">
        <f t="shared" si="58"/>
        <v>43043.629</v>
      </c>
      <c r="H598" s="21">
        <f t="shared" si="59"/>
        <v>-860</v>
      </c>
      <c r="I598" s="57" t="s">
        <v>274</v>
      </c>
      <c r="J598" s="58" t="s">
        <v>275</v>
      </c>
      <c r="K598" s="57">
        <v>-860</v>
      </c>
      <c r="L598" s="57" t="s">
        <v>25</v>
      </c>
      <c r="M598" s="58" t="s">
        <v>1979</v>
      </c>
      <c r="N598" s="58"/>
      <c r="O598" s="59" t="s">
        <v>243</v>
      </c>
      <c r="P598" s="59" t="s">
        <v>214</v>
      </c>
    </row>
    <row r="599" spans="1:16" ht="13.5" thickBot="1">
      <c r="A599" s="21" t="str">
        <f t="shared" si="54"/>
        <v> AJ 82.740 </v>
      </c>
      <c r="B599" s="6" t="str">
        <f t="shared" si="55"/>
        <v>I</v>
      </c>
      <c r="C599" s="21">
        <f t="shared" si="56"/>
        <v>43063.558499999999</v>
      </c>
      <c r="D599" s="28" t="str">
        <f t="shared" si="57"/>
        <v>vis</v>
      </c>
      <c r="E599" s="56">
        <f>VLOOKUP(C599,Active!C$21:E$973,3,FALSE)</f>
        <v>-849.00068167438963</v>
      </c>
      <c r="F599" s="6" t="s">
        <v>1481</v>
      </c>
      <c r="G599" s="28" t="str">
        <f t="shared" si="58"/>
        <v>43063.5585</v>
      </c>
      <c r="H599" s="21">
        <f t="shared" si="59"/>
        <v>-849</v>
      </c>
      <c r="I599" s="57" t="s">
        <v>276</v>
      </c>
      <c r="J599" s="58" t="s">
        <v>277</v>
      </c>
      <c r="K599" s="57">
        <v>-849</v>
      </c>
      <c r="L599" s="57" t="s">
        <v>278</v>
      </c>
      <c r="M599" s="58" t="s">
        <v>2435</v>
      </c>
      <c r="N599" s="58" t="s">
        <v>2436</v>
      </c>
      <c r="O599" s="59" t="s">
        <v>279</v>
      </c>
      <c r="P599" s="59" t="s">
        <v>280</v>
      </c>
    </row>
    <row r="600" spans="1:16" ht="13.5" thickBot="1">
      <c r="A600" s="21" t="str">
        <f t="shared" si="54"/>
        <v> BBS 34 </v>
      </c>
      <c r="B600" s="6" t="str">
        <f t="shared" si="55"/>
        <v>I</v>
      </c>
      <c r="C600" s="21">
        <f t="shared" si="56"/>
        <v>43065.385000000002</v>
      </c>
      <c r="D600" s="28" t="str">
        <f t="shared" si="57"/>
        <v>vis</v>
      </c>
      <c r="E600" s="56">
        <f>VLOOKUP(C600,Active!C$21:E$973,3,FALSE)</f>
        <v>-847.99301068588954</v>
      </c>
      <c r="F600" s="6" t="s">
        <v>1481</v>
      </c>
      <c r="G600" s="28" t="str">
        <f t="shared" si="58"/>
        <v>43065.385</v>
      </c>
      <c r="H600" s="21">
        <f t="shared" si="59"/>
        <v>-848</v>
      </c>
      <c r="I600" s="57" t="s">
        <v>281</v>
      </c>
      <c r="J600" s="58" t="s">
        <v>282</v>
      </c>
      <c r="K600" s="57">
        <v>-848</v>
      </c>
      <c r="L600" s="57" t="s">
        <v>3376</v>
      </c>
      <c r="M600" s="58" t="s">
        <v>1979</v>
      </c>
      <c r="N600" s="58"/>
      <c r="O600" s="59" t="s">
        <v>283</v>
      </c>
      <c r="P600" s="59" t="s">
        <v>253</v>
      </c>
    </row>
    <row r="601" spans="1:16" ht="13.5" thickBot="1">
      <c r="A601" s="21" t="str">
        <f t="shared" si="54"/>
        <v> BBS 30 </v>
      </c>
      <c r="B601" s="6" t="str">
        <f t="shared" si="55"/>
        <v>I</v>
      </c>
      <c r="C601" s="21">
        <f t="shared" si="56"/>
        <v>43074.440999999999</v>
      </c>
      <c r="D601" s="28" t="str">
        <f t="shared" si="57"/>
        <v>vis</v>
      </c>
      <c r="E601" s="56">
        <f>VLOOKUP(C601,Active!C$21:E$973,3,FALSE)</f>
        <v>-842.99686041387258</v>
      </c>
      <c r="F601" s="6" t="s">
        <v>1481</v>
      </c>
      <c r="G601" s="28" t="str">
        <f t="shared" si="58"/>
        <v>43074.441</v>
      </c>
      <c r="H601" s="21">
        <f t="shared" si="59"/>
        <v>-843</v>
      </c>
      <c r="I601" s="57" t="s">
        <v>284</v>
      </c>
      <c r="J601" s="58" t="s">
        <v>285</v>
      </c>
      <c r="K601" s="57">
        <v>-843</v>
      </c>
      <c r="L601" s="57" t="s">
        <v>3336</v>
      </c>
      <c r="M601" s="58" t="s">
        <v>1979</v>
      </c>
      <c r="N601" s="58"/>
      <c r="O601" s="59" t="s">
        <v>3249</v>
      </c>
      <c r="P601" s="59" t="s">
        <v>261</v>
      </c>
    </row>
    <row r="602" spans="1:16" ht="13.5" thickBot="1">
      <c r="A602" s="21" t="str">
        <f t="shared" si="54"/>
        <v> AJ 82.740 </v>
      </c>
      <c r="B602" s="6" t="str">
        <f t="shared" si="55"/>
        <v>I</v>
      </c>
      <c r="C602" s="21">
        <f t="shared" si="56"/>
        <v>43090.747100000001</v>
      </c>
      <c r="D602" s="28" t="str">
        <f t="shared" si="57"/>
        <v>vis</v>
      </c>
      <c r="E602" s="56">
        <f>VLOOKUP(C602,Active!C$21:E$973,3,FALSE)</f>
        <v>-834.00086594053187</v>
      </c>
      <c r="F602" s="6" t="s">
        <v>1481</v>
      </c>
      <c r="G602" s="28" t="str">
        <f t="shared" si="58"/>
        <v>43090.7471</v>
      </c>
      <c r="H602" s="21">
        <f t="shared" si="59"/>
        <v>-834</v>
      </c>
      <c r="I602" s="57" t="s">
        <v>286</v>
      </c>
      <c r="J602" s="58" t="s">
        <v>287</v>
      </c>
      <c r="K602" s="57">
        <v>-834</v>
      </c>
      <c r="L602" s="57" t="s">
        <v>288</v>
      </c>
      <c r="M602" s="58" t="s">
        <v>2435</v>
      </c>
      <c r="N602" s="58" t="s">
        <v>2436</v>
      </c>
      <c r="O602" s="59" t="s">
        <v>279</v>
      </c>
      <c r="P602" s="59" t="s">
        <v>280</v>
      </c>
    </row>
    <row r="603" spans="1:16" ht="13.5" thickBot="1">
      <c r="A603" s="21" t="str">
        <f t="shared" si="54"/>
        <v> BBS 32 </v>
      </c>
      <c r="B603" s="6" t="str">
        <f t="shared" si="55"/>
        <v>I</v>
      </c>
      <c r="C603" s="21">
        <f t="shared" si="56"/>
        <v>43103.436999999998</v>
      </c>
      <c r="D603" s="28" t="str">
        <f t="shared" si="57"/>
        <v>vis</v>
      </c>
      <c r="E603" s="56">
        <f>VLOOKUP(C603,Active!C$21:E$973,3,FALSE)</f>
        <v>-826.99991106675998</v>
      </c>
      <c r="F603" s="6" t="s">
        <v>1481</v>
      </c>
      <c r="G603" s="28" t="str">
        <f t="shared" si="58"/>
        <v>43103.437</v>
      </c>
      <c r="H603" s="21">
        <f t="shared" si="59"/>
        <v>-827</v>
      </c>
      <c r="I603" s="57" t="s">
        <v>289</v>
      </c>
      <c r="J603" s="58" t="s">
        <v>290</v>
      </c>
      <c r="K603" s="57">
        <v>-827</v>
      </c>
      <c r="L603" s="57" t="s">
        <v>3412</v>
      </c>
      <c r="M603" s="58" t="s">
        <v>1979</v>
      </c>
      <c r="N603" s="58"/>
      <c r="O603" s="59" t="s">
        <v>291</v>
      </c>
      <c r="P603" s="59" t="s">
        <v>292</v>
      </c>
    </row>
    <row r="604" spans="1:16" ht="13.5" thickBot="1">
      <c r="A604" s="21" t="str">
        <f t="shared" si="54"/>
        <v> AJ 82.740 </v>
      </c>
      <c r="B604" s="6" t="str">
        <f t="shared" si="55"/>
        <v>I</v>
      </c>
      <c r="C604" s="21">
        <f t="shared" si="56"/>
        <v>43130.623399999997</v>
      </c>
      <c r="D604" s="28" t="str">
        <f t="shared" si="57"/>
        <v>vis</v>
      </c>
      <c r="E604" s="56">
        <f>VLOOKUP(C604,Active!C$21:E$973,3,FALSE)</f>
        <v>-812.0013090619891</v>
      </c>
      <c r="F604" s="6" t="s">
        <v>1481</v>
      </c>
      <c r="G604" s="28" t="str">
        <f t="shared" si="58"/>
        <v>43130.6234</v>
      </c>
      <c r="H604" s="21">
        <f t="shared" si="59"/>
        <v>-812</v>
      </c>
      <c r="I604" s="57" t="s">
        <v>293</v>
      </c>
      <c r="J604" s="58" t="s">
        <v>294</v>
      </c>
      <c r="K604" s="57">
        <v>-812</v>
      </c>
      <c r="L604" s="57" t="s">
        <v>295</v>
      </c>
      <c r="M604" s="58" t="s">
        <v>2435</v>
      </c>
      <c r="N604" s="58" t="s">
        <v>2436</v>
      </c>
      <c r="O604" s="59" t="s">
        <v>279</v>
      </c>
      <c r="P604" s="59" t="s">
        <v>280</v>
      </c>
    </row>
    <row r="605" spans="1:16" ht="13.5" thickBot="1">
      <c r="A605" s="21" t="str">
        <f t="shared" si="54"/>
        <v> AOEB 1 </v>
      </c>
      <c r="B605" s="6" t="str">
        <f t="shared" si="55"/>
        <v>I</v>
      </c>
      <c r="C605" s="21">
        <f t="shared" si="56"/>
        <v>43130.631000000001</v>
      </c>
      <c r="D605" s="28" t="str">
        <f t="shared" si="57"/>
        <v>vis</v>
      </c>
      <c r="E605" s="56">
        <f>VLOOKUP(C605,Active!C$21:E$973,3,FALSE)</f>
        <v>-811.99711617969126</v>
      </c>
      <c r="F605" s="6" t="s">
        <v>1481</v>
      </c>
      <c r="G605" s="28" t="str">
        <f t="shared" si="58"/>
        <v>43130.631</v>
      </c>
      <c r="H605" s="21">
        <f t="shared" si="59"/>
        <v>-812</v>
      </c>
      <c r="I605" s="57" t="s">
        <v>296</v>
      </c>
      <c r="J605" s="58" t="s">
        <v>297</v>
      </c>
      <c r="K605" s="57">
        <v>-812</v>
      </c>
      <c r="L605" s="57" t="s">
        <v>3293</v>
      </c>
      <c r="M605" s="58" t="s">
        <v>1979</v>
      </c>
      <c r="N605" s="58"/>
      <c r="O605" s="59" t="s">
        <v>243</v>
      </c>
      <c r="P605" s="59" t="s">
        <v>214</v>
      </c>
    </row>
    <row r="606" spans="1:16" ht="13.5" thickBot="1">
      <c r="A606" s="21" t="str">
        <f t="shared" si="54"/>
        <v> BBS 31 </v>
      </c>
      <c r="B606" s="6" t="str">
        <f t="shared" si="55"/>
        <v>I</v>
      </c>
      <c r="C606" s="21">
        <f t="shared" si="56"/>
        <v>43134.243999999999</v>
      </c>
      <c r="D606" s="28" t="str">
        <f t="shared" si="57"/>
        <v>vis</v>
      </c>
      <c r="E606" s="56">
        <f>VLOOKUP(C606,Active!C$21:E$973,3,FALSE)</f>
        <v>-810.00384200425049</v>
      </c>
      <c r="F606" s="6" t="s">
        <v>1481</v>
      </c>
      <c r="G606" s="28" t="str">
        <f t="shared" si="58"/>
        <v>43134.244</v>
      </c>
      <c r="H606" s="21">
        <f t="shared" si="59"/>
        <v>-810</v>
      </c>
      <c r="I606" s="57" t="s">
        <v>298</v>
      </c>
      <c r="J606" s="58" t="s">
        <v>299</v>
      </c>
      <c r="K606" s="57">
        <v>-810</v>
      </c>
      <c r="L606" s="57" t="s">
        <v>3037</v>
      </c>
      <c r="M606" s="58" t="s">
        <v>1979</v>
      </c>
      <c r="N606" s="58"/>
      <c r="O606" s="59" t="s">
        <v>3239</v>
      </c>
      <c r="P606" s="59" t="s">
        <v>300</v>
      </c>
    </row>
    <row r="607" spans="1:16" ht="13.5" thickBot="1">
      <c r="A607" s="21" t="str">
        <f t="shared" si="54"/>
        <v> BBS 31 </v>
      </c>
      <c r="B607" s="6" t="str">
        <f t="shared" si="55"/>
        <v>I</v>
      </c>
      <c r="C607" s="21">
        <f t="shared" si="56"/>
        <v>43143.315999999999</v>
      </c>
      <c r="D607" s="28" t="str">
        <f t="shared" si="57"/>
        <v>vis</v>
      </c>
      <c r="E607" s="56">
        <f>VLOOKUP(C607,Active!C$21:E$973,3,FALSE)</f>
        <v>-804.99886461160975</v>
      </c>
      <c r="F607" s="6" t="s">
        <v>1481</v>
      </c>
      <c r="G607" s="28" t="str">
        <f t="shared" si="58"/>
        <v>43143.316</v>
      </c>
      <c r="H607" s="21">
        <f t="shared" si="59"/>
        <v>-805</v>
      </c>
      <c r="I607" s="57" t="s">
        <v>301</v>
      </c>
      <c r="J607" s="58" t="s">
        <v>302</v>
      </c>
      <c r="K607" s="57">
        <v>-805</v>
      </c>
      <c r="L607" s="57" t="s">
        <v>2840</v>
      </c>
      <c r="M607" s="58" t="s">
        <v>1979</v>
      </c>
      <c r="N607" s="58"/>
      <c r="O607" s="59" t="s">
        <v>3249</v>
      </c>
      <c r="P607" s="59" t="s">
        <v>300</v>
      </c>
    </row>
    <row r="608" spans="1:16" ht="13.5" thickBot="1">
      <c r="A608" s="21" t="str">
        <f t="shared" si="54"/>
        <v> VSSC 58.14 </v>
      </c>
      <c r="B608" s="6" t="str">
        <f t="shared" si="55"/>
        <v>I</v>
      </c>
      <c r="C608" s="21">
        <f t="shared" si="56"/>
        <v>43201.332000000002</v>
      </c>
      <c r="D608" s="28" t="str">
        <f t="shared" si="57"/>
        <v>vis</v>
      </c>
      <c r="E608" s="56">
        <f>VLOOKUP(C608,Active!C$21:E$973,3,FALSE)</f>
        <v>-772.99172523644893</v>
      </c>
      <c r="F608" s="6" t="s">
        <v>1481</v>
      </c>
      <c r="G608" s="28" t="str">
        <f t="shared" si="58"/>
        <v>43201.332</v>
      </c>
      <c r="H608" s="21">
        <f t="shared" si="59"/>
        <v>-773</v>
      </c>
      <c r="I608" s="57" t="s">
        <v>303</v>
      </c>
      <c r="J608" s="58" t="s">
        <v>304</v>
      </c>
      <c r="K608" s="57">
        <v>-773</v>
      </c>
      <c r="L608" s="57" t="s">
        <v>3284</v>
      </c>
      <c r="M608" s="58" t="s">
        <v>1979</v>
      </c>
      <c r="N608" s="58"/>
      <c r="O608" s="59" t="s">
        <v>305</v>
      </c>
      <c r="P608" s="59" t="s">
        <v>227</v>
      </c>
    </row>
    <row r="609" spans="1:16" ht="13.5" thickBot="1">
      <c r="A609" s="21" t="str">
        <f t="shared" si="54"/>
        <v> VSSC 58.14 </v>
      </c>
      <c r="B609" s="6" t="str">
        <f t="shared" si="55"/>
        <v>I</v>
      </c>
      <c r="C609" s="21">
        <f t="shared" si="56"/>
        <v>43239.385999999999</v>
      </c>
      <c r="D609" s="28" t="str">
        <f t="shared" si="57"/>
        <v>vis</v>
      </c>
      <c r="E609" s="56">
        <f>VLOOKUP(C609,Active!C$21:E$973,3,FALSE)</f>
        <v>-751.99752222724135</v>
      </c>
      <c r="F609" s="6" t="s">
        <v>1481</v>
      </c>
      <c r="G609" s="28" t="str">
        <f t="shared" si="58"/>
        <v>43239.386</v>
      </c>
      <c r="H609" s="21">
        <f t="shared" si="59"/>
        <v>-752</v>
      </c>
      <c r="I609" s="57" t="s">
        <v>306</v>
      </c>
      <c r="J609" s="58" t="s">
        <v>307</v>
      </c>
      <c r="K609" s="57">
        <v>-752</v>
      </c>
      <c r="L609" s="57" t="s">
        <v>3417</v>
      </c>
      <c r="M609" s="58" t="s">
        <v>1979</v>
      </c>
      <c r="N609" s="58"/>
      <c r="O609" s="59" t="s">
        <v>226</v>
      </c>
      <c r="P609" s="59" t="s">
        <v>227</v>
      </c>
    </row>
    <row r="610" spans="1:16" ht="13.5" thickBot="1">
      <c r="A610" s="21" t="str">
        <f t="shared" si="54"/>
        <v> BBS 34 </v>
      </c>
      <c r="B610" s="6" t="str">
        <f t="shared" si="55"/>
        <v>I</v>
      </c>
      <c r="C610" s="21">
        <f t="shared" si="56"/>
        <v>43344.51</v>
      </c>
      <c r="D610" s="28" t="str">
        <f t="shared" si="57"/>
        <v>vis</v>
      </c>
      <c r="E610" s="56">
        <f>VLOOKUP(C610,Active!C$21:E$973,3,FALSE)</f>
        <v>-694.00113296092979</v>
      </c>
      <c r="F610" s="6" t="s">
        <v>1481</v>
      </c>
      <c r="G610" s="28" t="str">
        <f t="shared" si="58"/>
        <v>43344.510</v>
      </c>
      <c r="H610" s="21">
        <f t="shared" si="59"/>
        <v>-694</v>
      </c>
      <c r="I610" s="57" t="s">
        <v>308</v>
      </c>
      <c r="J610" s="58" t="s">
        <v>309</v>
      </c>
      <c r="K610" s="57">
        <v>-694</v>
      </c>
      <c r="L610" s="57" t="s">
        <v>3210</v>
      </c>
      <c r="M610" s="58" t="s">
        <v>1979</v>
      </c>
      <c r="N610" s="58"/>
      <c r="O610" s="59" t="s">
        <v>141</v>
      </c>
      <c r="P610" s="59" t="s">
        <v>253</v>
      </c>
    </row>
    <row r="611" spans="1:16" ht="13.5" thickBot="1">
      <c r="A611" s="21" t="str">
        <f t="shared" si="54"/>
        <v> BBS 34 </v>
      </c>
      <c r="B611" s="6" t="str">
        <f t="shared" si="55"/>
        <v>I</v>
      </c>
      <c r="C611" s="21">
        <f t="shared" si="56"/>
        <v>43344.512999999999</v>
      </c>
      <c r="D611" s="28" t="str">
        <f t="shared" si="57"/>
        <v>vis</v>
      </c>
      <c r="E611" s="56">
        <f>VLOOKUP(C611,Active!C$21:E$973,3,FALSE)</f>
        <v>-693.99947787581493</v>
      </c>
      <c r="F611" s="6" t="s">
        <v>1481</v>
      </c>
      <c r="G611" s="28" t="str">
        <f t="shared" si="58"/>
        <v>43344.513</v>
      </c>
      <c r="H611" s="21">
        <f t="shared" si="59"/>
        <v>-694</v>
      </c>
      <c r="I611" s="57" t="s">
        <v>310</v>
      </c>
      <c r="J611" s="58" t="s">
        <v>311</v>
      </c>
      <c r="K611" s="57">
        <v>-694</v>
      </c>
      <c r="L611" s="57" t="s">
        <v>3017</v>
      </c>
      <c r="M611" s="58" t="s">
        <v>1979</v>
      </c>
      <c r="N611" s="58"/>
      <c r="O611" s="59" t="s">
        <v>312</v>
      </c>
      <c r="P611" s="59" t="s">
        <v>253</v>
      </c>
    </row>
    <row r="612" spans="1:16" ht="13.5" thickBot="1">
      <c r="A612" s="21" t="str">
        <f t="shared" si="54"/>
        <v> AOEB 1 </v>
      </c>
      <c r="B612" s="6" t="str">
        <f t="shared" si="55"/>
        <v>I</v>
      </c>
      <c r="C612" s="21">
        <f t="shared" si="56"/>
        <v>43351.754999999997</v>
      </c>
      <c r="D612" s="28" t="str">
        <f t="shared" si="57"/>
        <v>vis</v>
      </c>
      <c r="E612" s="56">
        <f>VLOOKUP(C612,Active!C$21:E$973,3,FALSE)</f>
        <v>-690.00410240430961</v>
      </c>
      <c r="F612" s="6" t="s">
        <v>1481</v>
      </c>
      <c r="G612" s="28" t="str">
        <f t="shared" si="58"/>
        <v>43351.755</v>
      </c>
      <c r="H612" s="21">
        <f t="shared" si="59"/>
        <v>-690</v>
      </c>
      <c r="I612" s="57" t="s">
        <v>313</v>
      </c>
      <c r="J612" s="58" t="s">
        <v>314</v>
      </c>
      <c r="K612" s="57">
        <v>-690</v>
      </c>
      <c r="L612" s="57" t="s">
        <v>3037</v>
      </c>
      <c r="M612" s="58" t="s">
        <v>1979</v>
      </c>
      <c r="N612" s="58"/>
      <c r="O612" s="59" t="s">
        <v>204</v>
      </c>
      <c r="P612" s="59" t="s">
        <v>214</v>
      </c>
    </row>
    <row r="613" spans="1:16" ht="13.5" thickBot="1">
      <c r="A613" s="21" t="str">
        <f t="shared" si="54"/>
        <v> BBS 35 </v>
      </c>
      <c r="B613" s="6" t="str">
        <f t="shared" si="55"/>
        <v>I</v>
      </c>
      <c r="C613" s="21">
        <f t="shared" si="56"/>
        <v>43364.451999999997</v>
      </c>
      <c r="D613" s="28" t="str">
        <f t="shared" si="57"/>
        <v>vis</v>
      </c>
      <c r="E613" s="56">
        <f>VLOOKUP(C613,Active!C$21:E$973,3,FALSE)</f>
        <v>-682.99923049576034</v>
      </c>
      <c r="F613" s="6" t="s">
        <v>1481</v>
      </c>
      <c r="G613" s="28" t="str">
        <f t="shared" si="58"/>
        <v>43364.452</v>
      </c>
      <c r="H613" s="21">
        <f t="shared" si="59"/>
        <v>-683</v>
      </c>
      <c r="I613" s="57" t="s">
        <v>315</v>
      </c>
      <c r="J613" s="58" t="s">
        <v>316</v>
      </c>
      <c r="K613" s="57">
        <v>-683</v>
      </c>
      <c r="L613" s="57" t="s">
        <v>3017</v>
      </c>
      <c r="M613" s="58" t="s">
        <v>1979</v>
      </c>
      <c r="N613" s="58"/>
      <c r="O613" s="59" t="s">
        <v>291</v>
      </c>
      <c r="P613" s="59" t="s">
        <v>317</v>
      </c>
    </row>
    <row r="614" spans="1:16" ht="13.5" thickBot="1">
      <c r="A614" s="21" t="str">
        <f t="shared" si="54"/>
        <v>BAVM 31 </v>
      </c>
      <c r="B614" s="6" t="str">
        <f t="shared" si="55"/>
        <v>I</v>
      </c>
      <c r="C614" s="21">
        <f t="shared" si="56"/>
        <v>43384.392999999996</v>
      </c>
      <c r="D614" s="28" t="str">
        <f t="shared" si="57"/>
        <v>vis</v>
      </c>
      <c r="E614" s="56">
        <f>VLOOKUP(C614,Active!C$21:E$973,3,FALSE)</f>
        <v>-671.99787972562774</v>
      </c>
      <c r="F614" s="6" t="s">
        <v>1481</v>
      </c>
      <c r="G614" s="28" t="str">
        <f t="shared" si="58"/>
        <v>43384.393</v>
      </c>
      <c r="H614" s="21">
        <f t="shared" si="59"/>
        <v>-672</v>
      </c>
      <c r="I614" s="57" t="s">
        <v>318</v>
      </c>
      <c r="J614" s="58" t="s">
        <v>319</v>
      </c>
      <c r="K614" s="57">
        <v>-672</v>
      </c>
      <c r="L614" s="57" t="s">
        <v>3417</v>
      </c>
      <c r="M614" s="58" t="s">
        <v>1979</v>
      </c>
      <c r="N614" s="58"/>
      <c r="O614" s="59" t="s">
        <v>320</v>
      </c>
      <c r="P614" s="60" t="s">
        <v>321</v>
      </c>
    </row>
    <row r="615" spans="1:16" ht="13.5" thickBot="1">
      <c r="A615" s="21" t="str">
        <f t="shared" si="54"/>
        <v> BRNO 21 </v>
      </c>
      <c r="B615" s="6" t="str">
        <f t="shared" si="55"/>
        <v>I</v>
      </c>
      <c r="C615" s="21">
        <f t="shared" si="56"/>
        <v>43404.334000000003</v>
      </c>
      <c r="D615" s="28" t="str">
        <f t="shared" si="57"/>
        <v>vis</v>
      </c>
      <c r="E615" s="56">
        <f>VLOOKUP(C615,Active!C$21:E$973,3,FALSE)</f>
        <v>-660.99652895549116</v>
      </c>
      <c r="F615" s="6" t="s">
        <v>1481</v>
      </c>
      <c r="G615" s="28" t="str">
        <f t="shared" si="58"/>
        <v>43404.334</v>
      </c>
      <c r="H615" s="21">
        <f t="shared" si="59"/>
        <v>-661</v>
      </c>
      <c r="I615" s="57" t="s">
        <v>322</v>
      </c>
      <c r="J615" s="58" t="s">
        <v>323</v>
      </c>
      <c r="K615" s="57">
        <v>-661</v>
      </c>
      <c r="L615" s="57" t="s">
        <v>3336</v>
      </c>
      <c r="M615" s="58" t="s">
        <v>1979</v>
      </c>
      <c r="N615" s="58"/>
      <c r="O615" s="59" t="s">
        <v>324</v>
      </c>
      <c r="P615" s="59" t="s">
        <v>218</v>
      </c>
    </row>
    <row r="616" spans="1:16" ht="13.5" thickBot="1">
      <c r="A616" s="21" t="str">
        <f t="shared" si="54"/>
        <v> BBS 35 </v>
      </c>
      <c r="B616" s="6" t="str">
        <f t="shared" si="55"/>
        <v>I</v>
      </c>
      <c r="C616" s="21">
        <f t="shared" si="56"/>
        <v>43424.28</v>
      </c>
      <c r="D616" s="28" t="str">
        <f t="shared" si="57"/>
        <v>vis</v>
      </c>
      <c r="E616" s="56">
        <f>VLOOKUP(C616,Active!C$21:E$973,3,FALSE)</f>
        <v>-649.99241971016568</v>
      </c>
      <c r="F616" s="6" t="s">
        <v>1481</v>
      </c>
      <c r="G616" s="28" t="str">
        <f t="shared" si="58"/>
        <v>43424.280</v>
      </c>
      <c r="H616" s="21">
        <f t="shared" si="59"/>
        <v>-650</v>
      </c>
      <c r="I616" s="57" t="s">
        <v>325</v>
      </c>
      <c r="J616" s="58" t="s">
        <v>326</v>
      </c>
      <c r="K616" s="57">
        <v>-650</v>
      </c>
      <c r="L616" s="57" t="s">
        <v>327</v>
      </c>
      <c r="M616" s="58" t="s">
        <v>1979</v>
      </c>
      <c r="N616" s="58"/>
      <c r="O616" s="59" t="s">
        <v>328</v>
      </c>
      <c r="P616" s="59" t="s">
        <v>317</v>
      </c>
    </row>
    <row r="617" spans="1:16" ht="13.5" thickBot="1">
      <c r="A617" s="21" t="str">
        <f t="shared" si="54"/>
        <v> AOEB 1 </v>
      </c>
      <c r="B617" s="6" t="str">
        <f t="shared" si="55"/>
        <v>I</v>
      </c>
      <c r="C617" s="21">
        <f t="shared" si="56"/>
        <v>43429.688999999998</v>
      </c>
      <c r="D617" s="28" t="str">
        <f t="shared" si="57"/>
        <v>vis</v>
      </c>
      <c r="E617" s="56">
        <f>VLOOKUP(C617,Active!C$21:E$973,3,FALSE)</f>
        <v>-647.00830124491085</v>
      </c>
      <c r="F617" s="6" t="s">
        <v>1481</v>
      </c>
      <c r="G617" s="28" t="str">
        <f t="shared" si="58"/>
        <v>43429.689</v>
      </c>
      <c r="H617" s="21">
        <f t="shared" si="59"/>
        <v>-647</v>
      </c>
      <c r="I617" s="57" t="s">
        <v>329</v>
      </c>
      <c r="J617" s="58" t="s">
        <v>330</v>
      </c>
      <c r="K617" s="57">
        <v>-647</v>
      </c>
      <c r="L617" s="57" t="s">
        <v>2696</v>
      </c>
      <c r="M617" s="58" t="s">
        <v>1979</v>
      </c>
      <c r="N617" s="58"/>
      <c r="O617" s="59" t="s">
        <v>204</v>
      </c>
      <c r="P617" s="59" t="s">
        <v>214</v>
      </c>
    </row>
    <row r="618" spans="1:16" ht="13.5" thickBot="1">
      <c r="A618" s="21" t="str">
        <f t="shared" si="54"/>
        <v> BBS 35 </v>
      </c>
      <c r="B618" s="6" t="str">
        <f t="shared" si="55"/>
        <v>I</v>
      </c>
      <c r="C618" s="21">
        <f t="shared" si="56"/>
        <v>43433.33</v>
      </c>
      <c r="D618" s="28" t="str">
        <f t="shared" si="57"/>
        <v>vis</v>
      </c>
      <c r="E618" s="56">
        <f>VLOOKUP(C618,Active!C$21:E$973,3,FALSE)</f>
        <v>-644.99957960837855</v>
      </c>
      <c r="F618" s="6" t="s">
        <v>1481</v>
      </c>
      <c r="G618" s="28" t="str">
        <f t="shared" si="58"/>
        <v>43433.330</v>
      </c>
      <c r="H618" s="21">
        <f t="shared" si="59"/>
        <v>-645</v>
      </c>
      <c r="I618" s="57" t="s">
        <v>331</v>
      </c>
      <c r="J618" s="58" t="s">
        <v>332</v>
      </c>
      <c r="K618" s="57">
        <v>-645</v>
      </c>
      <c r="L618" s="57" t="s">
        <v>3017</v>
      </c>
      <c r="M618" s="58" t="s">
        <v>1979</v>
      </c>
      <c r="N618" s="58"/>
      <c r="O618" s="59" t="s">
        <v>252</v>
      </c>
      <c r="P618" s="59" t="s">
        <v>317</v>
      </c>
    </row>
    <row r="619" spans="1:16" ht="13.5" thickBot="1">
      <c r="A619" s="21" t="str">
        <f t="shared" si="54"/>
        <v> BBS 35 </v>
      </c>
      <c r="B619" s="6" t="str">
        <f t="shared" si="55"/>
        <v>I</v>
      </c>
      <c r="C619" s="21">
        <f t="shared" si="56"/>
        <v>43433.336000000003</v>
      </c>
      <c r="D619" s="28" t="str">
        <f t="shared" si="57"/>
        <v>vis</v>
      </c>
      <c r="E619" s="56">
        <f>VLOOKUP(C619,Active!C$21:E$973,3,FALSE)</f>
        <v>-644.99626943814462</v>
      </c>
      <c r="F619" s="6" t="s">
        <v>1481</v>
      </c>
      <c r="G619" s="28" t="str">
        <f t="shared" si="58"/>
        <v>43433.336</v>
      </c>
      <c r="H619" s="21">
        <f t="shared" si="59"/>
        <v>-645</v>
      </c>
      <c r="I619" s="57" t="s">
        <v>333</v>
      </c>
      <c r="J619" s="58" t="s">
        <v>334</v>
      </c>
      <c r="K619" s="57">
        <v>-645</v>
      </c>
      <c r="L619" s="57" t="s">
        <v>3322</v>
      </c>
      <c r="M619" s="58" t="s">
        <v>1979</v>
      </c>
      <c r="N619" s="58"/>
      <c r="O619" s="59" t="s">
        <v>3249</v>
      </c>
      <c r="P619" s="59" t="s">
        <v>317</v>
      </c>
    </row>
    <row r="620" spans="1:16" ht="13.5" thickBot="1">
      <c r="A620" s="21" t="str">
        <f t="shared" si="54"/>
        <v> VSSC 58.14 </v>
      </c>
      <c r="B620" s="6" t="str">
        <f t="shared" si="55"/>
        <v>I</v>
      </c>
      <c r="C620" s="21">
        <f t="shared" si="56"/>
        <v>43433.341</v>
      </c>
      <c r="D620" s="28" t="str">
        <f t="shared" si="57"/>
        <v>vis</v>
      </c>
      <c r="E620" s="56">
        <f>VLOOKUP(C620,Active!C$21:E$973,3,FALSE)</f>
        <v>-644.99351096295175</v>
      </c>
      <c r="F620" s="6" t="s">
        <v>1481</v>
      </c>
      <c r="G620" s="28" t="str">
        <f t="shared" si="58"/>
        <v>43433.341</v>
      </c>
      <c r="H620" s="21">
        <f t="shared" si="59"/>
        <v>-645</v>
      </c>
      <c r="I620" s="57" t="s">
        <v>335</v>
      </c>
      <c r="J620" s="58" t="s">
        <v>336</v>
      </c>
      <c r="K620" s="57">
        <v>-645</v>
      </c>
      <c r="L620" s="57" t="s">
        <v>3363</v>
      </c>
      <c r="M620" s="58" t="s">
        <v>1979</v>
      </c>
      <c r="N620" s="58"/>
      <c r="O620" s="59" t="s">
        <v>305</v>
      </c>
      <c r="P620" s="59" t="s">
        <v>227</v>
      </c>
    </row>
    <row r="621" spans="1:16" ht="13.5" thickBot="1">
      <c r="A621" s="21" t="str">
        <f t="shared" si="54"/>
        <v>IBVS 1449 </v>
      </c>
      <c r="B621" s="6" t="str">
        <f t="shared" si="55"/>
        <v>I</v>
      </c>
      <c r="C621" s="21">
        <f t="shared" si="56"/>
        <v>43442.3897</v>
      </c>
      <c r="D621" s="28" t="str">
        <f t="shared" si="57"/>
        <v>vis</v>
      </c>
      <c r="E621" s="56">
        <f>VLOOKUP(C621,Active!C$21:E$973,3,FALSE)</f>
        <v>-640.00138806471705</v>
      </c>
      <c r="F621" s="6" t="s">
        <v>1481</v>
      </c>
      <c r="G621" s="28" t="str">
        <f t="shared" si="58"/>
        <v>43442.3897</v>
      </c>
      <c r="H621" s="21">
        <f t="shared" si="59"/>
        <v>-640</v>
      </c>
      <c r="I621" s="57" t="s">
        <v>337</v>
      </c>
      <c r="J621" s="58" t="s">
        <v>338</v>
      </c>
      <c r="K621" s="57">
        <v>-640</v>
      </c>
      <c r="L621" s="57" t="s">
        <v>339</v>
      </c>
      <c r="M621" s="58" t="s">
        <v>2435</v>
      </c>
      <c r="N621" s="58" t="s">
        <v>2436</v>
      </c>
      <c r="O621" s="59" t="s">
        <v>340</v>
      </c>
      <c r="P621" s="60" t="s">
        <v>341</v>
      </c>
    </row>
    <row r="622" spans="1:16" ht="13.5" thickBot="1">
      <c r="A622" s="21" t="str">
        <f t="shared" si="54"/>
        <v> BBS 35 </v>
      </c>
      <c r="B622" s="6" t="str">
        <f t="shared" si="55"/>
        <v>I</v>
      </c>
      <c r="C622" s="21">
        <f t="shared" si="56"/>
        <v>43453.273000000001</v>
      </c>
      <c r="D622" s="28" t="str">
        <f t="shared" si="57"/>
        <v>vis</v>
      </c>
      <c r="E622" s="56">
        <f>VLOOKUP(C622,Active!C$21:E$973,3,FALSE)</f>
        <v>-633.99712544816805</v>
      </c>
      <c r="F622" s="6" t="s">
        <v>1481</v>
      </c>
      <c r="G622" s="28" t="str">
        <f t="shared" si="58"/>
        <v>43453.273</v>
      </c>
      <c r="H622" s="21">
        <f t="shared" si="59"/>
        <v>-634</v>
      </c>
      <c r="I622" s="57" t="s">
        <v>342</v>
      </c>
      <c r="J622" s="58" t="s">
        <v>343</v>
      </c>
      <c r="K622" s="57">
        <v>-634</v>
      </c>
      <c r="L622" s="57" t="s">
        <v>3293</v>
      </c>
      <c r="M622" s="58" t="s">
        <v>1979</v>
      </c>
      <c r="N622" s="58"/>
      <c r="O622" s="59" t="s">
        <v>3249</v>
      </c>
      <c r="P622" s="59" t="s">
        <v>317</v>
      </c>
    </row>
    <row r="623" spans="1:16" ht="13.5" thickBot="1">
      <c r="A623" s="21" t="str">
        <f t="shared" si="54"/>
        <v> BBS 36 </v>
      </c>
      <c r="B623" s="6" t="str">
        <f t="shared" si="55"/>
        <v>I</v>
      </c>
      <c r="C623" s="21">
        <f t="shared" si="56"/>
        <v>43453.288999999997</v>
      </c>
      <c r="D623" s="28" t="str">
        <f t="shared" si="57"/>
        <v>vis</v>
      </c>
      <c r="E623" s="56">
        <f>VLOOKUP(C623,Active!C$21:E$973,3,FALSE)</f>
        <v>-633.98829832754836</v>
      </c>
      <c r="F623" s="6" t="s">
        <v>1481</v>
      </c>
      <c r="G623" s="28" t="str">
        <f t="shared" si="58"/>
        <v>43453.289</v>
      </c>
      <c r="H623" s="21">
        <f t="shared" si="59"/>
        <v>-634</v>
      </c>
      <c r="I623" s="57" t="s">
        <v>344</v>
      </c>
      <c r="J623" s="58" t="s">
        <v>345</v>
      </c>
      <c r="K623" s="57">
        <v>-634</v>
      </c>
      <c r="L623" s="57" t="s">
        <v>3273</v>
      </c>
      <c r="M623" s="58" t="s">
        <v>1979</v>
      </c>
      <c r="N623" s="58"/>
      <c r="O623" s="59" t="s">
        <v>346</v>
      </c>
      <c r="P623" s="59" t="s">
        <v>347</v>
      </c>
    </row>
    <row r="624" spans="1:16" ht="13.5" thickBot="1">
      <c r="A624" s="21" t="str">
        <f t="shared" si="54"/>
        <v> BBS 35 </v>
      </c>
      <c r="B624" s="6" t="str">
        <f t="shared" si="55"/>
        <v>I</v>
      </c>
      <c r="C624" s="21">
        <f t="shared" si="56"/>
        <v>43462.343999999997</v>
      </c>
      <c r="D624" s="28" t="str">
        <f t="shared" si="57"/>
        <v>vis</v>
      </c>
      <c r="E624" s="56">
        <f>VLOOKUP(C624,Active!C$21:E$973,3,FALSE)</f>
        <v>-628.99269975056825</v>
      </c>
      <c r="F624" s="6" t="s">
        <v>1481</v>
      </c>
      <c r="G624" s="28" t="str">
        <f t="shared" si="58"/>
        <v>43462.344</v>
      </c>
      <c r="H624" s="21">
        <f t="shared" si="59"/>
        <v>-629</v>
      </c>
      <c r="I624" s="57" t="s">
        <v>348</v>
      </c>
      <c r="J624" s="58" t="s">
        <v>349</v>
      </c>
      <c r="K624" s="57">
        <v>-629</v>
      </c>
      <c r="L624" s="57" t="s">
        <v>3376</v>
      </c>
      <c r="M624" s="58" t="s">
        <v>1979</v>
      </c>
      <c r="N624" s="58"/>
      <c r="O624" s="59" t="s">
        <v>328</v>
      </c>
      <c r="P624" s="59" t="s">
        <v>317</v>
      </c>
    </row>
    <row r="625" spans="1:16" ht="13.5" thickBot="1">
      <c r="A625" s="21" t="str">
        <f t="shared" si="54"/>
        <v> BBS 36 </v>
      </c>
      <c r="B625" s="6" t="str">
        <f t="shared" si="55"/>
        <v>I</v>
      </c>
      <c r="C625" s="21">
        <f t="shared" si="56"/>
        <v>43462.349000000002</v>
      </c>
      <c r="D625" s="28" t="str">
        <f t="shared" si="57"/>
        <v>vis</v>
      </c>
      <c r="E625" s="56">
        <f>VLOOKUP(C625,Active!C$21:E$973,3,FALSE)</f>
        <v>-628.98994127537139</v>
      </c>
      <c r="F625" s="6" t="s">
        <v>1481</v>
      </c>
      <c r="G625" s="28" t="str">
        <f t="shared" si="58"/>
        <v>43462.349</v>
      </c>
      <c r="H625" s="21">
        <f t="shared" si="59"/>
        <v>-629</v>
      </c>
      <c r="I625" s="57" t="s">
        <v>350</v>
      </c>
      <c r="J625" s="58" t="s">
        <v>351</v>
      </c>
      <c r="K625" s="57">
        <v>-629</v>
      </c>
      <c r="L625" s="57" t="s">
        <v>196</v>
      </c>
      <c r="M625" s="58" t="s">
        <v>1979</v>
      </c>
      <c r="N625" s="58"/>
      <c r="O625" s="59" t="s">
        <v>346</v>
      </c>
      <c r="P625" s="59" t="s">
        <v>347</v>
      </c>
    </row>
    <row r="626" spans="1:16" ht="13.5" thickBot="1">
      <c r="A626" s="21" t="str">
        <f t="shared" si="54"/>
        <v> BBS 36 </v>
      </c>
      <c r="B626" s="6" t="str">
        <f t="shared" si="55"/>
        <v>I</v>
      </c>
      <c r="C626" s="21">
        <f t="shared" si="56"/>
        <v>43462.353000000003</v>
      </c>
      <c r="D626" s="28" t="str">
        <f t="shared" si="57"/>
        <v>vis</v>
      </c>
      <c r="E626" s="56">
        <f>VLOOKUP(C626,Active!C$21:E$973,3,FALSE)</f>
        <v>-628.98773449521536</v>
      </c>
      <c r="F626" s="6" t="s">
        <v>1481</v>
      </c>
      <c r="G626" s="28" t="str">
        <f t="shared" si="58"/>
        <v>43462.353</v>
      </c>
      <c r="H626" s="21">
        <f t="shared" si="59"/>
        <v>-629</v>
      </c>
      <c r="I626" s="57" t="s">
        <v>352</v>
      </c>
      <c r="J626" s="58" t="s">
        <v>353</v>
      </c>
      <c r="K626" s="57">
        <v>-629</v>
      </c>
      <c r="L626" s="57" t="s">
        <v>354</v>
      </c>
      <c r="M626" s="58" t="s">
        <v>1979</v>
      </c>
      <c r="N626" s="58"/>
      <c r="O626" s="59" t="s">
        <v>355</v>
      </c>
      <c r="P626" s="59" t="s">
        <v>347</v>
      </c>
    </row>
    <row r="627" spans="1:16" ht="13.5" thickBot="1">
      <c r="A627" s="21" t="str">
        <f t="shared" si="54"/>
        <v> BBS 36 </v>
      </c>
      <c r="B627" s="6" t="str">
        <f t="shared" si="55"/>
        <v>I</v>
      </c>
      <c r="C627" s="21">
        <f t="shared" si="56"/>
        <v>43471.413</v>
      </c>
      <c r="D627" s="28" t="str">
        <f t="shared" si="57"/>
        <v>vis</v>
      </c>
      <c r="E627" s="56">
        <f>VLOOKUP(C627,Active!C$21:E$973,3,FALSE)</f>
        <v>-623.98937744304249</v>
      </c>
      <c r="F627" s="6" t="s">
        <v>1481</v>
      </c>
      <c r="G627" s="28" t="str">
        <f t="shared" si="58"/>
        <v>43471.413</v>
      </c>
      <c r="H627" s="21">
        <f t="shared" si="59"/>
        <v>-624</v>
      </c>
      <c r="I627" s="57" t="s">
        <v>356</v>
      </c>
      <c r="J627" s="58" t="s">
        <v>357</v>
      </c>
      <c r="K627" s="57">
        <v>-624</v>
      </c>
      <c r="L627" s="57" t="s">
        <v>19</v>
      </c>
      <c r="M627" s="58" t="s">
        <v>1979</v>
      </c>
      <c r="N627" s="58"/>
      <c r="O627" s="59" t="s">
        <v>346</v>
      </c>
      <c r="P627" s="59" t="s">
        <v>347</v>
      </c>
    </row>
    <row r="628" spans="1:16" ht="13.5" thickBot="1">
      <c r="A628" s="21" t="str">
        <f t="shared" si="54"/>
        <v> BBS 36 </v>
      </c>
      <c r="B628" s="6" t="str">
        <f t="shared" si="55"/>
        <v>I</v>
      </c>
      <c r="C628" s="21">
        <f t="shared" si="56"/>
        <v>43480.455999999998</v>
      </c>
      <c r="D628" s="28" t="str">
        <f t="shared" si="57"/>
        <v>vis</v>
      </c>
      <c r="E628" s="56">
        <f>VLOOKUP(C628,Active!C$21:E$973,3,FALSE)</f>
        <v>-619.00039920653023</v>
      </c>
      <c r="F628" s="6" t="s">
        <v>1481</v>
      </c>
      <c r="G628" s="28" t="str">
        <f t="shared" si="58"/>
        <v>43480.456</v>
      </c>
      <c r="H628" s="21">
        <f t="shared" si="59"/>
        <v>-619</v>
      </c>
      <c r="I628" s="57" t="s">
        <v>358</v>
      </c>
      <c r="J628" s="58" t="s">
        <v>359</v>
      </c>
      <c r="K628" s="57">
        <v>-619</v>
      </c>
      <c r="L628" s="57" t="s">
        <v>3270</v>
      </c>
      <c r="M628" s="58" t="s">
        <v>1979</v>
      </c>
      <c r="N628" s="58"/>
      <c r="O628" s="59" t="s">
        <v>3163</v>
      </c>
      <c r="P628" s="59" t="s">
        <v>347</v>
      </c>
    </row>
    <row r="629" spans="1:16" ht="13.5" thickBot="1">
      <c r="A629" s="21" t="str">
        <f t="shared" si="54"/>
        <v> BBS 36 </v>
      </c>
      <c r="B629" s="6" t="str">
        <f t="shared" si="55"/>
        <v>I</v>
      </c>
      <c r="C629" s="21">
        <f t="shared" si="56"/>
        <v>43482.284</v>
      </c>
      <c r="D629" s="28" t="str">
        <f t="shared" si="57"/>
        <v>vis</v>
      </c>
      <c r="E629" s="56">
        <f>VLOOKUP(C629,Active!C$21:E$973,3,FALSE)</f>
        <v>-617.99190067547272</v>
      </c>
      <c r="F629" s="6" t="s">
        <v>1481</v>
      </c>
      <c r="G629" s="28" t="str">
        <f t="shared" si="58"/>
        <v>43482.284</v>
      </c>
      <c r="H629" s="21">
        <f t="shared" si="59"/>
        <v>-618</v>
      </c>
      <c r="I629" s="57" t="s">
        <v>360</v>
      </c>
      <c r="J629" s="58" t="s">
        <v>361</v>
      </c>
      <c r="K629" s="57">
        <v>-618</v>
      </c>
      <c r="L629" s="57" t="s">
        <v>3284</v>
      </c>
      <c r="M629" s="58" t="s">
        <v>1979</v>
      </c>
      <c r="N629" s="58"/>
      <c r="O629" s="59" t="s">
        <v>252</v>
      </c>
      <c r="P629" s="59" t="s">
        <v>347</v>
      </c>
    </row>
    <row r="630" spans="1:16" ht="13.5" thickBot="1">
      <c r="A630" s="21" t="str">
        <f t="shared" si="54"/>
        <v> BBS 36 </v>
      </c>
      <c r="B630" s="6" t="str">
        <f t="shared" si="55"/>
        <v>I</v>
      </c>
      <c r="C630" s="21">
        <f t="shared" si="56"/>
        <v>43482.29</v>
      </c>
      <c r="D630" s="28" t="str">
        <f t="shared" si="57"/>
        <v>vis</v>
      </c>
      <c r="E630" s="56">
        <f>VLOOKUP(C630,Active!C$21:E$973,3,FALSE)</f>
        <v>-617.98859050523879</v>
      </c>
      <c r="F630" s="6" t="s">
        <v>1481</v>
      </c>
      <c r="G630" s="28" t="str">
        <f t="shared" si="58"/>
        <v>43482.290</v>
      </c>
      <c r="H630" s="21">
        <f t="shared" si="59"/>
        <v>-618</v>
      </c>
      <c r="I630" s="57" t="s">
        <v>362</v>
      </c>
      <c r="J630" s="58" t="s">
        <v>363</v>
      </c>
      <c r="K630" s="57">
        <v>-618</v>
      </c>
      <c r="L630" s="57" t="s">
        <v>3273</v>
      </c>
      <c r="M630" s="58" t="s">
        <v>1979</v>
      </c>
      <c r="N630" s="58"/>
      <c r="O630" s="59" t="s">
        <v>346</v>
      </c>
      <c r="P630" s="59" t="s">
        <v>347</v>
      </c>
    </row>
    <row r="631" spans="1:16" ht="13.5" thickBot="1">
      <c r="A631" s="21" t="str">
        <f t="shared" si="54"/>
        <v> ALGL 34 </v>
      </c>
      <c r="B631" s="6" t="str">
        <f t="shared" si="55"/>
        <v>I</v>
      </c>
      <c r="C631" s="21">
        <f t="shared" si="56"/>
        <v>43491.338000000003</v>
      </c>
      <c r="D631" s="28" t="str">
        <f t="shared" si="57"/>
        <v>vis</v>
      </c>
      <c r="E631" s="56">
        <f>VLOOKUP(C631,Active!C$21:E$973,3,FALSE)</f>
        <v>-612.99685379352957</v>
      </c>
      <c r="F631" s="6" t="s">
        <v>1481</v>
      </c>
      <c r="G631" s="28" t="str">
        <f t="shared" si="58"/>
        <v>43491.338</v>
      </c>
      <c r="H631" s="21">
        <f t="shared" si="59"/>
        <v>-613</v>
      </c>
      <c r="I631" s="57" t="s">
        <v>364</v>
      </c>
      <c r="J631" s="58" t="s">
        <v>365</v>
      </c>
      <c r="K631" s="57">
        <v>-613</v>
      </c>
      <c r="L631" s="57" t="s">
        <v>3336</v>
      </c>
      <c r="M631" s="58" t="s">
        <v>1979</v>
      </c>
      <c r="N631" s="58"/>
      <c r="O631" s="59" t="s">
        <v>366</v>
      </c>
      <c r="P631" s="59" t="s">
        <v>268</v>
      </c>
    </row>
    <row r="632" spans="1:16" ht="13.5" thickBot="1">
      <c r="A632" s="21" t="str">
        <f t="shared" si="54"/>
        <v> VSSC 58.14 </v>
      </c>
      <c r="B632" s="6" t="str">
        <f t="shared" si="55"/>
        <v>I</v>
      </c>
      <c r="C632" s="21">
        <f t="shared" si="56"/>
        <v>43509.455999999998</v>
      </c>
      <c r="D632" s="28" t="str">
        <f t="shared" si="57"/>
        <v>vis</v>
      </c>
      <c r="E632" s="56">
        <f>VLOOKUP(C632,Active!C$21:E$973,3,FALSE)</f>
        <v>-603.00124307926171</v>
      </c>
      <c r="F632" s="6" t="s">
        <v>1481</v>
      </c>
      <c r="G632" s="28" t="str">
        <f t="shared" si="58"/>
        <v>43509.456</v>
      </c>
      <c r="H632" s="21">
        <f t="shared" si="59"/>
        <v>-603</v>
      </c>
      <c r="I632" s="57" t="s">
        <v>367</v>
      </c>
      <c r="J632" s="58" t="s">
        <v>368</v>
      </c>
      <c r="K632" s="57">
        <v>-603</v>
      </c>
      <c r="L632" s="57" t="s">
        <v>3210</v>
      </c>
      <c r="M632" s="58" t="s">
        <v>1979</v>
      </c>
      <c r="N632" s="58"/>
      <c r="O632" s="59" t="s">
        <v>226</v>
      </c>
      <c r="P632" s="59" t="s">
        <v>227</v>
      </c>
    </row>
    <row r="633" spans="1:16" ht="13.5" thickBot="1">
      <c r="A633" s="21" t="str">
        <f t="shared" si="54"/>
        <v> ALGL 34 </v>
      </c>
      <c r="B633" s="6" t="str">
        <f t="shared" si="55"/>
        <v>I</v>
      </c>
      <c r="C633" s="21">
        <f t="shared" si="56"/>
        <v>43511.292000000001</v>
      </c>
      <c r="D633" s="28" t="str">
        <f t="shared" si="57"/>
        <v>vis</v>
      </c>
      <c r="E633" s="56">
        <f>VLOOKUP(C633,Active!C$21:E$973,3,FALSE)</f>
        <v>-601.98833098789225</v>
      </c>
      <c r="F633" s="6" t="s">
        <v>1481</v>
      </c>
      <c r="G633" s="28" t="str">
        <f t="shared" si="58"/>
        <v>43511.292</v>
      </c>
      <c r="H633" s="21">
        <f t="shared" si="59"/>
        <v>-602</v>
      </c>
      <c r="I633" s="57" t="s">
        <v>369</v>
      </c>
      <c r="J633" s="58" t="s">
        <v>370</v>
      </c>
      <c r="K633" s="57">
        <v>-602</v>
      </c>
      <c r="L633" s="57" t="s">
        <v>3273</v>
      </c>
      <c r="M633" s="58" t="s">
        <v>1979</v>
      </c>
      <c r="N633" s="58"/>
      <c r="O633" s="59" t="s">
        <v>371</v>
      </c>
      <c r="P633" s="59" t="s">
        <v>268</v>
      </c>
    </row>
    <row r="634" spans="1:16" ht="13.5" thickBot="1">
      <c r="A634" s="21" t="str">
        <f t="shared" si="54"/>
        <v> BBS 36 </v>
      </c>
      <c r="B634" s="6" t="str">
        <f t="shared" si="55"/>
        <v>I</v>
      </c>
      <c r="C634" s="21">
        <f t="shared" si="56"/>
        <v>43531.224000000002</v>
      </c>
      <c r="D634" s="28" t="str">
        <f t="shared" si="57"/>
        <v>vis</v>
      </c>
      <c r="E634" s="56">
        <f>VLOOKUP(C634,Active!C$21:E$973,3,FALSE)</f>
        <v>-590.99194547310856</v>
      </c>
      <c r="F634" s="6" t="s">
        <v>1481</v>
      </c>
      <c r="G634" s="28" t="str">
        <f t="shared" si="58"/>
        <v>43531.224</v>
      </c>
      <c r="H634" s="21">
        <f t="shared" si="59"/>
        <v>-591</v>
      </c>
      <c r="I634" s="57" t="s">
        <v>372</v>
      </c>
      <c r="J634" s="58" t="s">
        <v>373</v>
      </c>
      <c r="K634" s="57">
        <v>-591</v>
      </c>
      <c r="L634" s="57" t="s">
        <v>3284</v>
      </c>
      <c r="M634" s="58" t="s">
        <v>1979</v>
      </c>
      <c r="N634" s="58"/>
      <c r="O634" s="59" t="s">
        <v>3249</v>
      </c>
      <c r="P634" s="59" t="s">
        <v>347</v>
      </c>
    </row>
    <row r="635" spans="1:16" ht="13.5" thickBot="1">
      <c r="A635" s="21" t="str">
        <f t="shared" si="54"/>
        <v> BBS 37 </v>
      </c>
      <c r="B635" s="6" t="str">
        <f t="shared" si="55"/>
        <v>I</v>
      </c>
      <c r="C635" s="21">
        <f t="shared" si="56"/>
        <v>43540.285000000003</v>
      </c>
      <c r="D635" s="28" t="str">
        <f t="shared" si="57"/>
        <v>vis</v>
      </c>
      <c r="E635" s="56">
        <f>VLOOKUP(C635,Active!C$21:E$973,3,FALSE)</f>
        <v>-585.99303672589463</v>
      </c>
      <c r="F635" s="6" t="s">
        <v>1481</v>
      </c>
      <c r="G635" s="28" t="str">
        <f t="shared" si="58"/>
        <v>43540.285</v>
      </c>
      <c r="H635" s="21">
        <f t="shared" si="59"/>
        <v>-586</v>
      </c>
      <c r="I635" s="57" t="s">
        <v>374</v>
      </c>
      <c r="J635" s="58" t="s">
        <v>375</v>
      </c>
      <c r="K635" s="57">
        <v>-586</v>
      </c>
      <c r="L635" s="57" t="s">
        <v>3376</v>
      </c>
      <c r="M635" s="58" t="s">
        <v>1979</v>
      </c>
      <c r="N635" s="58"/>
      <c r="O635" s="59" t="s">
        <v>355</v>
      </c>
      <c r="P635" s="59" t="s">
        <v>376</v>
      </c>
    </row>
    <row r="636" spans="1:16" ht="13.5" thickBot="1">
      <c r="A636" s="21" t="str">
        <f t="shared" si="54"/>
        <v> BBS 36 </v>
      </c>
      <c r="B636" s="6" t="str">
        <f t="shared" si="55"/>
        <v>I</v>
      </c>
      <c r="C636" s="21">
        <f t="shared" si="56"/>
        <v>43540.322999999997</v>
      </c>
      <c r="D636" s="28" t="str">
        <f t="shared" si="57"/>
        <v>vis</v>
      </c>
      <c r="E636" s="56">
        <f>VLOOKUP(C636,Active!C$21:E$973,3,FALSE)</f>
        <v>-585.97207231442121</v>
      </c>
      <c r="F636" s="6" t="s">
        <v>1481</v>
      </c>
      <c r="G636" s="28" t="str">
        <f t="shared" si="58"/>
        <v>43540.323</v>
      </c>
      <c r="H636" s="21">
        <f t="shared" si="59"/>
        <v>-586</v>
      </c>
      <c r="I636" s="57" t="s">
        <v>377</v>
      </c>
      <c r="J636" s="58" t="s">
        <v>378</v>
      </c>
      <c r="K636" s="57">
        <v>-586</v>
      </c>
      <c r="L636" s="57" t="s">
        <v>379</v>
      </c>
      <c r="M636" s="58" t="s">
        <v>1979</v>
      </c>
      <c r="N636" s="58"/>
      <c r="O636" s="59" t="s">
        <v>346</v>
      </c>
      <c r="P636" s="59" t="s">
        <v>347</v>
      </c>
    </row>
    <row r="637" spans="1:16" ht="13.5" thickBot="1">
      <c r="A637" s="21" t="str">
        <f t="shared" si="54"/>
        <v> BBS 37 </v>
      </c>
      <c r="B637" s="6" t="str">
        <f t="shared" si="55"/>
        <v>I</v>
      </c>
      <c r="C637" s="21">
        <f t="shared" si="56"/>
        <v>43578.339</v>
      </c>
      <c r="D637" s="28" t="str">
        <f t="shared" si="57"/>
        <v>vis</v>
      </c>
      <c r="E637" s="56">
        <f>VLOOKUP(C637,Active!C$21:E$973,3,FALSE)</f>
        <v>-564.99883371668705</v>
      </c>
      <c r="F637" s="6" t="s">
        <v>1481</v>
      </c>
      <c r="G637" s="28" t="str">
        <f t="shared" si="58"/>
        <v>43578.339</v>
      </c>
      <c r="H637" s="21">
        <f t="shared" si="59"/>
        <v>-565</v>
      </c>
      <c r="I637" s="57" t="s">
        <v>380</v>
      </c>
      <c r="J637" s="58" t="s">
        <v>381</v>
      </c>
      <c r="K637" s="57">
        <v>-565</v>
      </c>
      <c r="L637" s="57" t="s">
        <v>2840</v>
      </c>
      <c r="M637" s="58" t="s">
        <v>1979</v>
      </c>
      <c r="N637" s="58"/>
      <c r="O637" s="59" t="s">
        <v>291</v>
      </c>
      <c r="P637" s="59" t="s">
        <v>376</v>
      </c>
    </row>
    <row r="638" spans="1:16" ht="13.5" thickBot="1">
      <c r="A638" s="21" t="str">
        <f t="shared" si="54"/>
        <v> BBS 37 </v>
      </c>
      <c r="B638" s="6" t="str">
        <f t="shared" si="55"/>
        <v>I</v>
      </c>
      <c r="C638" s="21">
        <f t="shared" si="56"/>
        <v>43654.468999999997</v>
      </c>
      <c r="D638" s="28" t="str">
        <f t="shared" si="57"/>
        <v>vis</v>
      </c>
      <c r="E638" s="56">
        <f>VLOOKUP(C638,Active!C$21:E$973,3,FALSE)</f>
        <v>-522.99829040741417</v>
      </c>
      <c r="F638" s="6" t="s">
        <v>1481</v>
      </c>
      <c r="G638" s="28" t="str">
        <f t="shared" si="58"/>
        <v>43654.469</v>
      </c>
      <c r="H638" s="21">
        <f t="shared" si="59"/>
        <v>-523</v>
      </c>
      <c r="I638" s="57" t="s">
        <v>382</v>
      </c>
      <c r="J638" s="58" t="s">
        <v>383</v>
      </c>
      <c r="K638" s="57">
        <v>-523</v>
      </c>
      <c r="L638" s="57" t="s">
        <v>2869</v>
      </c>
      <c r="M638" s="58" t="s">
        <v>1979</v>
      </c>
      <c r="N638" s="58"/>
      <c r="O638" s="59" t="s">
        <v>291</v>
      </c>
      <c r="P638" s="59" t="s">
        <v>376</v>
      </c>
    </row>
    <row r="639" spans="1:16" ht="13.5" thickBot="1">
      <c r="A639" s="21" t="str">
        <f t="shared" si="54"/>
        <v> BBS 38 </v>
      </c>
      <c r="B639" s="6" t="str">
        <f t="shared" si="55"/>
        <v>I</v>
      </c>
      <c r="C639" s="21">
        <f t="shared" si="56"/>
        <v>43703.411999999997</v>
      </c>
      <c r="D639" s="28" t="str">
        <f t="shared" si="57"/>
        <v>vis</v>
      </c>
      <c r="E639" s="56">
        <f>VLOOKUP(C639,Active!C$21:E$973,3,FALSE)</f>
        <v>-495.99668011993509</v>
      </c>
      <c r="F639" s="6" t="s">
        <v>1481</v>
      </c>
      <c r="G639" s="28" t="str">
        <f t="shared" si="58"/>
        <v>43703.412</v>
      </c>
      <c r="H639" s="21">
        <f t="shared" si="59"/>
        <v>-496</v>
      </c>
      <c r="I639" s="57" t="s">
        <v>384</v>
      </c>
      <c r="J639" s="58" t="s">
        <v>385</v>
      </c>
      <c r="K639" s="57">
        <v>-496</v>
      </c>
      <c r="L639" s="57" t="s">
        <v>3336</v>
      </c>
      <c r="M639" s="58" t="s">
        <v>1979</v>
      </c>
      <c r="N639" s="58"/>
      <c r="O639" s="59" t="s">
        <v>3249</v>
      </c>
      <c r="P639" s="59" t="s">
        <v>386</v>
      </c>
    </row>
    <row r="640" spans="1:16" ht="13.5" thickBot="1">
      <c r="A640" s="21" t="str">
        <f t="shared" si="54"/>
        <v> BBS 38 </v>
      </c>
      <c r="B640" s="6" t="str">
        <f t="shared" si="55"/>
        <v>I</v>
      </c>
      <c r="C640" s="21">
        <f t="shared" si="56"/>
        <v>43703.419000000002</v>
      </c>
      <c r="D640" s="28" t="str">
        <f t="shared" si="57"/>
        <v>vis</v>
      </c>
      <c r="E640" s="56">
        <f>VLOOKUP(C640,Active!C$21:E$973,3,FALSE)</f>
        <v>-495.99281825466022</v>
      </c>
      <c r="F640" s="6" t="s">
        <v>1481</v>
      </c>
      <c r="G640" s="28" t="str">
        <f t="shared" si="58"/>
        <v>43703.419</v>
      </c>
      <c r="H640" s="21">
        <f t="shared" si="59"/>
        <v>-496</v>
      </c>
      <c r="I640" s="57" t="s">
        <v>387</v>
      </c>
      <c r="J640" s="58" t="s">
        <v>388</v>
      </c>
      <c r="K640" s="57">
        <v>-496</v>
      </c>
      <c r="L640" s="57" t="s">
        <v>3376</v>
      </c>
      <c r="M640" s="58" t="s">
        <v>1979</v>
      </c>
      <c r="N640" s="58"/>
      <c r="O640" s="59" t="s">
        <v>389</v>
      </c>
      <c r="P640" s="59" t="s">
        <v>386</v>
      </c>
    </row>
    <row r="641" spans="1:16" ht="13.5" thickBot="1">
      <c r="A641" s="21" t="str">
        <f t="shared" si="54"/>
        <v> BBS 38 </v>
      </c>
      <c r="B641" s="6" t="str">
        <f t="shared" si="55"/>
        <v>I</v>
      </c>
      <c r="C641" s="21">
        <f t="shared" si="56"/>
        <v>43712.478999999999</v>
      </c>
      <c r="D641" s="28" t="str">
        <f t="shared" si="57"/>
        <v>vis</v>
      </c>
      <c r="E641" s="56">
        <f>VLOOKUP(C641,Active!C$21:E$973,3,FALSE)</f>
        <v>-490.99446120248723</v>
      </c>
      <c r="F641" s="6" t="s">
        <v>1481</v>
      </c>
      <c r="G641" s="28" t="str">
        <f t="shared" si="58"/>
        <v>43712.479</v>
      </c>
      <c r="H641" s="21">
        <f t="shared" si="59"/>
        <v>-491</v>
      </c>
      <c r="I641" s="57" t="s">
        <v>390</v>
      </c>
      <c r="J641" s="58" t="s">
        <v>391</v>
      </c>
      <c r="K641" s="57">
        <v>-491</v>
      </c>
      <c r="L641" s="57" t="s">
        <v>3084</v>
      </c>
      <c r="M641" s="58" t="s">
        <v>1979</v>
      </c>
      <c r="N641" s="58"/>
      <c r="O641" s="59" t="s">
        <v>346</v>
      </c>
      <c r="P641" s="59" t="s">
        <v>386</v>
      </c>
    </row>
    <row r="642" spans="1:16" ht="13.5" thickBot="1">
      <c r="A642" s="21" t="str">
        <f t="shared" si="54"/>
        <v> MVS 8.136 </v>
      </c>
      <c r="B642" s="6" t="str">
        <f t="shared" si="55"/>
        <v>I</v>
      </c>
      <c r="C642" s="21">
        <f t="shared" si="56"/>
        <v>43721.534</v>
      </c>
      <c r="D642" s="28" t="str">
        <f t="shared" si="57"/>
        <v>vis</v>
      </c>
      <c r="E642" s="56">
        <f>VLOOKUP(C642,Active!C$21:E$973,3,FALSE)</f>
        <v>-485.99886262550723</v>
      </c>
      <c r="F642" s="6" t="s">
        <v>1481</v>
      </c>
      <c r="G642" s="28" t="str">
        <f t="shared" si="58"/>
        <v>43721.534</v>
      </c>
      <c r="H642" s="21">
        <f t="shared" si="59"/>
        <v>-486</v>
      </c>
      <c r="I642" s="57" t="s">
        <v>392</v>
      </c>
      <c r="J642" s="58" t="s">
        <v>393</v>
      </c>
      <c r="K642" s="57">
        <v>-486</v>
      </c>
      <c r="L642" s="57" t="s">
        <v>2840</v>
      </c>
      <c r="M642" s="58" t="s">
        <v>1979</v>
      </c>
      <c r="N642" s="58"/>
      <c r="O642" s="59" t="s">
        <v>394</v>
      </c>
      <c r="P642" s="59" t="s">
        <v>395</v>
      </c>
    </row>
    <row r="643" spans="1:16" ht="13.5" thickBot="1">
      <c r="A643" s="21" t="str">
        <f t="shared" si="54"/>
        <v> BBS 39 </v>
      </c>
      <c r="B643" s="6" t="str">
        <f t="shared" si="55"/>
        <v>I</v>
      </c>
      <c r="C643" s="21">
        <f t="shared" si="56"/>
        <v>43723.356</v>
      </c>
      <c r="D643" s="28" t="str">
        <f t="shared" si="57"/>
        <v>vis</v>
      </c>
      <c r="E643" s="56">
        <f>VLOOKUP(C643,Active!C$21:E$973,3,FALSE)</f>
        <v>-484.99367426468359</v>
      </c>
      <c r="F643" s="6" t="s">
        <v>1481</v>
      </c>
      <c r="G643" s="28" t="str">
        <f t="shared" si="58"/>
        <v>43723.356</v>
      </c>
      <c r="H643" s="21">
        <f t="shared" si="59"/>
        <v>-485</v>
      </c>
      <c r="I643" s="57" t="s">
        <v>396</v>
      </c>
      <c r="J643" s="58" t="s">
        <v>397</v>
      </c>
      <c r="K643" s="57">
        <v>-485</v>
      </c>
      <c r="L643" s="57" t="s">
        <v>3309</v>
      </c>
      <c r="M643" s="58" t="s">
        <v>1979</v>
      </c>
      <c r="N643" s="58"/>
      <c r="O643" s="59" t="s">
        <v>389</v>
      </c>
      <c r="P643" s="59" t="s">
        <v>398</v>
      </c>
    </row>
    <row r="644" spans="1:16" ht="13.5" thickBot="1">
      <c r="A644" s="21" t="str">
        <f t="shared" si="54"/>
        <v> BBS 39 </v>
      </c>
      <c r="B644" s="6" t="str">
        <f t="shared" si="55"/>
        <v>I</v>
      </c>
      <c r="C644" s="21">
        <f t="shared" si="56"/>
        <v>43732.413</v>
      </c>
      <c r="D644" s="28" t="str">
        <f t="shared" si="57"/>
        <v>vis</v>
      </c>
      <c r="E644" s="56">
        <f>VLOOKUP(C644,Active!C$21:E$973,3,FALSE)</f>
        <v>-479.99697229762558</v>
      </c>
      <c r="F644" s="6" t="s">
        <v>1481</v>
      </c>
      <c r="G644" s="28" t="str">
        <f t="shared" si="58"/>
        <v>43732.413</v>
      </c>
      <c r="H644" s="21">
        <f t="shared" si="59"/>
        <v>-480</v>
      </c>
      <c r="I644" s="57" t="s">
        <v>399</v>
      </c>
      <c r="J644" s="58" t="s">
        <v>400</v>
      </c>
      <c r="K644" s="57">
        <v>-480</v>
      </c>
      <c r="L644" s="57" t="s">
        <v>3293</v>
      </c>
      <c r="M644" s="58" t="s">
        <v>1979</v>
      </c>
      <c r="N644" s="58"/>
      <c r="O644" s="59" t="s">
        <v>346</v>
      </c>
      <c r="P644" s="59" t="s">
        <v>398</v>
      </c>
    </row>
    <row r="645" spans="1:16" ht="13.5" thickBot="1">
      <c r="A645" s="21" t="str">
        <f t="shared" si="54"/>
        <v> BBS 38 </v>
      </c>
      <c r="B645" s="6" t="str">
        <f t="shared" si="55"/>
        <v>I</v>
      </c>
      <c r="C645" s="21">
        <f t="shared" si="56"/>
        <v>43732.417999999998</v>
      </c>
      <c r="D645" s="28" t="str">
        <f t="shared" si="57"/>
        <v>vis</v>
      </c>
      <c r="E645" s="56">
        <f>VLOOKUP(C645,Active!C$21:E$973,3,FALSE)</f>
        <v>-479.99421382243264</v>
      </c>
      <c r="F645" s="6" t="s">
        <v>1481</v>
      </c>
      <c r="G645" s="28" t="str">
        <f t="shared" si="58"/>
        <v>43732.418</v>
      </c>
      <c r="H645" s="21">
        <f t="shared" si="59"/>
        <v>-480</v>
      </c>
      <c r="I645" s="57" t="s">
        <v>401</v>
      </c>
      <c r="J645" s="58" t="s">
        <v>402</v>
      </c>
      <c r="K645" s="57">
        <v>-480</v>
      </c>
      <c r="L645" s="57" t="s">
        <v>3084</v>
      </c>
      <c r="M645" s="58" t="s">
        <v>1979</v>
      </c>
      <c r="N645" s="58"/>
      <c r="O645" s="59" t="s">
        <v>403</v>
      </c>
      <c r="P645" s="59" t="s">
        <v>386</v>
      </c>
    </row>
    <row r="646" spans="1:16" ht="13.5" thickBot="1">
      <c r="A646" s="21" t="str">
        <f t="shared" si="54"/>
        <v> BBS 39 </v>
      </c>
      <c r="B646" s="6" t="str">
        <f t="shared" si="55"/>
        <v>I</v>
      </c>
      <c r="C646" s="21">
        <f t="shared" si="56"/>
        <v>43732.421000000002</v>
      </c>
      <c r="D646" s="28" t="str">
        <f t="shared" si="57"/>
        <v>vis</v>
      </c>
      <c r="E646" s="56">
        <f>VLOOKUP(C646,Active!C$21:E$973,3,FALSE)</f>
        <v>-479.99255873731369</v>
      </c>
      <c r="F646" s="6" t="s">
        <v>1481</v>
      </c>
      <c r="G646" s="28" t="str">
        <f t="shared" si="58"/>
        <v>43732.421</v>
      </c>
      <c r="H646" s="21">
        <f t="shared" si="59"/>
        <v>-480</v>
      </c>
      <c r="I646" s="57" t="s">
        <v>404</v>
      </c>
      <c r="J646" s="58" t="s">
        <v>405</v>
      </c>
      <c r="K646" s="57">
        <v>-480</v>
      </c>
      <c r="L646" s="57" t="s">
        <v>3376</v>
      </c>
      <c r="M646" s="58" t="s">
        <v>1979</v>
      </c>
      <c r="N646" s="58"/>
      <c r="O646" s="59" t="s">
        <v>355</v>
      </c>
      <c r="P646" s="59" t="s">
        <v>398</v>
      </c>
    </row>
    <row r="647" spans="1:16" ht="13.5" thickBot="1">
      <c r="A647" s="21" t="str">
        <f t="shared" si="54"/>
        <v> BBS 38 </v>
      </c>
      <c r="B647" s="6" t="str">
        <f t="shared" si="55"/>
        <v>I</v>
      </c>
      <c r="C647" s="21">
        <f t="shared" si="56"/>
        <v>43732.421000000002</v>
      </c>
      <c r="D647" s="28" t="str">
        <f t="shared" si="57"/>
        <v>vis</v>
      </c>
      <c r="E647" s="56">
        <f>VLOOKUP(C647,Active!C$21:E$973,3,FALSE)</f>
        <v>-479.99255873731369</v>
      </c>
      <c r="F647" s="6" t="s">
        <v>1481</v>
      </c>
      <c r="G647" s="28" t="str">
        <f t="shared" si="58"/>
        <v>43732.421</v>
      </c>
      <c r="H647" s="21">
        <f t="shared" si="59"/>
        <v>-480</v>
      </c>
      <c r="I647" s="57" t="s">
        <v>404</v>
      </c>
      <c r="J647" s="58" t="s">
        <v>405</v>
      </c>
      <c r="K647" s="57">
        <v>-480</v>
      </c>
      <c r="L647" s="57" t="s">
        <v>3376</v>
      </c>
      <c r="M647" s="58" t="s">
        <v>1979</v>
      </c>
      <c r="N647" s="58"/>
      <c r="O647" s="59" t="s">
        <v>283</v>
      </c>
      <c r="P647" s="59" t="s">
        <v>386</v>
      </c>
    </row>
    <row r="648" spans="1:16" ht="13.5" thickBot="1">
      <c r="A648" s="21" t="str">
        <f t="shared" si="54"/>
        <v> BBS 39 </v>
      </c>
      <c r="B648" s="6" t="str">
        <f t="shared" si="55"/>
        <v>I</v>
      </c>
      <c r="C648" s="21">
        <f t="shared" si="56"/>
        <v>43732.423999999999</v>
      </c>
      <c r="D648" s="28" t="str">
        <f t="shared" si="57"/>
        <v>vis</v>
      </c>
      <c r="E648" s="56">
        <f>VLOOKUP(C648,Active!C$21:E$973,3,FALSE)</f>
        <v>-479.99090365219877</v>
      </c>
      <c r="F648" s="6" t="s">
        <v>1481</v>
      </c>
      <c r="G648" s="28" t="str">
        <f t="shared" si="58"/>
        <v>43732.424</v>
      </c>
      <c r="H648" s="21">
        <f t="shared" si="59"/>
        <v>-480</v>
      </c>
      <c r="I648" s="57" t="s">
        <v>406</v>
      </c>
      <c r="J648" s="58" t="s">
        <v>407</v>
      </c>
      <c r="K648" s="57">
        <v>-480</v>
      </c>
      <c r="L648" s="57" t="s">
        <v>3044</v>
      </c>
      <c r="M648" s="58" t="s">
        <v>1979</v>
      </c>
      <c r="N648" s="58"/>
      <c r="O648" s="59" t="s">
        <v>408</v>
      </c>
      <c r="P648" s="59" t="s">
        <v>398</v>
      </c>
    </row>
    <row r="649" spans="1:16" ht="13.5" thickBot="1">
      <c r="A649" s="21" t="str">
        <f t="shared" si="54"/>
        <v> BBS 39 </v>
      </c>
      <c r="B649" s="6" t="str">
        <f t="shared" si="55"/>
        <v>I</v>
      </c>
      <c r="C649" s="21">
        <f t="shared" si="56"/>
        <v>43752.362000000001</v>
      </c>
      <c r="D649" s="28" t="str">
        <f t="shared" si="57"/>
        <v>vis</v>
      </c>
      <c r="E649" s="56">
        <f>VLOOKUP(C649,Active!C$21:E$973,3,FALSE)</f>
        <v>-468.99120796718114</v>
      </c>
      <c r="F649" s="6" t="s">
        <v>1481</v>
      </c>
      <c r="G649" s="28" t="str">
        <f t="shared" si="58"/>
        <v>43752.362</v>
      </c>
      <c r="H649" s="21">
        <f t="shared" si="59"/>
        <v>-469</v>
      </c>
      <c r="I649" s="57" t="s">
        <v>409</v>
      </c>
      <c r="J649" s="58" t="s">
        <v>410</v>
      </c>
      <c r="K649" s="57">
        <v>-469</v>
      </c>
      <c r="L649" s="57" t="s">
        <v>3044</v>
      </c>
      <c r="M649" s="58" t="s">
        <v>1979</v>
      </c>
      <c r="N649" s="58"/>
      <c r="O649" s="59" t="s">
        <v>411</v>
      </c>
      <c r="P649" s="59" t="s">
        <v>398</v>
      </c>
    </row>
    <row r="650" spans="1:16" ht="13.5" thickBot="1">
      <c r="A650" s="21" t="str">
        <f t="shared" si="54"/>
        <v> BBS 39 </v>
      </c>
      <c r="B650" s="6" t="str">
        <f t="shared" si="55"/>
        <v>I</v>
      </c>
      <c r="C650" s="21">
        <f t="shared" si="56"/>
        <v>43752.364999999998</v>
      </c>
      <c r="D650" s="28" t="str">
        <f t="shared" si="57"/>
        <v>vis</v>
      </c>
      <c r="E650" s="56">
        <f>VLOOKUP(C650,Active!C$21:E$973,3,FALSE)</f>
        <v>-468.98955288206622</v>
      </c>
      <c r="F650" s="6" t="s">
        <v>1481</v>
      </c>
      <c r="G650" s="28" t="str">
        <f t="shared" si="58"/>
        <v>43752.365</v>
      </c>
      <c r="H650" s="21">
        <f t="shared" si="59"/>
        <v>-469</v>
      </c>
      <c r="I650" s="57" t="s">
        <v>412</v>
      </c>
      <c r="J650" s="58" t="s">
        <v>413</v>
      </c>
      <c r="K650" s="57">
        <v>-469</v>
      </c>
      <c r="L650" s="57" t="s">
        <v>19</v>
      </c>
      <c r="M650" s="58" t="s">
        <v>1979</v>
      </c>
      <c r="N650" s="58"/>
      <c r="O650" s="59" t="s">
        <v>355</v>
      </c>
      <c r="P650" s="59" t="s">
        <v>398</v>
      </c>
    </row>
    <row r="651" spans="1:16" ht="13.5" thickBot="1">
      <c r="A651" s="21" t="str">
        <f t="shared" ref="A651:A714" si="60">P651</f>
        <v> BBS 40 </v>
      </c>
      <c r="B651" s="6" t="str">
        <f t="shared" ref="B651:B714" si="61">IF(H651=INT(H651),"I","II")</f>
        <v>I</v>
      </c>
      <c r="C651" s="21">
        <f t="shared" ref="C651:C714" si="62">1*G651</f>
        <v>43752.368000000002</v>
      </c>
      <c r="D651" s="28" t="str">
        <f t="shared" ref="D651:D714" si="63">VLOOKUP(F651,I$1:J$5,2,FALSE)</f>
        <v>vis</v>
      </c>
      <c r="E651" s="56">
        <f>VLOOKUP(C651,Active!C$21:E$973,3,FALSE)</f>
        <v>-468.98789779694727</v>
      </c>
      <c r="F651" s="6" t="s">
        <v>1481</v>
      </c>
      <c r="G651" s="28" t="str">
        <f t="shared" ref="G651:G714" si="64">MID(I651,3,LEN(I651)-3)</f>
        <v>43752.368</v>
      </c>
      <c r="H651" s="21">
        <f t="shared" ref="H651:H714" si="65">1*K651</f>
        <v>-469</v>
      </c>
      <c r="I651" s="57" t="s">
        <v>414</v>
      </c>
      <c r="J651" s="58" t="s">
        <v>415</v>
      </c>
      <c r="K651" s="57">
        <v>-469</v>
      </c>
      <c r="L651" s="57" t="s">
        <v>354</v>
      </c>
      <c r="M651" s="58" t="s">
        <v>1979</v>
      </c>
      <c r="N651" s="58"/>
      <c r="O651" s="59" t="s">
        <v>283</v>
      </c>
      <c r="P651" s="59" t="s">
        <v>416</v>
      </c>
    </row>
    <row r="652" spans="1:16" ht="13.5" thickBot="1">
      <c r="A652" s="21" t="str">
        <f t="shared" si="60"/>
        <v> MVS 8.136 </v>
      </c>
      <c r="B652" s="6" t="str">
        <f t="shared" si="61"/>
        <v>I</v>
      </c>
      <c r="C652" s="21">
        <f t="shared" si="62"/>
        <v>43759.569000000003</v>
      </c>
      <c r="D652" s="28" t="str">
        <f t="shared" si="63"/>
        <v>vis</v>
      </c>
      <c r="E652" s="56">
        <f>VLOOKUP(C652,Active!C$21:E$973,3,FALSE)</f>
        <v>-465.01514182203431</v>
      </c>
      <c r="F652" s="6" t="s">
        <v>1481</v>
      </c>
      <c r="G652" s="28" t="str">
        <f t="shared" si="64"/>
        <v>43759.569</v>
      </c>
      <c r="H652" s="21">
        <f t="shared" si="65"/>
        <v>-465</v>
      </c>
      <c r="I652" s="57" t="s">
        <v>417</v>
      </c>
      <c r="J652" s="58" t="s">
        <v>418</v>
      </c>
      <c r="K652" s="57">
        <v>-465</v>
      </c>
      <c r="L652" s="57" t="s">
        <v>2667</v>
      </c>
      <c r="M652" s="58" t="s">
        <v>1979</v>
      </c>
      <c r="N652" s="58"/>
      <c r="O652" s="59" t="s">
        <v>419</v>
      </c>
      <c r="P652" s="59" t="s">
        <v>395</v>
      </c>
    </row>
    <row r="653" spans="1:16" ht="13.5" thickBot="1">
      <c r="A653" s="21" t="str">
        <f t="shared" si="60"/>
        <v> VSSC 58.14 </v>
      </c>
      <c r="B653" s="6" t="str">
        <f t="shared" si="61"/>
        <v>I</v>
      </c>
      <c r="C653" s="21">
        <f t="shared" si="62"/>
        <v>43759.593000000001</v>
      </c>
      <c r="D653" s="28" t="str">
        <f t="shared" si="63"/>
        <v>vis</v>
      </c>
      <c r="E653" s="56">
        <f>VLOOKUP(C653,Active!C$21:E$973,3,FALSE)</f>
        <v>-465.00190114110268</v>
      </c>
      <c r="F653" s="6" t="s">
        <v>1481</v>
      </c>
      <c r="G653" s="28" t="str">
        <f t="shared" si="64"/>
        <v>43759.593</v>
      </c>
      <c r="H653" s="21">
        <f t="shared" si="65"/>
        <v>-465</v>
      </c>
      <c r="I653" s="57" t="s">
        <v>420</v>
      </c>
      <c r="J653" s="58" t="s">
        <v>421</v>
      </c>
      <c r="K653" s="57">
        <v>-465</v>
      </c>
      <c r="L653" s="57" t="s">
        <v>1946</v>
      </c>
      <c r="M653" s="58" t="s">
        <v>1979</v>
      </c>
      <c r="N653" s="58"/>
      <c r="O653" s="59" t="s">
        <v>226</v>
      </c>
      <c r="P653" s="59" t="s">
        <v>227</v>
      </c>
    </row>
    <row r="654" spans="1:16" ht="13.5" thickBot="1">
      <c r="A654" s="21" t="str">
        <f t="shared" si="60"/>
        <v> BBS 40 </v>
      </c>
      <c r="B654" s="6" t="str">
        <f t="shared" si="61"/>
        <v>I</v>
      </c>
      <c r="C654" s="21">
        <f t="shared" si="62"/>
        <v>43770.461000000003</v>
      </c>
      <c r="D654" s="28" t="str">
        <f t="shared" si="63"/>
        <v>vis</v>
      </c>
      <c r="E654" s="56">
        <f>VLOOKUP(C654,Active!C$21:E$973,3,FALSE)</f>
        <v>-459.00607945864789</v>
      </c>
      <c r="F654" s="6" t="s">
        <v>1481</v>
      </c>
      <c r="G654" s="28" t="str">
        <f t="shared" si="64"/>
        <v>43770.461</v>
      </c>
      <c r="H654" s="21">
        <f t="shared" si="65"/>
        <v>-459</v>
      </c>
      <c r="I654" s="57" t="s">
        <v>422</v>
      </c>
      <c r="J654" s="58" t="s">
        <v>423</v>
      </c>
      <c r="K654" s="57">
        <v>-459</v>
      </c>
      <c r="L654" s="57" t="s">
        <v>2974</v>
      </c>
      <c r="M654" s="58" t="s">
        <v>1979</v>
      </c>
      <c r="N654" s="58"/>
      <c r="O654" s="59" t="s">
        <v>424</v>
      </c>
      <c r="P654" s="59" t="s">
        <v>416</v>
      </c>
    </row>
    <row r="655" spans="1:16" ht="13.5" thickBot="1">
      <c r="A655" s="21" t="str">
        <f t="shared" si="60"/>
        <v> BBS 39 </v>
      </c>
      <c r="B655" s="6" t="str">
        <f t="shared" si="61"/>
        <v>I</v>
      </c>
      <c r="C655" s="21">
        <f t="shared" si="62"/>
        <v>43772.288</v>
      </c>
      <c r="D655" s="28" t="str">
        <f t="shared" si="63"/>
        <v>vis</v>
      </c>
      <c r="E655" s="56">
        <f>VLOOKUP(C655,Active!C$21:E$973,3,FALSE)</f>
        <v>-457.99813262263132</v>
      </c>
      <c r="F655" s="6" t="s">
        <v>1481</v>
      </c>
      <c r="G655" s="28" t="str">
        <f t="shared" si="64"/>
        <v>43772.288</v>
      </c>
      <c r="H655" s="21">
        <f t="shared" si="65"/>
        <v>-458</v>
      </c>
      <c r="I655" s="57" t="s">
        <v>425</v>
      </c>
      <c r="J655" s="58" t="s">
        <v>426</v>
      </c>
      <c r="K655" s="57">
        <v>-458</v>
      </c>
      <c r="L655" s="57" t="s">
        <v>2869</v>
      </c>
      <c r="M655" s="58" t="s">
        <v>1979</v>
      </c>
      <c r="N655" s="58"/>
      <c r="O655" s="59" t="s">
        <v>403</v>
      </c>
      <c r="P655" s="59" t="s">
        <v>398</v>
      </c>
    </row>
    <row r="656" spans="1:16" ht="13.5" thickBot="1">
      <c r="A656" s="21" t="str">
        <f t="shared" si="60"/>
        <v> BBS 39 </v>
      </c>
      <c r="B656" s="6" t="str">
        <f t="shared" si="61"/>
        <v>I</v>
      </c>
      <c r="C656" s="21">
        <f t="shared" si="62"/>
        <v>43772.302000000003</v>
      </c>
      <c r="D656" s="28" t="str">
        <f t="shared" si="63"/>
        <v>vis</v>
      </c>
      <c r="E656" s="56">
        <f>VLOOKUP(C656,Active!C$21:E$973,3,FALSE)</f>
        <v>-457.99040889208555</v>
      </c>
      <c r="F656" s="6" t="s">
        <v>1481</v>
      </c>
      <c r="G656" s="28" t="str">
        <f t="shared" si="64"/>
        <v>43772.302</v>
      </c>
      <c r="H656" s="21">
        <f t="shared" si="65"/>
        <v>-458</v>
      </c>
      <c r="I656" s="57" t="s">
        <v>427</v>
      </c>
      <c r="J656" s="58" t="s">
        <v>428</v>
      </c>
      <c r="K656" s="57">
        <v>-458</v>
      </c>
      <c r="L656" s="57" t="s">
        <v>3394</v>
      </c>
      <c r="M656" s="58" t="s">
        <v>1979</v>
      </c>
      <c r="N656" s="58"/>
      <c r="O656" s="59" t="s">
        <v>408</v>
      </c>
      <c r="P656" s="59" t="s">
        <v>398</v>
      </c>
    </row>
    <row r="657" spans="1:16" ht="13.5" thickBot="1">
      <c r="A657" s="21" t="str">
        <f t="shared" si="60"/>
        <v> AOEB 1 </v>
      </c>
      <c r="B657" s="6" t="str">
        <f t="shared" si="61"/>
        <v>I</v>
      </c>
      <c r="C657" s="21">
        <f t="shared" si="62"/>
        <v>43777.703000000001</v>
      </c>
      <c r="D657" s="28" t="str">
        <f t="shared" si="63"/>
        <v>vis</v>
      </c>
      <c r="E657" s="56">
        <f>VLOOKUP(C657,Active!C$21:E$973,3,FALSE)</f>
        <v>-455.01070398714262</v>
      </c>
      <c r="F657" s="6" t="s">
        <v>1481</v>
      </c>
      <c r="G657" s="28" t="str">
        <f t="shared" si="64"/>
        <v>43777.703</v>
      </c>
      <c r="H657" s="21">
        <f t="shared" si="65"/>
        <v>-455</v>
      </c>
      <c r="I657" s="57" t="s">
        <v>429</v>
      </c>
      <c r="J657" s="58" t="s">
        <v>430</v>
      </c>
      <c r="K657" s="57">
        <v>-455</v>
      </c>
      <c r="L657" s="57" t="s">
        <v>2830</v>
      </c>
      <c r="M657" s="58" t="s">
        <v>1979</v>
      </c>
      <c r="N657" s="58"/>
      <c r="O657" s="59" t="s">
        <v>204</v>
      </c>
      <c r="P657" s="59" t="s">
        <v>214</v>
      </c>
    </row>
    <row r="658" spans="1:16" ht="13.5" thickBot="1">
      <c r="A658" s="21" t="str">
        <f t="shared" si="60"/>
        <v> BBS 39 </v>
      </c>
      <c r="B658" s="6" t="str">
        <f t="shared" si="61"/>
        <v>I</v>
      </c>
      <c r="C658" s="21">
        <f t="shared" si="62"/>
        <v>43781.349000000002</v>
      </c>
      <c r="D658" s="28" t="str">
        <f t="shared" si="63"/>
        <v>vis</v>
      </c>
      <c r="E658" s="56">
        <f>VLOOKUP(C658,Active!C$21:E$973,3,FALSE)</f>
        <v>-452.99922387541739</v>
      </c>
      <c r="F658" s="6" t="s">
        <v>1481</v>
      </c>
      <c r="G658" s="28" t="str">
        <f t="shared" si="64"/>
        <v>43781.349</v>
      </c>
      <c r="H658" s="21">
        <f t="shared" si="65"/>
        <v>-453</v>
      </c>
      <c r="I658" s="57" t="s">
        <v>431</v>
      </c>
      <c r="J658" s="58" t="s">
        <v>432</v>
      </c>
      <c r="K658" s="57">
        <v>-453</v>
      </c>
      <c r="L658" s="57" t="s">
        <v>3017</v>
      </c>
      <c r="M658" s="58" t="s">
        <v>1979</v>
      </c>
      <c r="N658" s="58"/>
      <c r="O658" s="59" t="s">
        <v>403</v>
      </c>
      <c r="P658" s="59" t="s">
        <v>398</v>
      </c>
    </row>
    <row r="659" spans="1:16" ht="13.5" thickBot="1">
      <c r="A659" s="21" t="str">
        <f t="shared" si="60"/>
        <v> BBS 40 </v>
      </c>
      <c r="B659" s="6" t="str">
        <f t="shared" si="61"/>
        <v>I</v>
      </c>
      <c r="C659" s="21">
        <f t="shared" si="62"/>
        <v>43781.364000000001</v>
      </c>
      <c r="D659" s="28" t="str">
        <f t="shared" si="63"/>
        <v>vis</v>
      </c>
      <c r="E659" s="56">
        <f>VLOOKUP(C659,Active!C$21:E$973,3,FALSE)</f>
        <v>-452.9909484498346</v>
      </c>
      <c r="F659" s="6" t="s">
        <v>1481</v>
      </c>
      <c r="G659" s="28" t="str">
        <f t="shared" si="64"/>
        <v>43781.364</v>
      </c>
      <c r="H659" s="21">
        <f t="shared" si="65"/>
        <v>-453</v>
      </c>
      <c r="I659" s="57" t="s">
        <v>433</v>
      </c>
      <c r="J659" s="58" t="s">
        <v>434</v>
      </c>
      <c r="K659" s="57">
        <v>-453</v>
      </c>
      <c r="L659" s="57" t="s">
        <v>3044</v>
      </c>
      <c r="M659" s="58" t="s">
        <v>1979</v>
      </c>
      <c r="N659" s="58"/>
      <c r="O659" s="59" t="s">
        <v>283</v>
      </c>
      <c r="P659" s="59" t="s">
        <v>416</v>
      </c>
    </row>
    <row r="660" spans="1:16" ht="13.5" thickBot="1">
      <c r="A660" s="21" t="str">
        <f t="shared" si="60"/>
        <v>IBVS 1631 </v>
      </c>
      <c r="B660" s="6" t="str">
        <f t="shared" si="61"/>
        <v>I</v>
      </c>
      <c r="C660" s="21">
        <f t="shared" si="62"/>
        <v>43786.784099999997</v>
      </c>
      <c r="D660" s="28" t="str">
        <f t="shared" si="63"/>
        <v>vis</v>
      </c>
      <c r="E660" s="56">
        <f>VLOOKUP(C660,Active!C$21:E$973,3,FALSE)</f>
        <v>-450.00070616965047</v>
      </c>
      <c r="F660" s="6" t="s">
        <v>1481</v>
      </c>
      <c r="G660" s="28" t="str">
        <f t="shared" si="64"/>
        <v>43786.7841</v>
      </c>
      <c r="H660" s="21">
        <f t="shared" si="65"/>
        <v>-450</v>
      </c>
      <c r="I660" s="57" t="s">
        <v>435</v>
      </c>
      <c r="J660" s="58" t="s">
        <v>436</v>
      </c>
      <c r="K660" s="57">
        <v>-450</v>
      </c>
      <c r="L660" s="57" t="s">
        <v>3347</v>
      </c>
      <c r="M660" s="58" t="s">
        <v>2435</v>
      </c>
      <c r="N660" s="58" t="s">
        <v>2436</v>
      </c>
      <c r="O660" s="59" t="s">
        <v>437</v>
      </c>
      <c r="P660" s="60" t="s">
        <v>438</v>
      </c>
    </row>
    <row r="661" spans="1:16" ht="13.5" thickBot="1">
      <c r="A661" s="21" t="str">
        <f t="shared" si="60"/>
        <v> BBS 39 </v>
      </c>
      <c r="B661" s="6" t="str">
        <f t="shared" si="61"/>
        <v>I</v>
      </c>
      <c r="C661" s="21">
        <f t="shared" si="62"/>
        <v>43790.42</v>
      </c>
      <c r="D661" s="28" t="str">
        <f t="shared" si="63"/>
        <v>vis</v>
      </c>
      <c r="E661" s="56">
        <f>VLOOKUP(C661,Active!C$21:E$973,3,FALSE)</f>
        <v>-447.99479817781759</v>
      </c>
      <c r="F661" s="6" t="s">
        <v>1481</v>
      </c>
      <c r="G661" s="28" t="str">
        <f t="shared" si="64"/>
        <v>43790.420</v>
      </c>
      <c r="H661" s="21">
        <f t="shared" si="65"/>
        <v>-448</v>
      </c>
      <c r="I661" s="57" t="s">
        <v>439</v>
      </c>
      <c r="J661" s="58" t="s">
        <v>440</v>
      </c>
      <c r="K661" s="57">
        <v>-448</v>
      </c>
      <c r="L661" s="57" t="s">
        <v>170</v>
      </c>
      <c r="M661" s="58" t="s">
        <v>1979</v>
      </c>
      <c r="N661" s="58"/>
      <c r="O661" s="59" t="s">
        <v>3163</v>
      </c>
      <c r="P661" s="59" t="s">
        <v>398</v>
      </c>
    </row>
    <row r="662" spans="1:16" ht="13.5" thickBot="1">
      <c r="A662" s="21" t="str">
        <f t="shared" si="60"/>
        <v> BBS 39 </v>
      </c>
      <c r="B662" s="6" t="str">
        <f t="shared" si="61"/>
        <v>I</v>
      </c>
      <c r="C662" s="21">
        <f t="shared" si="62"/>
        <v>43790.432999999997</v>
      </c>
      <c r="D662" s="28" t="str">
        <f t="shared" si="63"/>
        <v>vis</v>
      </c>
      <c r="E662" s="56">
        <f>VLOOKUP(C662,Active!C$21:E$973,3,FALSE)</f>
        <v>-447.98762614231282</v>
      </c>
      <c r="F662" s="6" t="s">
        <v>1481</v>
      </c>
      <c r="G662" s="28" t="str">
        <f t="shared" si="64"/>
        <v>43790.433</v>
      </c>
      <c r="H662" s="21">
        <f t="shared" si="65"/>
        <v>-448</v>
      </c>
      <c r="I662" s="57" t="s">
        <v>441</v>
      </c>
      <c r="J662" s="58" t="s">
        <v>442</v>
      </c>
      <c r="K662" s="57">
        <v>-448</v>
      </c>
      <c r="L662" s="57" t="s">
        <v>354</v>
      </c>
      <c r="M662" s="58" t="s">
        <v>1979</v>
      </c>
      <c r="N662" s="58"/>
      <c r="O662" s="59" t="s">
        <v>403</v>
      </c>
      <c r="P662" s="59" t="s">
        <v>398</v>
      </c>
    </row>
    <row r="663" spans="1:16" ht="13.5" thickBot="1">
      <c r="A663" s="21" t="str">
        <f t="shared" si="60"/>
        <v>IBVS 1631 </v>
      </c>
      <c r="B663" s="6" t="str">
        <f t="shared" si="61"/>
        <v>I</v>
      </c>
      <c r="C663" s="21">
        <f t="shared" si="62"/>
        <v>43795.848100000003</v>
      </c>
      <c r="D663" s="28" t="str">
        <f t="shared" si="63"/>
        <v>vis</v>
      </c>
      <c r="E663" s="56">
        <f>VLOOKUP(C663,Active!C$21:E$973,3,FALSE)</f>
        <v>-445.00014233731758</v>
      </c>
      <c r="F663" s="6" t="s">
        <v>1481</v>
      </c>
      <c r="G663" s="28" t="str">
        <f t="shared" si="64"/>
        <v>43795.8481</v>
      </c>
      <c r="H663" s="21">
        <f t="shared" si="65"/>
        <v>-445</v>
      </c>
      <c r="I663" s="57" t="s">
        <v>443</v>
      </c>
      <c r="J663" s="58" t="s">
        <v>444</v>
      </c>
      <c r="K663" s="57">
        <v>-445</v>
      </c>
      <c r="L663" s="57" t="s">
        <v>445</v>
      </c>
      <c r="M663" s="58" t="s">
        <v>2435</v>
      </c>
      <c r="N663" s="58" t="s">
        <v>2436</v>
      </c>
      <c r="O663" s="59" t="s">
        <v>437</v>
      </c>
      <c r="P663" s="60" t="s">
        <v>438</v>
      </c>
    </row>
    <row r="664" spans="1:16" ht="13.5" thickBot="1">
      <c r="A664" s="21" t="str">
        <f t="shared" si="60"/>
        <v> ALGL 34 </v>
      </c>
      <c r="B664" s="6" t="str">
        <f t="shared" si="61"/>
        <v>I</v>
      </c>
      <c r="C664" s="21">
        <f t="shared" si="62"/>
        <v>43810.343999999997</v>
      </c>
      <c r="D664" s="28" t="str">
        <f t="shared" si="63"/>
        <v>vis</v>
      </c>
      <c r="E664" s="56">
        <f>VLOOKUP(C664,Active!C$21:E$973,3,FALSE)</f>
        <v>-437.00282622334578</v>
      </c>
      <c r="F664" s="6" t="s">
        <v>1481</v>
      </c>
      <c r="G664" s="28" t="str">
        <f t="shared" si="64"/>
        <v>43810.344</v>
      </c>
      <c r="H664" s="21">
        <f t="shared" si="65"/>
        <v>-437</v>
      </c>
      <c r="I664" s="57" t="s">
        <v>446</v>
      </c>
      <c r="J664" s="58" t="s">
        <v>447</v>
      </c>
      <c r="K664" s="57">
        <v>-437</v>
      </c>
      <c r="L664" s="57" t="s">
        <v>3193</v>
      </c>
      <c r="M664" s="58" t="s">
        <v>1979</v>
      </c>
      <c r="N664" s="58"/>
      <c r="O664" s="59" t="s">
        <v>371</v>
      </c>
      <c r="P664" s="59" t="s">
        <v>268</v>
      </c>
    </row>
    <row r="665" spans="1:16" ht="13.5" thickBot="1">
      <c r="A665" s="21" t="str">
        <f t="shared" si="60"/>
        <v> BBS 40 </v>
      </c>
      <c r="B665" s="6" t="str">
        <f t="shared" si="61"/>
        <v>I</v>
      </c>
      <c r="C665" s="21">
        <f t="shared" si="62"/>
        <v>43830.309000000001</v>
      </c>
      <c r="D665" s="28" t="str">
        <f t="shared" si="63"/>
        <v>vis</v>
      </c>
      <c r="E665" s="56">
        <f>VLOOKUP(C665,Active!C$21:E$973,3,FALSE)</f>
        <v>-425.98823477227762</v>
      </c>
      <c r="F665" s="6" t="s">
        <v>1481</v>
      </c>
      <c r="G665" s="28" t="str">
        <f t="shared" si="64"/>
        <v>43830.309</v>
      </c>
      <c r="H665" s="21">
        <f t="shared" si="65"/>
        <v>-426</v>
      </c>
      <c r="I665" s="57" t="s">
        <v>448</v>
      </c>
      <c r="J665" s="58" t="s">
        <v>449</v>
      </c>
      <c r="K665" s="57">
        <v>-426</v>
      </c>
      <c r="L665" s="57" t="s">
        <v>3273</v>
      </c>
      <c r="M665" s="58" t="s">
        <v>1979</v>
      </c>
      <c r="N665" s="58"/>
      <c r="O665" s="59" t="s">
        <v>403</v>
      </c>
      <c r="P665" s="59" t="s">
        <v>416</v>
      </c>
    </row>
    <row r="666" spans="1:16" ht="13.5" thickBot="1">
      <c r="A666" s="21" t="str">
        <f t="shared" si="60"/>
        <v> BBS 44 </v>
      </c>
      <c r="B666" s="6" t="str">
        <f t="shared" si="61"/>
        <v>I</v>
      </c>
      <c r="C666" s="21">
        <f t="shared" si="62"/>
        <v>43850.235999999997</v>
      </c>
      <c r="D666" s="28" t="str">
        <f t="shared" si="63"/>
        <v>vis</v>
      </c>
      <c r="E666" s="56">
        <f>VLOOKUP(C666,Active!C$21:E$973,3,FALSE)</f>
        <v>-414.99460773269078</v>
      </c>
      <c r="F666" s="6" t="s">
        <v>1481</v>
      </c>
      <c r="G666" s="28" t="str">
        <f t="shared" si="64"/>
        <v>43850.236</v>
      </c>
      <c r="H666" s="21">
        <f t="shared" si="65"/>
        <v>-415</v>
      </c>
      <c r="I666" s="57" t="s">
        <v>450</v>
      </c>
      <c r="J666" s="58" t="s">
        <v>451</v>
      </c>
      <c r="K666" s="57">
        <v>-415</v>
      </c>
      <c r="L666" s="57" t="s">
        <v>3084</v>
      </c>
      <c r="M666" s="58" t="s">
        <v>1979</v>
      </c>
      <c r="N666" s="58"/>
      <c r="O666" s="59" t="s">
        <v>291</v>
      </c>
      <c r="P666" s="59" t="s">
        <v>452</v>
      </c>
    </row>
    <row r="667" spans="1:16" ht="13.5" thickBot="1">
      <c r="A667" s="21" t="str">
        <f t="shared" si="60"/>
        <v> BBS 41 </v>
      </c>
      <c r="B667" s="6" t="str">
        <f t="shared" si="61"/>
        <v>I</v>
      </c>
      <c r="C667" s="21">
        <f t="shared" si="62"/>
        <v>43888.296999999999</v>
      </c>
      <c r="D667" s="28" t="str">
        <f t="shared" si="63"/>
        <v>vis</v>
      </c>
      <c r="E667" s="56">
        <f>VLOOKUP(C667,Active!C$21:E$973,3,FALSE)</f>
        <v>-393.99654285820833</v>
      </c>
      <c r="F667" s="6" t="s">
        <v>1481</v>
      </c>
      <c r="G667" s="28" t="str">
        <f t="shared" si="64"/>
        <v>43888.297</v>
      </c>
      <c r="H667" s="21">
        <f t="shared" si="65"/>
        <v>-394</v>
      </c>
      <c r="I667" s="57" t="s">
        <v>453</v>
      </c>
      <c r="J667" s="58" t="s">
        <v>454</v>
      </c>
      <c r="K667" s="57">
        <v>-394</v>
      </c>
      <c r="L667" s="57" t="s">
        <v>3336</v>
      </c>
      <c r="M667" s="58" t="s">
        <v>1979</v>
      </c>
      <c r="N667" s="58"/>
      <c r="O667" s="59" t="s">
        <v>403</v>
      </c>
      <c r="P667" s="59" t="s">
        <v>455</v>
      </c>
    </row>
    <row r="668" spans="1:16" ht="13.5" thickBot="1">
      <c r="A668" s="21" t="str">
        <f t="shared" si="60"/>
        <v> BBS 42 </v>
      </c>
      <c r="B668" s="6" t="str">
        <f t="shared" si="61"/>
        <v>I</v>
      </c>
      <c r="C668" s="21">
        <f t="shared" si="62"/>
        <v>43888.305999999997</v>
      </c>
      <c r="D668" s="28" t="str">
        <f t="shared" si="63"/>
        <v>vis</v>
      </c>
      <c r="E668" s="56">
        <f>VLOOKUP(C668,Active!C$21:E$973,3,FALSE)</f>
        <v>-393.99157760285948</v>
      </c>
      <c r="F668" s="6" t="s">
        <v>1481</v>
      </c>
      <c r="G668" s="28" t="str">
        <f t="shared" si="64"/>
        <v>43888.306</v>
      </c>
      <c r="H668" s="21">
        <f t="shared" si="65"/>
        <v>-394</v>
      </c>
      <c r="I668" s="57" t="s">
        <v>456</v>
      </c>
      <c r="J668" s="58" t="s">
        <v>457</v>
      </c>
      <c r="K668" s="57">
        <v>-394</v>
      </c>
      <c r="L668" s="57" t="s">
        <v>3284</v>
      </c>
      <c r="M668" s="58" t="s">
        <v>1979</v>
      </c>
      <c r="N668" s="58"/>
      <c r="O668" s="59" t="s">
        <v>355</v>
      </c>
      <c r="P668" s="59" t="s">
        <v>458</v>
      </c>
    </row>
    <row r="669" spans="1:16" ht="13.5" thickBot="1">
      <c r="A669" s="21" t="str">
        <f t="shared" si="60"/>
        <v> BBS 43 </v>
      </c>
      <c r="B669" s="6" t="str">
        <f t="shared" si="61"/>
        <v>I</v>
      </c>
      <c r="C669" s="21">
        <f t="shared" si="62"/>
        <v>43955.370999999999</v>
      </c>
      <c r="D669" s="28" t="str">
        <f t="shared" si="63"/>
        <v>vis</v>
      </c>
      <c r="E669" s="56">
        <f>VLOOKUP(C669,Active!C$21:E$973,3,FALSE)</f>
        <v>-356.99214982095248</v>
      </c>
      <c r="F669" s="6" t="s">
        <v>1481</v>
      </c>
      <c r="G669" s="28" t="str">
        <f t="shared" si="64"/>
        <v>43955.371</v>
      </c>
      <c r="H669" s="21">
        <f t="shared" si="65"/>
        <v>-357</v>
      </c>
      <c r="I669" s="57" t="s">
        <v>459</v>
      </c>
      <c r="J669" s="58" t="s">
        <v>460</v>
      </c>
      <c r="K669" s="57">
        <v>-357</v>
      </c>
      <c r="L669" s="57" t="s">
        <v>327</v>
      </c>
      <c r="M669" s="58" t="s">
        <v>1979</v>
      </c>
      <c r="N669" s="58"/>
      <c r="O669" s="59" t="s">
        <v>408</v>
      </c>
      <c r="P669" s="59" t="s">
        <v>461</v>
      </c>
    </row>
    <row r="670" spans="1:16" ht="13.5" thickBot="1">
      <c r="A670" s="21" t="str">
        <f t="shared" si="60"/>
        <v> AOEB 1 </v>
      </c>
      <c r="B670" s="6" t="str">
        <f t="shared" si="61"/>
        <v>I</v>
      </c>
      <c r="C670" s="21">
        <f t="shared" si="62"/>
        <v>44038.745999999999</v>
      </c>
      <c r="D670" s="28" t="str">
        <f t="shared" si="63"/>
        <v>vis</v>
      </c>
      <c r="E670" s="56">
        <f>VLOOKUP(C670,Active!C$21:E$973,3,FALSE)</f>
        <v>-310.99457595505544</v>
      </c>
      <c r="F670" s="6" t="s">
        <v>1481</v>
      </c>
      <c r="G670" s="28" t="str">
        <f t="shared" si="64"/>
        <v>44038.746</v>
      </c>
      <c r="H670" s="21">
        <f t="shared" si="65"/>
        <v>-311</v>
      </c>
      <c r="I670" s="57" t="s">
        <v>462</v>
      </c>
      <c r="J670" s="58" t="s">
        <v>463</v>
      </c>
      <c r="K670" s="57">
        <v>-311</v>
      </c>
      <c r="L670" s="57" t="s">
        <v>3084</v>
      </c>
      <c r="M670" s="58" t="s">
        <v>1979</v>
      </c>
      <c r="N670" s="58"/>
      <c r="O670" s="59" t="s">
        <v>204</v>
      </c>
      <c r="P670" s="59" t="s">
        <v>214</v>
      </c>
    </row>
    <row r="671" spans="1:16" ht="13.5" thickBot="1">
      <c r="A671" s="21" t="str">
        <f t="shared" si="60"/>
        <v>IBVS 1694 </v>
      </c>
      <c r="B671" s="6" t="str">
        <f t="shared" si="61"/>
        <v>I</v>
      </c>
      <c r="C671" s="21">
        <f t="shared" si="62"/>
        <v>44094.926399999997</v>
      </c>
      <c r="D671" s="28" t="str">
        <f t="shared" si="63"/>
        <v>vis</v>
      </c>
      <c r="E671" s="56">
        <f>VLOOKUP(C671,Active!C$21:E$973,3,FALSE)</f>
        <v>-280.00012799325003</v>
      </c>
      <c r="F671" s="6" t="s">
        <v>1481</v>
      </c>
      <c r="G671" s="28" t="str">
        <f t="shared" si="64"/>
        <v>44094.9264</v>
      </c>
      <c r="H671" s="21">
        <f t="shared" si="65"/>
        <v>-280</v>
      </c>
      <c r="I671" s="57" t="s">
        <v>464</v>
      </c>
      <c r="J671" s="58" t="s">
        <v>465</v>
      </c>
      <c r="K671" s="57">
        <v>-280</v>
      </c>
      <c r="L671" s="57" t="s">
        <v>466</v>
      </c>
      <c r="M671" s="58" t="s">
        <v>2435</v>
      </c>
      <c r="N671" s="58" t="s">
        <v>2436</v>
      </c>
      <c r="O671" s="59" t="s">
        <v>437</v>
      </c>
      <c r="P671" s="60" t="s">
        <v>467</v>
      </c>
    </row>
    <row r="672" spans="1:16" ht="13.5" thickBot="1">
      <c r="A672" s="21" t="str">
        <f t="shared" si="60"/>
        <v> BBS 45 </v>
      </c>
      <c r="B672" s="6" t="str">
        <f t="shared" si="61"/>
        <v>I</v>
      </c>
      <c r="C672" s="21">
        <f t="shared" si="62"/>
        <v>44100.373</v>
      </c>
      <c r="D672" s="28" t="str">
        <f t="shared" si="63"/>
        <v>vis</v>
      </c>
      <c r="E672" s="56">
        <f>VLOOKUP(C672,Active!C$21:E$973,3,FALSE)</f>
        <v>-276.9952657945318</v>
      </c>
      <c r="F672" s="6" t="s">
        <v>1481</v>
      </c>
      <c r="G672" s="28" t="str">
        <f t="shared" si="64"/>
        <v>44100.373</v>
      </c>
      <c r="H672" s="21">
        <f t="shared" si="65"/>
        <v>-277</v>
      </c>
      <c r="I672" s="57" t="s">
        <v>468</v>
      </c>
      <c r="J672" s="58" t="s">
        <v>469</v>
      </c>
      <c r="K672" s="57">
        <v>-277</v>
      </c>
      <c r="L672" s="57" t="s">
        <v>170</v>
      </c>
      <c r="M672" s="58" t="s">
        <v>1979</v>
      </c>
      <c r="N672" s="58"/>
      <c r="O672" s="59" t="s">
        <v>355</v>
      </c>
      <c r="P672" s="59" t="s">
        <v>470</v>
      </c>
    </row>
    <row r="673" spans="1:16" ht="13.5" thickBot="1">
      <c r="A673" s="21" t="str">
        <f t="shared" si="60"/>
        <v> BRNO 23 </v>
      </c>
      <c r="B673" s="6" t="str">
        <f t="shared" si="61"/>
        <v>I</v>
      </c>
      <c r="C673" s="21">
        <f t="shared" si="62"/>
        <v>44100.373</v>
      </c>
      <c r="D673" s="28" t="str">
        <f t="shared" si="63"/>
        <v>vis</v>
      </c>
      <c r="E673" s="56">
        <f>VLOOKUP(C673,Active!C$21:E$973,3,FALSE)</f>
        <v>-276.9952657945318</v>
      </c>
      <c r="F673" s="6" t="s">
        <v>1481</v>
      </c>
      <c r="G673" s="28" t="str">
        <f t="shared" si="64"/>
        <v>44100.373</v>
      </c>
      <c r="H673" s="21">
        <f t="shared" si="65"/>
        <v>-277</v>
      </c>
      <c r="I673" s="57" t="s">
        <v>468</v>
      </c>
      <c r="J673" s="58" t="s">
        <v>469</v>
      </c>
      <c r="K673" s="57">
        <v>-277</v>
      </c>
      <c r="L673" s="57" t="s">
        <v>170</v>
      </c>
      <c r="M673" s="58" t="s">
        <v>1979</v>
      </c>
      <c r="N673" s="58"/>
      <c r="O673" s="59" t="s">
        <v>471</v>
      </c>
      <c r="P673" s="59" t="s">
        <v>472</v>
      </c>
    </row>
    <row r="674" spans="1:16" ht="13.5" thickBot="1">
      <c r="A674" s="21" t="str">
        <f t="shared" si="60"/>
        <v> MVS 9.18 </v>
      </c>
      <c r="B674" s="6" t="str">
        <f t="shared" si="61"/>
        <v>I</v>
      </c>
      <c r="C674" s="21">
        <f t="shared" si="62"/>
        <v>44109.455999999998</v>
      </c>
      <c r="D674" s="28" t="str">
        <f t="shared" si="63"/>
        <v>vis</v>
      </c>
      <c r="E674" s="56">
        <f>VLOOKUP(C674,Active!C$21:E$973,3,FALSE)</f>
        <v>-271.98421975646426</v>
      </c>
      <c r="F674" s="6" t="s">
        <v>1481</v>
      </c>
      <c r="G674" s="28" t="str">
        <f t="shared" si="64"/>
        <v>44109.456</v>
      </c>
      <c r="H674" s="21">
        <f t="shared" si="65"/>
        <v>-272</v>
      </c>
      <c r="I674" s="57" t="s">
        <v>473</v>
      </c>
      <c r="J674" s="58" t="s">
        <v>474</v>
      </c>
      <c r="K674" s="57">
        <v>-272</v>
      </c>
      <c r="L674" s="57" t="s">
        <v>475</v>
      </c>
      <c r="M674" s="58" t="s">
        <v>1979</v>
      </c>
      <c r="N674" s="58"/>
      <c r="O674" s="59" t="s">
        <v>2789</v>
      </c>
      <c r="P674" s="59" t="s">
        <v>476</v>
      </c>
    </row>
    <row r="675" spans="1:16" ht="13.5" thickBot="1">
      <c r="A675" s="21" t="str">
        <f t="shared" si="60"/>
        <v> MVS 9.18 </v>
      </c>
      <c r="B675" s="6" t="str">
        <f t="shared" si="61"/>
        <v>I</v>
      </c>
      <c r="C675" s="21">
        <f t="shared" si="62"/>
        <v>44109.457999999999</v>
      </c>
      <c r="D675" s="28" t="str">
        <f t="shared" si="63"/>
        <v>vis</v>
      </c>
      <c r="E675" s="56">
        <f>VLOOKUP(C675,Active!C$21:E$973,3,FALSE)</f>
        <v>-271.9831163663863</v>
      </c>
      <c r="F675" s="6" t="s">
        <v>1481</v>
      </c>
      <c r="G675" s="28" t="str">
        <f t="shared" si="64"/>
        <v>44109.458</v>
      </c>
      <c r="H675" s="21">
        <f t="shared" si="65"/>
        <v>-272</v>
      </c>
      <c r="I675" s="57" t="s">
        <v>477</v>
      </c>
      <c r="J675" s="58" t="s">
        <v>478</v>
      </c>
      <c r="K675" s="57">
        <v>-272</v>
      </c>
      <c r="L675" s="57" t="s">
        <v>479</v>
      </c>
      <c r="M675" s="58" t="s">
        <v>1979</v>
      </c>
      <c r="N675" s="58"/>
      <c r="O675" s="59" t="s">
        <v>480</v>
      </c>
      <c r="P675" s="59" t="s">
        <v>476</v>
      </c>
    </row>
    <row r="676" spans="1:16" ht="13.5" thickBot="1">
      <c r="A676" s="21" t="str">
        <f t="shared" si="60"/>
        <v> MVS 9.18 </v>
      </c>
      <c r="B676" s="6" t="str">
        <f t="shared" si="61"/>
        <v>I</v>
      </c>
      <c r="C676" s="21">
        <f t="shared" si="62"/>
        <v>44109.462</v>
      </c>
      <c r="D676" s="28" t="str">
        <f t="shared" si="63"/>
        <v>vis</v>
      </c>
      <c r="E676" s="56">
        <f>VLOOKUP(C676,Active!C$21:E$973,3,FALSE)</f>
        <v>-271.98090958623033</v>
      </c>
      <c r="F676" s="6" t="s">
        <v>1481</v>
      </c>
      <c r="G676" s="28" t="str">
        <f t="shared" si="64"/>
        <v>44109.462</v>
      </c>
      <c r="H676" s="21">
        <f t="shared" si="65"/>
        <v>-272</v>
      </c>
      <c r="I676" s="57" t="s">
        <v>481</v>
      </c>
      <c r="J676" s="58" t="s">
        <v>482</v>
      </c>
      <c r="K676" s="57">
        <v>-272</v>
      </c>
      <c r="L676" s="57" t="s">
        <v>483</v>
      </c>
      <c r="M676" s="58" t="s">
        <v>1979</v>
      </c>
      <c r="N676" s="58"/>
      <c r="O676" s="59" t="s">
        <v>484</v>
      </c>
      <c r="P676" s="59" t="s">
        <v>476</v>
      </c>
    </row>
    <row r="677" spans="1:16" ht="13.5" thickBot="1">
      <c r="A677" s="21" t="str">
        <f t="shared" si="60"/>
        <v> MVS 9.18 </v>
      </c>
      <c r="B677" s="6" t="str">
        <f t="shared" si="61"/>
        <v>I</v>
      </c>
      <c r="C677" s="21">
        <f t="shared" si="62"/>
        <v>44109.462</v>
      </c>
      <c r="D677" s="28" t="str">
        <f t="shared" si="63"/>
        <v>vis</v>
      </c>
      <c r="E677" s="56">
        <f>VLOOKUP(C677,Active!C$21:E$973,3,FALSE)</f>
        <v>-271.98090958623033</v>
      </c>
      <c r="F677" s="6" t="s">
        <v>1481</v>
      </c>
      <c r="G677" s="28" t="str">
        <f t="shared" si="64"/>
        <v>44109.462</v>
      </c>
      <c r="H677" s="21">
        <f t="shared" si="65"/>
        <v>-272</v>
      </c>
      <c r="I677" s="57" t="s">
        <v>481</v>
      </c>
      <c r="J677" s="58" t="s">
        <v>482</v>
      </c>
      <c r="K677" s="57">
        <v>-272</v>
      </c>
      <c r="L677" s="57" t="s">
        <v>483</v>
      </c>
      <c r="M677" s="58" t="s">
        <v>1979</v>
      </c>
      <c r="N677" s="58"/>
      <c r="O677" s="59" t="s">
        <v>485</v>
      </c>
      <c r="P677" s="59" t="s">
        <v>476</v>
      </c>
    </row>
    <row r="678" spans="1:16" ht="13.5" thickBot="1">
      <c r="A678" s="21" t="str">
        <f t="shared" si="60"/>
        <v>IBVS 1694 </v>
      </c>
      <c r="B678" s="6" t="str">
        <f t="shared" si="61"/>
        <v>I</v>
      </c>
      <c r="C678" s="21">
        <f t="shared" si="62"/>
        <v>44114.865700000002</v>
      </c>
      <c r="D678" s="28" t="str">
        <f t="shared" si="63"/>
        <v>vis</v>
      </c>
      <c r="E678" s="56">
        <f>VLOOKUP(C678,Active!C$21:E$973,3,FALSE)</f>
        <v>-268.99971510467992</v>
      </c>
      <c r="F678" s="6" t="s">
        <v>1481</v>
      </c>
      <c r="G678" s="28" t="str">
        <f t="shared" si="64"/>
        <v>44114.8657</v>
      </c>
      <c r="H678" s="21">
        <f t="shared" si="65"/>
        <v>-269</v>
      </c>
      <c r="I678" s="57" t="s">
        <v>486</v>
      </c>
      <c r="J678" s="58" t="s">
        <v>487</v>
      </c>
      <c r="K678" s="57">
        <v>-269</v>
      </c>
      <c r="L678" s="57" t="s">
        <v>488</v>
      </c>
      <c r="M678" s="58" t="s">
        <v>2435</v>
      </c>
      <c r="N678" s="58" t="s">
        <v>2436</v>
      </c>
      <c r="O678" s="59" t="s">
        <v>437</v>
      </c>
      <c r="P678" s="60" t="s">
        <v>467</v>
      </c>
    </row>
    <row r="679" spans="1:16" ht="13.5" thickBot="1">
      <c r="A679" s="21" t="str">
        <f t="shared" si="60"/>
        <v> BBS 45 </v>
      </c>
      <c r="B679" s="6" t="str">
        <f t="shared" si="61"/>
        <v>I</v>
      </c>
      <c r="C679" s="21">
        <f t="shared" si="62"/>
        <v>44129.368999999999</v>
      </c>
      <c r="D679" s="28" t="str">
        <f t="shared" si="63"/>
        <v>vis</v>
      </c>
      <c r="E679" s="56">
        <f>VLOOKUP(C679,Active!C$21:E$973,3,FALSE)</f>
        <v>-260.9983164474192</v>
      </c>
      <c r="F679" s="6" t="s">
        <v>1481</v>
      </c>
      <c r="G679" s="28" t="str">
        <f t="shared" si="64"/>
        <v>44129.369</v>
      </c>
      <c r="H679" s="21">
        <f t="shared" si="65"/>
        <v>-261</v>
      </c>
      <c r="I679" s="57" t="s">
        <v>489</v>
      </c>
      <c r="J679" s="58" t="s">
        <v>490</v>
      </c>
      <c r="K679" s="57">
        <v>-261</v>
      </c>
      <c r="L679" s="57" t="s">
        <v>2869</v>
      </c>
      <c r="M679" s="58" t="s">
        <v>1979</v>
      </c>
      <c r="N679" s="58"/>
      <c r="O679" s="59" t="s">
        <v>3249</v>
      </c>
      <c r="P679" s="59" t="s">
        <v>470</v>
      </c>
    </row>
    <row r="680" spans="1:16" ht="13.5" thickBot="1">
      <c r="A680" s="21" t="str">
        <f t="shared" si="60"/>
        <v> BBS 46 </v>
      </c>
      <c r="B680" s="6" t="str">
        <f t="shared" si="61"/>
        <v>I</v>
      </c>
      <c r="C680" s="21">
        <f t="shared" si="62"/>
        <v>44129.383000000002</v>
      </c>
      <c r="D680" s="28" t="str">
        <f t="shared" si="63"/>
        <v>vis</v>
      </c>
      <c r="E680" s="56">
        <f>VLOOKUP(C680,Active!C$21:E$973,3,FALSE)</f>
        <v>-260.99059271687344</v>
      </c>
      <c r="F680" s="6" t="s">
        <v>1481</v>
      </c>
      <c r="G680" s="28" t="str">
        <f t="shared" si="64"/>
        <v>44129.383</v>
      </c>
      <c r="H680" s="21">
        <f t="shared" si="65"/>
        <v>-261</v>
      </c>
      <c r="I680" s="57" t="s">
        <v>491</v>
      </c>
      <c r="J680" s="58" t="s">
        <v>492</v>
      </c>
      <c r="K680" s="57">
        <v>-261</v>
      </c>
      <c r="L680" s="57" t="s">
        <v>3394</v>
      </c>
      <c r="M680" s="58" t="s">
        <v>1979</v>
      </c>
      <c r="N680" s="58"/>
      <c r="O680" s="59" t="s">
        <v>346</v>
      </c>
      <c r="P680" s="59" t="s">
        <v>493</v>
      </c>
    </row>
    <row r="681" spans="1:16" ht="13.5" thickBot="1">
      <c r="A681" s="21" t="str">
        <f t="shared" si="60"/>
        <v> AOEB 1 </v>
      </c>
      <c r="B681" s="6" t="str">
        <f t="shared" si="61"/>
        <v>I</v>
      </c>
      <c r="C681" s="21">
        <f t="shared" si="62"/>
        <v>44136.633000000002</v>
      </c>
      <c r="D681" s="28" t="str">
        <f t="shared" si="63"/>
        <v>vis</v>
      </c>
      <c r="E681" s="56">
        <f>VLOOKUP(C681,Active!C$21:E$973,3,FALSE)</f>
        <v>-256.99080368505633</v>
      </c>
      <c r="F681" s="6" t="s">
        <v>1481</v>
      </c>
      <c r="G681" s="28" t="str">
        <f t="shared" si="64"/>
        <v>44136.633</v>
      </c>
      <c r="H681" s="21">
        <f t="shared" si="65"/>
        <v>-257</v>
      </c>
      <c r="I681" s="57" t="s">
        <v>494</v>
      </c>
      <c r="J681" s="58" t="s">
        <v>495</v>
      </c>
      <c r="K681" s="57">
        <v>-257</v>
      </c>
      <c r="L681" s="57" t="s">
        <v>3394</v>
      </c>
      <c r="M681" s="58" t="s">
        <v>1979</v>
      </c>
      <c r="N681" s="58"/>
      <c r="O681" s="59" t="s">
        <v>243</v>
      </c>
      <c r="P681" s="59" t="s">
        <v>214</v>
      </c>
    </row>
    <row r="682" spans="1:16" ht="13.5" thickBot="1">
      <c r="A682" s="21" t="str">
        <f t="shared" si="60"/>
        <v> ALGL 34 </v>
      </c>
      <c r="B682" s="6" t="str">
        <f t="shared" si="61"/>
        <v>I</v>
      </c>
      <c r="C682" s="21">
        <f t="shared" si="62"/>
        <v>44138.45</v>
      </c>
      <c r="D682" s="28" t="str">
        <f t="shared" si="63"/>
        <v>vis</v>
      </c>
      <c r="E682" s="56">
        <f>VLOOKUP(C682,Active!C$21:E$973,3,FALSE)</f>
        <v>-255.98837379942961</v>
      </c>
      <c r="F682" s="6" t="s">
        <v>1481</v>
      </c>
      <c r="G682" s="28" t="str">
        <f t="shared" si="64"/>
        <v>44138.450</v>
      </c>
      <c r="H682" s="21">
        <f t="shared" si="65"/>
        <v>-256</v>
      </c>
      <c r="I682" s="57" t="s">
        <v>496</v>
      </c>
      <c r="J682" s="58" t="s">
        <v>497</v>
      </c>
      <c r="K682" s="57">
        <v>-256</v>
      </c>
      <c r="L682" s="57" t="s">
        <v>3273</v>
      </c>
      <c r="M682" s="58" t="s">
        <v>1979</v>
      </c>
      <c r="N682" s="58"/>
      <c r="O682" s="59" t="s">
        <v>371</v>
      </c>
      <c r="P682" s="59" t="s">
        <v>268</v>
      </c>
    </row>
    <row r="683" spans="1:16" ht="13.5" thickBot="1">
      <c r="A683" s="21" t="str">
        <f t="shared" si="60"/>
        <v> MVS 8.192 </v>
      </c>
      <c r="B683" s="6" t="str">
        <f t="shared" si="61"/>
        <v>I</v>
      </c>
      <c r="C683" s="21">
        <f t="shared" si="62"/>
        <v>44149.296000000002</v>
      </c>
      <c r="D683" s="28" t="str">
        <f t="shared" si="63"/>
        <v>vis</v>
      </c>
      <c r="E683" s="56">
        <f>VLOOKUP(C683,Active!C$21:E$973,3,FALSE)</f>
        <v>-250.00468940782841</v>
      </c>
      <c r="F683" s="6" t="s">
        <v>1481</v>
      </c>
      <c r="G683" s="28" t="str">
        <f t="shared" si="64"/>
        <v>44149.296</v>
      </c>
      <c r="H683" s="21">
        <f t="shared" si="65"/>
        <v>-250</v>
      </c>
      <c r="I683" s="57" t="s">
        <v>498</v>
      </c>
      <c r="J683" s="58" t="s">
        <v>499</v>
      </c>
      <c r="K683" s="57">
        <v>-250</v>
      </c>
      <c r="L683" s="57" t="s">
        <v>3033</v>
      </c>
      <c r="M683" s="58" t="s">
        <v>1979</v>
      </c>
      <c r="N683" s="58"/>
      <c r="O683" s="59" t="s">
        <v>419</v>
      </c>
      <c r="P683" s="59" t="s">
        <v>500</v>
      </c>
    </row>
    <row r="684" spans="1:16" ht="13.5" thickBot="1">
      <c r="A684" s="21" t="str">
        <f t="shared" si="60"/>
        <v> BBS 46 </v>
      </c>
      <c r="B684" s="6" t="str">
        <f t="shared" si="61"/>
        <v>I</v>
      </c>
      <c r="C684" s="21">
        <f t="shared" si="62"/>
        <v>44149.305999999997</v>
      </c>
      <c r="D684" s="28" t="str">
        <f t="shared" si="63"/>
        <v>vis</v>
      </c>
      <c r="E684" s="56">
        <f>VLOOKUP(C684,Active!C$21:E$973,3,FALSE)</f>
        <v>-249.9991724574426</v>
      </c>
      <c r="F684" s="6" t="s">
        <v>1481</v>
      </c>
      <c r="G684" s="28" t="str">
        <f t="shared" si="64"/>
        <v>44149.306</v>
      </c>
      <c r="H684" s="21">
        <f t="shared" si="65"/>
        <v>-250</v>
      </c>
      <c r="I684" s="57" t="s">
        <v>501</v>
      </c>
      <c r="J684" s="58" t="s">
        <v>502</v>
      </c>
      <c r="K684" s="57">
        <v>-250</v>
      </c>
      <c r="L684" s="57" t="s">
        <v>3017</v>
      </c>
      <c r="M684" s="58" t="s">
        <v>1979</v>
      </c>
      <c r="N684" s="58"/>
      <c r="O684" s="59" t="s">
        <v>346</v>
      </c>
      <c r="P684" s="59" t="s">
        <v>493</v>
      </c>
    </row>
    <row r="685" spans="1:16" ht="13.5" thickBot="1">
      <c r="A685" s="21" t="str">
        <f t="shared" si="60"/>
        <v> MVS 8.192 </v>
      </c>
      <c r="B685" s="6" t="str">
        <f t="shared" si="61"/>
        <v>I</v>
      </c>
      <c r="C685" s="21">
        <f t="shared" si="62"/>
        <v>44158.377</v>
      </c>
      <c r="D685" s="28" t="str">
        <f t="shared" si="63"/>
        <v>vis</v>
      </c>
      <c r="E685" s="56">
        <f>VLOOKUP(C685,Active!C$21:E$973,3,FALSE)</f>
        <v>-244.99474675983882</v>
      </c>
      <c r="F685" s="6" t="s">
        <v>1481</v>
      </c>
      <c r="G685" s="28" t="str">
        <f t="shared" si="64"/>
        <v>44158.377</v>
      </c>
      <c r="H685" s="21">
        <f t="shared" si="65"/>
        <v>-245</v>
      </c>
      <c r="I685" s="57" t="s">
        <v>503</v>
      </c>
      <c r="J685" s="58" t="s">
        <v>504</v>
      </c>
      <c r="K685" s="57">
        <v>-245</v>
      </c>
      <c r="L685" s="57" t="s">
        <v>3084</v>
      </c>
      <c r="M685" s="58" t="s">
        <v>1979</v>
      </c>
      <c r="N685" s="58"/>
      <c r="O685" s="59" t="s">
        <v>419</v>
      </c>
      <c r="P685" s="59" t="s">
        <v>500</v>
      </c>
    </row>
    <row r="686" spans="1:16" ht="13.5" thickBot="1">
      <c r="A686" s="21" t="str">
        <f t="shared" si="60"/>
        <v> VSSC 59.16 </v>
      </c>
      <c r="B686" s="6" t="str">
        <f t="shared" si="61"/>
        <v>I</v>
      </c>
      <c r="C686" s="21">
        <f t="shared" si="62"/>
        <v>44167.442000000003</v>
      </c>
      <c r="D686" s="28" t="str">
        <f t="shared" si="63"/>
        <v>vis</v>
      </c>
      <c r="E686" s="56">
        <f>VLOOKUP(C686,Active!C$21:E$973,3,FALSE)</f>
        <v>-239.99363123246891</v>
      </c>
      <c r="F686" s="6" t="s">
        <v>1481</v>
      </c>
      <c r="G686" s="28" t="str">
        <f t="shared" si="64"/>
        <v>44167.442</v>
      </c>
      <c r="H686" s="21">
        <f t="shared" si="65"/>
        <v>-240</v>
      </c>
      <c r="I686" s="57" t="s">
        <v>505</v>
      </c>
      <c r="J686" s="58" t="s">
        <v>506</v>
      </c>
      <c r="K686" s="57">
        <v>-240</v>
      </c>
      <c r="L686" s="57" t="s">
        <v>3363</v>
      </c>
      <c r="M686" s="58" t="s">
        <v>1979</v>
      </c>
      <c r="N686" s="58"/>
      <c r="O686" s="59" t="s">
        <v>226</v>
      </c>
      <c r="P686" s="59" t="s">
        <v>507</v>
      </c>
    </row>
    <row r="687" spans="1:16" ht="13.5" thickBot="1">
      <c r="A687" s="21" t="str">
        <f t="shared" si="60"/>
        <v> VSSC 59.16 </v>
      </c>
      <c r="B687" s="6" t="str">
        <f t="shared" si="61"/>
        <v>I</v>
      </c>
      <c r="C687" s="21">
        <f t="shared" si="62"/>
        <v>44178.315000000002</v>
      </c>
      <c r="D687" s="28" t="str">
        <f t="shared" si="63"/>
        <v>vis</v>
      </c>
      <c r="E687" s="56">
        <f>VLOOKUP(C687,Active!C$21:E$973,3,FALSE)</f>
        <v>-233.99505107482119</v>
      </c>
      <c r="F687" s="6" t="s">
        <v>1481</v>
      </c>
      <c r="G687" s="28" t="str">
        <f t="shared" si="64"/>
        <v>44178.315</v>
      </c>
      <c r="H687" s="21">
        <f t="shared" si="65"/>
        <v>-234</v>
      </c>
      <c r="I687" s="57" t="s">
        <v>508</v>
      </c>
      <c r="J687" s="58" t="s">
        <v>509</v>
      </c>
      <c r="K687" s="57">
        <v>-234</v>
      </c>
      <c r="L687" s="57" t="s">
        <v>170</v>
      </c>
      <c r="M687" s="58" t="s">
        <v>1979</v>
      </c>
      <c r="N687" s="58"/>
      <c r="O687" s="59" t="s">
        <v>226</v>
      </c>
      <c r="P687" s="59" t="s">
        <v>507</v>
      </c>
    </row>
    <row r="688" spans="1:16" ht="13.5" thickBot="1">
      <c r="A688" s="21" t="str">
        <f t="shared" si="60"/>
        <v> BBS 45 </v>
      </c>
      <c r="B688" s="6" t="str">
        <f t="shared" si="61"/>
        <v>I</v>
      </c>
      <c r="C688" s="21">
        <f t="shared" si="62"/>
        <v>44207.302000000003</v>
      </c>
      <c r="D688" s="28" t="str">
        <f t="shared" si="63"/>
        <v>vis</v>
      </c>
      <c r="E688" s="56">
        <f>VLOOKUP(C688,Active!C$21:E$973,3,FALSE)</f>
        <v>-218.00306698305744</v>
      </c>
      <c r="F688" s="6" t="s">
        <v>1481</v>
      </c>
      <c r="G688" s="28" t="str">
        <f t="shared" si="64"/>
        <v>44207.302</v>
      </c>
      <c r="H688" s="21">
        <f t="shared" si="65"/>
        <v>-218</v>
      </c>
      <c r="I688" s="57" t="s">
        <v>510</v>
      </c>
      <c r="J688" s="58" t="s">
        <v>511</v>
      </c>
      <c r="K688" s="57">
        <v>-218</v>
      </c>
      <c r="L688" s="57" t="s">
        <v>2981</v>
      </c>
      <c r="M688" s="58" t="s">
        <v>1979</v>
      </c>
      <c r="N688" s="58"/>
      <c r="O688" s="59" t="s">
        <v>3249</v>
      </c>
      <c r="P688" s="59" t="s">
        <v>470</v>
      </c>
    </row>
    <row r="689" spans="1:16" ht="13.5" thickBot="1">
      <c r="A689" s="21" t="str">
        <f t="shared" si="60"/>
        <v> BBS 46 </v>
      </c>
      <c r="B689" s="6" t="str">
        <f t="shared" si="61"/>
        <v>I</v>
      </c>
      <c r="C689" s="21">
        <f t="shared" si="62"/>
        <v>44207.31</v>
      </c>
      <c r="D689" s="28" t="str">
        <f t="shared" si="63"/>
        <v>vis</v>
      </c>
      <c r="E689" s="56">
        <f>VLOOKUP(C689,Active!C$21:E$973,3,FALSE)</f>
        <v>-217.99865342274958</v>
      </c>
      <c r="F689" s="6" t="s">
        <v>1481</v>
      </c>
      <c r="G689" s="28" t="str">
        <f t="shared" si="64"/>
        <v>44207.310</v>
      </c>
      <c r="H689" s="21">
        <f t="shared" si="65"/>
        <v>-218</v>
      </c>
      <c r="I689" s="57" t="s">
        <v>512</v>
      </c>
      <c r="J689" s="58" t="s">
        <v>513</v>
      </c>
      <c r="K689" s="57">
        <v>-218</v>
      </c>
      <c r="L689" s="57" t="s">
        <v>2840</v>
      </c>
      <c r="M689" s="58" t="s">
        <v>1979</v>
      </c>
      <c r="N689" s="58"/>
      <c r="O689" s="59" t="s">
        <v>291</v>
      </c>
      <c r="P689" s="59" t="s">
        <v>493</v>
      </c>
    </row>
    <row r="690" spans="1:16" ht="13.5" thickBot="1">
      <c r="A690" s="21" t="str">
        <f t="shared" si="60"/>
        <v> AOEB 1 </v>
      </c>
      <c r="B690" s="6" t="str">
        <f t="shared" si="61"/>
        <v>I</v>
      </c>
      <c r="C690" s="21">
        <f t="shared" si="62"/>
        <v>44279.798999999999</v>
      </c>
      <c r="D690" s="28" t="str">
        <f t="shared" si="63"/>
        <v>vis</v>
      </c>
      <c r="E690" s="56">
        <f>VLOOKUP(C690,Active!C$21:E$973,3,FALSE)</f>
        <v>-178.00683175000503</v>
      </c>
      <c r="F690" s="6" t="s">
        <v>1481</v>
      </c>
      <c r="G690" s="28" t="str">
        <f t="shared" si="64"/>
        <v>44279.799</v>
      </c>
      <c r="H690" s="21">
        <f t="shared" si="65"/>
        <v>-178</v>
      </c>
      <c r="I690" s="57" t="s">
        <v>514</v>
      </c>
      <c r="J690" s="58" t="s">
        <v>515</v>
      </c>
      <c r="K690" s="57">
        <v>-178</v>
      </c>
      <c r="L690" s="57" t="s">
        <v>2620</v>
      </c>
      <c r="M690" s="58" t="s">
        <v>1979</v>
      </c>
      <c r="N690" s="58"/>
      <c r="O690" s="59" t="s">
        <v>204</v>
      </c>
      <c r="P690" s="59" t="s">
        <v>214</v>
      </c>
    </row>
    <row r="691" spans="1:16" ht="13.5" thickBot="1">
      <c r="A691" s="21" t="str">
        <f t="shared" si="60"/>
        <v>BAVM 32 </v>
      </c>
      <c r="B691" s="6" t="str">
        <f t="shared" si="61"/>
        <v>I</v>
      </c>
      <c r="C691" s="21">
        <f t="shared" si="62"/>
        <v>44370.434999999998</v>
      </c>
      <c r="D691" s="28" t="str">
        <f t="shared" si="63"/>
        <v>vis</v>
      </c>
      <c r="E691" s="56">
        <f>VLOOKUP(C691,Active!C$21:E$973,3,FALSE)</f>
        <v>-128.00340020686403</v>
      </c>
      <c r="F691" s="6" t="s">
        <v>1481</v>
      </c>
      <c r="G691" s="28" t="str">
        <f t="shared" si="64"/>
        <v>44370.435</v>
      </c>
      <c r="H691" s="21">
        <f t="shared" si="65"/>
        <v>-128</v>
      </c>
      <c r="I691" s="57" t="s">
        <v>516</v>
      </c>
      <c r="J691" s="58" t="s">
        <v>517</v>
      </c>
      <c r="K691" s="57">
        <v>-128</v>
      </c>
      <c r="L691" s="57" t="s">
        <v>2981</v>
      </c>
      <c r="M691" s="58" t="s">
        <v>1979</v>
      </c>
      <c r="N691" s="58"/>
      <c r="O691" s="59" t="s">
        <v>518</v>
      </c>
      <c r="P691" s="60" t="s">
        <v>519</v>
      </c>
    </row>
    <row r="692" spans="1:16" ht="13.5" thickBot="1">
      <c r="A692" s="21" t="str">
        <f t="shared" si="60"/>
        <v> BBS 49 </v>
      </c>
      <c r="B692" s="6" t="str">
        <f t="shared" si="61"/>
        <v>I</v>
      </c>
      <c r="C692" s="21">
        <f t="shared" si="62"/>
        <v>44437.519</v>
      </c>
      <c r="D692" s="28" t="str">
        <f t="shared" si="63"/>
        <v>vis</v>
      </c>
      <c r="E692" s="56">
        <f>VLOOKUP(C692,Active!C$21:E$973,3,FALSE)</f>
        <v>-90.993490219218373</v>
      </c>
      <c r="F692" s="6" t="s">
        <v>1481</v>
      </c>
      <c r="G692" s="28" t="str">
        <f t="shared" si="64"/>
        <v>44437.519</v>
      </c>
      <c r="H692" s="21">
        <f t="shared" si="65"/>
        <v>-91</v>
      </c>
      <c r="I692" s="57" t="s">
        <v>520</v>
      </c>
      <c r="J692" s="58" t="s">
        <v>521</v>
      </c>
      <c r="K692" s="57">
        <v>-91</v>
      </c>
      <c r="L692" s="57" t="s">
        <v>3363</v>
      </c>
      <c r="M692" s="58" t="s">
        <v>1979</v>
      </c>
      <c r="N692" s="58"/>
      <c r="O692" s="59" t="s">
        <v>522</v>
      </c>
      <c r="P692" s="59" t="s">
        <v>523</v>
      </c>
    </row>
    <row r="693" spans="1:16" ht="13.5" thickBot="1">
      <c r="A693" s="21" t="str">
        <f t="shared" si="60"/>
        <v> AOEB 1 </v>
      </c>
      <c r="B693" s="6" t="str">
        <f t="shared" si="61"/>
        <v>I</v>
      </c>
      <c r="C693" s="21">
        <f t="shared" si="62"/>
        <v>44444.754999999997</v>
      </c>
      <c r="D693" s="28" t="str">
        <f t="shared" si="63"/>
        <v>vis</v>
      </c>
      <c r="E693" s="56">
        <f>VLOOKUP(C693,Active!C$21:E$973,3,FALSE)</f>
        <v>-87.00142491794702</v>
      </c>
      <c r="F693" s="6" t="s">
        <v>1481</v>
      </c>
      <c r="G693" s="28" t="str">
        <f t="shared" si="64"/>
        <v>44444.755</v>
      </c>
      <c r="H693" s="21">
        <f t="shared" si="65"/>
        <v>-87</v>
      </c>
      <c r="I693" s="57" t="s">
        <v>524</v>
      </c>
      <c r="J693" s="58" t="s">
        <v>525</v>
      </c>
      <c r="K693" s="57">
        <v>-87</v>
      </c>
      <c r="L693" s="57" t="s">
        <v>1946</v>
      </c>
      <c r="M693" s="58" t="s">
        <v>1979</v>
      </c>
      <c r="N693" s="58"/>
      <c r="O693" s="59" t="s">
        <v>526</v>
      </c>
      <c r="P693" s="59" t="s">
        <v>214</v>
      </c>
    </row>
    <row r="694" spans="1:16" ht="13.5" thickBot="1">
      <c r="A694" s="21" t="str">
        <f t="shared" si="60"/>
        <v>IBVS 1930 </v>
      </c>
      <c r="B694" s="6" t="str">
        <f t="shared" si="61"/>
        <v>I</v>
      </c>
      <c r="C694" s="21">
        <f t="shared" si="62"/>
        <v>44453.820899999999</v>
      </c>
      <c r="D694" s="28" t="str">
        <f t="shared" si="63"/>
        <v>vis</v>
      </c>
      <c r="E694" s="56">
        <f>VLOOKUP(C694,Active!C$21:E$973,3,FALSE)</f>
        <v>-81.999812865042657</v>
      </c>
      <c r="F694" s="6" t="s">
        <v>1481</v>
      </c>
      <c r="G694" s="28" t="str">
        <f t="shared" si="64"/>
        <v>44453.8209</v>
      </c>
      <c r="H694" s="21">
        <f t="shared" si="65"/>
        <v>-82</v>
      </c>
      <c r="I694" s="57" t="s">
        <v>527</v>
      </c>
      <c r="J694" s="58" t="s">
        <v>528</v>
      </c>
      <c r="K694" s="57">
        <v>-82</v>
      </c>
      <c r="L694" s="57" t="s">
        <v>79</v>
      </c>
      <c r="M694" s="58" t="s">
        <v>2435</v>
      </c>
      <c r="N694" s="58" t="s">
        <v>2436</v>
      </c>
      <c r="O694" s="59" t="s">
        <v>437</v>
      </c>
      <c r="P694" s="60" t="s">
        <v>529</v>
      </c>
    </row>
    <row r="695" spans="1:16" ht="13.5" thickBot="1">
      <c r="A695" s="21" t="str">
        <f t="shared" si="60"/>
        <v> MVS 9.80 </v>
      </c>
      <c r="B695" s="6" t="str">
        <f t="shared" si="61"/>
        <v>I</v>
      </c>
      <c r="C695" s="21">
        <f t="shared" si="62"/>
        <v>44466.502999999997</v>
      </c>
      <c r="D695" s="28" t="str">
        <f t="shared" si="63"/>
        <v>vis</v>
      </c>
      <c r="E695" s="56">
        <f>VLOOKUP(C695,Active!C$21:E$973,3,FALSE)</f>
        <v>-75.003161212573573</v>
      </c>
      <c r="F695" s="6" t="s">
        <v>1481</v>
      </c>
      <c r="G695" s="28" t="str">
        <f t="shared" si="64"/>
        <v>44466.503</v>
      </c>
      <c r="H695" s="21">
        <f t="shared" si="65"/>
        <v>-75</v>
      </c>
      <c r="I695" s="57" t="s">
        <v>530</v>
      </c>
      <c r="J695" s="58" t="s">
        <v>531</v>
      </c>
      <c r="K695" s="57">
        <v>-75</v>
      </c>
      <c r="L695" s="57" t="s">
        <v>2981</v>
      </c>
      <c r="M695" s="58" t="s">
        <v>1979</v>
      </c>
      <c r="N695" s="58"/>
      <c r="O695" s="59" t="s">
        <v>532</v>
      </c>
      <c r="P695" s="59" t="s">
        <v>533</v>
      </c>
    </row>
    <row r="696" spans="1:16" ht="13.5" thickBot="1">
      <c r="A696" s="21" t="str">
        <f t="shared" si="60"/>
        <v> BBS 50 </v>
      </c>
      <c r="B696" s="6" t="str">
        <f t="shared" si="61"/>
        <v>I</v>
      </c>
      <c r="C696" s="21">
        <f t="shared" si="62"/>
        <v>44466.506999999998</v>
      </c>
      <c r="D696" s="28" t="str">
        <f t="shared" si="63"/>
        <v>vis</v>
      </c>
      <c r="E696" s="56">
        <f>VLOOKUP(C696,Active!C$21:E$973,3,FALSE)</f>
        <v>-75.000954432417643</v>
      </c>
      <c r="F696" s="6" t="s">
        <v>1481</v>
      </c>
      <c r="G696" s="28" t="str">
        <f t="shared" si="64"/>
        <v>44466.507</v>
      </c>
      <c r="H696" s="21">
        <f t="shared" si="65"/>
        <v>-75</v>
      </c>
      <c r="I696" s="57" t="s">
        <v>534</v>
      </c>
      <c r="J696" s="58" t="s">
        <v>535</v>
      </c>
      <c r="K696" s="57">
        <v>-75</v>
      </c>
      <c r="L696" s="57" t="s">
        <v>3210</v>
      </c>
      <c r="M696" s="58" t="s">
        <v>1979</v>
      </c>
      <c r="N696" s="58"/>
      <c r="O696" s="59" t="s">
        <v>346</v>
      </c>
      <c r="P696" s="59" t="s">
        <v>536</v>
      </c>
    </row>
    <row r="697" spans="1:16" ht="13.5" thickBot="1">
      <c r="A697" s="21" t="str">
        <f t="shared" si="60"/>
        <v> MVS 9.163 </v>
      </c>
      <c r="B697" s="6" t="str">
        <f t="shared" si="61"/>
        <v>I</v>
      </c>
      <c r="C697" s="21">
        <f t="shared" si="62"/>
        <v>44466.535000000003</v>
      </c>
      <c r="D697" s="28" t="str">
        <f t="shared" si="63"/>
        <v>vis</v>
      </c>
      <c r="E697" s="56">
        <f>VLOOKUP(C697,Active!C$21:E$973,3,FALSE)</f>
        <v>-74.985506971326103</v>
      </c>
      <c r="F697" s="6" t="s">
        <v>1481</v>
      </c>
      <c r="G697" s="28" t="str">
        <f t="shared" si="64"/>
        <v>44466.535</v>
      </c>
      <c r="H697" s="21">
        <f t="shared" si="65"/>
        <v>-75</v>
      </c>
      <c r="I697" s="57" t="s">
        <v>537</v>
      </c>
      <c r="J697" s="58" t="s">
        <v>538</v>
      </c>
      <c r="K697" s="57">
        <v>-75</v>
      </c>
      <c r="L697" s="57" t="s">
        <v>249</v>
      </c>
      <c r="M697" s="58" t="s">
        <v>1979</v>
      </c>
      <c r="N697" s="58"/>
      <c r="O697" s="59" t="s">
        <v>539</v>
      </c>
      <c r="P697" s="59" t="s">
        <v>540</v>
      </c>
    </row>
    <row r="698" spans="1:16" ht="13.5" thickBot="1">
      <c r="A698" s="21" t="str">
        <f t="shared" si="60"/>
        <v> BBS 49 </v>
      </c>
      <c r="B698" s="6" t="str">
        <f t="shared" si="61"/>
        <v>I</v>
      </c>
      <c r="C698" s="21">
        <f t="shared" si="62"/>
        <v>44468.328000000001</v>
      </c>
      <c r="D698" s="28" t="str">
        <f t="shared" si="63"/>
        <v>vis</v>
      </c>
      <c r="E698" s="56">
        <f>VLOOKUP(C698,Active!C$21:E$973,3,FALSE)</f>
        <v>-73.996317766630995</v>
      </c>
      <c r="F698" s="6" t="s">
        <v>1481</v>
      </c>
      <c r="G698" s="28" t="str">
        <f t="shared" si="64"/>
        <v>44468.328</v>
      </c>
      <c r="H698" s="21">
        <f t="shared" si="65"/>
        <v>-74</v>
      </c>
      <c r="I698" s="57" t="s">
        <v>541</v>
      </c>
      <c r="J698" s="58" t="s">
        <v>542</v>
      </c>
      <c r="K698" s="57">
        <v>-74</v>
      </c>
      <c r="L698" s="57" t="s">
        <v>3322</v>
      </c>
      <c r="M698" s="58" t="s">
        <v>1979</v>
      </c>
      <c r="N698" s="58"/>
      <c r="O698" s="59" t="s">
        <v>522</v>
      </c>
      <c r="P698" s="59" t="s">
        <v>523</v>
      </c>
    </row>
    <row r="699" spans="1:16" ht="13.5" thickBot="1">
      <c r="A699" s="21" t="str">
        <f t="shared" si="60"/>
        <v> BRNO 23 </v>
      </c>
      <c r="B699" s="6" t="str">
        <f t="shared" si="61"/>
        <v>I</v>
      </c>
      <c r="C699" s="21">
        <f t="shared" si="62"/>
        <v>44486.447</v>
      </c>
      <c r="D699" s="28" t="str">
        <f t="shared" si="63"/>
        <v>vis</v>
      </c>
      <c r="E699" s="56">
        <f>VLOOKUP(C699,Active!C$21:E$973,3,FALSE)</f>
        <v>-64.000155357322058</v>
      </c>
      <c r="F699" s="6" t="s">
        <v>1481</v>
      </c>
      <c r="G699" s="28" t="str">
        <f t="shared" si="64"/>
        <v>44486.447</v>
      </c>
      <c r="H699" s="21">
        <f t="shared" si="65"/>
        <v>-64</v>
      </c>
      <c r="I699" s="57" t="s">
        <v>543</v>
      </c>
      <c r="J699" s="58" t="s">
        <v>544</v>
      </c>
      <c r="K699" s="57">
        <v>-64</v>
      </c>
      <c r="L699" s="57" t="s">
        <v>3259</v>
      </c>
      <c r="M699" s="58" t="s">
        <v>1979</v>
      </c>
      <c r="N699" s="58"/>
      <c r="O699" s="59" t="s">
        <v>471</v>
      </c>
      <c r="P699" s="59" t="s">
        <v>472</v>
      </c>
    </row>
    <row r="700" spans="1:16" ht="13.5" thickBot="1">
      <c r="A700" s="21" t="str">
        <f t="shared" si="60"/>
        <v> BRNO 23 </v>
      </c>
      <c r="B700" s="6" t="str">
        <f t="shared" si="61"/>
        <v>I</v>
      </c>
      <c r="C700" s="21">
        <f t="shared" si="62"/>
        <v>44486.449000000001</v>
      </c>
      <c r="D700" s="28" t="str">
        <f t="shared" si="63"/>
        <v>vis</v>
      </c>
      <c r="E700" s="56">
        <f>VLOOKUP(C700,Active!C$21:E$973,3,FALSE)</f>
        <v>-63.999051967244093</v>
      </c>
      <c r="F700" s="6" t="s">
        <v>1481</v>
      </c>
      <c r="G700" s="28" t="str">
        <f t="shared" si="64"/>
        <v>44486.449</v>
      </c>
      <c r="H700" s="21">
        <f t="shared" si="65"/>
        <v>-64</v>
      </c>
      <c r="I700" s="57" t="s">
        <v>545</v>
      </c>
      <c r="J700" s="58" t="s">
        <v>546</v>
      </c>
      <c r="K700" s="57">
        <v>-64</v>
      </c>
      <c r="L700" s="57" t="s">
        <v>2840</v>
      </c>
      <c r="M700" s="58" t="s">
        <v>1979</v>
      </c>
      <c r="N700" s="58"/>
      <c r="O700" s="59" t="s">
        <v>547</v>
      </c>
      <c r="P700" s="59" t="s">
        <v>472</v>
      </c>
    </row>
    <row r="701" spans="1:16" ht="13.5" thickBot="1">
      <c r="A701" s="21" t="str">
        <f t="shared" si="60"/>
        <v> MVS 9.80 </v>
      </c>
      <c r="B701" s="6" t="str">
        <f t="shared" si="61"/>
        <v>I</v>
      </c>
      <c r="C701" s="21">
        <f t="shared" si="62"/>
        <v>44486.482000000004</v>
      </c>
      <c r="D701" s="28" t="str">
        <f t="shared" si="63"/>
        <v>vis</v>
      </c>
      <c r="E701" s="56">
        <f>VLOOKUP(C701,Active!C$21:E$973,3,FALSE)</f>
        <v>-63.980846030959633</v>
      </c>
      <c r="F701" s="6" t="s">
        <v>1481</v>
      </c>
      <c r="G701" s="28" t="str">
        <f t="shared" si="64"/>
        <v>44486.482</v>
      </c>
      <c r="H701" s="21">
        <f t="shared" si="65"/>
        <v>-64</v>
      </c>
      <c r="I701" s="57" t="s">
        <v>548</v>
      </c>
      <c r="J701" s="58" t="s">
        <v>549</v>
      </c>
      <c r="K701" s="57">
        <v>-64</v>
      </c>
      <c r="L701" s="57" t="s">
        <v>483</v>
      </c>
      <c r="M701" s="58" t="s">
        <v>1979</v>
      </c>
      <c r="N701" s="58"/>
      <c r="O701" s="59" t="s">
        <v>550</v>
      </c>
      <c r="P701" s="59" t="s">
        <v>533</v>
      </c>
    </row>
    <row r="702" spans="1:16" ht="13.5" thickBot="1">
      <c r="A702" s="21" t="str">
        <f t="shared" si="60"/>
        <v> BBS 50 </v>
      </c>
      <c r="B702" s="6" t="str">
        <f t="shared" si="61"/>
        <v>I</v>
      </c>
      <c r="C702" s="21">
        <f t="shared" si="62"/>
        <v>44497.326000000001</v>
      </c>
      <c r="D702" s="28" t="str">
        <f t="shared" si="63"/>
        <v>vis</v>
      </c>
      <c r="E702" s="56">
        <f>VLOOKUP(C702,Active!C$21:E$973,3,FALSE)</f>
        <v>-57.998265029440418</v>
      </c>
      <c r="F702" s="6" t="s">
        <v>1481</v>
      </c>
      <c r="G702" s="28" t="str">
        <f t="shared" si="64"/>
        <v>44497.326</v>
      </c>
      <c r="H702" s="21">
        <f t="shared" si="65"/>
        <v>-58</v>
      </c>
      <c r="I702" s="57" t="s">
        <v>551</v>
      </c>
      <c r="J702" s="58" t="s">
        <v>552</v>
      </c>
      <c r="K702" s="57">
        <v>-58</v>
      </c>
      <c r="L702" s="57" t="s">
        <v>2869</v>
      </c>
      <c r="M702" s="58" t="s">
        <v>1979</v>
      </c>
      <c r="N702" s="58"/>
      <c r="O702" s="59" t="s">
        <v>3249</v>
      </c>
      <c r="P702" s="59" t="s">
        <v>536</v>
      </c>
    </row>
    <row r="703" spans="1:16" ht="13.5" thickBot="1">
      <c r="A703" s="21" t="str">
        <f t="shared" si="60"/>
        <v> BBS 51 </v>
      </c>
      <c r="B703" s="6" t="str">
        <f t="shared" si="61"/>
        <v>I</v>
      </c>
      <c r="C703" s="21">
        <f t="shared" si="62"/>
        <v>44506.36</v>
      </c>
      <c r="D703" s="28" t="str">
        <f t="shared" si="63"/>
        <v>vis</v>
      </c>
      <c r="E703" s="56">
        <f>VLOOKUP(C703,Active!C$21:E$973,3,FALSE)</f>
        <v>-53.014252048277022</v>
      </c>
      <c r="F703" s="6" t="s">
        <v>1481</v>
      </c>
      <c r="G703" s="28" t="str">
        <f t="shared" si="64"/>
        <v>44506.360</v>
      </c>
      <c r="H703" s="21">
        <f t="shared" si="65"/>
        <v>-53</v>
      </c>
      <c r="I703" s="57" t="s">
        <v>553</v>
      </c>
      <c r="J703" s="58" t="s">
        <v>554</v>
      </c>
      <c r="K703" s="57">
        <v>-53</v>
      </c>
      <c r="L703" s="57" t="s">
        <v>2778</v>
      </c>
      <c r="M703" s="58" t="s">
        <v>1979</v>
      </c>
      <c r="N703" s="58"/>
      <c r="O703" s="59" t="s">
        <v>522</v>
      </c>
      <c r="P703" s="59" t="s">
        <v>555</v>
      </c>
    </row>
    <row r="704" spans="1:16" ht="13.5" thickBot="1">
      <c r="A704" s="21" t="str">
        <f t="shared" si="60"/>
        <v> BBS 51 </v>
      </c>
      <c r="B704" s="6" t="str">
        <f t="shared" si="61"/>
        <v>I</v>
      </c>
      <c r="C704" s="21">
        <f t="shared" si="62"/>
        <v>44515.438999999998</v>
      </c>
      <c r="D704" s="28" t="str">
        <f t="shared" si="63"/>
        <v>vis</v>
      </c>
      <c r="E704" s="56">
        <f>VLOOKUP(C704,Active!C$21:E$973,3,FALSE)</f>
        <v>-48.005412790365384</v>
      </c>
      <c r="F704" s="6" t="s">
        <v>1481</v>
      </c>
      <c r="G704" s="28" t="str">
        <f t="shared" si="64"/>
        <v>44515.439</v>
      </c>
      <c r="H704" s="21">
        <f t="shared" si="65"/>
        <v>-48</v>
      </c>
      <c r="I704" s="57" t="s">
        <v>556</v>
      </c>
      <c r="J704" s="58" t="s">
        <v>557</v>
      </c>
      <c r="K704" s="57">
        <v>-48</v>
      </c>
      <c r="L704" s="57" t="s">
        <v>2628</v>
      </c>
      <c r="M704" s="58" t="s">
        <v>1979</v>
      </c>
      <c r="N704" s="58"/>
      <c r="O704" s="59" t="s">
        <v>522</v>
      </c>
      <c r="P704" s="59" t="s">
        <v>555</v>
      </c>
    </row>
    <row r="705" spans="1:16" ht="13.5" thickBot="1">
      <c r="A705" s="21" t="str">
        <f t="shared" si="60"/>
        <v> AOEB 1 </v>
      </c>
      <c r="B705" s="6" t="str">
        <f t="shared" si="61"/>
        <v>I</v>
      </c>
      <c r="C705" s="21">
        <f t="shared" si="62"/>
        <v>44522.697999999997</v>
      </c>
      <c r="D705" s="28" t="str">
        <f t="shared" si="63"/>
        <v>vis</v>
      </c>
      <c r="E705" s="56">
        <f>VLOOKUP(C705,Active!C$21:E$973,3,FALSE)</f>
        <v>-44.000658503199404</v>
      </c>
      <c r="F705" s="6" t="s">
        <v>1481</v>
      </c>
      <c r="G705" s="28" t="str">
        <f t="shared" si="64"/>
        <v>44522.698</v>
      </c>
      <c r="H705" s="21">
        <f t="shared" si="65"/>
        <v>-44</v>
      </c>
      <c r="I705" s="57" t="s">
        <v>558</v>
      </c>
      <c r="J705" s="58" t="s">
        <v>559</v>
      </c>
      <c r="K705" s="57">
        <v>-44</v>
      </c>
      <c r="L705" s="57" t="s">
        <v>3270</v>
      </c>
      <c r="M705" s="58" t="s">
        <v>1979</v>
      </c>
      <c r="N705" s="58"/>
      <c r="O705" s="59" t="s">
        <v>204</v>
      </c>
      <c r="P705" s="59" t="s">
        <v>214</v>
      </c>
    </row>
    <row r="706" spans="1:16" ht="13.5" thickBot="1">
      <c r="A706" s="21" t="str">
        <f t="shared" si="60"/>
        <v> BBS 51 </v>
      </c>
      <c r="B706" s="6" t="str">
        <f t="shared" si="61"/>
        <v>I</v>
      </c>
      <c r="C706" s="21">
        <f t="shared" si="62"/>
        <v>44524.519</v>
      </c>
      <c r="D706" s="28" t="str">
        <f t="shared" si="63"/>
        <v>vis</v>
      </c>
      <c r="E706" s="56">
        <f>VLOOKUP(C706,Active!C$21:E$973,3,FALSE)</f>
        <v>-42.996021837412755</v>
      </c>
      <c r="F706" s="6" t="s">
        <v>1481</v>
      </c>
      <c r="G706" s="28" t="str">
        <f t="shared" si="64"/>
        <v>44524.519</v>
      </c>
      <c r="H706" s="21">
        <f t="shared" si="65"/>
        <v>-43</v>
      </c>
      <c r="I706" s="57" t="s">
        <v>560</v>
      </c>
      <c r="J706" s="58" t="s">
        <v>561</v>
      </c>
      <c r="K706" s="57">
        <v>-43</v>
      </c>
      <c r="L706" s="57" t="s">
        <v>3322</v>
      </c>
      <c r="M706" s="58" t="s">
        <v>1979</v>
      </c>
      <c r="N706" s="58"/>
      <c r="O706" s="59" t="s">
        <v>522</v>
      </c>
      <c r="P706" s="59" t="s">
        <v>555</v>
      </c>
    </row>
    <row r="707" spans="1:16" ht="13.5" thickBot="1">
      <c r="A707" s="21" t="str">
        <f t="shared" si="60"/>
        <v> MVS 9.80 </v>
      </c>
      <c r="B707" s="6" t="str">
        <f t="shared" si="61"/>
        <v>I</v>
      </c>
      <c r="C707" s="21">
        <f t="shared" si="62"/>
        <v>44546.29</v>
      </c>
      <c r="D707" s="28" t="str">
        <f t="shared" si="63"/>
        <v>vis</v>
      </c>
      <c r="E707" s="56">
        <f>VLOOKUP(C707,Active!C$21:E$973,3,FALSE)</f>
        <v>-30.985069146144696</v>
      </c>
      <c r="F707" s="6" t="s">
        <v>1481</v>
      </c>
      <c r="G707" s="28" t="str">
        <f t="shared" si="64"/>
        <v>44546.290</v>
      </c>
      <c r="H707" s="21">
        <f t="shared" si="65"/>
        <v>-31</v>
      </c>
      <c r="I707" s="57" t="s">
        <v>562</v>
      </c>
      <c r="J707" s="58" t="s">
        <v>563</v>
      </c>
      <c r="K707" s="57">
        <v>-31</v>
      </c>
      <c r="L707" s="57" t="s">
        <v>564</v>
      </c>
      <c r="M707" s="58" t="s">
        <v>1979</v>
      </c>
      <c r="N707" s="58"/>
      <c r="O707" s="59" t="s">
        <v>565</v>
      </c>
      <c r="P707" s="59" t="s">
        <v>533</v>
      </c>
    </row>
    <row r="708" spans="1:16" ht="13.5" thickBot="1">
      <c r="A708" s="21" t="str">
        <f t="shared" si="60"/>
        <v> AOEB 1 </v>
      </c>
      <c r="B708" s="6" t="str">
        <f t="shared" si="61"/>
        <v>I</v>
      </c>
      <c r="C708" s="21">
        <f t="shared" si="62"/>
        <v>44562.569000000003</v>
      </c>
      <c r="D708" s="28" t="str">
        <f t="shared" si="63"/>
        <v>vis</v>
      </c>
      <c r="E708" s="56">
        <f>VLOOKUP(C708,Active!C$21:E$973,3,FALSE)</f>
        <v>-22.004025608357079</v>
      </c>
      <c r="F708" s="6" t="s">
        <v>1481</v>
      </c>
      <c r="G708" s="28" t="str">
        <f t="shared" si="64"/>
        <v>44562.569</v>
      </c>
      <c r="H708" s="21">
        <f t="shared" si="65"/>
        <v>-22</v>
      </c>
      <c r="I708" s="57" t="s">
        <v>566</v>
      </c>
      <c r="J708" s="58" t="s">
        <v>567</v>
      </c>
      <c r="K708" s="57">
        <v>-22</v>
      </c>
      <c r="L708" s="57" t="s">
        <v>3037</v>
      </c>
      <c r="M708" s="58" t="s">
        <v>1979</v>
      </c>
      <c r="N708" s="58"/>
      <c r="O708" s="59" t="s">
        <v>204</v>
      </c>
      <c r="P708" s="59" t="s">
        <v>214</v>
      </c>
    </row>
    <row r="709" spans="1:16" ht="13.5" thickBot="1">
      <c r="A709" s="21" t="str">
        <f t="shared" si="60"/>
        <v>BAVM 32 </v>
      </c>
      <c r="B709" s="6" t="str">
        <f t="shared" si="61"/>
        <v>I</v>
      </c>
      <c r="C709" s="21">
        <f t="shared" si="62"/>
        <v>44564.3897</v>
      </c>
      <c r="D709" s="28" t="str">
        <f t="shared" si="63"/>
        <v>vis</v>
      </c>
      <c r="E709" s="56">
        <f>VLOOKUP(C709,Active!C$21:E$973,3,FALSE)</f>
        <v>-20.999554451085938</v>
      </c>
      <c r="F709" s="6" t="s">
        <v>1481</v>
      </c>
      <c r="G709" s="28" t="str">
        <f t="shared" si="64"/>
        <v>44564.3897</v>
      </c>
      <c r="H709" s="21">
        <f t="shared" si="65"/>
        <v>-21</v>
      </c>
      <c r="I709" s="57" t="s">
        <v>568</v>
      </c>
      <c r="J709" s="58" t="s">
        <v>569</v>
      </c>
      <c r="K709" s="57">
        <v>-21</v>
      </c>
      <c r="L709" s="57" t="s">
        <v>3421</v>
      </c>
      <c r="M709" s="58" t="s">
        <v>2435</v>
      </c>
      <c r="N709" s="58" t="s">
        <v>570</v>
      </c>
      <c r="O709" s="59" t="s">
        <v>571</v>
      </c>
      <c r="P709" s="60" t="s">
        <v>519</v>
      </c>
    </row>
    <row r="710" spans="1:16" ht="13.5" thickBot="1">
      <c r="A710" s="21" t="str">
        <f t="shared" si="60"/>
        <v> BBS 51 </v>
      </c>
      <c r="B710" s="6" t="str">
        <f t="shared" si="61"/>
        <v>I</v>
      </c>
      <c r="C710" s="21">
        <f t="shared" si="62"/>
        <v>44564.396000000001</v>
      </c>
      <c r="D710" s="28" t="str">
        <f t="shared" si="63"/>
        <v>vis</v>
      </c>
      <c r="E710" s="56">
        <f>VLOOKUP(C710,Active!C$21:E$973,3,FALSE)</f>
        <v>-20.996078772340542</v>
      </c>
      <c r="F710" s="6" t="s">
        <v>1481</v>
      </c>
      <c r="G710" s="28" t="str">
        <f t="shared" si="64"/>
        <v>44564.396</v>
      </c>
      <c r="H710" s="21">
        <f t="shared" si="65"/>
        <v>-21</v>
      </c>
      <c r="I710" s="57" t="s">
        <v>572</v>
      </c>
      <c r="J710" s="58" t="s">
        <v>573</v>
      </c>
      <c r="K710" s="57">
        <v>-21</v>
      </c>
      <c r="L710" s="57" t="s">
        <v>3322</v>
      </c>
      <c r="M710" s="58" t="s">
        <v>1979</v>
      </c>
      <c r="N710" s="58"/>
      <c r="O710" s="59" t="s">
        <v>522</v>
      </c>
      <c r="P710" s="59" t="s">
        <v>555</v>
      </c>
    </row>
    <row r="711" spans="1:16" ht="13.5" thickBot="1">
      <c r="A711" s="21" t="str">
        <f t="shared" si="60"/>
        <v>IBVS 2119 </v>
      </c>
      <c r="B711" s="6" t="str">
        <f t="shared" si="61"/>
        <v>I</v>
      </c>
      <c r="C711" s="21">
        <f t="shared" si="62"/>
        <v>44602.453699999998</v>
      </c>
      <c r="D711" s="28" t="str">
        <f t="shared" si="63"/>
        <v>vis</v>
      </c>
      <c r="E711" s="56">
        <f>VLOOKUP(C711,Active!C$21:E$973,3,FALSE)</f>
        <v>1.6550851149441174E-4</v>
      </c>
      <c r="F711" s="6" t="s">
        <v>1481</v>
      </c>
      <c r="G711" s="28" t="str">
        <f t="shared" si="64"/>
        <v>44602.4537</v>
      </c>
      <c r="H711" s="21">
        <f t="shared" si="65"/>
        <v>0</v>
      </c>
      <c r="I711" s="57" t="s">
        <v>574</v>
      </c>
      <c r="J711" s="58" t="s">
        <v>575</v>
      </c>
      <c r="K711" s="57">
        <v>0</v>
      </c>
      <c r="L711" s="57" t="s">
        <v>79</v>
      </c>
      <c r="M711" s="58" t="s">
        <v>2435</v>
      </c>
      <c r="N711" s="58" t="s">
        <v>2436</v>
      </c>
      <c r="O711" s="59" t="s">
        <v>576</v>
      </c>
      <c r="P711" s="60" t="s">
        <v>577</v>
      </c>
    </row>
    <row r="712" spans="1:16" ht="13.5" thickBot="1">
      <c r="A712" s="21" t="str">
        <f t="shared" si="60"/>
        <v> AOEB 1 </v>
      </c>
      <c r="B712" s="6" t="str">
        <f t="shared" si="61"/>
        <v>I</v>
      </c>
      <c r="C712" s="21">
        <f t="shared" si="62"/>
        <v>44629.637999999999</v>
      </c>
      <c r="D712" s="28" t="str">
        <f t="shared" si="63"/>
        <v>vis</v>
      </c>
      <c r="E712" s="56">
        <f>VLOOKUP(C712,Active!C$21:E$973,3,FALSE)</f>
        <v>14.997608953701807</v>
      </c>
      <c r="F712" s="6" t="s">
        <v>1481</v>
      </c>
      <c r="G712" s="28" t="str">
        <f t="shared" si="64"/>
        <v>44629.638</v>
      </c>
      <c r="H712" s="21">
        <f t="shared" si="65"/>
        <v>15</v>
      </c>
      <c r="I712" s="57" t="s">
        <v>578</v>
      </c>
      <c r="J712" s="58" t="s">
        <v>579</v>
      </c>
      <c r="K712" s="57">
        <v>15</v>
      </c>
      <c r="L712" s="57" t="s">
        <v>2894</v>
      </c>
      <c r="M712" s="58" t="s">
        <v>1979</v>
      </c>
      <c r="N712" s="58"/>
      <c r="O712" s="59" t="s">
        <v>204</v>
      </c>
      <c r="P712" s="59" t="s">
        <v>214</v>
      </c>
    </row>
    <row r="713" spans="1:16" ht="13.5" thickBot="1">
      <c r="A713" s="21" t="str">
        <f t="shared" si="60"/>
        <v> AOEB 1 </v>
      </c>
      <c r="B713" s="6" t="str">
        <f t="shared" si="61"/>
        <v>I</v>
      </c>
      <c r="C713" s="21">
        <f t="shared" si="62"/>
        <v>44629.648999999998</v>
      </c>
      <c r="D713" s="28" t="str">
        <f t="shared" si="63"/>
        <v>vis</v>
      </c>
      <c r="E713" s="56">
        <f>VLOOKUP(C713,Active!C$21:E$973,3,FALSE)</f>
        <v>15.00367759912862</v>
      </c>
      <c r="F713" s="6" t="s">
        <v>1481</v>
      </c>
      <c r="G713" s="28" t="str">
        <f t="shared" si="64"/>
        <v>44629.649</v>
      </c>
      <c r="H713" s="21">
        <f t="shared" si="65"/>
        <v>15</v>
      </c>
      <c r="I713" s="57" t="s">
        <v>580</v>
      </c>
      <c r="J713" s="58" t="s">
        <v>581</v>
      </c>
      <c r="K713" s="57">
        <v>15</v>
      </c>
      <c r="L713" s="57" t="s">
        <v>3322</v>
      </c>
      <c r="M713" s="58" t="s">
        <v>1979</v>
      </c>
      <c r="N713" s="58"/>
      <c r="O713" s="59" t="s">
        <v>526</v>
      </c>
      <c r="P713" s="59" t="s">
        <v>214</v>
      </c>
    </row>
    <row r="714" spans="1:16" ht="13.5" thickBot="1">
      <c r="A714" s="21" t="str">
        <f t="shared" si="60"/>
        <v> BBS 56 </v>
      </c>
      <c r="B714" s="6" t="str">
        <f t="shared" si="61"/>
        <v>I</v>
      </c>
      <c r="C714" s="21">
        <f t="shared" si="62"/>
        <v>44814.523000000001</v>
      </c>
      <c r="D714" s="28" t="str">
        <f t="shared" si="63"/>
        <v>vis</v>
      </c>
      <c r="E714" s="56">
        <f>VLOOKUP(C714,Active!C$21:E$973,3,FALSE)</f>
        <v>116.99774621542859</v>
      </c>
      <c r="F714" s="6" t="s">
        <v>1481</v>
      </c>
      <c r="G714" s="28" t="str">
        <f t="shared" si="64"/>
        <v>44814.523</v>
      </c>
      <c r="H714" s="21">
        <f t="shared" si="65"/>
        <v>117</v>
      </c>
      <c r="I714" s="57" t="s">
        <v>582</v>
      </c>
      <c r="J714" s="58" t="s">
        <v>583</v>
      </c>
      <c r="K714" s="57">
        <v>117</v>
      </c>
      <c r="L714" s="57" t="s">
        <v>2894</v>
      </c>
      <c r="M714" s="58" t="s">
        <v>1979</v>
      </c>
      <c r="N714" s="58"/>
      <c r="O714" s="59" t="s">
        <v>252</v>
      </c>
      <c r="P714" s="59" t="s">
        <v>584</v>
      </c>
    </row>
    <row r="715" spans="1:16" ht="13.5" thickBot="1">
      <c r="A715" s="21" t="str">
        <f t="shared" ref="A715:A778" si="66">P715</f>
        <v> BBS 56 </v>
      </c>
      <c r="B715" s="6" t="str">
        <f t="shared" ref="B715:B778" si="67">IF(H715=INT(H715),"I","II")</f>
        <v>I</v>
      </c>
      <c r="C715" s="21">
        <f t="shared" ref="C715:C778" si="68">1*G715</f>
        <v>44834.464</v>
      </c>
      <c r="D715" s="28" t="str">
        <f t="shared" ref="D715:D778" si="69">VLOOKUP(F715,I$1:J$5,2,FALSE)</f>
        <v>vis</v>
      </c>
      <c r="E715" s="56">
        <f>VLOOKUP(C715,Active!C$21:E$973,3,FALSE)</f>
        <v>127.99909698556115</v>
      </c>
      <c r="F715" s="6" t="s">
        <v>1481</v>
      </c>
      <c r="G715" s="28" t="str">
        <f t="shared" ref="G715:G778" si="70">MID(I715,3,LEN(I715)-3)</f>
        <v>44834.464</v>
      </c>
      <c r="H715" s="21">
        <f t="shared" ref="H715:H778" si="71">1*K715</f>
        <v>128</v>
      </c>
      <c r="I715" s="57" t="s">
        <v>585</v>
      </c>
      <c r="J715" s="58" t="s">
        <v>586</v>
      </c>
      <c r="K715" s="57">
        <v>128</v>
      </c>
      <c r="L715" s="57" t="s">
        <v>3210</v>
      </c>
      <c r="M715" s="58" t="s">
        <v>1979</v>
      </c>
      <c r="N715" s="58"/>
      <c r="O715" s="59" t="s">
        <v>252</v>
      </c>
      <c r="P715" s="59" t="s">
        <v>584</v>
      </c>
    </row>
    <row r="716" spans="1:16" ht="13.5" thickBot="1">
      <c r="A716" s="21" t="str">
        <f t="shared" si="66"/>
        <v> BBS 56 </v>
      </c>
      <c r="B716" s="6" t="str">
        <f t="shared" si="67"/>
        <v>I</v>
      </c>
      <c r="C716" s="21">
        <f t="shared" si="68"/>
        <v>44834.474999999999</v>
      </c>
      <c r="D716" s="28" t="str">
        <f t="shared" si="69"/>
        <v>vis</v>
      </c>
      <c r="E716" s="56">
        <f>VLOOKUP(C716,Active!C$21:E$973,3,FALSE)</f>
        <v>128.00516563098796</v>
      </c>
      <c r="F716" s="6" t="s">
        <v>1481</v>
      </c>
      <c r="G716" s="28" t="str">
        <f t="shared" si="70"/>
        <v>44834.475</v>
      </c>
      <c r="H716" s="21">
        <f t="shared" si="71"/>
        <v>128</v>
      </c>
      <c r="I716" s="57" t="s">
        <v>587</v>
      </c>
      <c r="J716" s="58" t="s">
        <v>588</v>
      </c>
      <c r="K716" s="57">
        <v>128</v>
      </c>
      <c r="L716" s="57" t="s">
        <v>170</v>
      </c>
      <c r="M716" s="58" t="s">
        <v>1979</v>
      </c>
      <c r="N716" s="58"/>
      <c r="O716" s="59" t="s">
        <v>589</v>
      </c>
      <c r="P716" s="59" t="s">
        <v>584</v>
      </c>
    </row>
    <row r="717" spans="1:16" ht="13.5" thickBot="1">
      <c r="A717" s="21" t="str">
        <f t="shared" si="66"/>
        <v>IBVS 2119 </v>
      </c>
      <c r="B717" s="6" t="str">
        <f t="shared" si="67"/>
        <v>I</v>
      </c>
      <c r="C717" s="21">
        <f t="shared" si="68"/>
        <v>44843.529600000002</v>
      </c>
      <c r="D717" s="28" t="str">
        <f t="shared" si="69"/>
        <v>vis</v>
      </c>
      <c r="E717" s="56">
        <f>VLOOKUP(C717,Active!C$21:E$973,3,FALSE)</f>
        <v>133.00054352995403</v>
      </c>
      <c r="F717" s="6" t="s">
        <v>1481</v>
      </c>
      <c r="G717" s="28" t="str">
        <f t="shared" si="70"/>
        <v>44843.5296</v>
      </c>
      <c r="H717" s="21">
        <f t="shared" si="71"/>
        <v>133</v>
      </c>
      <c r="I717" s="57" t="s">
        <v>590</v>
      </c>
      <c r="J717" s="58" t="s">
        <v>591</v>
      </c>
      <c r="K717" s="57">
        <v>133</v>
      </c>
      <c r="L717" s="57" t="s">
        <v>14</v>
      </c>
      <c r="M717" s="58" t="s">
        <v>2435</v>
      </c>
      <c r="N717" s="58" t="s">
        <v>2436</v>
      </c>
      <c r="O717" s="59" t="s">
        <v>576</v>
      </c>
      <c r="P717" s="60" t="s">
        <v>577</v>
      </c>
    </row>
    <row r="718" spans="1:16" ht="13.5" thickBot="1">
      <c r="A718" s="21" t="str">
        <f t="shared" si="66"/>
        <v> BBS 58 </v>
      </c>
      <c r="B718" s="6" t="str">
        <f t="shared" si="67"/>
        <v>I</v>
      </c>
      <c r="C718" s="21">
        <f t="shared" si="68"/>
        <v>44852.595000000001</v>
      </c>
      <c r="D718" s="28" t="str">
        <f t="shared" si="69"/>
        <v>vis</v>
      </c>
      <c r="E718" s="56">
        <f>VLOOKUP(C718,Active!C$21:E$973,3,FALSE)</f>
        <v>138.00187973533789</v>
      </c>
      <c r="F718" s="6" t="s">
        <v>1481</v>
      </c>
      <c r="G718" s="28" t="str">
        <f t="shared" si="70"/>
        <v>44852.595</v>
      </c>
      <c r="H718" s="21">
        <f t="shared" si="71"/>
        <v>138</v>
      </c>
      <c r="I718" s="57" t="s">
        <v>592</v>
      </c>
      <c r="J718" s="58" t="s">
        <v>593</v>
      </c>
      <c r="K718" s="57">
        <v>138</v>
      </c>
      <c r="L718" s="57" t="s">
        <v>2869</v>
      </c>
      <c r="M718" s="58" t="s">
        <v>1979</v>
      </c>
      <c r="N718" s="58"/>
      <c r="O718" s="59" t="s">
        <v>252</v>
      </c>
      <c r="P718" s="59" t="s">
        <v>594</v>
      </c>
    </row>
    <row r="719" spans="1:16" ht="13.5" thickBot="1">
      <c r="A719" s="21" t="str">
        <f t="shared" si="66"/>
        <v>IBVS 2086 </v>
      </c>
      <c r="B719" s="6" t="str">
        <f t="shared" si="67"/>
        <v>I</v>
      </c>
      <c r="C719" s="21">
        <f t="shared" si="68"/>
        <v>44859.842600000004</v>
      </c>
      <c r="D719" s="28" t="str">
        <f t="shared" si="69"/>
        <v>vis</v>
      </c>
      <c r="E719" s="56">
        <f>VLOOKUP(C719,Active!C$21:E$973,3,FALSE)</f>
        <v>142.00034469906308</v>
      </c>
      <c r="F719" s="6" t="s">
        <v>1481</v>
      </c>
      <c r="G719" s="28" t="str">
        <f t="shared" si="70"/>
        <v>44859.8426</v>
      </c>
      <c r="H719" s="21">
        <f t="shared" si="71"/>
        <v>142</v>
      </c>
      <c r="I719" s="57" t="s">
        <v>595</v>
      </c>
      <c r="J719" s="58" t="s">
        <v>596</v>
      </c>
      <c r="K719" s="57">
        <v>142</v>
      </c>
      <c r="L719" s="57" t="s">
        <v>58</v>
      </c>
      <c r="M719" s="58" t="s">
        <v>2435</v>
      </c>
      <c r="N719" s="58" t="s">
        <v>2436</v>
      </c>
      <c r="O719" s="59" t="s">
        <v>437</v>
      </c>
      <c r="P719" s="60" t="s">
        <v>597</v>
      </c>
    </row>
    <row r="720" spans="1:16" ht="13.5" thickBot="1">
      <c r="A720" s="21" t="str">
        <f t="shared" si="66"/>
        <v> BRNO 26 </v>
      </c>
      <c r="B720" s="6" t="str">
        <f t="shared" si="67"/>
        <v>I</v>
      </c>
      <c r="C720" s="21">
        <f t="shared" si="68"/>
        <v>44874.343000000001</v>
      </c>
      <c r="D720" s="28" t="str">
        <f t="shared" si="69"/>
        <v>vis</v>
      </c>
      <c r="E720" s="56">
        <f>VLOOKUP(C720,Active!C$21:E$973,3,FALSE)</f>
        <v>150.00014344071133</v>
      </c>
      <c r="F720" s="6" t="s">
        <v>1481</v>
      </c>
      <c r="G720" s="28" t="str">
        <f t="shared" si="70"/>
        <v>44874.343</v>
      </c>
      <c r="H720" s="21">
        <f t="shared" si="71"/>
        <v>150</v>
      </c>
      <c r="I720" s="57" t="s">
        <v>598</v>
      </c>
      <c r="J720" s="58" t="s">
        <v>599</v>
      </c>
      <c r="K720" s="57">
        <v>150</v>
      </c>
      <c r="L720" s="57" t="s">
        <v>3412</v>
      </c>
      <c r="M720" s="58" t="s">
        <v>1979</v>
      </c>
      <c r="N720" s="58"/>
      <c r="O720" s="59" t="s">
        <v>600</v>
      </c>
      <c r="P720" s="59" t="s">
        <v>601</v>
      </c>
    </row>
    <row r="721" spans="1:16" ht="13.5" thickBot="1">
      <c r="A721" s="21" t="str">
        <f t="shared" si="66"/>
        <v> BRNO 26 </v>
      </c>
      <c r="B721" s="6" t="str">
        <f t="shared" si="67"/>
        <v>I</v>
      </c>
      <c r="C721" s="21">
        <f t="shared" si="68"/>
        <v>44874.358999999997</v>
      </c>
      <c r="D721" s="28" t="str">
        <f t="shared" si="69"/>
        <v>vis</v>
      </c>
      <c r="E721" s="56">
        <f>VLOOKUP(C721,Active!C$21:E$973,3,FALSE)</f>
        <v>150.00897056133107</v>
      </c>
      <c r="F721" s="6" t="s">
        <v>1481</v>
      </c>
      <c r="G721" s="28" t="str">
        <f t="shared" si="70"/>
        <v>44874.359</v>
      </c>
      <c r="H721" s="21">
        <f t="shared" si="71"/>
        <v>150</v>
      </c>
      <c r="I721" s="57" t="s">
        <v>602</v>
      </c>
      <c r="J721" s="58" t="s">
        <v>603</v>
      </c>
      <c r="K721" s="57">
        <v>150</v>
      </c>
      <c r="L721" s="57" t="s">
        <v>3044</v>
      </c>
      <c r="M721" s="58" t="s">
        <v>1947</v>
      </c>
      <c r="N721" s="58"/>
      <c r="O721" s="59" t="s">
        <v>2834</v>
      </c>
      <c r="P721" s="59" t="s">
        <v>601</v>
      </c>
    </row>
    <row r="722" spans="1:16" ht="13.5" thickBot="1">
      <c r="A722" s="21" t="str">
        <f t="shared" si="66"/>
        <v> AOEB 1 </v>
      </c>
      <c r="B722" s="6" t="str">
        <f t="shared" si="67"/>
        <v>I</v>
      </c>
      <c r="C722" s="21">
        <f t="shared" si="68"/>
        <v>44879.769</v>
      </c>
      <c r="D722" s="28" t="str">
        <f t="shared" si="69"/>
        <v>vis</v>
      </c>
      <c r="E722" s="56">
        <f>VLOOKUP(C722,Active!C$21:E$973,3,FALSE)</f>
        <v>152.99364072162689</v>
      </c>
      <c r="F722" s="6" t="s">
        <v>1481</v>
      </c>
      <c r="G722" s="28" t="str">
        <f t="shared" si="70"/>
        <v>44879.769</v>
      </c>
      <c r="H722" s="21">
        <f t="shared" si="71"/>
        <v>153</v>
      </c>
      <c r="I722" s="57" t="s">
        <v>604</v>
      </c>
      <c r="J722" s="58" t="s">
        <v>605</v>
      </c>
      <c r="K722" s="57">
        <v>153</v>
      </c>
      <c r="L722" s="57" t="s">
        <v>2620</v>
      </c>
      <c r="M722" s="58" t="s">
        <v>1979</v>
      </c>
      <c r="N722" s="58"/>
      <c r="O722" s="59" t="s">
        <v>606</v>
      </c>
      <c r="P722" s="59" t="s">
        <v>214</v>
      </c>
    </row>
    <row r="723" spans="1:16" ht="13.5" thickBot="1">
      <c r="A723" s="21" t="str">
        <f t="shared" si="66"/>
        <v>IBVS 2086 </v>
      </c>
      <c r="B723" s="6" t="str">
        <f t="shared" si="67"/>
        <v>I</v>
      </c>
      <c r="C723" s="21">
        <f t="shared" si="68"/>
        <v>44879.781600000002</v>
      </c>
      <c r="D723" s="28" t="str">
        <f t="shared" si="69"/>
        <v>vis</v>
      </c>
      <c r="E723" s="56">
        <f>VLOOKUP(C723,Active!C$21:E$973,3,FALSE)</f>
        <v>153.00059207911767</v>
      </c>
      <c r="F723" s="6" t="s">
        <v>1481</v>
      </c>
      <c r="G723" s="28" t="str">
        <f t="shared" si="70"/>
        <v>44879.7816</v>
      </c>
      <c r="H723" s="21">
        <f t="shared" si="71"/>
        <v>153</v>
      </c>
      <c r="I723" s="57" t="s">
        <v>607</v>
      </c>
      <c r="J723" s="58" t="s">
        <v>608</v>
      </c>
      <c r="K723" s="57">
        <v>153</v>
      </c>
      <c r="L723" s="57" t="s">
        <v>1</v>
      </c>
      <c r="M723" s="58" t="s">
        <v>2435</v>
      </c>
      <c r="N723" s="58" t="s">
        <v>2436</v>
      </c>
      <c r="O723" s="59" t="s">
        <v>437</v>
      </c>
      <c r="P723" s="60" t="s">
        <v>597</v>
      </c>
    </row>
    <row r="724" spans="1:16" ht="13.5" thickBot="1">
      <c r="A724" s="21" t="str">
        <f t="shared" si="66"/>
        <v> AOEB 1 </v>
      </c>
      <c r="B724" s="6" t="str">
        <f t="shared" si="67"/>
        <v>I</v>
      </c>
      <c r="C724" s="21">
        <f t="shared" si="68"/>
        <v>44890.663999999997</v>
      </c>
      <c r="D724" s="28" t="str">
        <f t="shared" si="69"/>
        <v>vis</v>
      </c>
      <c r="E724" s="56">
        <f>VLOOKUP(C724,Active!C$21:E$973,3,FALSE)</f>
        <v>159.00435817012826</v>
      </c>
      <c r="F724" s="6" t="s">
        <v>1481</v>
      </c>
      <c r="G724" s="28" t="str">
        <f t="shared" si="70"/>
        <v>44890.664</v>
      </c>
      <c r="H724" s="21">
        <f t="shared" si="71"/>
        <v>159</v>
      </c>
      <c r="I724" s="57" t="s">
        <v>609</v>
      </c>
      <c r="J724" s="58" t="s">
        <v>610</v>
      </c>
      <c r="K724" s="57">
        <v>159</v>
      </c>
      <c r="L724" s="57" t="s">
        <v>25</v>
      </c>
      <c r="M724" s="58" t="s">
        <v>1979</v>
      </c>
      <c r="N724" s="58"/>
      <c r="O724" s="59" t="s">
        <v>2966</v>
      </c>
      <c r="P724" s="59" t="s">
        <v>214</v>
      </c>
    </row>
    <row r="725" spans="1:16" ht="13.5" thickBot="1">
      <c r="A725" s="21" t="str">
        <f t="shared" si="66"/>
        <v>IBVS 2119 </v>
      </c>
      <c r="B725" s="6" t="str">
        <f t="shared" si="67"/>
        <v>I</v>
      </c>
      <c r="C725" s="21">
        <f t="shared" si="68"/>
        <v>44910.5965</v>
      </c>
      <c r="D725" s="28" t="str">
        <f t="shared" si="69"/>
        <v>vis</v>
      </c>
      <c r="E725" s="56">
        <f>VLOOKUP(C725,Active!C$21:E$973,3,FALSE)</f>
        <v>170.00101953243245</v>
      </c>
      <c r="F725" s="6" t="s">
        <v>1481</v>
      </c>
      <c r="G725" s="28" t="str">
        <f t="shared" si="70"/>
        <v>44910.5965</v>
      </c>
      <c r="H725" s="21">
        <f t="shared" si="71"/>
        <v>170</v>
      </c>
      <c r="I725" s="57" t="s">
        <v>611</v>
      </c>
      <c r="J725" s="58" t="s">
        <v>612</v>
      </c>
      <c r="K725" s="57">
        <v>170</v>
      </c>
      <c r="L725" s="57" t="s">
        <v>613</v>
      </c>
      <c r="M725" s="58" t="s">
        <v>2435</v>
      </c>
      <c r="N725" s="58" t="s">
        <v>2436</v>
      </c>
      <c r="O725" s="59" t="s">
        <v>576</v>
      </c>
      <c r="P725" s="60" t="s">
        <v>577</v>
      </c>
    </row>
    <row r="726" spans="1:16" ht="13.5" thickBot="1">
      <c r="A726" s="21" t="str">
        <f t="shared" si="66"/>
        <v>IBVS 2119 </v>
      </c>
      <c r="B726" s="6" t="str">
        <f t="shared" si="67"/>
        <v>I</v>
      </c>
      <c r="C726" s="21">
        <f t="shared" si="68"/>
        <v>44912.408900000002</v>
      </c>
      <c r="D726" s="28" t="str">
        <f t="shared" si="69"/>
        <v>vis</v>
      </c>
      <c r="E726" s="56">
        <f>VLOOKUP(C726,Active!C$21:E$973,3,FALSE)</f>
        <v>171.00091162088424</v>
      </c>
      <c r="F726" s="6" t="s">
        <v>1481</v>
      </c>
      <c r="G726" s="28" t="str">
        <f t="shared" si="70"/>
        <v>44912.4089</v>
      </c>
      <c r="H726" s="21">
        <f t="shared" si="71"/>
        <v>171</v>
      </c>
      <c r="I726" s="57" t="s">
        <v>614</v>
      </c>
      <c r="J726" s="58" t="s">
        <v>615</v>
      </c>
      <c r="K726" s="57">
        <v>171</v>
      </c>
      <c r="L726" s="57" t="s">
        <v>616</v>
      </c>
      <c r="M726" s="58" t="s">
        <v>2435</v>
      </c>
      <c r="N726" s="58" t="s">
        <v>2436</v>
      </c>
      <c r="O726" s="59" t="s">
        <v>576</v>
      </c>
      <c r="P726" s="60" t="s">
        <v>577</v>
      </c>
    </row>
    <row r="727" spans="1:16" ht="13.5" thickBot="1">
      <c r="A727" s="21" t="str">
        <f t="shared" si="66"/>
        <v> AOEB 1 </v>
      </c>
      <c r="B727" s="6" t="str">
        <f t="shared" si="67"/>
        <v>I</v>
      </c>
      <c r="C727" s="21">
        <f t="shared" si="68"/>
        <v>44948.671000000002</v>
      </c>
      <c r="D727" s="28" t="str">
        <f t="shared" si="69"/>
        <v>vis</v>
      </c>
      <c r="E727" s="56">
        <f>VLOOKUP(C727,Active!C$21:E$973,3,FALSE)</f>
        <v>191.00653228994022</v>
      </c>
      <c r="F727" s="6" t="s">
        <v>1481</v>
      </c>
      <c r="G727" s="28" t="str">
        <f t="shared" si="70"/>
        <v>44948.671</v>
      </c>
      <c r="H727" s="21">
        <f t="shared" si="71"/>
        <v>191</v>
      </c>
      <c r="I727" s="57" t="s">
        <v>617</v>
      </c>
      <c r="J727" s="58" t="s">
        <v>618</v>
      </c>
      <c r="K727" s="57">
        <v>191</v>
      </c>
      <c r="L727" s="57" t="s">
        <v>3363</v>
      </c>
      <c r="M727" s="58" t="s">
        <v>1979</v>
      </c>
      <c r="N727" s="58"/>
      <c r="O727" s="59" t="s">
        <v>2966</v>
      </c>
      <c r="P727" s="59" t="s">
        <v>214</v>
      </c>
    </row>
    <row r="728" spans="1:16" ht="13.5" thickBot="1">
      <c r="A728" s="21" t="str">
        <f t="shared" si="66"/>
        <v>IBVS 2119 </v>
      </c>
      <c r="B728" s="6" t="str">
        <f t="shared" si="67"/>
        <v>I</v>
      </c>
      <c r="C728" s="21">
        <f t="shared" si="68"/>
        <v>44990.350299999998</v>
      </c>
      <c r="D728" s="28" t="str">
        <f t="shared" si="69"/>
        <v>vis</v>
      </c>
      <c r="E728" s="56">
        <f>VLOOKUP(C728,Active!C$21:E$973,3,FALSE)</f>
        <v>214.00079532356787</v>
      </c>
      <c r="F728" s="6" t="s">
        <v>1481</v>
      </c>
      <c r="G728" s="28" t="str">
        <f t="shared" si="70"/>
        <v>44990.3503</v>
      </c>
      <c r="H728" s="21">
        <f t="shared" si="71"/>
        <v>214</v>
      </c>
      <c r="I728" s="57" t="s">
        <v>619</v>
      </c>
      <c r="J728" s="58" t="s">
        <v>620</v>
      </c>
      <c r="K728" s="57">
        <v>214</v>
      </c>
      <c r="L728" s="57" t="s">
        <v>129</v>
      </c>
      <c r="M728" s="58" t="s">
        <v>2435</v>
      </c>
      <c r="N728" s="58" t="s">
        <v>2436</v>
      </c>
      <c r="O728" s="59" t="s">
        <v>576</v>
      </c>
      <c r="P728" s="60" t="s">
        <v>577</v>
      </c>
    </row>
    <row r="729" spans="1:16" ht="13.5" thickBot="1">
      <c r="A729" s="21" t="str">
        <f t="shared" si="66"/>
        <v> AOEB 1 </v>
      </c>
      <c r="B729" s="6" t="str">
        <f t="shared" si="67"/>
        <v>I</v>
      </c>
      <c r="C729" s="21">
        <f t="shared" si="68"/>
        <v>45026.591</v>
      </c>
      <c r="D729" s="28" t="str">
        <f t="shared" si="69"/>
        <v>vis</v>
      </c>
      <c r="E729" s="56">
        <f>VLOOKUP(C729,Active!C$21:E$973,3,FALSE)</f>
        <v>233.99460971879321</v>
      </c>
      <c r="F729" s="6" t="s">
        <v>1481</v>
      </c>
      <c r="G729" s="28" t="str">
        <f t="shared" si="70"/>
        <v>45026.591</v>
      </c>
      <c r="H729" s="21">
        <f t="shared" si="71"/>
        <v>234</v>
      </c>
      <c r="I729" s="57" t="s">
        <v>621</v>
      </c>
      <c r="J729" s="58" t="s">
        <v>622</v>
      </c>
      <c r="K729" s="57">
        <v>234</v>
      </c>
      <c r="L729" s="57" t="s">
        <v>2628</v>
      </c>
      <c r="M729" s="58" t="s">
        <v>1979</v>
      </c>
      <c r="N729" s="58"/>
      <c r="O729" s="59" t="s">
        <v>204</v>
      </c>
      <c r="P729" s="59" t="s">
        <v>214</v>
      </c>
    </row>
    <row r="730" spans="1:16" ht="13.5" thickBot="1">
      <c r="A730" s="21" t="str">
        <f t="shared" si="66"/>
        <v> AOEB 1 </v>
      </c>
      <c r="B730" s="6" t="str">
        <f t="shared" si="67"/>
        <v>I</v>
      </c>
      <c r="C730" s="21">
        <f t="shared" si="68"/>
        <v>45122.673999999999</v>
      </c>
      <c r="D730" s="28" t="str">
        <f t="shared" si="69"/>
        <v>vis</v>
      </c>
      <c r="E730" s="56">
        <f>VLOOKUP(C730,Active!C$21:E$973,3,FALSE)</f>
        <v>287.00312413866641</v>
      </c>
      <c r="F730" s="6" t="s">
        <v>1481</v>
      </c>
      <c r="G730" s="28" t="str">
        <f t="shared" si="70"/>
        <v>45122.674</v>
      </c>
      <c r="H730" s="21">
        <f t="shared" si="71"/>
        <v>287</v>
      </c>
      <c r="I730" s="57" t="s">
        <v>623</v>
      </c>
      <c r="J730" s="58" t="s">
        <v>624</v>
      </c>
      <c r="K730" s="57">
        <v>287</v>
      </c>
      <c r="L730" s="57" t="s">
        <v>3336</v>
      </c>
      <c r="M730" s="58" t="s">
        <v>1979</v>
      </c>
      <c r="N730" s="58"/>
      <c r="O730" s="59" t="s">
        <v>204</v>
      </c>
      <c r="P730" s="59" t="s">
        <v>214</v>
      </c>
    </row>
    <row r="731" spans="1:16" ht="13.5" thickBot="1">
      <c r="A731" s="21" t="str">
        <f t="shared" si="66"/>
        <v> BBS 62 </v>
      </c>
      <c r="B731" s="6" t="str">
        <f t="shared" si="67"/>
        <v>I</v>
      </c>
      <c r="C731" s="21">
        <f t="shared" si="68"/>
        <v>45202.438999999998</v>
      </c>
      <c r="D731" s="28" t="str">
        <f t="shared" si="69"/>
        <v>vis</v>
      </c>
      <c r="E731" s="56">
        <f>VLOOKUP(C731,Active!C$21:E$973,3,FALSE)</f>
        <v>331.00907891423765</v>
      </c>
      <c r="F731" s="6" t="s">
        <v>1481</v>
      </c>
      <c r="G731" s="28" t="str">
        <f t="shared" si="70"/>
        <v>45202.439</v>
      </c>
      <c r="H731" s="21">
        <f t="shared" si="71"/>
        <v>331</v>
      </c>
      <c r="I731" s="57" t="s">
        <v>625</v>
      </c>
      <c r="J731" s="58" t="s">
        <v>626</v>
      </c>
      <c r="K731" s="57">
        <v>331</v>
      </c>
      <c r="L731" s="57" t="s">
        <v>3044</v>
      </c>
      <c r="M731" s="58" t="s">
        <v>1979</v>
      </c>
      <c r="N731" s="58"/>
      <c r="O731" s="59" t="s">
        <v>252</v>
      </c>
      <c r="P731" s="59" t="s">
        <v>627</v>
      </c>
    </row>
    <row r="732" spans="1:16" ht="13.5" thickBot="1">
      <c r="A732" s="21" t="str">
        <f t="shared" si="66"/>
        <v>IBVS 2292 </v>
      </c>
      <c r="B732" s="6" t="str">
        <f t="shared" si="67"/>
        <v>I</v>
      </c>
      <c r="C732" s="21">
        <f t="shared" si="68"/>
        <v>45256.8056</v>
      </c>
      <c r="D732" s="28" t="str">
        <f t="shared" si="69"/>
        <v>vis</v>
      </c>
      <c r="E732" s="56">
        <f>VLOOKUP(C732,Active!C$21:E$973,3,FALSE)</f>
        <v>361.00286241454029</v>
      </c>
      <c r="F732" s="6" t="s">
        <v>1481</v>
      </c>
      <c r="G732" s="28" t="str">
        <f t="shared" si="70"/>
        <v>45256.8056</v>
      </c>
      <c r="H732" s="21">
        <f t="shared" si="71"/>
        <v>361</v>
      </c>
      <c r="I732" s="57" t="s">
        <v>628</v>
      </c>
      <c r="J732" s="58" t="s">
        <v>629</v>
      </c>
      <c r="K732" s="57">
        <v>361</v>
      </c>
      <c r="L732" s="57" t="s">
        <v>630</v>
      </c>
      <c r="M732" s="58" t="s">
        <v>2435</v>
      </c>
      <c r="N732" s="58" t="s">
        <v>2436</v>
      </c>
      <c r="O732" s="59" t="s">
        <v>437</v>
      </c>
      <c r="P732" s="60" t="s">
        <v>631</v>
      </c>
    </row>
    <row r="733" spans="1:16" ht="13.5" thickBot="1">
      <c r="A733" s="21" t="str">
        <f t="shared" si="66"/>
        <v> BBS 64 </v>
      </c>
      <c r="B733" s="6" t="str">
        <f t="shared" si="67"/>
        <v>I</v>
      </c>
      <c r="C733" s="21">
        <f t="shared" si="68"/>
        <v>45271.313000000002</v>
      </c>
      <c r="D733" s="28" t="str">
        <f t="shared" si="69"/>
        <v>vis</v>
      </c>
      <c r="E733" s="56">
        <f>VLOOKUP(C733,Active!C$21:E$973,3,FALSE)</f>
        <v>369.00652302146347</v>
      </c>
      <c r="F733" s="6" t="s">
        <v>1481</v>
      </c>
      <c r="G733" s="28" t="str">
        <f t="shared" si="70"/>
        <v>45271.313</v>
      </c>
      <c r="H733" s="21">
        <f t="shared" si="71"/>
        <v>369</v>
      </c>
      <c r="I733" s="57" t="s">
        <v>632</v>
      </c>
      <c r="J733" s="58" t="s">
        <v>633</v>
      </c>
      <c r="K733" s="57">
        <v>369</v>
      </c>
      <c r="L733" s="57" t="s">
        <v>3363</v>
      </c>
      <c r="M733" s="58" t="s">
        <v>1979</v>
      </c>
      <c r="N733" s="58"/>
      <c r="O733" s="59" t="s">
        <v>346</v>
      </c>
      <c r="P733" s="59" t="s">
        <v>634</v>
      </c>
    </row>
    <row r="734" spans="1:16" ht="13.5" thickBot="1">
      <c r="A734" s="21" t="str">
        <f t="shared" si="66"/>
        <v> BRNO 26 </v>
      </c>
      <c r="B734" s="6" t="str">
        <f t="shared" si="67"/>
        <v>I</v>
      </c>
      <c r="C734" s="21">
        <f t="shared" si="68"/>
        <v>45280.368000000002</v>
      </c>
      <c r="D734" s="28" t="str">
        <f t="shared" si="69"/>
        <v>vis</v>
      </c>
      <c r="E734" s="56">
        <f>VLOOKUP(C734,Active!C$21:E$973,3,FALSE)</f>
        <v>374.00212159844352</v>
      </c>
      <c r="F734" s="6" t="s">
        <v>1481</v>
      </c>
      <c r="G734" s="28" t="str">
        <f t="shared" si="70"/>
        <v>45280.368</v>
      </c>
      <c r="H734" s="21">
        <f t="shared" si="71"/>
        <v>374</v>
      </c>
      <c r="I734" s="57" t="s">
        <v>635</v>
      </c>
      <c r="J734" s="58" t="s">
        <v>636</v>
      </c>
      <c r="K734" s="57">
        <v>374</v>
      </c>
      <c r="L734" s="57" t="s">
        <v>3417</v>
      </c>
      <c r="M734" s="58" t="s">
        <v>1979</v>
      </c>
      <c r="N734" s="58"/>
      <c r="O734" s="59" t="s">
        <v>637</v>
      </c>
      <c r="P734" s="59" t="s">
        <v>601</v>
      </c>
    </row>
    <row r="735" spans="1:16" ht="13.5" thickBot="1">
      <c r="A735" s="21" t="str">
        <f t="shared" si="66"/>
        <v> BRNO 26 </v>
      </c>
      <c r="B735" s="6" t="str">
        <f t="shared" si="67"/>
        <v>I</v>
      </c>
      <c r="C735" s="21">
        <f t="shared" si="68"/>
        <v>45280.375</v>
      </c>
      <c r="D735" s="28" t="str">
        <f t="shared" si="69"/>
        <v>vis</v>
      </c>
      <c r="E735" s="56">
        <f>VLOOKUP(C735,Active!C$21:E$973,3,FALSE)</f>
        <v>374.00598346371441</v>
      </c>
      <c r="F735" s="6" t="s">
        <v>1481</v>
      </c>
      <c r="G735" s="28" t="str">
        <f t="shared" si="70"/>
        <v>45280.375</v>
      </c>
      <c r="H735" s="21">
        <f t="shared" si="71"/>
        <v>374</v>
      </c>
      <c r="I735" s="57" t="s">
        <v>638</v>
      </c>
      <c r="J735" s="58" t="s">
        <v>639</v>
      </c>
      <c r="K735" s="57">
        <v>374</v>
      </c>
      <c r="L735" s="57" t="s">
        <v>3309</v>
      </c>
      <c r="M735" s="58" t="s">
        <v>1979</v>
      </c>
      <c r="N735" s="58"/>
      <c r="O735" s="59" t="s">
        <v>640</v>
      </c>
      <c r="P735" s="59" t="s">
        <v>601</v>
      </c>
    </row>
    <row r="736" spans="1:16" ht="13.5" thickBot="1">
      <c r="A736" s="21" t="str">
        <f t="shared" si="66"/>
        <v> AOEB 1 </v>
      </c>
      <c r="B736" s="6" t="str">
        <f t="shared" si="67"/>
        <v>I</v>
      </c>
      <c r="C736" s="21">
        <f t="shared" si="68"/>
        <v>45316.625999999997</v>
      </c>
      <c r="D736" s="28" t="str">
        <f t="shared" si="69"/>
        <v>vis</v>
      </c>
      <c r="E736" s="56">
        <f>VLOOKUP(C736,Active!C$21:E$973,3,FALSE)</f>
        <v>394.00548031783705</v>
      </c>
      <c r="F736" s="6" t="s">
        <v>1481</v>
      </c>
      <c r="G736" s="28" t="str">
        <f t="shared" si="70"/>
        <v>45316.626</v>
      </c>
      <c r="H736" s="21">
        <f t="shared" si="71"/>
        <v>394</v>
      </c>
      <c r="I736" s="57" t="s">
        <v>641</v>
      </c>
      <c r="J736" s="58" t="s">
        <v>642</v>
      </c>
      <c r="K736" s="57">
        <v>394</v>
      </c>
      <c r="L736" s="57" t="s">
        <v>3084</v>
      </c>
      <c r="M736" s="58" t="s">
        <v>1979</v>
      </c>
      <c r="N736" s="58"/>
      <c r="O736" s="59" t="s">
        <v>2966</v>
      </c>
      <c r="P736" s="59" t="s">
        <v>214</v>
      </c>
    </row>
    <row r="737" spans="1:16" ht="13.5" thickBot="1">
      <c r="A737" s="21" t="str">
        <f t="shared" si="66"/>
        <v>BAVM 36 </v>
      </c>
      <c r="B737" s="6" t="str">
        <f t="shared" si="67"/>
        <v>I</v>
      </c>
      <c r="C737" s="21">
        <f t="shared" si="68"/>
        <v>45387.322999999997</v>
      </c>
      <c r="D737" s="28" t="str">
        <f t="shared" si="69"/>
        <v>vis</v>
      </c>
      <c r="E737" s="56">
        <f>VLOOKUP(C737,Active!C$21:E$973,3,FALSE)</f>
        <v>433.00866448092347</v>
      </c>
      <c r="F737" s="6" t="s">
        <v>1481</v>
      </c>
      <c r="G737" s="28" t="str">
        <f t="shared" si="70"/>
        <v>45387.323</v>
      </c>
      <c r="H737" s="21">
        <f t="shared" si="71"/>
        <v>433</v>
      </c>
      <c r="I737" s="57" t="s">
        <v>643</v>
      </c>
      <c r="J737" s="58" t="s">
        <v>644</v>
      </c>
      <c r="K737" s="57">
        <v>433</v>
      </c>
      <c r="L737" s="57" t="s">
        <v>3044</v>
      </c>
      <c r="M737" s="58" t="s">
        <v>1979</v>
      </c>
      <c r="N737" s="58"/>
      <c r="O737" s="59" t="s">
        <v>645</v>
      </c>
      <c r="P737" s="60" t="s">
        <v>646</v>
      </c>
    </row>
    <row r="738" spans="1:16" ht="13.5" thickBot="1">
      <c r="A738" s="21" t="str">
        <f t="shared" si="66"/>
        <v> BRNO 26 </v>
      </c>
      <c r="B738" s="6" t="str">
        <f t="shared" si="67"/>
        <v>I</v>
      </c>
      <c r="C738" s="21">
        <f t="shared" si="68"/>
        <v>45396.357000000004</v>
      </c>
      <c r="D738" s="28" t="str">
        <f t="shared" si="69"/>
        <v>vis</v>
      </c>
      <c r="E738" s="56">
        <f>VLOOKUP(C738,Active!C$21:E$973,3,FALSE)</f>
        <v>437.99267746209085</v>
      </c>
      <c r="F738" s="6" t="s">
        <v>1481</v>
      </c>
      <c r="G738" s="28" t="str">
        <f t="shared" si="70"/>
        <v>45396.357</v>
      </c>
      <c r="H738" s="21">
        <f t="shared" si="71"/>
        <v>438</v>
      </c>
      <c r="I738" s="57" t="s">
        <v>647</v>
      </c>
      <c r="J738" s="58" t="s">
        <v>648</v>
      </c>
      <c r="K738" s="57">
        <v>438</v>
      </c>
      <c r="L738" s="57" t="s">
        <v>3010</v>
      </c>
      <c r="M738" s="58" t="s">
        <v>1979</v>
      </c>
      <c r="N738" s="58"/>
      <c r="O738" s="59" t="s">
        <v>640</v>
      </c>
      <c r="P738" s="59" t="s">
        <v>601</v>
      </c>
    </row>
    <row r="739" spans="1:16" ht="13.5" thickBot="1">
      <c r="A739" s="21" t="str">
        <f t="shared" si="66"/>
        <v> BBS 66 </v>
      </c>
      <c r="B739" s="6" t="str">
        <f t="shared" si="67"/>
        <v>I</v>
      </c>
      <c r="C739" s="21">
        <f t="shared" si="68"/>
        <v>45396.377</v>
      </c>
      <c r="D739" s="28" t="str">
        <f t="shared" si="69"/>
        <v>vis</v>
      </c>
      <c r="E739" s="56">
        <f>VLOOKUP(C739,Active!C$21:E$973,3,FALSE)</f>
        <v>438.00371136286651</v>
      </c>
      <c r="F739" s="6" t="s">
        <v>1481</v>
      </c>
      <c r="G739" s="28" t="str">
        <f t="shared" si="70"/>
        <v>45396.377</v>
      </c>
      <c r="H739" s="21">
        <f t="shared" si="71"/>
        <v>438</v>
      </c>
      <c r="I739" s="57" t="s">
        <v>649</v>
      </c>
      <c r="J739" s="58" t="s">
        <v>650</v>
      </c>
      <c r="K739" s="57">
        <v>438</v>
      </c>
      <c r="L739" s="57" t="s">
        <v>3322</v>
      </c>
      <c r="M739" s="58" t="s">
        <v>1979</v>
      </c>
      <c r="N739" s="58"/>
      <c r="O739" s="59" t="s">
        <v>651</v>
      </c>
      <c r="P739" s="59" t="s">
        <v>652</v>
      </c>
    </row>
    <row r="740" spans="1:16" ht="13.5" thickBot="1">
      <c r="A740" s="21" t="str">
        <f t="shared" si="66"/>
        <v> BBS 66 </v>
      </c>
      <c r="B740" s="6" t="str">
        <f t="shared" si="67"/>
        <v>I</v>
      </c>
      <c r="C740" s="21">
        <f t="shared" si="68"/>
        <v>45396.39</v>
      </c>
      <c r="D740" s="28" t="str">
        <f t="shared" si="69"/>
        <v>vis</v>
      </c>
      <c r="E740" s="56">
        <f>VLOOKUP(C740,Active!C$21:E$973,3,FALSE)</f>
        <v>438.01088339837128</v>
      </c>
      <c r="F740" s="6" t="s">
        <v>1481</v>
      </c>
      <c r="G740" s="28" t="str">
        <f t="shared" si="70"/>
        <v>45396.390</v>
      </c>
      <c r="H740" s="21">
        <f t="shared" si="71"/>
        <v>438</v>
      </c>
      <c r="I740" s="57" t="s">
        <v>653</v>
      </c>
      <c r="J740" s="58" t="s">
        <v>654</v>
      </c>
      <c r="K740" s="57">
        <v>438</v>
      </c>
      <c r="L740" s="57" t="s">
        <v>115</v>
      </c>
      <c r="M740" s="58" t="s">
        <v>1979</v>
      </c>
      <c r="N740" s="58"/>
      <c r="O740" s="59" t="s">
        <v>655</v>
      </c>
      <c r="P740" s="59" t="s">
        <v>652</v>
      </c>
    </row>
    <row r="741" spans="1:16" ht="13.5" thickBot="1">
      <c r="A741" s="21" t="str">
        <f t="shared" si="66"/>
        <v> BBS 68 </v>
      </c>
      <c r="B741" s="6" t="str">
        <f t="shared" si="67"/>
        <v>I</v>
      </c>
      <c r="C741" s="21">
        <f t="shared" si="68"/>
        <v>45530.512999999999</v>
      </c>
      <c r="D741" s="28" t="str">
        <f t="shared" si="69"/>
        <v>vis</v>
      </c>
      <c r="E741" s="56">
        <f>VLOOKUP(C741,Active!C$21:E$973,3,FALSE)</f>
        <v>512.00587709691035</v>
      </c>
      <c r="F741" s="6" t="s">
        <v>1481</v>
      </c>
      <c r="G741" s="28" t="str">
        <f t="shared" si="70"/>
        <v>45530.513</v>
      </c>
      <c r="H741" s="21">
        <f t="shared" si="71"/>
        <v>512</v>
      </c>
      <c r="I741" s="57" t="s">
        <v>656</v>
      </c>
      <c r="J741" s="58" t="s">
        <v>657</v>
      </c>
      <c r="K741" s="57">
        <v>512</v>
      </c>
      <c r="L741" s="57" t="s">
        <v>3309</v>
      </c>
      <c r="M741" s="58" t="s">
        <v>1979</v>
      </c>
      <c r="N741" s="58"/>
      <c r="O741" s="59" t="s">
        <v>252</v>
      </c>
      <c r="P741" s="59" t="s">
        <v>658</v>
      </c>
    </row>
    <row r="742" spans="1:16" ht="13.5" thickBot="1">
      <c r="A742" s="21" t="str">
        <f t="shared" si="66"/>
        <v> BRNO 26 </v>
      </c>
      <c r="B742" s="6" t="str">
        <f t="shared" si="67"/>
        <v>I</v>
      </c>
      <c r="C742" s="21">
        <f t="shared" si="68"/>
        <v>45570.402000000002</v>
      </c>
      <c r="D742" s="28" t="str">
        <f t="shared" si="69"/>
        <v>vis</v>
      </c>
      <c r="E742" s="56">
        <f>VLOOKUP(C742,Active!C$21:E$973,3,FALSE)</f>
        <v>534.01244050245032</v>
      </c>
      <c r="F742" s="6" t="s">
        <v>1481</v>
      </c>
      <c r="G742" s="28" t="str">
        <f t="shared" si="70"/>
        <v>45570.402</v>
      </c>
      <c r="H742" s="21">
        <f t="shared" si="71"/>
        <v>534</v>
      </c>
      <c r="I742" s="57" t="s">
        <v>659</v>
      </c>
      <c r="J742" s="58" t="s">
        <v>660</v>
      </c>
      <c r="K742" s="57">
        <v>534</v>
      </c>
      <c r="L742" s="57" t="s">
        <v>3373</v>
      </c>
      <c r="M742" s="58" t="s">
        <v>1979</v>
      </c>
      <c r="N742" s="58"/>
      <c r="O742" s="59" t="s">
        <v>661</v>
      </c>
      <c r="P742" s="59" t="s">
        <v>601</v>
      </c>
    </row>
    <row r="743" spans="1:16" ht="13.5" thickBot="1">
      <c r="A743" s="21" t="str">
        <f t="shared" si="66"/>
        <v> BBS 69 </v>
      </c>
      <c r="B743" s="6" t="str">
        <f t="shared" si="67"/>
        <v>I</v>
      </c>
      <c r="C743" s="21">
        <f t="shared" si="68"/>
        <v>45597.574999999997</v>
      </c>
      <c r="D743" s="28" t="str">
        <f t="shared" si="69"/>
        <v>vis</v>
      </c>
      <c r="E743" s="56">
        <f>VLOOKUP(C743,Active!C$21:E$973,3,FALSE)</f>
        <v>549.0036497936984</v>
      </c>
      <c r="F743" s="6" t="s">
        <v>1481</v>
      </c>
      <c r="G743" s="28" t="str">
        <f t="shared" si="70"/>
        <v>45597.575</v>
      </c>
      <c r="H743" s="21">
        <f t="shared" si="71"/>
        <v>549</v>
      </c>
      <c r="I743" s="57" t="s">
        <v>662</v>
      </c>
      <c r="J743" s="58" t="s">
        <v>663</v>
      </c>
      <c r="K743" s="57">
        <v>549</v>
      </c>
      <c r="L743" s="57" t="s">
        <v>3322</v>
      </c>
      <c r="M743" s="58" t="s">
        <v>1979</v>
      </c>
      <c r="N743" s="58"/>
      <c r="O743" s="59" t="s">
        <v>664</v>
      </c>
      <c r="P743" s="59" t="s">
        <v>665</v>
      </c>
    </row>
    <row r="744" spans="1:16" ht="13.5" thickBot="1">
      <c r="A744" s="21" t="str">
        <f t="shared" si="66"/>
        <v> AOEB 1 </v>
      </c>
      <c r="B744" s="6" t="str">
        <f t="shared" si="67"/>
        <v>I</v>
      </c>
      <c r="C744" s="21">
        <f t="shared" si="68"/>
        <v>45635.652000000002</v>
      </c>
      <c r="D744" s="28" t="str">
        <f t="shared" si="69"/>
        <v>vis</v>
      </c>
      <c r="E744" s="56">
        <f>VLOOKUP(C744,Active!C$21:E$973,3,FALSE)</f>
        <v>570.01054178880463</v>
      </c>
      <c r="F744" s="6" t="s">
        <v>1481</v>
      </c>
      <c r="G744" s="28" t="str">
        <f t="shared" si="70"/>
        <v>45635.652</v>
      </c>
      <c r="H744" s="21">
        <f t="shared" si="71"/>
        <v>570</v>
      </c>
      <c r="I744" s="57" t="s">
        <v>666</v>
      </c>
      <c r="J744" s="58" t="s">
        <v>667</v>
      </c>
      <c r="K744" s="57">
        <v>570</v>
      </c>
      <c r="L744" s="57" t="s">
        <v>19</v>
      </c>
      <c r="M744" s="58" t="s">
        <v>1979</v>
      </c>
      <c r="N744" s="58"/>
      <c r="O744" s="59" t="s">
        <v>2966</v>
      </c>
      <c r="P744" s="59" t="s">
        <v>214</v>
      </c>
    </row>
    <row r="745" spans="1:16" ht="13.5" thickBot="1">
      <c r="A745" s="21" t="str">
        <f t="shared" si="66"/>
        <v>BAVM 38 </v>
      </c>
      <c r="B745" s="6" t="str">
        <f t="shared" si="67"/>
        <v>I</v>
      </c>
      <c r="C745" s="21">
        <f t="shared" si="68"/>
        <v>45637.4395</v>
      </c>
      <c r="D745" s="28" t="str">
        <f t="shared" si="69"/>
        <v>vis</v>
      </c>
      <c r="E745" s="56">
        <f>VLOOKUP(C745,Active!C$21:E$973,3,FALSE)</f>
        <v>570.99669667078626</v>
      </c>
      <c r="F745" s="6" t="s">
        <v>1481</v>
      </c>
      <c r="G745" s="28" t="str">
        <f t="shared" si="70"/>
        <v>45637.4395</v>
      </c>
      <c r="H745" s="21">
        <f t="shared" si="71"/>
        <v>571</v>
      </c>
      <c r="I745" s="57" t="s">
        <v>668</v>
      </c>
      <c r="J745" s="58" t="s">
        <v>669</v>
      </c>
      <c r="K745" s="57">
        <v>571</v>
      </c>
      <c r="L745" s="57" t="s">
        <v>3152</v>
      </c>
      <c r="M745" s="58" t="s">
        <v>2435</v>
      </c>
      <c r="N745" s="58" t="s">
        <v>670</v>
      </c>
      <c r="O745" s="59" t="s">
        <v>671</v>
      </c>
      <c r="P745" s="60" t="s">
        <v>672</v>
      </c>
    </row>
    <row r="746" spans="1:16" ht="13.5" thickBot="1">
      <c r="A746" s="21" t="str">
        <f t="shared" si="66"/>
        <v>BAVM 38 </v>
      </c>
      <c r="B746" s="6" t="str">
        <f t="shared" si="67"/>
        <v>I</v>
      </c>
      <c r="C746" s="21">
        <f t="shared" si="68"/>
        <v>45637.4395</v>
      </c>
      <c r="D746" s="28" t="str">
        <f t="shared" si="69"/>
        <v>vis</v>
      </c>
      <c r="E746" s="56">
        <f>VLOOKUP(C746,Active!C$21:E$973,3,FALSE)</f>
        <v>570.99669667078626</v>
      </c>
      <c r="F746" s="6" t="s">
        <v>1481</v>
      </c>
      <c r="G746" s="28" t="str">
        <f t="shared" si="70"/>
        <v>45637.4395</v>
      </c>
      <c r="H746" s="21">
        <f t="shared" si="71"/>
        <v>571</v>
      </c>
      <c r="I746" s="57" t="s">
        <v>668</v>
      </c>
      <c r="J746" s="58" t="s">
        <v>669</v>
      </c>
      <c r="K746" s="57">
        <v>571</v>
      </c>
      <c r="L746" s="57" t="s">
        <v>3152</v>
      </c>
      <c r="M746" s="58" t="s">
        <v>2435</v>
      </c>
      <c r="N746" s="58" t="s">
        <v>673</v>
      </c>
      <c r="O746" s="59" t="s">
        <v>671</v>
      </c>
      <c r="P746" s="60" t="s">
        <v>672</v>
      </c>
    </row>
    <row r="747" spans="1:16" ht="13.5" thickBot="1">
      <c r="A747" s="21" t="str">
        <f t="shared" si="66"/>
        <v> AOEB 1 </v>
      </c>
      <c r="B747" s="6" t="str">
        <f t="shared" si="67"/>
        <v>I</v>
      </c>
      <c r="C747" s="21">
        <f t="shared" si="68"/>
        <v>45644.705000000002</v>
      </c>
      <c r="D747" s="28" t="str">
        <f t="shared" si="69"/>
        <v>vis</v>
      </c>
      <c r="E747" s="56">
        <f>VLOOKUP(C747,Active!C$21:E$973,3,FALSE)</f>
        <v>575.00503697570662</v>
      </c>
      <c r="F747" s="6" t="s">
        <v>1481</v>
      </c>
      <c r="G747" s="28" t="str">
        <f t="shared" si="70"/>
        <v>45644.705</v>
      </c>
      <c r="H747" s="21">
        <f t="shared" si="71"/>
        <v>575</v>
      </c>
      <c r="I747" s="57" t="s">
        <v>674</v>
      </c>
      <c r="J747" s="58" t="s">
        <v>675</v>
      </c>
      <c r="K747" s="57">
        <v>575</v>
      </c>
      <c r="L747" s="57" t="s">
        <v>170</v>
      </c>
      <c r="M747" s="58" t="s">
        <v>1979</v>
      </c>
      <c r="N747" s="58"/>
      <c r="O747" s="59" t="s">
        <v>2966</v>
      </c>
      <c r="P747" s="59" t="s">
        <v>214</v>
      </c>
    </row>
    <row r="748" spans="1:16" ht="13.5" thickBot="1">
      <c r="A748" s="21" t="str">
        <f t="shared" si="66"/>
        <v> AOEB 1 </v>
      </c>
      <c r="B748" s="6" t="str">
        <f t="shared" si="67"/>
        <v>I</v>
      </c>
      <c r="C748" s="21">
        <f t="shared" si="68"/>
        <v>45664.624000000003</v>
      </c>
      <c r="D748" s="28" t="str">
        <f t="shared" si="69"/>
        <v>vis</v>
      </c>
      <c r="E748" s="56">
        <f>VLOOKUP(C748,Active!C$21:E$973,3,FALSE)</f>
        <v>585.9942504549856</v>
      </c>
      <c r="F748" s="6" t="s">
        <v>1481</v>
      </c>
      <c r="G748" s="28" t="str">
        <f t="shared" si="70"/>
        <v>45664.624</v>
      </c>
      <c r="H748" s="21">
        <f t="shared" si="71"/>
        <v>586</v>
      </c>
      <c r="I748" s="57" t="s">
        <v>676</v>
      </c>
      <c r="J748" s="58" t="s">
        <v>677</v>
      </c>
      <c r="K748" s="57">
        <v>586</v>
      </c>
      <c r="L748" s="57" t="s">
        <v>2628</v>
      </c>
      <c r="M748" s="58" t="s">
        <v>1979</v>
      </c>
      <c r="N748" s="58"/>
      <c r="O748" s="59" t="s">
        <v>2966</v>
      </c>
      <c r="P748" s="59" t="s">
        <v>214</v>
      </c>
    </row>
    <row r="749" spans="1:16" ht="13.5" thickBot="1">
      <c r="A749" s="21" t="str">
        <f t="shared" si="66"/>
        <v> VSSC 61.17 </v>
      </c>
      <c r="B749" s="6" t="str">
        <f t="shared" si="67"/>
        <v>I</v>
      </c>
      <c r="C749" s="21">
        <f t="shared" si="68"/>
        <v>45849.533000000003</v>
      </c>
      <c r="D749" s="28" t="str">
        <f t="shared" si="69"/>
        <v>vis</v>
      </c>
      <c r="E749" s="56">
        <f>VLOOKUP(C749,Active!C$21:E$973,3,FALSE)</f>
        <v>688.007628397644</v>
      </c>
      <c r="F749" s="6" t="s">
        <v>1481</v>
      </c>
      <c r="G749" s="28" t="str">
        <f t="shared" si="70"/>
        <v>45849.533</v>
      </c>
      <c r="H749" s="21">
        <f t="shared" si="71"/>
        <v>688</v>
      </c>
      <c r="I749" s="57" t="s">
        <v>678</v>
      </c>
      <c r="J749" s="58" t="s">
        <v>679</v>
      </c>
      <c r="K749" s="57">
        <v>688</v>
      </c>
      <c r="L749" s="57" t="s">
        <v>327</v>
      </c>
      <c r="M749" s="58" t="s">
        <v>1979</v>
      </c>
      <c r="N749" s="58"/>
      <c r="O749" s="59" t="s">
        <v>680</v>
      </c>
      <c r="P749" s="59" t="s">
        <v>681</v>
      </c>
    </row>
    <row r="750" spans="1:16" ht="13.5" thickBot="1">
      <c r="A750" s="21" t="str">
        <f t="shared" si="66"/>
        <v> AOEB 1 </v>
      </c>
      <c r="B750" s="6" t="str">
        <f t="shared" si="67"/>
        <v>I</v>
      </c>
      <c r="C750" s="21">
        <f t="shared" si="68"/>
        <v>45876.7</v>
      </c>
      <c r="D750" s="28" t="str">
        <f t="shared" si="69"/>
        <v>vis</v>
      </c>
      <c r="E750" s="56">
        <f>VLOOKUP(C750,Active!C$21:E$973,3,FALSE)</f>
        <v>702.99552751865804</v>
      </c>
      <c r="F750" s="6" t="s">
        <v>1481</v>
      </c>
      <c r="G750" s="28" t="str">
        <f t="shared" si="70"/>
        <v>45876.700</v>
      </c>
      <c r="H750" s="21">
        <f t="shared" si="71"/>
        <v>703</v>
      </c>
      <c r="I750" s="57" t="s">
        <v>682</v>
      </c>
      <c r="J750" s="58" t="s">
        <v>683</v>
      </c>
      <c r="K750" s="57">
        <v>703</v>
      </c>
      <c r="L750" s="57" t="s">
        <v>3077</v>
      </c>
      <c r="M750" s="58" t="s">
        <v>1979</v>
      </c>
      <c r="N750" s="58"/>
      <c r="O750" s="59" t="s">
        <v>204</v>
      </c>
      <c r="P750" s="59" t="s">
        <v>214</v>
      </c>
    </row>
    <row r="751" spans="1:16" ht="13.5" thickBot="1">
      <c r="A751" s="21" t="str">
        <f t="shared" si="66"/>
        <v> BRNO 30 </v>
      </c>
      <c r="B751" s="6" t="str">
        <f t="shared" si="67"/>
        <v>I</v>
      </c>
      <c r="C751" s="21">
        <f t="shared" si="68"/>
        <v>45898.474000000002</v>
      </c>
      <c r="D751" s="28" t="str">
        <f t="shared" si="69"/>
        <v>vis</v>
      </c>
      <c r="E751" s="56">
        <f>VLOOKUP(C751,Active!C$21:E$973,3,FALSE)</f>
        <v>715.00813529504512</v>
      </c>
      <c r="F751" s="6" t="s">
        <v>1481</v>
      </c>
      <c r="G751" s="28" t="str">
        <f t="shared" si="70"/>
        <v>45898.474</v>
      </c>
      <c r="H751" s="21">
        <f t="shared" si="71"/>
        <v>715</v>
      </c>
      <c r="I751" s="57" t="s">
        <v>684</v>
      </c>
      <c r="J751" s="58" t="s">
        <v>685</v>
      </c>
      <c r="K751" s="57">
        <v>715</v>
      </c>
      <c r="L751" s="57" t="s">
        <v>3284</v>
      </c>
      <c r="M751" s="58" t="s">
        <v>1979</v>
      </c>
      <c r="N751" s="58"/>
      <c r="O751" s="59" t="s">
        <v>686</v>
      </c>
      <c r="P751" s="59" t="s">
        <v>687</v>
      </c>
    </row>
    <row r="752" spans="1:16" ht="13.5" thickBot="1">
      <c r="A752" s="21" t="str">
        <f t="shared" si="66"/>
        <v> BBS 74 </v>
      </c>
      <c r="B752" s="6" t="str">
        <f t="shared" si="67"/>
        <v>I</v>
      </c>
      <c r="C752" s="21">
        <f t="shared" si="68"/>
        <v>45907.523000000001</v>
      </c>
      <c r="D752" s="28" t="str">
        <f t="shared" si="69"/>
        <v>vis</v>
      </c>
      <c r="E752" s="56">
        <f>VLOOKUP(C752,Active!C$21:E$973,3,FALSE)</f>
        <v>720.00042370179119</v>
      </c>
      <c r="F752" s="6" t="s">
        <v>1481</v>
      </c>
      <c r="G752" s="28" t="str">
        <f t="shared" si="70"/>
        <v>45907.523</v>
      </c>
      <c r="H752" s="21">
        <f t="shared" si="71"/>
        <v>720</v>
      </c>
      <c r="I752" s="57" t="s">
        <v>688</v>
      </c>
      <c r="J752" s="58" t="s">
        <v>689</v>
      </c>
      <c r="K752" s="57">
        <v>720</v>
      </c>
      <c r="L752" s="57" t="s">
        <v>3017</v>
      </c>
      <c r="M752" s="58" t="s">
        <v>1979</v>
      </c>
      <c r="N752" s="58"/>
      <c r="O752" s="59" t="s">
        <v>664</v>
      </c>
      <c r="P752" s="59" t="s">
        <v>690</v>
      </c>
    </row>
    <row r="753" spans="1:16" ht="13.5" thickBot="1">
      <c r="A753" s="21" t="str">
        <f t="shared" si="66"/>
        <v> BRNO 27 </v>
      </c>
      <c r="B753" s="6" t="str">
        <f t="shared" si="67"/>
        <v>I</v>
      </c>
      <c r="C753" s="21">
        <f t="shared" si="68"/>
        <v>45936.512000000002</v>
      </c>
      <c r="D753" s="28" t="str">
        <f t="shared" si="69"/>
        <v>vis</v>
      </c>
      <c r="E753" s="56">
        <f>VLOOKUP(C753,Active!C$21:E$973,3,FALSE)</f>
        <v>735.9935111836329</v>
      </c>
      <c r="F753" s="6" t="s">
        <v>1481</v>
      </c>
      <c r="G753" s="28" t="str">
        <f t="shared" si="70"/>
        <v>45936.512</v>
      </c>
      <c r="H753" s="21">
        <f t="shared" si="71"/>
        <v>736</v>
      </c>
      <c r="I753" s="57" t="s">
        <v>691</v>
      </c>
      <c r="J753" s="58" t="s">
        <v>692</v>
      </c>
      <c r="K753" s="57">
        <v>736</v>
      </c>
      <c r="L753" s="57" t="s">
        <v>2620</v>
      </c>
      <c r="M753" s="58" t="s">
        <v>1979</v>
      </c>
      <c r="N753" s="58"/>
      <c r="O753" s="59" t="s">
        <v>637</v>
      </c>
      <c r="P753" s="59" t="s">
        <v>693</v>
      </c>
    </row>
    <row r="754" spans="1:16" ht="13.5" thickBot="1">
      <c r="A754" s="21" t="str">
        <f t="shared" si="66"/>
        <v> BBS 73 </v>
      </c>
      <c r="B754" s="6" t="str">
        <f t="shared" si="67"/>
        <v>I</v>
      </c>
      <c r="C754" s="21">
        <f t="shared" si="68"/>
        <v>45938.341999999997</v>
      </c>
      <c r="D754" s="28" t="str">
        <f t="shared" si="69"/>
        <v>vis</v>
      </c>
      <c r="E754" s="56">
        <f>VLOOKUP(C754,Active!C$21:E$973,3,FALSE)</f>
        <v>737.00311310476445</v>
      </c>
      <c r="F754" s="6" t="s">
        <v>1481</v>
      </c>
      <c r="G754" s="28" t="str">
        <f t="shared" si="70"/>
        <v>45938.342</v>
      </c>
      <c r="H754" s="21">
        <f t="shared" si="71"/>
        <v>737</v>
      </c>
      <c r="I754" s="57" t="s">
        <v>694</v>
      </c>
      <c r="J754" s="58" t="s">
        <v>695</v>
      </c>
      <c r="K754" s="57">
        <v>737</v>
      </c>
      <c r="L754" s="57" t="s">
        <v>3336</v>
      </c>
      <c r="M754" s="58" t="s">
        <v>1979</v>
      </c>
      <c r="N754" s="58"/>
      <c r="O754" s="59" t="s">
        <v>696</v>
      </c>
      <c r="P754" s="59" t="s">
        <v>697</v>
      </c>
    </row>
    <row r="755" spans="1:16" ht="13.5" thickBot="1">
      <c r="A755" s="21" t="str">
        <f t="shared" si="66"/>
        <v> BBS 74 </v>
      </c>
      <c r="B755" s="6" t="str">
        <f t="shared" si="67"/>
        <v>I</v>
      </c>
      <c r="C755" s="21">
        <f t="shared" si="68"/>
        <v>45987.286</v>
      </c>
      <c r="D755" s="28" t="str">
        <f t="shared" si="69"/>
        <v>vis</v>
      </c>
      <c r="E755" s="56">
        <f>VLOOKUP(C755,Active!C$21:E$973,3,FALSE)</f>
        <v>764.00527508728453</v>
      </c>
      <c r="F755" s="6" t="s">
        <v>1481</v>
      </c>
      <c r="G755" s="28" t="str">
        <f t="shared" si="70"/>
        <v>45987.286</v>
      </c>
      <c r="H755" s="21">
        <f t="shared" si="71"/>
        <v>764</v>
      </c>
      <c r="I755" s="57" t="s">
        <v>698</v>
      </c>
      <c r="J755" s="58" t="s">
        <v>699</v>
      </c>
      <c r="K755" s="57">
        <v>764</v>
      </c>
      <c r="L755" s="57" t="s">
        <v>3084</v>
      </c>
      <c r="M755" s="58" t="s">
        <v>1979</v>
      </c>
      <c r="N755" s="58"/>
      <c r="O755" s="59" t="s">
        <v>700</v>
      </c>
      <c r="P755" s="59" t="s">
        <v>690</v>
      </c>
    </row>
    <row r="756" spans="1:16" ht="13.5" thickBot="1">
      <c r="A756" s="21" t="str">
        <f t="shared" si="66"/>
        <v> AOEB 1 </v>
      </c>
      <c r="B756" s="6" t="str">
        <f t="shared" si="67"/>
        <v>I</v>
      </c>
      <c r="C756" s="21">
        <f t="shared" si="68"/>
        <v>46032.614999999998</v>
      </c>
      <c r="D756" s="28" t="str">
        <f t="shared" si="69"/>
        <v>vis</v>
      </c>
      <c r="E756" s="56">
        <f>VLOOKUP(C756,Active!C$21:E$973,3,FALSE)</f>
        <v>789.01305950428184</v>
      </c>
      <c r="F756" s="6" t="s">
        <v>1481</v>
      </c>
      <c r="G756" s="28" t="str">
        <f t="shared" si="70"/>
        <v>46032.615</v>
      </c>
      <c r="H756" s="21">
        <f t="shared" si="71"/>
        <v>789</v>
      </c>
      <c r="I756" s="57" t="s">
        <v>701</v>
      </c>
      <c r="J756" s="58" t="s">
        <v>702</v>
      </c>
      <c r="K756" s="57">
        <v>789</v>
      </c>
      <c r="L756" s="57" t="s">
        <v>703</v>
      </c>
      <c r="M756" s="58" t="s">
        <v>1979</v>
      </c>
      <c r="N756" s="58"/>
      <c r="O756" s="59" t="s">
        <v>3118</v>
      </c>
      <c r="P756" s="59" t="s">
        <v>214</v>
      </c>
    </row>
    <row r="757" spans="1:16" ht="13.5" thickBot="1">
      <c r="A757" s="21" t="str">
        <f t="shared" si="66"/>
        <v> BBS 74 </v>
      </c>
      <c r="B757" s="6" t="str">
        <f t="shared" si="67"/>
        <v>I</v>
      </c>
      <c r="C757" s="21">
        <f t="shared" si="68"/>
        <v>46034.394999999997</v>
      </c>
      <c r="D757" s="28" t="str">
        <f t="shared" si="69"/>
        <v>vis</v>
      </c>
      <c r="E757" s="56">
        <f>VLOOKUP(C757,Active!C$21:E$973,3,FALSE)</f>
        <v>789.99507667347211</v>
      </c>
      <c r="F757" s="6" t="s">
        <v>1481</v>
      </c>
      <c r="G757" s="28" t="str">
        <f t="shared" si="70"/>
        <v>46034.395</v>
      </c>
      <c r="H757" s="21">
        <f t="shared" si="71"/>
        <v>790</v>
      </c>
      <c r="I757" s="57" t="s">
        <v>704</v>
      </c>
      <c r="J757" s="58" t="s">
        <v>705</v>
      </c>
      <c r="K757" s="57">
        <v>790</v>
      </c>
      <c r="L757" s="57" t="s">
        <v>3033</v>
      </c>
      <c r="M757" s="58" t="s">
        <v>1979</v>
      </c>
      <c r="N757" s="58"/>
      <c r="O757" s="59" t="s">
        <v>700</v>
      </c>
      <c r="P757" s="59" t="s">
        <v>690</v>
      </c>
    </row>
    <row r="758" spans="1:16" ht="13.5" thickBot="1">
      <c r="A758" s="21" t="str">
        <f t="shared" si="66"/>
        <v> AOEB 1 </v>
      </c>
      <c r="B758" s="6" t="str">
        <f t="shared" si="67"/>
        <v>I</v>
      </c>
      <c r="C758" s="21">
        <f t="shared" si="68"/>
        <v>46052.53</v>
      </c>
      <c r="D758" s="28" t="str">
        <f t="shared" si="69"/>
        <v>vis</v>
      </c>
      <c r="E758" s="56">
        <f>VLOOKUP(C758,Active!C$21:E$973,3,FALSE)</f>
        <v>800.0000662034048</v>
      </c>
      <c r="F758" s="6" t="s">
        <v>1481</v>
      </c>
      <c r="G758" s="28" t="str">
        <f t="shared" si="70"/>
        <v>46052.530</v>
      </c>
      <c r="H758" s="21">
        <f t="shared" si="71"/>
        <v>800</v>
      </c>
      <c r="I758" s="57" t="s">
        <v>706</v>
      </c>
      <c r="J758" s="58" t="s">
        <v>707</v>
      </c>
      <c r="K758" s="57">
        <v>800</v>
      </c>
      <c r="L758" s="57" t="s">
        <v>3412</v>
      </c>
      <c r="M758" s="58" t="s">
        <v>1979</v>
      </c>
      <c r="N758" s="58"/>
      <c r="O758" s="59" t="s">
        <v>2966</v>
      </c>
      <c r="P758" s="59" t="s">
        <v>214</v>
      </c>
    </row>
    <row r="759" spans="1:16" ht="13.5" thickBot="1">
      <c r="A759" s="21" t="str">
        <f t="shared" si="66"/>
        <v> BRNO 27 </v>
      </c>
      <c r="B759" s="6" t="str">
        <f t="shared" si="67"/>
        <v>I</v>
      </c>
      <c r="C759" s="21">
        <f t="shared" si="68"/>
        <v>46054.337</v>
      </c>
      <c r="D759" s="28" t="str">
        <f t="shared" si="69"/>
        <v>vis</v>
      </c>
      <c r="E759" s="56">
        <f>VLOOKUP(C759,Active!C$21:E$973,3,FALSE)</f>
        <v>800.99697913864566</v>
      </c>
      <c r="F759" s="6" t="s">
        <v>1481</v>
      </c>
      <c r="G759" s="28" t="str">
        <f t="shared" si="70"/>
        <v>46054.337</v>
      </c>
      <c r="H759" s="21">
        <f t="shared" si="71"/>
        <v>801</v>
      </c>
      <c r="I759" s="57" t="s">
        <v>708</v>
      </c>
      <c r="J759" s="58" t="s">
        <v>709</v>
      </c>
      <c r="K759" s="57">
        <v>801</v>
      </c>
      <c r="L759" s="57" t="s">
        <v>3193</v>
      </c>
      <c r="M759" s="58" t="s">
        <v>1979</v>
      </c>
      <c r="N759" s="58"/>
      <c r="O759" s="59" t="s">
        <v>700</v>
      </c>
      <c r="P759" s="59" t="s">
        <v>693</v>
      </c>
    </row>
    <row r="760" spans="1:16" ht="13.5" thickBot="1">
      <c r="A760" s="21" t="str">
        <f t="shared" si="66"/>
        <v> VSSC 63.23 </v>
      </c>
      <c r="B760" s="6" t="str">
        <f t="shared" si="67"/>
        <v>I</v>
      </c>
      <c r="C760" s="21">
        <f t="shared" si="68"/>
        <v>46092.406999999999</v>
      </c>
      <c r="D760" s="28" t="str">
        <f t="shared" si="69"/>
        <v>vis</v>
      </c>
      <c r="E760" s="56">
        <f>VLOOKUP(C760,Active!C$21:E$973,3,FALSE)</f>
        <v>822.00000926847702</v>
      </c>
      <c r="F760" s="6" t="s">
        <v>1481</v>
      </c>
      <c r="G760" s="28" t="str">
        <f t="shared" si="70"/>
        <v>46092.407</v>
      </c>
      <c r="H760" s="21">
        <f t="shared" si="71"/>
        <v>822</v>
      </c>
      <c r="I760" s="57" t="s">
        <v>710</v>
      </c>
      <c r="J760" s="58" t="s">
        <v>711</v>
      </c>
      <c r="K760" s="57">
        <v>822</v>
      </c>
      <c r="L760" s="57" t="s">
        <v>3412</v>
      </c>
      <c r="M760" s="58" t="s">
        <v>1979</v>
      </c>
      <c r="N760" s="58"/>
      <c r="O760" s="59" t="s">
        <v>712</v>
      </c>
      <c r="P760" s="59" t="s">
        <v>713</v>
      </c>
    </row>
    <row r="761" spans="1:16" ht="13.5" thickBot="1">
      <c r="A761" s="21" t="str">
        <f t="shared" si="66"/>
        <v> VSSC 66.35 </v>
      </c>
      <c r="B761" s="6" t="str">
        <f t="shared" si="67"/>
        <v>I</v>
      </c>
      <c r="C761" s="21">
        <f t="shared" si="68"/>
        <v>46092.408199999998</v>
      </c>
      <c r="D761" s="28" t="str">
        <f t="shared" si="69"/>
        <v>vis</v>
      </c>
      <c r="E761" s="56">
        <f>VLOOKUP(C761,Active!C$21:E$973,3,FALSE)</f>
        <v>822.00067130252296</v>
      </c>
      <c r="F761" s="6" t="s">
        <v>1481</v>
      </c>
      <c r="G761" s="28" t="str">
        <f t="shared" si="70"/>
        <v>46092.4082</v>
      </c>
      <c r="H761" s="21">
        <f t="shared" si="71"/>
        <v>822</v>
      </c>
      <c r="I761" s="57" t="s">
        <v>714</v>
      </c>
      <c r="J761" s="58" t="s">
        <v>715</v>
      </c>
      <c r="K761" s="57">
        <v>822</v>
      </c>
      <c r="L761" s="57" t="s">
        <v>39</v>
      </c>
      <c r="M761" s="58" t="s">
        <v>2435</v>
      </c>
      <c r="N761" s="58" t="s">
        <v>2436</v>
      </c>
      <c r="O761" s="59" t="s">
        <v>716</v>
      </c>
      <c r="P761" s="59" t="s">
        <v>717</v>
      </c>
    </row>
    <row r="762" spans="1:16" ht="13.5" thickBot="1">
      <c r="A762" s="21" t="str">
        <f t="shared" si="66"/>
        <v> VSSC 63.23 </v>
      </c>
      <c r="B762" s="6" t="str">
        <f t="shared" si="67"/>
        <v>I</v>
      </c>
      <c r="C762" s="21">
        <f t="shared" si="68"/>
        <v>46112.36</v>
      </c>
      <c r="D762" s="28" t="str">
        <f t="shared" si="69"/>
        <v>vis</v>
      </c>
      <c r="E762" s="56">
        <f>VLOOKUP(C762,Active!C$21:E$973,3,FALSE)</f>
        <v>833.00798037907737</v>
      </c>
      <c r="F762" s="6" t="s">
        <v>1481</v>
      </c>
      <c r="G762" s="28" t="str">
        <f t="shared" si="70"/>
        <v>46112.360</v>
      </c>
      <c r="H762" s="21">
        <f t="shared" si="71"/>
        <v>833</v>
      </c>
      <c r="I762" s="57" t="s">
        <v>718</v>
      </c>
      <c r="J762" s="58" t="s">
        <v>719</v>
      </c>
      <c r="K762" s="57">
        <v>833</v>
      </c>
      <c r="L762" s="57" t="s">
        <v>327</v>
      </c>
      <c r="M762" s="58" t="s">
        <v>1979</v>
      </c>
      <c r="N762" s="58"/>
      <c r="O762" s="59" t="s">
        <v>712</v>
      </c>
      <c r="P762" s="59" t="s">
        <v>713</v>
      </c>
    </row>
    <row r="763" spans="1:16" ht="13.5" thickBot="1">
      <c r="A763" s="21" t="str">
        <f t="shared" si="66"/>
        <v> VSSC 63.23 </v>
      </c>
      <c r="B763" s="6" t="str">
        <f t="shared" si="67"/>
        <v>I</v>
      </c>
      <c r="C763" s="21">
        <f t="shared" si="68"/>
        <v>46121.419000000002</v>
      </c>
      <c r="D763" s="28" t="str">
        <f t="shared" si="69"/>
        <v>vis</v>
      </c>
      <c r="E763" s="56">
        <f>VLOOKUP(C763,Active!C$21:E$973,3,FALSE)</f>
        <v>838.0057857362134</v>
      </c>
      <c r="F763" s="6" t="s">
        <v>1481</v>
      </c>
      <c r="G763" s="28" t="str">
        <f t="shared" si="70"/>
        <v>46121.419</v>
      </c>
      <c r="H763" s="21">
        <f t="shared" si="71"/>
        <v>838</v>
      </c>
      <c r="I763" s="57" t="s">
        <v>720</v>
      </c>
      <c r="J763" s="58" t="s">
        <v>721</v>
      </c>
      <c r="K763" s="57">
        <v>838</v>
      </c>
      <c r="L763" s="57" t="s">
        <v>3084</v>
      </c>
      <c r="M763" s="58" t="s">
        <v>1979</v>
      </c>
      <c r="N763" s="58"/>
      <c r="O763" s="59" t="s">
        <v>712</v>
      </c>
      <c r="P763" s="59" t="s">
        <v>713</v>
      </c>
    </row>
    <row r="764" spans="1:16" ht="13.5" thickBot="1">
      <c r="A764" s="21" t="str">
        <f t="shared" si="66"/>
        <v> VSSC 63.23 </v>
      </c>
      <c r="B764" s="6" t="str">
        <f t="shared" si="67"/>
        <v>I</v>
      </c>
      <c r="C764" s="21">
        <f t="shared" si="68"/>
        <v>46121.428999999996</v>
      </c>
      <c r="D764" s="28" t="str">
        <f t="shared" si="69"/>
        <v>vis</v>
      </c>
      <c r="E764" s="56">
        <f>VLOOKUP(C764,Active!C$21:E$973,3,FALSE)</f>
        <v>838.01130268659915</v>
      </c>
      <c r="F764" s="6" t="s">
        <v>1481</v>
      </c>
      <c r="G764" s="28" t="str">
        <f t="shared" si="70"/>
        <v>46121.429</v>
      </c>
      <c r="H764" s="21">
        <f t="shared" si="71"/>
        <v>838</v>
      </c>
      <c r="I764" s="57" t="s">
        <v>722</v>
      </c>
      <c r="J764" s="58" t="s">
        <v>723</v>
      </c>
      <c r="K764" s="57">
        <v>838</v>
      </c>
      <c r="L764" s="57" t="s">
        <v>115</v>
      </c>
      <c r="M764" s="58" t="s">
        <v>1979</v>
      </c>
      <c r="N764" s="58"/>
      <c r="O764" s="59" t="s">
        <v>724</v>
      </c>
      <c r="P764" s="59" t="s">
        <v>713</v>
      </c>
    </row>
    <row r="765" spans="1:16" ht="13.5" thickBot="1">
      <c r="A765" s="21" t="str">
        <f t="shared" si="66"/>
        <v> VSSC 63.23 </v>
      </c>
      <c r="B765" s="6" t="str">
        <f t="shared" si="67"/>
        <v>I</v>
      </c>
      <c r="C765" s="21">
        <f t="shared" si="68"/>
        <v>46179.398999999998</v>
      </c>
      <c r="D765" s="28" t="str">
        <f t="shared" si="69"/>
        <v>vis</v>
      </c>
      <c r="E765" s="56">
        <f>VLOOKUP(C765,Active!C$21:E$973,3,FALSE)</f>
        <v>869.99306408997074</v>
      </c>
      <c r="F765" s="6" t="s">
        <v>1481</v>
      </c>
      <c r="G765" s="28" t="str">
        <f t="shared" si="70"/>
        <v>46179.399</v>
      </c>
      <c r="H765" s="21">
        <f t="shared" si="71"/>
        <v>870</v>
      </c>
      <c r="I765" s="57" t="s">
        <v>725</v>
      </c>
      <c r="J765" s="58" t="s">
        <v>726</v>
      </c>
      <c r="K765" s="57">
        <v>870</v>
      </c>
      <c r="L765" s="57" t="s">
        <v>3010</v>
      </c>
      <c r="M765" s="58" t="s">
        <v>1979</v>
      </c>
      <c r="N765" s="58"/>
      <c r="O765" s="59" t="s">
        <v>727</v>
      </c>
      <c r="P765" s="59" t="s">
        <v>713</v>
      </c>
    </row>
    <row r="766" spans="1:16" ht="13.5" thickBot="1">
      <c r="A766" s="21" t="str">
        <f t="shared" si="66"/>
        <v> VSSC 63.23 </v>
      </c>
      <c r="B766" s="6" t="str">
        <f t="shared" si="67"/>
        <v>I</v>
      </c>
      <c r="C766" s="21">
        <f t="shared" si="68"/>
        <v>46304.483</v>
      </c>
      <c r="D766" s="28" t="str">
        <f t="shared" si="69"/>
        <v>vis</v>
      </c>
      <c r="E766" s="56">
        <f>VLOOKUP(C766,Active!C$21:E$973,3,FALSE)</f>
        <v>939.00128633215354</v>
      </c>
      <c r="F766" s="6" t="s">
        <v>1481</v>
      </c>
      <c r="G766" s="28" t="str">
        <f t="shared" si="70"/>
        <v>46304.483</v>
      </c>
      <c r="H766" s="21">
        <f t="shared" si="71"/>
        <v>939</v>
      </c>
      <c r="I766" s="57" t="s">
        <v>732</v>
      </c>
      <c r="J766" s="58" t="s">
        <v>733</v>
      </c>
      <c r="K766" s="57">
        <v>939</v>
      </c>
      <c r="L766" s="57" t="s">
        <v>2840</v>
      </c>
      <c r="M766" s="58" t="s">
        <v>1979</v>
      </c>
      <c r="N766" s="58"/>
      <c r="O766" s="59" t="s">
        <v>734</v>
      </c>
      <c r="P766" s="59" t="s">
        <v>713</v>
      </c>
    </row>
    <row r="767" spans="1:16" ht="13.5" thickBot="1">
      <c r="A767" s="21" t="str">
        <f t="shared" si="66"/>
        <v> BRNO 27 </v>
      </c>
      <c r="B767" s="6" t="str">
        <f t="shared" si="67"/>
        <v>I</v>
      </c>
      <c r="C767" s="21">
        <f t="shared" si="68"/>
        <v>46322.601999999999</v>
      </c>
      <c r="D767" s="28" t="str">
        <f t="shared" si="69"/>
        <v>vis</v>
      </c>
      <c r="E767" s="56">
        <f>VLOOKUP(C767,Active!C$21:E$973,3,FALSE)</f>
        <v>948.99744874146245</v>
      </c>
      <c r="F767" s="6" t="s">
        <v>1481</v>
      </c>
      <c r="G767" s="28" t="str">
        <f t="shared" si="70"/>
        <v>46322.602</v>
      </c>
      <c r="H767" s="21">
        <f t="shared" si="71"/>
        <v>949</v>
      </c>
      <c r="I767" s="57" t="s">
        <v>735</v>
      </c>
      <c r="J767" s="58" t="s">
        <v>736</v>
      </c>
      <c r="K767" s="57">
        <v>949</v>
      </c>
      <c r="L767" s="57" t="s">
        <v>3193</v>
      </c>
      <c r="M767" s="58" t="s">
        <v>1979</v>
      </c>
      <c r="N767" s="58"/>
      <c r="O767" s="59" t="s">
        <v>737</v>
      </c>
      <c r="P767" s="59" t="s">
        <v>693</v>
      </c>
    </row>
    <row r="768" spans="1:16" ht="13.5" thickBot="1">
      <c r="A768" s="21" t="str">
        <f t="shared" si="66"/>
        <v> BBS 82 </v>
      </c>
      <c r="B768" s="6" t="str">
        <f t="shared" si="67"/>
        <v>I</v>
      </c>
      <c r="C768" s="21">
        <f t="shared" si="68"/>
        <v>46364.300999999999</v>
      </c>
      <c r="D768" s="28" t="str">
        <f t="shared" si="69"/>
        <v>vis</v>
      </c>
      <c r="E768" s="56">
        <f>VLOOKUP(C768,Active!C$21:E$973,3,FALSE)</f>
        <v>972.00258016735825</v>
      </c>
      <c r="F768" s="6" t="s">
        <v>1481</v>
      </c>
      <c r="G768" s="28" t="str">
        <f t="shared" si="70"/>
        <v>46364.301</v>
      </c>
      <c r="H768" s="21">
        <f t="shared" si="71"/>
        <v>972</v>
      </c>
      <c r="I768" s="57" t="s">
        <v>738</v>
      </c>
      <c r="J768" s="58" t="s">
        <v>739</v>
      </c>
      <c r="K768" s="57">
        <v>972</v>
      </c>
      <c r="L768" s="57" t="s">
        <v>3293</v>
      </c>
      <c r="M768" s="58" t="s">
        <v>1979</v>
      </c>
      <c r="N768" s="58"/>
      <c r="O768" s="59" t="s">
        <v>700</v>
      </c>
      <c r="P768" s="59" t="s">
        <v>740</v>
      </c>
    </row>
    <row r="769" spans="1:16" ht="13.5" thickBot="1">
      <c r="A769" s="21" t="str">
        <f t="shared" si="66"/>
        <v> AOEB 1 </v>
      </c>
      <c r="B769" s="6" t="str">
        <f t="shared" si="67"/>
        <v>I</v>
      </c>
      <c r="C769" s="21">
        <f t="shared" si="68"/>
        <v>46418.669000000002</v>
      </c>
      <c r="D769" s="28" t="str">
        <f t="shared" si="69"/>
        <v>vis</v>
      </c>
      <c r="E769" s="56">
        <f>VLOOKUP(C769,Active!C$21:E$973,3,FALSE)</f>
        <v>1001.9971360407159</v>
      </c>
      <c r="F769" s="6" t="s">
        <v>1481</v>
      </c>
      <c r="G769" s="28" t="str">
        <f t="shared" si="70"/>
        <v>46418.669</v>
      </c>
      <c r="H769" s="21">
        <f t="shared" si="71"/>
        <v>1002</v>
      </c>
      <c r="I769" s="57" t="s">
        <v>741</v>
      </c>
      <c r="J769" s="58" t="s">
        <v>742</v>
      </c>
      <c r="K769" s="57">
        <v>1002</v>
      </c>
      <c r="L769" s="57" t="s">
        <v>3193</v>
      </c>
      <c r="M769" s="58" t="s">
        <v>1979</v>
      </c>
      <c r="N769" s="58"/>
      <c r="O769" s="59" t="s">
        <v>184</v>
      </c>
      <c r="P769" s="59" t="s">
        <v>214</v>
      </c>
    </row>
    <row r="770" spans="1:16" ht="13.5" thickBot="1">
      <c r="A770" s="21" t="str">
        <f t="shared" si="66"/>
        <v> AOEB 1 </v>
      </c>
      <c r="B770" s="6" t="str">
        <f t="shared" si="67"/>
        <v>I</v>
      </c>
      <c r="C770" s="21">
        <f t="shared" si="68"/>
        <v>46429.561000000002</v>
      </c>
      <c r="D770" s="28" t="str">
        <f t="shared" si="69"/>
        <v>vis</v>
      </c>
      <c r="E770" s="56">
        <f>VLOOKUP(C770,Active!C$21:E$973,3,FALSE)</f>
        <v>1008.0061984041023</v>
      </c>
      <c r="F770" s="6" t="s">
        <v>1481</v>
      </c>
      <c r="G770" s="28" t="str">
        <f t="shared" si="70"/>
        <v>46429.561</v>
      </c>
      <c r="H770" s="21">
        <f t="shared" si="71"/>
        <v>1008</v>
      </c>
      <c r="I770" s="57" t="s">
        <v>743</v>
      </c>
      <c r="J770" s="58" t="s">
        <v>744</v>
      </c>
      <c r="K770" s="57">
        <v>1008</v>
      </c>
      <c r="L770" s="57" t="s">
        <v>3309</v>
      </c>
      <c r="M770" s="58" t="s">
        <v>1979</v>
      </c>
      <c r="N770" s="58"/>
      <c r="O770" s="59" t="s">
        <v>2966</v>
      </c>
      <c r="P770" s="59" t="s">
        <v>214</v>
      </c>
    </row>
    <row r="771" spans="1:16" ht="13.5" thickBot="1">
      <c r="A771" s="21" t="str">
        <f t="shared" si="66"/>
        <v> AOEB 1 </v>
      </c>
      <c r="B771" s="6" t="str">
        <f t="shared" si="67"/>
        <v>I</v>
      </c>
      <c r="C771" s="21">
        <f t="shared" si="68"/>
        <v>46438.603999999999</v>
      </c>
      <c r="D771" s="28" t="str">
        <f t="shared" si="69"/>
        <v>vis</v>
      </c>
      <c r="E771" s="56">
        <f>VLOOKUP(C771,Active!C$21:E$973,3,FALSE)</f>
        <v>1012.9951766406145</v>
      </c>
      <c r="F771" s="6" t="s">
        <v>1481</v>
      </c>
      <c r="G771" s="28" t="str">
        <f t="shared" si="70"/>
        <v>46438.604</v>
      </c>
      <c r="H771" s="21">
        <f t="shared" si="71"/>
        <v>1013</v>
      </c>
      <c r="I771" s="57" t="s">
        <v>745</v>
      </c>
      <c r="J771" s="58" t="s">
        <v>746</v>
      </c>
      <c r="K771" s="57">
        <v>1013</v>
      </c>
      <c r="L771" s="57" t="s">
        <v>3033</v>
      </c>
      <c r="M771" s="58" t="s">
        <v>1979</v>
      </c>
      <c r="N771" s="58"/>
      <c r="O771" s="59" t="s">
        <v>2966</v>
      </c>
      <c r="P771" s="59" t="s">
        <v>214</v>
      </c>
    </row>
    <row r="772" spans="1:16" ht="13.5" thickBot="1">
      <c r="A772" s="21" t="str">
        <f t="shared" si="66"/>
        <v>BAVM 43 </v>
      </c>
      <c r="B772" s="6" t="str">
        <f t="shared" si="67"/>
        <v>I</v>
      </c>
      <c r="C772" s="21">
        <f t="shared" si="68"/>
        <v>46469.442000000003</v>
      </c>
      <c r="D772" s="28" t="str">
        <f t="shared" si="69"/>
        <v>vis</v>
      </c>
      <c r="E772" s="56">
        <f>VLOOKUP(C772,Active!C$21:E$973,3,FALSE)</f>
        <v>1030.0083482493305</v>
      </c>
      <c r="F772" s="6" t="s">
        <v>1481</v>
      </c>
      <c r="G772" s="28" t="str">
        <f t="shared" si="70"/>
        <v>46469.442</v>
      </c>
      <c r="H772" s="21">
        <f t="shared" si="71"/>
        <v>1030</v>
      </c>
      <c r="I772" s="57" t="s">
        <v>747</v>
      </c>
      <c r="J772" s="58" t="s">
        <v>748</v>
      </c>
      <c r="K772" s="57">
        <v>1030</v>
      </c>
      <c r="L772" s="57" t="s">
        <v>3284</v>
      </c>
      <c r="M772" s="58" t="s">
        <v>1979</v>
      </c>
      <c r="N772" s="58"/>
      <c r="O772" s="59" t="s">
        <v>749</v>
      </c>
      <c r="P772" s="60" t="s">
        <v>750</v>
      </c>
    </row>
    <row r="773" spans="1:16" ht="13.5" thickBot="1">
      <c r="A773" s="21" t="str">
        <f t="shared" si="66"/>
        <v> AOEB 1 </v>
      </c>
      <c r="B773" s="6" t="str">
        <f t="shared" si="67"/>
        <v>I</v>
      </c>
      <c r="C773" s="21">
        <f t="shared" si="68"/>
        <v>46496.62</v>
      </c>
      <c r="D773" s="28" t="str">
        <f t="shared" si="69"/>
        <v>vis</v>
      </c>
      <c r="E773" s="56">
        <f>VLOOKUP(C773,Active!C$21:E$973,3,FALSE)</f>
        <v>1045.0023160157755</v>
      </c>
      <c r="F773" s="6" t="s">
        <v>1481</v>
      </c>
      <c r="G773" s="28" t="str">
        <f t="shared" si="70"/>
        <v>46496.620</v>
      </c>
      <c r="H773" s="21">
        <f t="shared" si="71"/>
        <v>1045</v>
      </c>
      <c r="I773" s="57" t="s">
        <v>751</v>
      </c>
      <c r="J773" s="58" t="s">
        <v>752</v>
      </c>
      <c r="K773" s="57">
        <v>1045</v>
      </c>
      <c r="L773" s="57" t="s">
        <v>3417</v>
      </c>
      <c r="M773" s="58" t="s">
        <v>1979</v>
      </c>
      <c r="N773" s="58"/>
      <c r="O773" s="59" t="s">
        <v>204</v>
      </c>
      <c r="P773" s="59" t="s">
        <v>214</v>
      </c>
    </row>
    <row r="774" spans="1:16" ht="13.5" thickBot="1">
      <c r="A774" s="21" t="str">
        <f t="shared" si="66"/>
        <v> AOEB 1 </v>
      </c>
      <c r="B774" s="6" t="str">
        <f t="shared" si="67"/>
        <v>I</v>
      </c>
      <c r="C774" s="21">
        <f t="shared" si="68"/>
        <v>46505.675999999999</v>
      </c>
      <c r="D774" s="28" t="str">
        <f t="shared" si="69"/>
        <v>vis</v>
      </c>
      <c r="E774" s="56">
        <f>VLOOKUP(C774,Active!C$21:E$973,3,FALSE)</f>
        <v>1049.9984662877923</v>
      </c>
      <c r="F774" s="6" t="s">
        <v>1481</v>
      </c>
      <c r="G774" s="28" t="str">
        <f t="shared" si="70"/>
        <v>46505.676</v>
      </c>
      <c r="H774" s="21">
        <f t="shared" si="71"/>
        <v>1050</v>
      </c>
      <c r="I774" s="57" t="s">
        <v>753</v>
      </c>
      <c r="J774" s="58" t="s">
        <v>754</v>
      </c>
      <c r="K774" s="57">
        <v>1050</v>
      </c>
      <c r="L774" s="57" t="s">
        <v>1946</v>
      </c>
      <c r="M774" s="58" t="s">
        <v>1979</v>
      </c>
      <c r="N774" s="58"/>
      <c r="O774" s="59" t="s">
        <v>755</v>
      </c>
      <c r="P774" s="59" t="s">
        <v>214</v>
      </c>
    </row>
    <row r="775" spans="1:16" ht="13.5" thickBot="1">
      <c r="A775" s="21" t="str">
        <f t="shared" si="66"/>
        <v> VSSC 66.35 </v>
      </c>
      <c r="B775" s="6" t="str">
        <f t="shared" si="67"/>
        <v>I</v>
      </c>
      <c r="C775" s="21">
        <f t="shared" si="68"/>
        <v>46556.446000000004</v>
      </c>
      <c r="D775" s="28" t="str">
        <f t="shared" si="69"/>
        <v>vis</v>
      </c>
      <c r="E775" s="56">
        <f>VLOOKUP(C775,Active!C$21:E$973,3,FALSE)</f>
        <v>1078.008023411292</v>
      </c>
      <c r="F775" s="6" t="s">
        <v>1481</v>
      </c>
      <c r="G775" s="28" t="str">
        <f t="shared" si="70"/>
        <v>46556.446</v>
      </c>
      <c r="H775" s="21">
        <f t="shared" si="71"/>
        <v>1078</v>
      </c>
      <c r="I775" s="57" t="s">
        <v>756</v>
      </c>
      <c r="J775" s="58" t="s">
        <v>757</v>
      </c>
      <c r="K775" s="57">
        <v>1078</v>
      </c>
      <c r="L775" s="57" t="s">
        <v>3284</v>
      </c>
      <c r="M775" s="58" t="s">
        <v>1979</v>
      </c>
      <c r="N775" s="58"/>
      <c r="O775" s="59" t="s">
        <v>734</v>
      </c>
      <c r="P775" s="59" t="s">
        <v>717</v>
      </c>
    </row>
    <row r="776" spans="1:16" ht="13.5" thickBot="1">
      <c r="A776" s="21" t="str">
        <f t="shared" si="66"/>
        <v>BAVM 46 </v>
      </c>
      <c r="B776" s="6" t="str">
        <f t="shared" si="67"/>
        <v>I</v>
      </c>
      <c r="C776" s="21">
        <f t="shared" si="68"/>
        <v>46614.423000000003</v>
      </c>
      <c r="D776" s="28" t="str">
        <f t="shared" si="69"/>
        <v>vis</v>
      </c>
      <c r="E776" s="56">
        <f>VLOOKUP(C776,Active!C$21:E$973,3,FALSE)</f>
        <v>1109.9936466799345</v>
      </c>
      <c r="F776" s="6" t="s">
        <v>1481</v>
      </c>
      <c r="G776" s="28" t="str">
        <f t="shared" si="70"/>
        <v>46614.423</v>
      </c>
      <c r="H776" s="21">
        <f t="shared" si="71"/>
        <v>1110</v>
      </c>
      <c r="I776" s="57" t="s">
        <v>758</v>
      </c>
      <c r="J776" s="58" t="s">
        <v>759</v>
      </c>
      <c r="K776" s="57">
        <v>1110</v>
      </c>
      <c r="L776" s="57" t="s">
        <v>2620</v>
      </c>
      <c r="M776" s="58" t="s">
        <v>1979</v>
      </c>
      <c r="N776" s="58"/>
      <c r="O776" s="59" t="s">
        <v>760</v>
      </c>
      <c r="P776" s="60" t="s">
        <v>761</v>
      </c>
    </row>
    <row r="777" spans="1:16" ht="13.5" thickBot="1">
      <c r="A777" s="21" t="str">
        <f t="shared" si="66"/>
        <v> BRNO 28 </v>
      </c>
      <c r="B777" s="6" t="str">
        <f t="shared" si="67"/>
        <v>I</v>
      </c>
      <c r="C777" s="21">
        <f t="shared" si="68"/>
        <v>46614.428999999996</v>
      </c>
      <c r="D777" s="28" t="str">
        <f t="shared" si="69"/>
        <v>vis</v>
      </c>
      <c r="E777" s="56">
        <f>VLOOKUP(C777,Active!C$21:E$973,3,FALSE)</f>
        <v>1109.9969568501645</v>
      </c>
      <c r="F777" s="6" t="s">
        <v>1481</v>
      </c>
      <c r="G777" s="28" t="str">
        <f t="shared" si="70"/>
        <v>46614.429</v>
      </c>
      <c r="H777" s="21">
        <f t="shared" si="71"/>
        <v>1110</v>
      </c>
      <c r="I777" s="57" t="s">
        <v>762</v>
      </c>
      <c r="J777" s="58" t="s">
        <v>763</v>
      </c>
      <c r="K777" s="57">
        <v>1110</v>
      </c>
      <c r="L777" s="57" t="s">
        <v>2981</v>
      </c>
      <c r="M777" s="58" t="s">
        <v>1979</v>
      </c>
      <c r="N777" s="58"/>
      <c r="O777" s="59" t="s">
        <v>764</v>
      </c>
      <c r="P777" s="59" t="s">
        <v>765</v>
      </c>
    </row>
    <row r="778" spans="1:16" ht="13.5" thickBot="1">
      <c r="A778" s="21" t="str">
        <f t="shared" si="66"/>
        <v> BRNO 28 </v>
      </c>
      <c r="B778" s="6" t="str">
        <f t="shared" si="67"/>
        <v>I</v>
      </c>
      <c r="C778" s="21">
        <f t="shared" si="68"/>
        <v>46614.43</v>
      </c>
      <c r="D778" s="28" t="str">
        <f t="shared" si="69"/>
        <v>vis</v>
      </c>
      <c r="E778" s="56">
        <f>VLOOKUP(C778,Active!C$21:E$973,3,FALSE)</f>
        <v>1109.9975085452054</v>
      </c>
      <c r="F778" s="6" t="s">
        <v>1481</v>
      </c>
      <c r="G778" s="28" t="str">
        <f t="shared" si="70"/>
        <v>46614.430</v>
      </c>
      <c r="H778" s="21">
        <f t="shared" si="71"/>
        <v>1110</v>
      </c>
      <c r="I778" s="57" t="s">
        <v>766</v>
      </c>
      <c r="J778" s="58" t="s">
        <v>767</v>
      </c>
      <c r="K778" s="57">
        <v>1110</v>
      </c>
      <c r="L778" s="57" t="s">
        <v>3193</v>
      </c>
      <c r="M778" s="58" t="s">
        <v>1979</v>
      </c>
      <c r="N778" s="58"/>
      <c r="O778" s="59" t="s">
        <v>768</v>
      </c>
      <c r="P778" s="59" t="s">
        <v>765</v>
      </c>
    </row>
    <row r="779" spans="1:16" ht="13.5" thickBot="1">
      <c r="A779" s="21" t="str">
        <f t="shared" ref="A779:A842" si="72">P779</f>
        <v> BRNO 28 </v>
      </c>
      <c r="B779" s="6" t="str">
        <f t="shared" ref="B779:B842" si="73">IF(H779=INT(H779),"I","II")</f>
        <v>I</v>
      </c>
      <c r="C779" s="21">
        <f t="shared" ref="C779:C842" si="74">1*G779</f>
        <v>46614.432999999997</v>
      </c>
      <c r="D779" s="28" t="str">
        <f t="shared" ref="D779:D842" si="75">VLOOKUP(F779,I$1:J$5,2,FALSE)</f>
        <v>vis</v>
      </c>
      <c r="E779" s="56">
        <f>VLOOKUP(C779,Active!C$21:E$973,3,FALSE)</f>
        <v>1109.9991636303203</v>
      </c>
      <c r="F779" s="6" t="s">
        <v>1481</v>
      </c>
      <c r="G779" s="28" t="str">
        <f t="shared" ref="G779:G842" si="76">MID(I779,3,LEN(I779)-3)</f>
        <v>46614.433</v>
      </c>
      <c r="H779" s="21">
        <f t="shared" ref="H779:H842" si="77">1*K779</f>
        <v>1110</v>
      </c>
      <c r="I779" s="57" t="s">
        <v>769</v>
      </c>
      <c r="J779" s="58" t="s">
        <v>770</v>
      </c>
      <c r="K779" s="57">
        <v>1110</v>
      </c>
      <c r="L779" s="57" t="s">
        <v>3210</v>
      </c>
      <c r="M779" s="58" t="s">
        <v>1979</v>
      </c>
      <c r="N779" s="58"/>
      <c r="O779" s="59" t="s">
        <v>771</v>
      </c>
      <c r="P779" s="59" t="s">
        <v>765</v>
      </c>
    </row>
    <row r="780" spans="1:16" ht="13.5" thickBot="1">
      <c r="A780" s="21" t="str">
        <f t="shared" si="72"/>
        <v> BRNO 28 </v>
      </c>
      <c r="B780" s="6" t="str">
        <f t="shared" si="73"/>
        <v>I</v>
      </c>
      <c r="C780" s="21">
        <f t="shared" si="74"/>
        <v>46614.436999999998</v>
      </c>
      <c r="D780" s="28" t="str">
        <f t="shared" si="75"/>
        <v>vis</v>
      </c>
      <c r="E780" s="56">
        <f>VLOOKUP(C780,Active!C$21:E$973,3,FALSE)</f>
        <v>1110.0013704104763</v>
      </c>
      <c r="F780" s="6" t="s">
        <v>1481</v>
      </c>
      <c r="G780" s="28" t="str">
        <f t="shared" si="76"/>
        <v>46614.437</v>
      </c>
      <c r="H780" s="21">
        <f t="shared" si="77"/>
        <v>1110</v>
      </c>
      <c r="I780" s="57" t="s">
        <v>772</v>
      </c>
      <c r="J780" s="58" t="s">
        <v>773</v>
      </c>
      <c r="K780" s="57">
        <v>1110</v>
      </c>
      <c r="L780" s="57" t="s">
        <v>2840</v>
      </c>
      <c r="M780" s="58" t="s">
        <v>1979</v>
      </c>
      <c r="N780" s="58"/>
      <c r="O780" s="59" t="s">
        <v>774</v>
      </c>
      <c r="P780" s="59" t="s">
        <v>765</v>
      </c>
    </row>
    <row r="781" spans="1:16" ht="13.5" thickBot="1">
      <c r="A781" s="21" t="str">
        <f t="shared" si="72"/>
        <v> BRNO 28 </v>
      </c>
      <c r="B781" s="6" t="str">
        <f t="shared" si="73"/>
        <v>I</v>
      </c>
      <c r="C781" s="21">
        <f t="shared" si="74"/>
        <v>46614.436999999998</v>
      </c>
      <c r="D781" s="28" t="str">
        <f t="shared" si="75"/>
        <v>vis</v>
      </c>
      <c r="E781" s="56">
        <f>VLOOKUP(C781,Active!C$21:E$973,3,FALSE)</f>
        <v>1110.0013704104763</v>
      </c>
      <c r="F781" s="6" t="s">
        <v>1481</v>
      </c>
      <c r="G781" s="28" t="str">
        <f t="shared" si="76"/>
        <v>46614.437</v>
      </c>
      <c r="H781" s="21">
        <f t="shared" si="77"/>
        <v>1110</v>
      </c>
      <c r="I781" s="57" t="s">
        <v>772</v>
      </c>
      <c r="J781" s="58" t="s">
        <v>773</v>
      </c>
      <c r="K781" s="57">
        <v>1110</v>
      </c>
      <c r="L781" s="57" t="s">
        <v>2840</v>
      </c>
      <c r="M781" s="58" t="s">
        <v>1979</v>
      </c>
      <c r="N781" s="58"/>
      <c r="O781" s="59" t="s">
        <v>775</v>
      </c>
      <c r="P781" s="59" t="s">
        <v>765</v>
      </c>
    </row>
    <row r="782" spans="1:16" ht="13.5" thickBot="1">
      <c r="A782" s="21" t="str">
        <f t="shared" si="72"/>
        <v> BRNO 28 </v>
      </c>
      <c r="B782" s="6" t="str">
        <f t="shared" si="73"/>
        <v>I</v>
      </c>
      <c r="C782" s="21">
        <f t="shared" si="74"/>
        <v>46614.446000000004</v>
      </c>
      <c r="D782" s="28" t="str">
        <f t="shared" si="75"/>
        <v>vis</v>
      </c>
      <c r="E782" s="56">
        <f>VLOOKUP(C782,Active!C$21:E$973,3,FALSE)</f>
        <v>1110.0063356658291</v>
      </c>
      <c r="F782" s="6" t="s">
        <v>1481</v>
      </c>
      <c r="G782" s="28" t="str">
        <f t="shared" si="76"/>
        <v>46614.446</v>
      </c>
      <c r="H782" s="21">
        <f t="shared" si="77"/>
        <v>1110</v>
      </c>
      <c r="I782" s="57" t="s">
        <v>776</v>
      </c>
      <c r="J782" s="58" t="s">
        <v>777</v>
      </c>
      <c r="K782" s="57">
        <v>1110</v>
      </c>
      <c r="L782" s="57" t="s">
        <v>3309</v>
      </c>
      <c r="M782" s="58" t="s">
        <v>1979</v>
      </c>
      <c r="N782" s="58"/>
      <c r="O782" s="59" t="s">
        <v>778</v>
      </c>
      <c r="P782" s="59" t="s">
        <v>765</v>
      </c>
    </row>
    <row r="783" spans="1:16" ht="13.5" thickBot="1">
      <c r="A783" s="21" t="str">
        <f t="shared" si="72"/>
        <v> BRNO 28 </v>
      </c>
      <c r="B783" s="6" t="str">
        <f t="shared" si="73"/>
        <v>I</v>
      </c>
      <c r="C783" s="21">
        <f t="shared" si="74"/>
        <v>46614.447</v>
      </c>
      <c r="D783" s="28" t="str">
        <f t="shared" si="75"/>
        <v>vis</v>
      </c>
      <c r="E783" s="56">
        <f>VLOOKUP(C783,Active!C$21:E$973,3,FALSE)</f>
        <v>1110.0068873608661</v>
      </c>
      <c r="F783" s="6" t="s">
        <v>1481</v>
      </c>
      <c r="G783" s="28" t="str">
        <f t="shared" si="76"/>
        <v>46614.447</v>
      </c>
      <c r="H783" s="21">
        <f t="shared" si="77"/>
        <v>1110</v>
      </c>
      <c r="I783" s="57" t="s">
        <v>779</v>
      </c>
      <c r="J783" s="58" t="s">
        <v>780</v>
      </c>
      <c r="K783" s="57">
        <v>1110</v>
      </c>
      <c r="L783" s="57" t="s">
        <v>3363</v>
      </c>
      <c r="M783" s="58" t="s">
        <v>1979</v>
      </c>
      <c r="N783" s="58"/>
      <c r="O783" s="59" t="s">
        <v>737</v>
      </c>
      <c r="P783" s="59" t="s">
        <v>765</v>
      </c>
    </row>
    <row r="784" spans="1:16" ht="13.5" thickBot="1">
      <c r="A784" s="21" t="str">
        <f t="shared" si="72"/>
        <v> BRNO 28 </v>
      </c>
      <c r="B784" s="6" t="str">
        <f t="shared" si="73"/>
        <v>I</v>
      </c>
      <c r="C784" s="21">
        <f t="shared" si="74"/>
        <v>46623.485000000001</v>
      </c>
      <c r="D784" s="28" t="str">
        <f t="shared" si="75"/>
        <v>vis</v>
      </c>
      <c r="E784" s="56">
        <f>VLOOKUP(C784,Active!C$21:E$973,3,FALSE)</f>
        <v>1114.9931071221854</v>
      </c>
      <c r="F784" s="6" t="s">
        <v>1481</v>
      </c>
      <c r="G784" s="28" t="str">
        <f t="shared" si="76"/>
        <v>46623.485</v>
      </c>
      <c r="H784" s="21">
        <f t="shared" si="77"/>
        <v>1115</v>
      </c>
      <c r="I784" s="57" t="s">
        <v>781</v>
      </c>
      <c r="J784" s="58" t="s">
        <v>782</v>
      </c>
      <c r="K784" s="57">
        <v>1115</v>
      </c>
      <c r="L784" s="57" t="s">
        <v>2620</v>
      </c>
      <c r="M784" s="58" t="s">
        <v>1979</v>
      </c>
      <c r="N784" s="58"/>
      <c r="O784" s="59" t="s">
        <v>737</v>
      </c>
      <c r="P784" s="59" t="s">
        <v>765</v>
      </c>
    </row>
    <row r="785" spans="1:16" ht="13.5" thickBot="1">
      <c r="A785" s="21" t="str">
        <f t="shared" si="72"/>
        <v> BRNO 28 </v>
      </c>
      <c r="B785" s="6" t="str">
        <f t="shared" si="73"/>
        <v>I</v>
      </c>
      <c r="C785" s="21">
        <f t="shared" si="74"/>
        <v>46623.493000000002</v>
      </c>
      <c r="D785" s="28" t="str">
        <f t="shared" si="75"/>
        <v>vis</v>
      </c>
      <c r="E785" s="56">
        <f>VLOOKUP(C785,Active!C$21:E$973,3,FALSE)</f>
        <v>1114.9975206824972</v>
      </c>
      <c r="F785" s="6" t="s">
        <v>1481</v>
      </c>
      <c r="G785" s="28" t="str">
        <f t="shared" si="76"/>
        <v>46623.493</v>
      </c>
      <c r="H785" s="21">
        <f t="shared" si="77"/>
        <v>1115</v>
      </c>
      <c r="I785" s="57" t="s">
        <v>783</v>
      </c>
      <c r="J785" s="58" t="s">
        <v>784</v>
      </c>
      <c r="K785" s="57">
        <v>1115</v>
      </c>
      <c r="L785" s="57" t="s">
        <v>2894</v>
      </c>
      <c r="M785" s="58" t="s">
        <v>1979</v>
      </c>
      <c r="N785" s="58"/>
      <c r="O785" s="59" t="s">
        <v>768</v>
      </c>
      <c r="P785" s="59" t="s">
        <v>765</v>
      </c>
    </row>
    <row r="786" spans="1:16" ht="13.5" thickBot="1">
      <c r="A786" s="21" t="str">
        <f t="shared" si="72"/>
        <v> VSSC 66.35 </v>
      </c>
      <c r="B786" s="6" t="str">
        <f t="shared" si="73"/>
        <v>I</v>
      </c>
      <c r="C786" s="21">
        <f t="shared" si="74"/>
        <v>46654.321000000004</v>
      </c>
      <c r="D786" s="28" t="str">
        <f t="shared" si="75"/>
        <v>vis</v>
      </c>
      <c r="E786" s="56">
        <f>VLOOKUP(C786,Active!C$21:E$973,3,FALSE)</f>
        <v>1132.0051753408234</v>
      </c>
      <c r="F786" s="6" t="s">
        <v>1481</v>
      </c>
      <c r="G786" s="28" t="str">
        <f t="shared" si="76"/>
        <v>46654.321</v>
      </c>
      <c r="H786" s="21">
        <f t="shared" si="77"/>
        <v>1132</v>
      </c>
      <c r="I786" s="57" t="s">
        <v>785</v>
      </c>
      <c r="J786" s="58" t="s">
        <v>786</v>
      </c>
      <c r="K786" s="57">
        <v>1132</v>
      </c>
      <c r="L786" s="57" t="s">
        <v>170</v>
      </c>
      <c r="M786" s="58" t="s">
        <v>1979</v>
      </c>
      <c r="N786" s="58"/>
      <c r="O786" s="59" t="s">
        <v>787</v>
      </c>
      <c r="P786" s="59" t="s">
        <v>717</v>
      </c>
    </row>
    <row r="787" spans="1:16" ht="13.5" thickBot="1">
      <c r="A787" s="21" t="str">
        <f t="shared" si="72"/>
        <v> AOEB 1 </v>
      </c>
      <c r="B787" s="6" t="str">
        <f t="shared" si="73"/>
        <v>I</v>
      </c>
      <c r="C787" s="21">
        <f t="shared" si="74"/>
        <v>46659.767999999996</v>
      </c>
      <c r="D787" s="28" t="str">
        <f t="shared" si="75"/>
        <v>vis</v>
      </c>
      <c r="E787" s="56">
        <f>VLOOKUP(C787,Active!C$21:E$973,3,FALSE)</f>
        <v>1135.0102582175516</v>
      </c>
      <c r="F787" s="6" t="s">
        <v>1481</v>
      </c>
      <c r="G787" s="28" t="str">
        <f t="shared" si="76"/>
        <v>46659.768</v>
      </c>
      <c r="H787" s="21">
        <f t="shared" si="77"/>
        <v>1135</v>
      </c>
      <c r="I787" s="57" t="s">
        <v>788</v>
      </c>
      <c r="J787" s="58" t="s">
        <v>789</v>
      </c>
      <c r="K787" s="57">
        <v>1135</v>
      </c>
      <c r="L787" s="57" t="s">
        <v>19</v>
      </c>
      <c r="M787" s="58" t="s">
        <v>1979</v>
      </c>
      <c r="N787" s="58"/>
      <c r="O787" s="59" t="s">
        <v>204</v>
      </c>
      <c r="P787" s="59" t="s">
        <v>214</v>
      </c>
    </row>
    <row r="788" spans="1:16" ht="13.5" thickBot="1">
      <c r="A788" s="21" t="str">
        <f t="shared" si="72"/>
        <v> BRNO 28 </v>
      </c>
      <c r="B788" s="6" t="str">
        <f t="shared" si="73"/>
        <v>I</v>
      </c>
      <c r="C788" s="21">
        <f t="shared" si="74"/>
        <v>46672.425000000003</v>
      </c>
      <c r="D788" s="28" t="str">
        <f t="shared" si="75"/>
        <v>vis</v>
      </c>
      <c r="E788" s="56">
        <f>VLOOKUP(C788,Active!C$21:E$973,3,FALSE)</f>
        <v>1141.9930623245496</v>
      </c>
      <c r="F788" s="6" t="s">
        <v>1481</v>
      </c>
      <c r="G788" s="28" t="str">
        <f t="shared" si="76"/>
        <v>46672.425</v>
      </c>
      <c r="H788" s="21">
        <f t="shared" si="77"/>
        <v>1142</v>
      </c>
      <c r="I788" s="57" t="s">
        <v>790</v>
      </c>
      <c r="J788" s="58" t="s">
        <v>791</v>
      </c>
      <c r="K788" s="57">
        <v>1142</v>
      </c>
      <c r="L788" s="57" t="s">
        <v>3010</v>
      </c>
      <c r="M788" s="58" t="s">
        <v>1979</v>
      </c>
      <c r="N788" s="58"/>
      <c r="O788" s="59" t="s">
        <v>778</v>
      </c>
      <c r="P788" s="59" t="s">
        <v>765</v>
      </c>
    </row>
    <row r="789" spans="1:16" ht="13.5" thickBot="1">
      <c r="A789" s="21" t="str">
        <f t="shared" si="72"/>
        <v> BRNO 28 </v>
      </c>
      <c r="B789" s="6" t="str">
        <f t="shared" si="73"/>
        <v>I</v>
      </c>
      <c r="C789" s="21">
        <f t="shared" si="74"/>
        <v>46672.427000000003</v>
      </c>
      <c r="D789" s="28" t="str">
        <f t="shared" si="75"/>
        <v>vis</v>
      </c>
      <c r="E789" s="56">
        <f>VLOOKUP(C789,Active!C$21:E$973,3,FALSE)</f>
        <v>1141.9941657146276</v>
      </c>
      <c r="F789" s="6" t="s">
        <v>1481</v>
      </c>
      <c r="G789" s="28" t="str">
        <f t="shared" si="76"/>
        <v>46672.427</v>
      </c>
      <c r="H789" s="21">
        <f t="shared" si="77"/>
        <v>1142</v>
      </c>
      <c r="I789" s="57" t="s">
        <v>792</v>
      </c>
      <c r="J789" s="58" t="s">
        <v>793</v>
      </c>
      <c r="K789" s="57">
        <v>1142</v>
      </c>
      <c r="L789" s="57" t="s">
        <v>2974</v>
      </c>
      <c r="M789" s="58" t="s">
        <v>1979</v>
      </c>
      <c r="N789" s="58"/>
      <c r="O789" s="59" t="s">
        <v>794</v>
      </c>
      <c r="P789" s="59" t="s">
        <v>765</v>
      </c>
    </row>
    <row r="790" spans="1:16" ht="13.5" thickBot="1">
      <c r="A790" s="21" t="str">
        <f t="shared" si="72"/>
        <v> BRNO 28 </v>
      </c>
      <c r="B790" s="6" t="str">
        <f t="shared" si="73"/>
        <v>I</v>
      </c>
      <c r="C790" s="21">
        <f t="shared" si="74"/>
        <v>46672.428</v>
      </c>
      <c r="D790" s="28" t="str">
        <f t="shared" si="75"/>
        <v>vis</v>
      </c>
      <c r="E790" s="56">
        <f>VLOOKUP(C790,Active!C$21:E$973,3,FALSE)</f>
        <v>1141.9947174096644</v>
      </c>
      <c r="F790" s="6" t="s">
        <v>1481</v>
      </c>
      <c r="G790" s="28" t="str">
        <f t="shared" si="76"/>
        <v>46672.428</v>
      </c>
      <c r="H790" s="21">
        <f t="shared" si="77"/>
        <v>1142</v>
      </c>
      <c r="I790" s="57" t="s">
        <v>795</v>
      </c>
      <c r="J790" s="58" t="s">
        <v>796</v>
      </c>
      <c r="K790" s="57">
        <v>1142</v>
      </c>
      <c r="L790" s="57" t="s">
        <v>2628</v>
      </c>
      <c r="M790" s="58" t="s">
        <v>1979</v>
      </c>
      <c r="N790" s="58"/>
      <c r="O790" s="59" t="s">
        <v>661</v>
      </c>
      <c r="P790" s="59" t="s">
        <v>765</v>
      </c>
    </row>
    <row r="791" spans="1:16" ht="13.5" thickBot="1">
      <c r="A791" s="21" t="str">
        <f t="shared" si="72"/>
        <v> BRNO 28 </v>
      </c>
      <c r="B791" s="6" t="str">
        <f t="shared" si="73"/>
        <v>I</v>
      </c>
      <c r="C791" s="21">
        <f t="shared" si="74"/>
        <v>46672.432000000001</v>
      </c>
      <c r="D791" s="28" t="str">
        <f t="shared" si="75"/>
        <v>vis</v>
      </c>
      <c r="E791" s="56">
        <f>VLOOKUP(C791,Active!C$21:E$973,3,FALSE)</f>
        <v>1141.9969241898204</v>
      </c>
      <c r="F791" s="6" t="s">
        <v>1481</v>
      </c>
      <c r="G791" s="28" t="str">
        <f t="shared" si="76"/>
        <v>46672.432</v>
      </c>
      <c r="H791" s="21">
        <f t="shared" si="77"/>
        <v>1142</v>
      </c>
      <c r="I791" s="57" t="s">
        <v>797</v>
      </c>
      <c r="J791" s="58" t="s">
        <v>798</v>
      </c>
      <c r="K791" s="57">
        <v>1142</v>
      </c>
      <c r="L791" s="57" t="s">
        <v>2981</v>
      </c>
      <c r="M791" s="58" t="s">
        <v>1979</v>
      </c>
      <c r="N791" s="58"/>
      <c r="O791" s="59" t="s">
        <v>799</v>
      </c>
      <c r="P791" s="59" t="s">
        <v>765</v>
      </c>
    </row>
    <row r="792" spans="1:16" ht="13.5" thickBot="1">
      <c r="A792" s="21" t="str">
        <f t="shared" si="72"/>
        <v> BRNO 28 </v>
      </c>
      <c r="B792" s="6" t="str">
        <f t="shared" si="73"/>
        <v>I</v>
      </c>
      <c r="C792" s="21">
        <f t="shared" si="74"/>
        <v>46672.438000000002</v>
      </c>
      <c r="D792" s="28" t="str">
        <f t="shared" si="75"/>
        <v>vis</v>
      </c>
      <c r="E792" s="56">
        <f>VLOOKUP(C792,Active!C$21:E$973,3,FALSE)</f>
        <v>1142.0002343600543</v>
      </c>
      <c r="F792" s="6" t="s">
        <v>1481</v>
      </c>
      <c r="G792" s="28" t="str">
        <f t="shared" si="76"/>
        <v>46672.438</v>
      </c>
      <c r="H792" s="21">
        <f t="shared" si="77"/>
        <v>1142</v>
      </c>
      <c r="I792" s="57" t="s">
        <v>800</v>
      </c>
      <c r="J792" s="58" t="s">
        <v>801</v>
      </c>
      <c r="K792" s="57">
        <v>1142</v>
      </c>
      <c r="L792" s="57" t="s">
        <v>3412</v>
      </c>
      <c r="M792" s="58" t="s">
        <v>1979</v>
      </c>
      <c r="N792" s="58"/>
      <c r="O792" s="59" t="s">
        <v>802</v>
      </c>
      <c r="P792" s="59" t="s">
        <v>765</v>
      </c>
    </row>
    <row r="793" spans="1:16" ht="13.5" thickBot="1">
      <c r="A793" s="21" t="str">
        <f t="shared" si="72"/>
        <v> BRNO 28 </v>
      </c>
      <c r="B793" s="6" t="str">
        <f t="shared" si="73"/>
        <v>I</v>
      </c>
      <c r="C793" s="21">
        <f t="shared" si="74"/>
        <v>46672.442000000003</v>
      </c>
      <c r="D793" s="28" t="str">
        <f t="shared" si="75"/>
        <v>vis</v>
      </c>
      <c r="E793" s="56">
        <f>VLOOKUP(C793,Active!C$21:E$973,3,FALSE)</f>
        <v>1142.0024411402103</v>
      </c>
      <c r="F793" s="6" t="s">
        <v>1481</v>
      </c>
      <c r="G793" s="28" t="str">
        <f t="shared" si="76"/>
        <v>46672.442</v>
      </c>
      <c r="H793" s="21">
        <f t="shared" si="77"/>
        <v>1142</v>
      </c>
      <c r="I793" s="57" t="s">
        <v>803</v>
      </c>
      <c r="J793" s="58" t="s">
        <v>804</v>
      </c>
      <c r="K793" s="57">
        <v>1142</v>
      </c>
      <c r="L793" s="57" t="s">
        <v>3417</v>
      </c>
      <c r="M793" s="58" t="s">
        <v>1979</v>
      </c>
      <c r="N793" s="58"/>
      <c r="O793" s="59" t="s">
        <v>771</v>
      </c>
      <c r="P793" s="59" t="s">
        <v>765</v>
      </c>
    </row>
    <row r="794" spans="1:16" ht="13.5" thickBot="1">
      <c r="A794" s="21" t="str">
        <f t="shared" si="72"/>
        <v> BRNO 28 </v>
      </c>
      <c r="B794" s="6" t="str">
        <f t="shared" si="73"/>
        <v>I</v>
      </c>
      <c r="C794" s="21">
        <f t="shared" si="74"/>
        <v>46672.45</v>
      </c>
      <c r="D794" s="28" t="str">
        <f t="shared" si="75"/>
        <v>vis</v>
      </c>
      <c r="E794" s="56">
        <f>VLOOKUP(C794,Active!C$21:E$973,3,FALSE)</f>
        <v>1142.006854700518</v>
      </c>
      <c r="F794" s="6" t="s">
        <v>1481</v>
      </c>
      <c r="G794" s="28" t="str">
        <f t="shared" si="76"/>
        <v>46672.450</v>
      </c>
      <c r="H794" s="21">
        <f t="shared" si="77"/>
        <v>1142</v>
      </c>
      <c r="I794" s="57" t="s">
        <v>805</v>
      </c>
      <c r="J794" s="58" t="s">
        <v>806</v>
      </c>
      <c r="K794" s="57">
        <v>1142</v>
      </c>
      <c r="L794" s="57" t="s">
        <v>3363</v>
      </c>
      <c r="M794" s="58" t="s">
        <v>1979</v>
      </c>
      <c r="N794" s="58"/>
      <c r="O794" s="59" t="s">
        <v>807</v>
      </c>
      <c r="P794" s="59" t="s">
        <v>765</v>
      </c>
    </row>
    <row r="795" spans="1:16" ht="13.5" thickBot="1">
      <c r="A795" s="21" t="str">
        <f t="shared" si="72"/>
        <v> BRNO 28 </v>
      </c>
      <c r="B795" s="6" t="str">
        <f t="shared" si="73"/>
        <v>I</v>
      </c>
      <c r="C795" s="21">
        <f t="shared" si="74"/>
        <v>46701.434000000001</v>
      </c>
      <c r="D795" s="28" t="str">
        <f t="shared" si="75"/>
        <v>vis</v>
      </c>
      <c r="E795" s="56">
        <f>VLOOKUP(C795,Active!C$21:E$973,3,FALSE)</f>
        <v>1157.9971837071669</v>
      </c>
      <c r="F795" s="6" t="s">
        <v>1481</v>
      </c>
      <c r="G795" s="28" t="str">
        <f t="shared" si="76"/>
        <v>46701.434</v>
      </c>
      <c r="H795" s="21">
        <f t="shared" si="77"/>
        <v>1158</v>
      </c>
      <c r="I795" s="57" t="s">
        <v>808</v>
      </c>
      <c r="J795" s="58" t="s">
        <v>809</v>
      </c>
      <c r="K795" s="57">
        <v>1158</v>
      </c>
      <c r="L795" s="57" t="s">
        <v>3193</v>
      </c>
      <c r="M795" s="58" t="s">
        <v>1979</v>
      </c>
      <c r="N795" s="58"/>
      <c r="O795" s="59" t="s">
        <v>810</v>
      </c>
      <c r="P795" s="59" t="s">
        <v>765</v>
      </c>
    </row>
    <row r="796" spans="1:16" ht="13.5" thickBot="1">
      <c r="A796" s="21" t="str">
        <f t="shared" si="72"/>
        <v> BBS 82 </v>
      </c>
      <c r="B796" s="6" t="str">
        <f t="shared" si="73"/>
        <v>I</v>
      </c>
      <c r="C796" s="21">
        <f t="shared" si="74"/>
        <v>46701.447999999997</v>
      </c>
      <c r="D796" s="28" t="str">
        <f t="shared" si="75"/>
        <v>vis</v>
      </c>
      <c r="E796" s="56">
        <f>VLOOKUP(C796,Active!C$21:E$973,3,FALSE)</f>
        <v>1158.0049074377087</v>
      </c>
      <c r="F796" s="6" t="s">
        <v>1481</v>
      </c>
      <c r="G796" s="28" t="str">
        <f t="shared" si="76"/>
        <v>46701.448</v>
      </c>
      <c r="H796" s="21">
        <f t="shared" si="77"/>
        <v>1158</v>
      </c>
      <c r="I796" s="57" t="s">
        <v>811</v>
      </c>
      <c r="J796" s="58" t="s">
        <v>812</v>
      </c>
      <c r="K796" s="57">
        <v>1158</v>
      </c>
      <c r="L796" s="57" t="s">
        <v>170</v>
      </c>
      <c r="M796" s="58" t="s">
        <v>1979</v>
      </c>
      <c r="N796" s="58"/>
      <c r="O796" s="59" t="s">
        <v>700</v>
      </c>
      <c r="P796" s="59" t="s">
        <v>740</v>
      </c>
    </row>
    <row r="797" spans="1:16" ht="13.5" thickBot="1">
      <c r="A797" s="21" t="str">
        <f t="shared" si="72"/>
        <v> AOEB 1 </v>
      </c>
      <c r="B797" s="6" t="str">
        <f t="shared" si="73"/>
        <v>I</v>
      </c>
      <c r="C797" s="21">
        <f t="shared" si="74"/>
        <v>46708.697</v>
      </c>
      <c r="D797" s="28" t="str">
        <f t="shared" si="75"/>
        <v>vis</v>
      </c>
      <c r="E797" s="56">
        <f>VLOOKUP(C797,Active!C$21:E$973,3,FALSE)</f>
        <v>1162.0041447744889</v>
      </c>
      <c r="F797" s="6" t="s">
        <v>1481</v>
      </c>
      <c r="G797" s="28" t="str">
        <f t="shared" si="76"/>
        <v>46708.697</v>
      </c>
      <c r="H797" s="21">
        <f t="shared" si="77"/>
        <v>1162</v>
      </c>
      <c r="I797" s="57" t="s">
        <v>813</v>
      </c>
      <c r="J797" s="58" t="s">
        <v>814</v>
      </c>
      <c r="K797" s="57">
        <v>1162</v>
      </c>
      <c r="L797" s="57" t="s">
        <v>25</v>
      </c>
      <c r="M797" s="58" t="s">
        <v>1979</v>
      </c>
      <c r="N797" s="58"/>
      <c r="O797" s="59" t="s">
        <v>184</v>
      </c>
      <c r="P797" s="59" t="s">
        <v>214</v>
      </c>
    </row>
    <row r="798" spans="1:16" ht="13.5" thickBot="1">
      <c r="A798" s="21" t="str">
        <f t="shared" si="72"/>
        <v> VSSC 66.35 </v>
      </c>
      <c r="B798" s="6" t="str">
        <f t="shared" si="73"/>
        <v>I</v>
      </c>
      <c r="C798" s="21">
        <f t="shared" si="74"/>
        <v>46712.285000000003</v>
      </c>
      <c r="D798" s="28" t="str">
        <f t="shared" si="75"/>
        <v>vis</v>
      </c>
      <c r="E798" s="56">
        <f>VLOOKUP(C798,Active!C$21:E$973,3,FALSE)</f>
        <v>1163.9836265739611</v>
      </c>
      <c r="F798" s="6" t="s">
        <v>1481</v>
      </c>
      <c r="G798" s="28" t="str">
        <f t="shared" si="76"/>
        <v>46712.285</v>
      </c>
      <c r="H798" s="21">
        <f t="shared" si="77"/>
        <v>1164</v>
      </c>
      <c r="I798" s="57" t="s">
        <v>819</v>
      </c>
      <c r="J798" s="58" t="s">
        <v>820</v>
      </c>
      <c r="K798" s="57">
        <v>1164</v>
      </c>
      <c r="L798" s="57" t="s">
        <v>2730</v>
      </c>
      <c r="M798" s="58" t="s">
        <v>1979</v>
      </c>
      <c r="N798" s="58"/>
      <c r="O798" s="59" t="s">
        <v>734</v>
      </c>
      <c r="P798" s="59" t="s">
        <v>717</v>
      </c>
    </row>
    <row r="799" spans="1:16" ht="13.5" thickBot="1">
      <c r="A799" s="21" t="str">
        <f t="shared" si="72"/>
        <v> VSSC 66.35 </v>
      </c>
      <c r="B799" s="6" t="str">
        <f t="shared" si="73"/>
        <v>I</v>
      </c>
      <c r="C799" s="21">
        <f t="shared" si="74"/>
        <v>46741.347000000002</v>
      </c>
      <c r="D799" s="28" t="str">
        <f t="shared" si="75"/>
        <v>vis</v>
      </c>
      <c r="E799" s="56">
        <f>VLOOKUP(C799,Active!C$21:E$973,3,FALSE)</f>
        <v>1180.0169877936385</v>
      </c>
      <c r="F799" s="6" t="s">
        <v>1481</v>
      </c>
      <c r="G799" s="28" t="str">
        <f t="shared" si="76"/>
        <v>46741.347</v>
      </c>
      <c r="H799" s="21">
        <f t="shared" si="77"/>
        <v>1180</v>
      </c>
      <c r="I799" s="57" t="s">
        <v>821</v>
      </c>
      <c r="J799" s="58" t="s">
        <v>822</v>
      </c>
      <c r="K799" s="57">
        <v>1180</v>
      </c>
      <c r="L799" s="57" t="s">
        <v>479</v>
      </c>
      <c r="M799" s="58" t="s">
        <v>1979</v>
      </c>
      <c r="N799" s="58"/>
      <c r="O799" s="59" t="s">
        <v>823</v>
      </c>
      <c r="P799" s="59" t="s">
        <v>717</v>
      </c>
    </row>
    <row r="800" spans="1:16" ht="13.5" thickBot="1">
      <c r="A800" s="21" t="str">
        <f t="shared" si="72"/>
        <v> VSSC 66.35 </v>
      </c>
      <c r="B800" s="6" t="str">
        <f t="shared" si="73"/>
        <v>I</v>
      </c>
      <c r="C800" s="21">
        <f t="shared" si="74"/>
        <v>46779.376400000001</v>
      </c>
      <c r="D800" s="28" t="str">
        <f t="shared" si="75"/>
        <v>vis</v>
      </c>
      <c r="E800" s="56">
        <f>VLOOKUP(C800,Active!C$21:E$973,3,FALSE)</f>
        <v>1200.9976191048916</v>
      </c>
      <c r="F800" s="6" t="s">
        <v>1481</v>
      </c>
      <c r="G800" s="28" t="str">
        <f t="shared" si="76"/>
        <v>46779.3764</v>
      </c>
      <c r="H800" s="21">
        <f t="shared" si="77"/>
        <v>1201</v>
      </c>
      <c r="I800" s="57" t="s">
        <v>824</v>
      </c>
      <c r="J800" s="58" t="s">
        <v>825</v>
      </c>
      <c r="K800" s="57">
        <v>1201</v>
      </c>
      <c r="L800" s="57" t="s">
        <v>826</v>
      </c>
      <c r="M800" s="58" t="s">
        <v>2435</v>
      </c>
      <c r="N800" s="58" t="s">
        <v>2436</v>
      </c>
      <c r="O800" s="59" t="s">
        <v>716</v>
      </c>
      <c r="P800" s="59" t="s">
        <v>717</v>
      </c>
    </row>
    <row r="801" spans="1:16" ht="13.5" thickBot="1">
      <c r="A801" s="21" t="str">
        <f t="shared" si="72"/>
        <v>BAVM 46 </v>
      </c>
      <c r="B801" s="6" t="str">
        <f t="shared" si="73"/>
        <v>I</v>
      </c>
      <c r="C801" s="21">
        <f t="shared" si="74"/>
        <v>46799.313000000002</v>
      </c>
      <c r="D801" s="28" t="str">
        <f t="shared" si="75"/>
        <v>vis</v>
      </c>
      <c r="E801" s="56">
        <f>VLOOKUP(C801,Active!C$21:E$973,3,FALSE)</f>
        <v>1211.9965424168543</v>
      </c>
      <c r="F801" s="6" t="s">
        <v>1481</v>
      </c>
      <c r="G801" s="28" t="str">
        <f t="shared" si="76"/>
        <v>46799.313</v>
      </c>
      <c r="H801" s="21">
        <f t="shared" si="77"/>
        <v>1212</v>
      </c>
      <c r="I801" s="57" t="s">
        <v>827</v>
      </c>
      <c r="J801" s="58" t="s">
        <v>828</v>
      </c>
      <c r="K801" s="57">
        <v>1212</v>
      </c>
      <c r="L801" s="57" t="s">
        <v>2981</v>
      </c>
      <c r="M801" s="58" t="s">
        <v>1979</v>
      </c>
      <c r="N801" s="58"/>
      <c r="O801" s="59" t="s">
        <v>829</v>
      </c>
      <c r="P801" s="60" t="s">
        <v>761</v>
      </c>
    </row>
    <row r="802" spans="1:16" ht="13.5" thickBot="1">
      <c r="A802" s="21" t="str">
        <f t="shared" si="72"/>
        <v>BAVM 46 </v>
      </c>
      <c r="B802" s="6" t="str">
        <f t="shared" si="73"/>
        <v>I</v>
      </c>
      <c r="C802" s="21">
        <f t="shared" si="74"/>
        <v>46828.326999999997</v>
      </c>
      <c r="D802" s="28" t="str">
        <f t="shared" si="75"/>
        <v>vis</v>
      </c>
      <c r="E802" s="56">
        <f>VLOOKUP(C802,Active!C$21:E$973,3,FALSE)</f>
        <v>1228.0034222746644</v>
      </c>
      <c r="F802" s="6" t="s">
        <v>1481</v>
      </c>
      <c r="G802" s="28" t="str">
        <f t="shared" si="76"/>
        <v>46828.327</v>
      </c>
      <c r="H802" s="21">
        <f t="shared" si="77"/>
        <v>1228</v>
      </c>
      <c r="I802" s="57" t="s">
        <v>830</v>
      </c>
      <c r="J802" s="58" t="s">
        <v>831</v>
      </c>
      <c r="K802" s="57">
        <v>1228</v>
      </c>
      <c r="L802" s="57" t="s">
        <v>3336</v>
      </c>
      <c r="M802" s="58" t="s">
        <v>1979</v>
      </c>
      <c r="N802" s="58"/>
      <c r="O802" s="59" t="s">
        <v>28</v>
      </c>
      <c r="P802" s="60" t="s">
        <v>761</v>
      </c>
    </row>
    <row r="803" spans="1:16" ht="13.5" thickBot="1">
      <c r="A803" s="21" t="str">
        <f t="shared" si="72"/>
        <v>BAVM 46 </v>
      </c>
      <c r="B803" s="6" t="str">
        <f t="shared" si="73"/>
        <v>I</v>
      </c>
      <c r="C803" s="21">
        <f t="shared" si="74"/>
        <v>46904.436999999998</v>
      </c>
      <c r="D803" s="28" t="str">
        <f t="shared" si="75"/>
        <v>vis</v>
      </c>
      <c r="E803" s="56">
        <f>VLOOKUP(C803,Active!C$21:E$973,3,FALSE)</f>
        <v>1269.9929316831617</v>
      </c>
      <c r="F803" s="6" t="s">
        <v>1481</v>
      </c>
      <c r="G803" s="28" t="str">
        <f t="shared" si="76"/>
        <v>46904.437</v>
      </c>
      <c r="H803" s="21">
        <f t="shared" si="77"/>
        <v>1270</v>
      </c>
      <c r="I803" s="57" t="s">
        <v>832</v>
      </c>
      <c r="J803" s="58" t="s">
        <v>833</v>
      </c>
      <c r="K803" s="57">
        <v>1270</v>
      </c>
      <c r="L803" s="57" t="s">
        <v>3010</v>
      </c>
      <c r="M803" s="58" t="s">
        <v>1979</v>
      </c>
      <c r="N803" s="58"/>
      <c r="O803" s="59" t="s">
        <v>28</v>
      </c>
      <c r="P803" s="60" t="s">
        <v>761</v>
      </c>
    </row>
    <row r="804" spans="1:16" ht="13.5" thickBot="1">
      <c r="A804" s="21" t="str">
        <f t="shared" si="72"/>
        <v>BAVM 50 </v>
      </c>
      <c r="B804" s="6" t="str">
        <f t="shared" si="73"/>
        <v>I</v>
      </c>
      <c r="C804" s="21">
        <f t="shared" si="74"/>
        <v>46991.451999999997</v>
      </c>
      <c r="D804" s="28" t="str">
        <f t="shared" si="75"/>
        <v>vis</v>
      </c>
      <c r="E804" s="56">
        <f>VLOOKUP(C804,Active!C$21:E$973,3,FALSE)</f>
        <v>1317.9986754905501</v>
      </c>
      <c r="F804" s="6" t="s">
        <v>1481</v>
      </c>
      <c r="G804" s="28" t="str">
        <f t="shared" si="76"/>
        <v>46991.452</v>
      </c>
      <c r="H804" s="21">
        <f t="shared" si="77"/>
        <v>1318</v>
      </c>
      <c r="I804" s="57" t="s">
        <v>834</v>
      </c>
      <c r="J804" s="58" t="s">
        <v>835</v>
      </c>
      <c r="K804" s="57">
        <v>1318</v>
      </c>
      <c r="L804" s="57" t="s">
        <v>3210</v>
      </c>
      <c r="M804" s="58" t="s">
        <v>1979</v>
      </c>
      <c r="N804" s="58"/>
      <c r="O804" s="59" t="s">
        <v>836</v>
      </c>
      <c r="P804" s="60" t="s">
        <v>837</v>
      </c>
    </row>
    <row r="805" spans="1:16" ht="13.5" thickBot="1">
      <c r="A805" s="21" t="str">
        <f t="shared" si="72"/>
        <v> BRNO 30 </v>
      </c>
      <c r="B805" s="6" t="str">
        <f t="shared" si="73"/>
        <v>I</v>
      </c>
      <c r="C805" s="21">
        <f t="shared" si="74"/>
        <v>47000.525999999998</v>
      </c>
      <c r="D805" s="28" t="str">
        <f t="shared" si="75"/>
        <v>vis</v>
      </c>
      <c r="E805" s="56">
        <f>VLOOKUP(C805,Active!C$21:E$973,3,FALSE)</f>
        <v>1323.0047562732689</v>
      </c>
      <c r="F805" s="6" t="s">
        <v>1481</v>
      </c>
      <c r="G805" s="28" t="str">
        <f t="shared" si="76"/>
        <v>47000.526</v>
      </c>
      <c r="H805" s="21">
        <f t="shared" si="77"/>
        <v>1323</v>
      </c>
      <c r="I805" s="57" t="s">
        <v>838</v>
      </c>
      <c r="J805" s="58" t="s">
        <v>839</v>
      </c>
      <c r="K805" s="57">
        <v>1323</v>
      </c>
      <c r="L805" s="57" t="s">
        <v>170</v>
      </c>
      <c r="M805" s="58" t="s">
        <v>1979</v>
      </c>
      <c r="N805" s="58"/>
      <c r="O805" s="59" t="s">
        <v>840</v>
      </c>
      <c r="P805" s="59" t="s">
        <v>687</v>
      </c>
    </row>
    <row r="806" spans="1:16" ht="13.5" thickBot="1">
      <c r="A806" s="21" t="str">
        <f t="shared" si="72"/>
        <v>BAVM 50 </v>
      </c>
      <c r="B806" s="6" t="str">
        <f t="shared" si="73"/>
        <v>I</v>
      </c>
      <c r="C806" s="21">
        <f t="shared" si="74"/>
        <v>47029.5</v>
      </c>
      <c r="D806" s="28" t="str">
        <f t="shared" si="75"/>
        <v>vis</v>
      </c>
      <c r="E806" s="56">
        <f>VLOOKUP(C806,Active!C$21:E$973,3,FALSE)</f>
        <v>1338.9895683295279</v>
      </c>
      <c r="F806" s="6" t="s">
        <v>1481</v>
      </c>
      <c r="G806" s="28" t="str">
        <f t="shared" si="76"/>
        <v>47029.500</v>
      </c>
      <c r="H806" s="21">
        <f t="shared" si="77"/>
        <v>1339</v>
      </c>
      <c r="I806" s="57" t="s">
        <v>841</v>
      </c>
      <c r="J806" s="58" t="s">
        <v>842</v>
      </c>
      <c r="K806" s="57">
        <v>1339</v>
      </c>
      <c r="L806" s="57" t="s">
        <v>2830</v>
      </c>
      <c r="M806" s="58" t="s">
        <v>1979</v>
      </c>
      <c r="N806" s="58"/>
      <c r="O806" s="59" t="s">
        <v>843</v>
      </c>
      <c r="P806" s="60" t="s">
        <v>837</v>
      </c>
    </row>
    <row r="807" spans="1:16" ht="13.5" thickBot="1">
      <c r="A807" s="21" t="str">
        <f t="shared" si="72"/>
        <v> BBS 86 </v>
      </c>
      <c r="B807" s="6" t="str">
        <f t="shared" si="73"/>
        <v>I</v>
      </c>
      <c r="C807" s="21">
        <f t="shared" si="74"/>
        <v>47031.357000000004</v>
      </c>
      <c r="D807" s="28" t="str">
        <f t="shared" si="75"/>
        <v>vis</v>
      </c>
      <c r="E807" s="56">
        <f>VLOOKUP(C807,Active!C$21:E$973,3,FALSE)</f>
        <v>1340.0140660167137</v>
      </c>
      <c r="F807" s="6" t="s">
        <v>1481</v>
      </c>
      <c r="G807" s="28" t="str">
        <f t="shared" si="76"/>
        <v>47031.357</v>
      </c>
      <c r="H807" s="21">
        <f t="shared" si="77"/>
        <v>1340</v>
      </c>
      <c r="I807" s="57" t="s">
        <v>848</v>
      </c>
      <c r="J807" s="58" t="s">
        <v>849</v>
      </c>
      <c r="K807" s="57">
        <v>1340</v>
      </c>
      <c r="L807" s="57" t="s">
        <v>850</v>
      </c>
      <c r="M807" s="58" t="s">
        <v>1979</v>
      </c>
      <c r="N807" s="58"/>
      <c r="O807" s="59" t="s">
        <v>696</v>
      </c>
      <c r="P807" s="59" t="s">
        <v>851</v>
      </c>
    </row>
    <row r="808" spans="1:16" ht="13.5" thickBot="1">
      <c r="A808" s="21" t="str">
        <f t="shared" si="72"/>
        <v> BBS 86 </v>
      </c>
      <c r="B808" s="6" t="str">
        <f t="shared" si="73"/>
        <v>I</v>
      </c>
      <c r="C808" s="21">
        <f t="shared" si="74"/>
        <v>47040.42</v>
      </c>
      <c r="D808" s="28" t="str">
        <f t="shared" si="75"/>
        <v>vis</v>
      </c>
      <c r="E808" s="56">
        <f>VLOOKUP(C808,Active!C$21:E$973,3,FALSE)</f>
        <v>1345.0140781540017</v>
      </c>
      <c r="F808" s="6" t="s">
        <v>1481</v>
      </c>
      <c r="G808" s="28" t="str">
        <f t="shared" si="76"/>
        <v>47040.420</v>
      </c>
      <c r="H808" s="21">
        <f t="shared" si="77"/>
        <v>1345</v>
      </c>
      <c r="I808" s="57" t="s">
        <v>852</v>
      </c>
      <c r="J808" s="58" t="s">
        <v>853</v>
      </c>
      <c r="K808" s="57">
        <v>1345</v>
      </c>
      <c r="L808" s="57" t="s">
        <v>249</v>
      </c>
      <c r="M808" s="58" t="s">
        <v>1979</v>
      </c>
      <c r="N808" s="58"/>
      <c r="O808" s="59" t="s">
        <v>696</v>
      </c>
      <c r="P808" s="59" t="s">
        <v>851</v>
      </c>
    </row>
    <row r="809" spans="1:16" ht="13.5" thickBot="1">
      <c r="A809" s="21" t="str">
        <f t="shared" si="72"/>
        <v> BBS 86 </v>
      </c>
      <c r="B809" s="6" t="str">
        <f t="shared" si="73"/>
        <v>I</v>
      </c>
      <c r="C809" s="21">
        <f t="shared" si="74"/>
        <v>47040.423000000003</v>
      </c>
      <c r="D809" s="28" t="str">
        <f t="shared" si="75"/>
        <v>vis</v>
      </c>
      <c r="E809" s="56">
        <f>VLOOKUP(C809,Active!C$21:E$973,3,FALSE)</f>
        <v>1345.0157332391207</v>
      </c>
      <c r="F809" s="6" t="s">
        <v>1481</v>
      </c>
      <c r="G809" s="28" t="str">
        <f t="shared" si="76"/>
        <v>47040.423</v>
      </c>
      <c r="H809" s="21">
        <f t="shared" si="77"/>
        <v>1345</v>
      </c>
      <c r="I809" s="57" t="s">
        <v>854</v>
      </c>
      <c r="J809" s="58" t="s">
        <v>855</v>
      </c>
      <c r="K809" s="57">
        <v>1345</v>
      </c>
      <c r="L809" s="57" t="s">
        <v>475</v>
      </c>
      <c r="M809" s="58" t="s">
        <v>1979</v>
      </c>
      <c r="N809" s="58"/>
      <c r="O809" s="59" t="s">
        <v>856</v>
      </c>
      <c r="P809" s="59" t="s">
        <v>851</v>
      </c>
    </row>
    <row r="810" spans="1:16" ht="13.5" thickBot="1">
      <c r="A810" s="21" t="str">
        <f t="shared" si="72"/>
        <v> BRNO 30 </v>
      </c>
      <c r="B810" s="6" t="str">
        <f t="shared" si="73"/>
        <v>I</v>
      </c>
      <c r="C810" s="21">
        <f t="shared" si="74"/>
        <v>47060.336000000003</v>
      </c>
      <c r="D810" s="28" t="str">
        <f t="shared" si="75"/>
        <v>vis</v>
      </c>
      <c r="E810" s="56">
        <f>VLOOKUP(C810,Active!C$21:E$973,3,FALSE)</f>
        <v>1356.0016365481656</v>
      </c>
      <c r="F810" s="6" t="s">
        <v>1481</v>
      </c>
      <c r="G810" s="28" t="str">
        <f t="shared" si="76"/>
        <v>47060.336</v>
      </c>
      <c r="H810" s="21">
        <f t="shared" si="77"/>
        <v>1356</v>
      </c>
      <c r="I810" s="57" t="s">
        <v>857</v>
      </c>
      <c r="J810" s="58" t="s">
        <v>858</v>
      </c>
      <c r="K810" s="57">
        <v>1356</v>
      </c>
      <c r="L810" s="57" t="s">
        <v>2869</v>
      </c>
      <c r="M810" s="58" t="s">
        <v>1979</v>
      </c>
      <c r="N810" s="58"/>
      <c r="O810" s="59" t="s">
        <v>859</v>
      </c>
      <c r="P810" s="59" t="s">
        <v>687</v>
      </c>
    </row>
    <row r="811" spans="1:16" ht="13.5" thickBot="1">
      <c r="A811" s="21" t="str">
        <f t="shared" si="72"/>
        <v>BAVM 50 </v>
      </c>
      <c r="B811" s="6" t="str">
        <f t="shared" si="73"/>
        <v>I</v>
      </c>
      <c r="C811" s="21">
        <f t="shared" si="74"/>
        <v>47069.38</v>
      </c>
      <c r="D811" s="28" t="str">
        <f t="shared" si="75"/>
        <v>vis</v>
      </c>
      <c r="E811" s="56">
        <f>VLOOKUP(C811,Active!C$21:E$973,3,FALSE)</f>
        <v>1360.9911664797148</v>
      </c>
      <c r="F811" s="6" t="s">
        <v>1481</v>
      </c>
      <c r="G811" s="28" t="str">
        <f t="shared" si="76"/>
        <v>47069.380</v>
      </c>
      <c r="H811" s="21">
        <f t="shared" si="77"/>
        <v>1361</v>
      </c>
      <c r="I811" s="57" t="s">
        <v>860</v>
      </c>
      <c r="J811" s="58" t="s">
        <v>861</v>
      </c>
      <c r="K811" s="57">
        <v>1361</v>
      </c>
      <c r="L811" s="57" t="s">
        <v>2909</v>
      </c>
      <c r="M811" s="58" t="s">
        <v>1979</v>
      </c>
      <c r="N811" s="58"/>
      <c r="O811" s="59" t="s">
        <v>749</v>
      </c>
      <c r="P811" s="60" t="s">
        <v>837</v>
      </c>
    </row>
    <row r="812" spans="1:16" ht="13.5" thickBot="1">
      <c r="A812" s="21" t="str">
        <f t="shared" si="72"/>
        <v>BAVM 50 </v>
      </c>
      <c r="B812" s="6" t="str">
        <f t="shared" si="73"/>
        <v>I</v>
      </c>
      <c r="C812" s="21">
        <f t="shared" si="74"/>
        <v>47069.396000000001</v>
      </c>
      <c r="D812" s="28" t="str">
        <f t="shared" si="75"/>
        <v>vis</v>
      </c>
      <c r="E812" s="56">
        <f>VLOOKUP(C812,Active!C$21:E$973,3,FALSE)</f>
        <v>1360.9999936003387</v>
      </c>
      <c r="F812" s="6" t="s">
        <v>1481</v>
      </c>
      <c r="G812" s="28" t="str">
        <f t="shared" si="76"/>
        <v>47069.396</v>
      </c>
      <c r="H812" s="21">
        <f t="shared" si="77"/>
        <v>1361</v>
      </c>
      <c r="I812" s="57" t="s">
        <v>862</v>
      </c>
      <c r="J812" s="58" t="s">
        <v>863</v>
      </c>
      <c r="K812" s="57">
        <v>1361</v>
      </c>
      <c r="L812" s="57" t="s">
        <v>3259</v>
      </c>
      <c r="M812" s="58" t="s">
        <v>864</v>
      </c>
      <c r="N812" s="58"/>
      <c r="O812" s="59" t="s">
        <v>28</v>
      </c>
      <c r="P812" s="60" t="s">
        <v>837</v>
      </c>
    </row>
    <row r="813" spans="1:16" ht="13.5" thickBot="1">
      <c r="A813" s="21" t="str">
        <f t="shared" si="72"/>
        <v> AOEB 1 </v>
      </c>
      <c r="B813" s="6" t="str">
        <f t="shared" si="73"/>
        <v>I</v>
      </c>
      <c r="C813" s="21">
        <f t="shared" si="74"/>
        <v>47085.71</v>
      </c>
      <c r="D813" s="28" t="str">
        <f t="shared" si="75"/>
        <v>vis</v>
      </c>
      <c r="E813" s="56">
        <f>VLOOKUP(C813,Active!C$21:E$973,3,FALSE)</f>
        <v>1370.0003464644847</v>
      </c>
      <c r="F813" s="6" t="s">
        <v>1481</v>
      </c>
      <c r="G813" s="28" t="str">
        <f t="shared" si="76"/>
        <v>47085.710</v>
      </c>
      <c r="H813" s="21">
        <f t="shared" si="77"/>
        <v>1370</v>
      </c>
      <c r="I813" s="57" t="s">
        <v>865</v>
      </c>
      <c r="J813" s="58" t="s">
        <v>866</v>
      </c>
      <c r="K813" s="57">
        <v>1370</v>
      </c>
      <c r="L813" s="57" t="s">
        <v>3017</v>
      </c>
      <c r="M813" s="58" t="s">
        <v>1979</v>
      </c>
      <c r="N813" s="58"/>
      <c r="O813" s="59" t="s">
        <v>184</v>
      </c>
      <c r="P813" s="59" t="s">
        <v>214</v>
      </c>
    </row>
    <row r="814" spans="1:16" ht="13.5" thickBot="1">
      <c r="A814" s="21" t="str">
        <f t="shared" si="72"/>
        <v> VSSC 70.19 </v>
      </c>
      <c r="B814" s="6" t="str">
        <f t="shared" si="73"/>
        <v>I</v>
      </c>
      <c r="C814" s="21">
        <f t="shared" si="74"/>
        <v>47138.271999999997</v>
      </c>
      <c r="D814" s="28" t="str">
        <f t="shared" si="75"/>
        <v>vis</v>
      </c>
      <c r="E814" s="56">
        <f>VLOOKUP(C814,Active!C$21:E$973,3,FALSE)</f>
        <v>1398.9985410976385</v>
      </c>
      <c r="F814" s="6" t="s">
        <v>1481</v>
      </c>
      <c r="G814" s="28" t="str">
        <f t="shared" si="76"/>
        <v>47138.272</v>
      </c>
      <c r="H814" s="21">
        <f t="shared" si="77"/>
        <v>1399</v>
      </c>
      <c r="I814" s="57" t="s">
        <v>867</v>
      </c>
      <c r="J814" s="58" t="s">
        <v>868</v>
      </c>
      <c r="K814" s="57">
        <v>1399</v>
      </c>
      <c r="L814" s="57" t="s">
        <v>1946</v>
      </c>
      <c r="M814" s="58" t="s">
        <v>1979</v>
      </c>
      <c r="N814" s="58"/>
      <c r="O814" s="59" t="s">
        <v>869</v>
      </c>
      <c r="P814" s="59" t="s">
        <v>870</v>
      </c>
    </row>
    <row r="815" spans="1:16" ht="13.5" thickBot="1">
      <c r="A815" s="21" t="str">
        <f t="shared" si="72"/>
        <v>BAVM 50 </v>
      </c>
      <c r="B815" s="6" t="str">
        <f t="shared" si="73"/>
        <v>I</v>
      </c>
      <c r="C815" s="21">
        <f t="shared" si="74"/>
        <v>47205.330999999998</v>
      </c>
      <c r="D815" s="28" t="str">
        <f t="shared" si="75"/>
        <v>vis</v>
      </c>
      <c r="E815" s="56">
        <f>VLOOKUP(C815,Active!C$21:E$973,3,FALSE)</f>
        <v>1435.9946587093116</v>
      </c>
      <c r="F815" s="6" t="s">
        <v>1481</v>
      </c>
      <c r="G815" s="28" t="str">
        <f t="shared" si="76"/>
        <v>47205.331</v>
      </c>
      <c r="H815" s="21">
        <f t="shared" si="77"/>
        <v>1436</v>
      </c>
      <c r="I815" s="57" t="s">
        <v>871</v>
      </c>
      <c r="J815" s="58" t="s">
        <v>872</v>
      </c>
      <c r="K815" s="57">
        <v>1436</v>
      </c>
      <c r="L815" s="57" t="s">
        <v>2628</v>
      </c>
      <c r="M815" s="58" t="s">
        <v>1979</v>
      </c>
      <c r="N815" s="58"/>
      <c r="O815" s="59" t="s">
        <v>518</v>
      </c>
      <c r="P815" s="60" t="s">
        <v>837</v>
      </c>
    </row>
    <row r="816" spans="1:16" ht="13.5" thickBot="1">
      <c r="A816" s="21" t="str">
        <f t="shared" si="72"/>
        <v> AOEB 1 </v>
      </c>
      <c r="B816" s="6" t="str">
        <f t="shared" si="73"/>
        <v>I</v>
      </c>
      <c r="C816" s="21">
        <f t="shared" si="74"/>
        <v>47212.614999999998</v>
      </c>
      <c r="D816" s="28" t="str">
        <f t="shared" si="75"/>
        <v>vis</v>
      </c>
      <c r="E816" s="56">
        <f>VLOOKUP(C816,Active!C$21:E$973,3,FALSE)</f>
        <v>1440.0132053724501</v>
      </c>
      <c r="F816" s="6" t="s">
        <v>1481</v>
      </c>
      <c r="G816" s="28" t="str">
        <f t="shared" si="76"/>
        <v>47212.615</v>
      </c>
      <c r="H816" s="21">
        <f t="shared" si="77"/>
        <v>1440</v>
      </c>
      <c r="I816" s="57" t="s">
        <v>873</v>
      </c>
      <c r="J816" s="58" t="s">
        <v>874</v>
      </c>
      <c r="K816" s="57">
        <v>1440</v>
      </c>
      <c r="L816" s="57" t="s">
        <v>703</v>
      </c>
      <c r="M816" s="58" t="s">
        <v>1979</v>
      </c>
      <c r="N816" s="58"/>
      <c r="O816" s="59" t="s">
        <v>204</v>
      </c>
      <c r="P816" s="59" t="s">
        <v>214</v>
      </c>
    </row>
    <row r="817" spans="1:16" ht="13.5" thickBot="1">
      <c r="A817" s="21" t="str">
        <f t="shared" si="72"/>
        <v> AOEB 1 </v>
      </c>
      <c r="B817" s="6" t="str">
        <f t="shared" si="73"/>
        <v>I</v>
      </c>
      <c r="C817" s="21">
        <f t="shared" si="74"/>
        <v>47388.423000000003</v>
      </c>
      <c r="D817" s="28" t="str">
        <f t="shared" si="75"/>
        <v>vis</v>
      </c>
      <c r="E817" s="56">
        <f>VLOOKUP(C817,Active!C$21:E$973,3,FALSE)</f>
        <v>1537.0056067663431</v>
      </c>
      <c r="F817" s="6" t="s">
        <v>1481</v>
      </c>
      <c r="G817" s="28" t="str">
        <f t="shared" si="76"/>
        <v>47388.423</v>
      </c>
      <c r="H817" s="21">
        <f t="shared" si="77"/>
        <v>1537</v>
      </c>
      <c r="I817" s="57" t="s">
        <v>875</v>
      </c>
      <c r="J817" s="58" t="s">
        <v>876</v>
      </c>
      <c r="K817" s="57">
        <v>1537</v>
      </c>
      <c r="L817" s="57" t="s">
        <v>3084</v>
      </c>
      <c r="M817" s="58" t="s">
        <v>1979</v>
      </c>
      <c r="N817" s="58"/>
      <c r="O817" s="59" t="s">
        <v>204</v>
      </c>
      <c r="P817" s="59" t="s">
        <v>214</v>
      </c>
    </row>
    <row r="818" spans="1:16" ht="13.5" thickBot="1">
      <c r="A818" s="21" t="str">
        <f t="shared" si="72"/>
        <v> BBS 90 </v>
      </c>
      <c r="B818" s="6" t="str">
        <f t="shared" si="73"/>
        <v>I</v>
      </c>
      <c r="C818" s="21">
        <f t="shared" si="74"/>
        <v>47388.432000000001</v>
      </c>
      <c r="D818" s="28" t="str">
        <f t="shared" si="75"/>
        <v>vis</v>
      </c>
      <c r="E818" s="56">
        <f>VLOOKUP(C818,Active!C$21:E$973,3,FALSE)</f>
        <v>1537.010572021692</v>
      </c>
      <c r="F818" s="6" t="s">
        <v>1481</v>
      </c>
      <c r="G818" s="28" t="str">
        <f t="shared" si="76"/>
        <v>47388.432</v>
      </c>
      <c r="H818" s="21">
        <f t="shared" si="77"/>
        <v>1537</v>
      </c>
      <c r="I818" s="57" t="s">
        <v>877</v>
      </c>
      <c r="J818" s="58" t="s">
        <v>878</v>
      </c>
      <c r="K818" s="57">
        <v>1537</v>
      </c>
      <c r="L818" s="57" t="s">
        <v>19</v>
      </c>
      <c r="M818" s="58" t="s">
        <v>1979</v>
      </c>
      <c r="N818" s="58"/>
      <c r="O818" s="59" t="s">
        <v>879</v>
      </c>
      <c r="P818" s="59" t="s">
        <v>880</v>
      </c>
    </row>
    <row r="819" spans="1:16" ht="13.5" thickBot="1">
      <c r="A819" s="21" t="str">
        <f t="shared" si="72"/>
        <v> BBS 89 </v>
      </c>
      <c r="B819" s="6" t="str">
        <f t="shared" si="73"/>
        <v>I</v>
      </c>
      <c r="C819" s="21">
        <f t="shared" si="74"/>
        <v>47388.457999999999</v>
      </c>
      <c r="D819" s="28" t="str">
        <f t="shared" si="75"/>
        <v>vis</v>
      </c>
      <c r="E819" s="56">
        <f>VLOOKUP(C819,Active!C$21:E$973,3,FALSE)</f>
        <v>1537.0249160927017</v>
      </c>
      <c r="F819" s="6" t="s">
        <v>1481</v>
      </c>
      <c r="G819" s="28" t="str">
        <f t="shared" si="76"/>
        <v>47388.458</v>
      </c>
      <c r="H819" s="21">
        <f t="shared" si="77"/>
        <v>1537</v>
      </c>
      <c r="I819" s="57" t="s">
        <v>881</v>
      </c>
      <c r="J819" s="58" t="s">
        <v>882</v>
      </c>
      <c r="K819" s="57">
        <v>1537</v>
      </c>
      <c r="L819" s="57" t="s">
        <v>883</v>
      </c>
      <c r="M819" s="58" t="s">
        <v>1979</v>
      </c>
      <c r="N819" s="58"/>
      <c r="O819" s="59" t="s">
        <v>424</v>
      </c>
      <c r="P819" s="59" t="s">
        <v>884</v>
      </c>
    </row>
    <row r="820" spans="1:16" ht="13.5" thickBot="1">
      <c r="A820" s="21" t="str">
        <f t="shared" si="72"/>
        <v> VSSC 72.25 </v>
      </c>
      <c r="B820" s="6" t="str">
        <f t="shared" si="73"/>
        <v>I</v>
      </c>
      <c r="C820" s="21">
        <f t="shared" si="74"/>
        <v>47417.389000000003</v>
      </c>
      <c r="D820" s="28" t="str">
        <f t="shared" si="75"/>
        <v>vis</v>
      </c>
      <c r="E820" s="56">
        <f>VLOOKUP(C820,Active!C$21:E$973,3,FALSE)</f>
        <v>1552.9860052622903</v>
      </c>
      <c r="F820" s="6" t="s">
        <v>1481</v>
      </c>
      <c r="G820" s="28" t="str">
        <f t="shared" si="76"/>
        <v>47417.389</v>
      </c>
      <c r="H820" s="21">
        <f t="shared" si="77"/>
        <v>1553</v>
      </c>
      <c r="I820" s="57" t="s">
        <v>888</v>
      </c>
      <c r="J820" s="58" t="s">
        <v>889</v>
      </c>
      <c r="K820" s="57">
        <v>1553</v>
      </c>
      <c r="L820" s="57" t="s">
        <v>2880</v>
      </c>
      <c r="M820" s="58" t="s">
        <v>1979</v>
      </c>
      <c r="N820" s="58"/>
      <c r="O820" s="59" t="s">
        <v>890</v>
      </c>
      <c r="P820" s="59" t="s">
        <v>891</v>
      </c>
    </row>
    <row r="821" spans="1:16" ht="13.5" thickBot="1">
      <c r="A821" s="21" t="str">
        <f t="shared" si="72"/>
        <v> VSSC 72.25 </v>
      </c>
      <c r="B821" s="6" t="str">
        <f t="shared" si="73"/>
        <v>I</v>
      </c>
      <c r="C821" s="21">
        <f t="shared" si="74"/>
        <v>47435.540800000002</v>
      </c>
      <c r="D821" s="28" t="str">
        <f t="shared" si="75"/>
        <v>vis</v>
      </c>
      <c r="E821" s="56">
        <f>VLOOKUP(C821,Active!C$21:E$973,3,FALSE)</f>
        <v>1563.0002632688747</v>
      </c>
      <c r="F821" s="6" t="s">
        <v>1481</v>
      </c>
      <c r="G821" s="28" t="str">
        <f t="shared" si="76"/>
        <v>47435.5408</v>
      </c>
      <c r="H821" s="21">
        <f t="shared" si="77"/>
        <v>1563</v>
      </c>
      <c r="I821" s="57" t="s">
        <v>892</v>
      </c>
      <c r="J821" s="58" t="s">
        <v>893</v>
      </c>
      <c r="K821" s="57">
        <v>1563</v>
      </c>
      <c r="L821" s="57" t="s">
        <v>488</v>
      </c>
      <c r="M821" s="58" t="s">
        <v>2435</v>
      </c>
      <c r="N821" s="58" t="s">
        <v>2436</v>
      </c>
      <c r="O821" s="59" t="s">
        <v>716</v>
      </c>
      <c r="P821" s="59" t="s">
        <v>891</v>
      </c>
    </row>
    <row r="822" spans="1:16" ht="13.5" thickBot="1">
      <c r="A822" s="21" t="str">
        <f t="shared" si="72"/>
        <v> VSSC 72.25 </v>
      </c>
      <c r="B822" s="6" t="str">
        <f t="shared" si="73"/>
        <v>I</v>
      </c>
      <c r="C822" s="21">
        <f t="shared" si="74"/>
        <v>47515.309000000001</v>
      </c>
      <c r="D822" s="28" t="str">
        <f t="shared" si="75"/>
        <v>vis</v>
      </c>
      <c r="E822" s="56">
        <f>VLOOKUP(C822,Active!C$21:E$973,3,FALSE)</f>
        <v>1607.0079834685698</v>
      </c>
      <c r="F822" s="6" t="s">
        <v>1481</v>
      </c>
      <c r="G822" s="28" t="str">
        <f t="shared" si="76"/>
        <v>47515.309</v>
      </c>
      <c r="H822" s="21">
        <f t="shared" si="77"/>
        <v>1607</v>
      </c>
      <c r="I822" s="57" t="s">
        <v>894</v>
      </c>
      <c r="J822" s="58" t="s">
        <v>895</v>
      </c>
      <c r="K822" s="57">
        <v>1607</v>
      </c>
      <c r="L822" s="57" t="s">
        <v>327</v>
      </c>
      <c r="M822" s="58" t="s">
        <v>1979</v>
      </c>
      <c r="N822" s="58"/>
      <c r="O822" s="59" t="s">
        <v>896</v>
      </c>
      <c r="P822" s="59" t="s">
        <v>891</v>
      </c>
    </row>
    <row r="823" spans="1:16" ht="13.5" thickBot="1">
      <c r="A823" s="21" t="str">
        <f t="shared" si="72"/>
        <v> BBS 91 </v>
      </c>
      <c r="B823" s="6" t="str">
        <f t="shared" si="73"/>
        <v>I</v>
      </c>
      <c r="C823" s="21">
        <f t="shared" si="74"/>
        <v>47553.345999999998</v>
      </c>
      <c r="D823" s="28" t="str">
        <f t="shared" si="75"/>
        <v>vis</v>
      </c>
      <c r="E823" s="56">
        <f>VLOOKUP(C823,Active!C$21:E$973,3,FALSE)</f>
        <v>1627.9928076621168</v>
      </c>
      <c r="F823" s="6" t="s">
        <v>1481</v>
      </c>
      <c r="G823" s="28" t="str">
        <f t="shared" si="76"/>
        <v>47553.346</v>
      </c>
      <c r="H823" s="21">
        <f t="shared" si="77"/>
        <v>1628</v>
      </c>
      <c r="I823" s="57" t="s">
        <v>897</v>
      </c>
      <c r="J823" s="58" t="s">
        <v>898</v>
      </c>
      <c r="K823" s="57">
        <v>1628</v>
      </c>
      <c r="L823" s="57" t="s">
        <v>3010</v>
      </c>
      <c r="M823" s="58" t="s">
        <v>1979</v>
      </c>
      <c r="N823" s="58"/>
      <c r="O823" s="59" t="s">
        <v>899</v>
      </c>
      <c r="P823" s="59" t="s">
        <v>900</v>
      </c>
    </row>
    <row r="824" spans="1:16" ht="13.5" thickBot="1">
      <c r="A824" s="21" t="str">
        <f t="shared" si="72"/>
        <v> BBS 91 </v>
      </c>
      <c r="B824" s="6" t="str">
        <f t="shared" si="73"/>
        <v>I</v>
      </c>
      <c r="C824" s="21">
        <f t="shared" si="74"/>
        <v>47562.394999999997</v>
      </c>
      <c r="D824" s="28" t="str">
        <f t="shared" si="75"/>
        <v>vis</v>
      </c>
      <c r="E824" s="56">
        <f>VLOOKUP(C824,Active!C$21:E$973,3,FALSE)</f>
        <v>1632.985096068863</v>
      </c>
      <c r="F824" s="6" t="s">
        <v>1481</v>
      </c>
      <c r="G824" s="28" t="str">
        <f t="shared" si="76"/>
        <v>47562.395</v>
      </c>
      <c r="H824" s="21">
        <f t="shared" si="77"/>
        <v>1633</v>
      </c>
      <c r="I824" s="57" t="s">
        <v>901</v>
      </c>
      <c r="J824" s="58" t="s">
        <v>902</v>
      </c>
      <c r="K824" s="57">
        <v>1633</v>
      </c>
      <c r="L824" s="57" t="s">
        <v>2667</v>
      </c>
      <c r="M824" s="58" t="s">
        <v>1979</v>
      </c>
      <c r="N824" s="58"/>
      <c r="O824" s="59" t="s">
        <v>899</v>
      </c>
      <c r="P824" s="59" t="s">
        <v>900</v>
      </c>
    </row>
    <row r="825" spans="1:16" ht="13.5" thickBot="1">
      <c r="A825" s="21" t="str">
        <f t="shared" si="72"/>
        <v> AOEB 1 </v>
      </c>
      <c r="B825" s="6" t="str">
        <f t="shared" si="73"/>
        <v>I</v>
      </c>
      <c r="C825" s="21">
        <f t="shared" si="74"/>
        <v>47674.819000000003</v>
      </c>
      <c r="D825" s="28" t="str">
        <f t="shared" si="75"/>
        <v>vis</v>
      </c>
      <c r="E825" s="56">
        <f>VLOOKUP(C825,Active!C$21:E$973,3,FALSE)</f>
        <v>1695.0088591189367</v>
      </c>
      <c r="F825" s="6" t="s">
        <v>1481</v>
      </c>
      <c r="G825" s="28" t="str">
        <f t="shared" si="76"/>
        <v>47674.819</v>
      </c>
      <c r="H825" s="21">
        <f t="shared" si="77"/>
        <v>1695</v>
      </c>
      <c r="I825" s="57" t="s">
        <v>903</v>
      </c>
      <c r="J825" s="58" t="s">
        <v>904</v>
      </c>
      <c r="K825" s="57">
        <v>1695</v>
      </c>
      <c r="L825" s="57" t="s">
        <v>3044</v>
      </c>
      <c r="M825" s="58" t="s">
        <v>1979</v>
      </c>
      <c r="N825" s="58"/>
      <c r="O825" s="59" t="s">
        <v>204</v>
      </c>
      <c r="P825" s="59" t="s">
        <v>214</v>
      </c>
    </row>
    <row r="826" spans="1:16" ht="13.5" thickBot="1">
      <c r="A826" s="21" t="str">
        <f t="shared" si="72"/>
        <v> BRNO 31 </v>
      </c>
      <c r="B826" s="6" t="str">
        <f t="shared" si="73"/>
        <v>I</v>
      </c>
      <c r="C826" s="21">
        <f t="shared" si="74"/>
        <v>47687.49</v>
      </c>
      <c r="D826" s="28" t="str">
        <f t="shared" si="75"/>
        <v>vis</v>
      </c>
      <c r="E826" s="56">
        <f>VLOOKUP(C826,Active!C$21:E$973,3,FALSE)</f>
        <v>1701.9993869564723</v>
      </c>
      <c r="F826" s="6" t="s">
        <v>1481</v>
      </c>
      <c r="G826" s="28" t="str">
        <f t="shared" si="76"/>
        <v>47687.490</v>
      </c>
      <c r="H826" s="21">
        <f t="shared" si="77"/>
        <v>1702</v>
      </c>
      <c r="I826" s="57" t="s">
        <v>905</v>
      </c>
      <c r="J826" s="58" t="s">
        <v>906</v>
      </c>
      <c r="K826" s="57">
        <v>1702</v>
      </c>
      <c r="L826" s="57" t="s">
        <v>3270</v>
      </c>
      <c r="M826" s="58" t="s">
        <v>1979</v>
      </c>
      <c r="N826" s="58"/>
      <c r="O826" s="59" t="s">
        <v>907</v>
      </c>
      <c r="P826" s="59" t="s">
        <v>908</v>
      </c>
    </row>
    <row r="827" spans="1:16" ht="13.5" thickBot="1">
      <c r="A827" s="21" t="str">
        <f t="shared" si="72"/>
        <v> VSSC 73 </v>
      </c>
      <c r="B827" s="6" t="str">
        <f t="shared" si="73"/>
        <v>II</v>
      </c>
      <c r="C827" s="21">
        <f t="shared" si="74"/>
        <v>47697.469299999997</v>
      </c>
      <c r="D827" s="28" t="str">
        <f t="shared" si="75"/>
        <v>vis</v>
      </c>
      <c r="E827" s="56">
        <f>VLOOKUP(C827,Active!C$21:E$973,3,FALSE)</f>
        <v>1707.5049172578806</v>
      </c>
      <c r="F827" s="6" t="s">
        <v>1481</v>
      </c>
      <c r="G827" s="28" t="str">
        <f t="shared" si="76"/>
        <v>47697.4693</v>
      </c>
      <c r="H827" s="21">
        <f t="shared" si="77"/>
        <v>1707.5</v>
      </c>
      <c r="I827" s="57" t="s">
        <v>909</v>
      </c>
      <c r="J827" s="58" t="s">
        <v>910</v>
      </c>
      <c r="K827" s="57">
        <v>1707.5</v>
      </c>
      <c r="L827" s="57" t="s">
        <v>911</v>
      </c>
      <c r="M827" s="58" t="s">
        <v>2435</v>
      </c>
      <c r="N827" s="58" t="s">
        <v>2436</v>
      </c>
      <c r="O827" s="59" t="s">
        <v>716</v>
      </c>
      <c r="P827" s="59" t="s">
        <v>912</v>
      </c>
    </row>
    <row r="828" spans="1:16" ht="13.5" thickBot="1">
      <c r="A828" s="21" t="str">
        <f t="shared" si="72"/>
        <v> BBS 93 </v>
      </c>
      <c r="B828" s="6" t="str">
        <f t="shared" si="73"/>
        <v>I</v>
      </c>
      <c r="C828" s="21">
        <f t="shared" si="74"/>
        <v>47803.489000000001</v>
      </c>
      <c r="D828" s="28" t="str">
        <f t="shared" si="75"/>
        <v>vis</v>
      </c>
      <c r="E828" s="56">
        <f>VLOOKUP(C828,Active!C$21:E$973,3,FALSE)</f>
        <v>1765.9954597705096</v>
      </c>
      <c r="F828" s="6" t="s">
        <v>1481</v>
      </c>
      <c r="G828" s="28" t="str">
        <f t="shared" si="76"/>
        <v>47803.489</v>
      </c>
      <c r="H828" s="21">
        <f t="shared" si="77"/>
        <v>1766</v>
      </c>
      <c r="I828" s="57" t="s">
        <v>917</v>
      </c>
      <c r="J828" s="58" t="s">
        <v>918</v>
      </c>
      <c r="K828" s="57">
        <v>1766</v>
      </c>
      <c r="L828" s="57" t="s">
        <v>3077</v>
      </c>
      <c r="M828" s="58" t="s">
        <v>1979</v>
      </c>
      <c r="N828" s="58"/>
      <c r="O828" s="59" t="s">
        <v>899</v>
      </c>
      <c r="P828" s="59" t="s">
        <v>919</v>
      </c>
    </row>
    <row r="829" spans="1:16" ht="13.5" thickBot="1">
      <c r="A829" s="21" t="str">
        <f t="shared" si="72"/>
        <v> BBS 93 </v>
      </c>
      <c r="B829" s="6" t="str">
        <f t="shared" si="73"/>
        <v>I</v>
      </c>
      <c r="C829" s="21">
        <f t="shared" si="74"/>
        <v>47805.324999999997</v>
      </c>
      <c r="D829" s="28" t="str">
        <f t="shared" si="75"/>
        <v>vis</v>
      </c>
      <c r="E829" s="56">
        <f>VLOOKUP(C829,Active!C$21:E$973,3,FALSE)</f>
        <v>1767.008371861875</v>
      </c>
      <c r="F829" s="6" t="s">
        <v>1481</v>
      </c>
      <c r="G829" s="28" t="str">
        <f t="shared" si="76"/>
        <v>47805.325</v>
      </c>
      <c r="H829" s="21">
        <f t="shared" si="77"/>
        <v>1767</v>
      </c>
      <c r="I829" s="57" t="s">
        <v>920</v>
      </c>
      <c r="J829" s="58" t="s">
        <v>921</v>
      </c>
      <c r="K829" s="57">
        <v>1767</v>
      </c>
      <c r="L829" s="57" t="s">
        <v>3284</v>
      </c>
      <c r="M829" s="58" t="s">
        <v>1979</v>
      </c>
      <c r="N829" s="58"/>
      <c r="O829" s="59" t="s">
        <v>922</v>
      </c>
      <c r="P829" s="59" t="s">
        <v>919</v>
      </c>
    </row>
    <row r="830" spans="1:16" ht="13.5" thickBot="1">
      <c r="A830" s="21" t="str">
        <f t="shared" si="72"/>
        <v>BAVM 56 </v>
      </c>
      <c r="B830" s="6" t="str">
        <f t="shared" si="73"/>
        <v>I</v>
      </c>
      <c r="C830" s="21">
        <f t="shared" si="74"/>
        <v>47814.364999999998</v>
      </c>
      <c r="D830" s="28" t="str">
        <f t="shared" si="75"/>
        <v>vis</v>
      </c>
      <c r="E830" s="56">
        <f>VLOOKUP(C830,Active!C$21:E$973,3,FALSE)</f>
        <v>1771.9956950132723</v>
      </c>
      <c r="F830" s="6" t="s">
        <v>1481</v>
      </c>
      <c r="G830" s="28" t="str">
        <f t="shared" si="76"/>
        <v>47814.365</v>
      </c>
      <c r="H830" s="21">
        <f t="shared" si="77"/>
        <v>1772</v>
      </c>
      <c r="I830" s="57" t="s">
        <v>923</v>
      </c>
      <c r="J830" s="58" t="s">
        <v>924</v>
      </c>
      <c r="K830" s="57">
        <v>1772</v>
      </c>
      <c r="L830" s="57" t="s">
        <v>3077</v>
      </c>
      <c r="M830" s="58" t="s">
        <v>1979</v>
      </c>
      <c r="N830" s="58"/>
      <c r="O830" s="59" t="s">
        <v>925</v>
      </c>
      <c r="P830" s="60" t="s">
        <v>926</v>
      </c>
    </row>
    <row r="831" spans="1:16" ht="13.5" thickBot="1">
      <c r="A831" s="21" t="str">
        <f t="shared" si="72"/>
        <v> BBS 94 </v>
      </c>
      <c r="B831" s="6" t="str">
        <f t="shared" si="73"/>
        <v>I</v>
      </c>
      <c r="C831" s="21">
        <f t="shared" si="74"/>
        <v>47854.245999999999</v>
      </c>
      <c r="D831" s="28" t="str">
        <f t="shared" si="75"/>
        <v>vis</v>
      </c>
      <c r="E831" s="56">
        <f>VLOOKUP(C831,Active!C$21:E$973,3,FALSE)</f>
        <v>1793.9978448585005</v>
      </c>
      <c r="F831" s="6" t="s">
        <v>1481</v>
      </c>
      <c r="G831" s="28" t="str">
        <f t="shared" si="76"/>
        <v>47854.246</v>
      </c>
      <c r="H831" s="21">
        <f t="shared" si="77"/>
        <v>1794</v>
      </c>
      <c r="I831" s="57" t="s">
        <v>927</v>
      </c>
      <c r="J831" s="58" t="s">
        <v>928</v>
      </c>
      <c r="K831" s="57">
        <v>1794</v>
      </c>
      <c r="L831" s="57" t="s">
        <v>2894</v>
      </c>
      <c r="M831" s="58" t="s">
        <v>1979</v>
      </c>
      <c r="N831" s="58"/>
      <c r="O831" s="59" t="s">
        <v>922</v>
      </c>
      <c r="P831" s="59" t="s">
        <v>929</v>
      </c>
    </row>
    <row r="832" spans="1:16" ht="13.5" thickBot="1">
      <c r="A832" s="21" t="str">
        <f t="shared" si="72"/>
        <v> MTEO 20.35 </v>
      </c>
      <c r="B832" s="6" t="str">
        <f t="shared" si="73"/>
        <v>I</v>
      </c>
      <c r="C832" s="21">
        <f t="shared" si="74"/>
        <v>47863.307000000001</v>
      </c>
      <c r="D832" s="28" t="str">
        <f t="shared" si="75"/>
        <v>vis</v>
      </c>
      <c r="E832" s="56">
        <f>VLOOKUP(C832,Active!C$21:E$973,3,FALSE)</f>
        <v>1798.9967536057145</v>
      </c>
      <c r="F832" s="6" t="s">
        <v>1481</v>
      </c>
      <c r="G832" s="28" t="str">
        <f t="shared" si="76"/>
        <v>47863.307</v>
      </c>
      <c r="H832" s="21">
        <f t="shared" si="77"/>
        <v>1799</v>
      </c>
      <c r="I832" s="57" t="s">
        <v>930</v>
      </c>
      <c r="J832" s="58" t="s">
        <v>931</v>
      </c>
      <c r="K832" s="57">
        <v>1799</v>
      </c>
      <c r="L832" s="57" t="s">
        <v>2981</v>
      </c>
      <c r="M832" s="58" t="s">
        <v>1979</v>
      </c>
      <c r="N832" s="58"/>
      <c r="O832" s="59" t="s">
        <v>846</v>
      </c>
      <c r="P832" s="59" t="s">
        <v>932</v>
      </c>
    </row>
    <row r="833" spans="1:16" ht="13.5" thickBot="1">
      <c r="A833" s="21" t="str">
        <f t="shared" si="72"/>
        <v> AOEB 1 </v>
      </c>
      <c r="B833" s="6" t="str">
        <f t="shared" si="73"/>
        <v>I</v>
      </c>
      <c r="C833" s="21">
        <f t="shared" si="74"/>
        <v>47870.572999999997</v>
      </c>
      <c r="D833" s="28" t="str">
        <f t="shared" si="75"/>
        <v>vis</v>
      </c>
      <c r="E833" s="56">
        <f>VLOOKUP(C833,Active!C$21:E$973,3,FALSE)</f>
        <v>1803.0053697581513</v>
      </c>
      <c r="F833" s="6" t="s">
        <v>1481</v>
      </c>
      <c r="G833" s="28" t="str">
        <f t="shared" si="76"/>
        <v>47870.573</v>
      </c>
      <c r="H833" s="21">
        <f t="shared" si="77"/>
        <v>1803</v>
      </c>
      <c r="I833" s="57" t="s">
        <v>933</v>
      </c>
      <c r="J833" s="58" t="s">
        <v>934</v>
      </c>
      <c r="K833" s="57">
        <v>1803</v>
      </c>
      <c r="L833" s="57" t="s">
        <v>3084</v>
      </c>
      <c r="M833" s="58" t="s">
        <v>1979</v>
      </c>
      <c r="N833" s="58"/>
      <c r="O833" s="59" t="s">
        <v>935</v>
      </c>
      <c r="P833" s="59" t="s">
        <v>214</v>
      </c>
    </row>
    <row r="834" spans="1:16" ht="13.5" thickBot="1">
      <c r="A834" s="21" t="str">
        <f t="shared" si="72"/>
        <v> BBS 94 </v>
      </c>
      <c r="B834" s="6" t="str">
        <f t="shared" si="73"/>
        <v>I</v>
      </c>
      <c r="C834" s="21">
        <f t="shared" si="74"/>
        <v>47890.502</v>
      </c>
      <c r="D834" s="28" t="str">
        <f t="shared" si="75"/>
        <v>vis</v>
      </c>
      <c r="E834" s="56">
        <f>VLOOKUP(C834,Active!C$21:E$973,3,FALSE)</f>
        <v>1814.00010018782</v>
      </c>
      <c r="F834" s="6" t="s">
        <v>1481</v>
      </c>
      <c r="G834" s="28" t="str">
        <f t="shared" si="76"/>
        <v>47890.502</v>
      </c>
      <c r="H834" s="21">
        <f t="shared" si="77"/>
        <v>1814</v>
      </c>
      <c r="I834" s="57" t="s">
        <v>936</v>
      </c>
      <c r="J834" s="58" t="s">
        <v>937</v>
      </c>
      <c r="K834" s="57">
        <v>1814</v>
      </c>
      <c r="L834" s="57" t="s">
        <v>3412</v>
      </c>
      <c r="M834" s="58" t="s">
        <v>1979</v>
      </c>
      <c r="N834" s="58"/>
      <c r="O834" s="59" t="s">
        <v>938</v>
      </c>
      <c r="P834" s="59" t="s">
        <v>929</v>
      </c>
    </row>
    <row r="835" spans="1:16" ht="13.5" thickBot="1">
      <c r="A835" s="21" t="str">
        <f t="shared" si="72"/>
        <v>BAVM 56 </v>
      </c>
      <c r="B835" s="6" t="str">
        <f t="shared" si="73"/>
        <v>I</v>
      </c>
      <c r="C835" s="21">
        <f t="shared" si="74"/>
        <v>48017.37</v>
      </c>
      <c r="D835" s="28" t="str">
        <f t="shared" si="75"/>
        <v>vis</v>
      </c>
      <c r="E835" s="56">
        <f>VLOOKUP(C835,Active!C$21:E$973,3,FALSE)</f>
        <v>1883.9925463793491</v>
      </c>
      <c r="F835" s="6" t="s">
        <v>1481</v>
      </c>
      <c r="G835" s="28" t="str">
        <f t="shared" si="76"/>
        <v>48017.370</v>
      </c>
      <c r="H835" s="21">
        <f t="shared" si="77"/>
        <v>1884</v>
      </c>
      <c r="I835" s="57" t="s">
        <v>939</v>
      </c>
      <c r="J835" s="58" t="s">
        <v>940</v>
      </c>
      <c r="K835" s="57">
        <v>1884</v>
      </c>
      <c r="L835" s="57" t="s">
        <v>2914</v>
      </c>
      <c r="M835" s="58" t="s">
        <v>1979</v>
      </c>
      <c r="N835" s="58"/>
      <c r="O835" s="59" t="s">
        <v>925</v>
      </c>
      <c r="P835" s="60" t="s">
        <v>926</v>
      </c>
    </row>
    <row r="836" spans="1:16" ht="13.5" thickBot="1">
      <c r="A836" s="21" t="str">
        <f t="shared" si="72"/>
        <v>BAVM 59 </v>
      </c>
      <c r="B836" s="6" t="str">
        <f t="shared" si="73"/>
        <v>I</v>
      </c>
      <c r="C836" s="21">
        <f t="shared" si="74"/>
        <v>48113.434999999998</v>
      </c>
      <c r="D836" s="28" t="str">
        <f t="shared" si="75"/>
        <v>vis</v>
      </c>
      <c r="E836" s="56">
        <f>VLOOKUP(C836,Active!C$21:E$973,3,FALSE)</f>
        <v>1936.9911302885205</v>
      </c>
      <c r="F836" s="6" t="s">
        <v>1481</v>
      </c>
      <c r="G836" s="28" t="str">
        <f t="shared" si="76"/>
        <v>48113.435</v>
      </c>
      <c r="H836" s="21">
        <f t="shared" si="77"/>
        <v>1937</v>
      </c>
      <c r="I836" s="57" t="s">
        <v>941</v>
      </c>
      <c r="J836" s="58" t="s">
        <v>942</v>
      </c>
      <c r="K836" s="57">
        <v>1937</v>
      </c>
      <c r="L836" s="57" t="s">
        <v>2909</v>
      </c>
      <c r="M836" s="58" t="s">
        <v>1979</v>
      </c>
      <c r="N836" s="58"/>
      <c r="O836" s="59" t="s">
        <v>925</v>
      </c>
      <c r="P836" s="60" t="s">
        <v>943</v>
      </c>
    </row>
    <row r="837" spans="1:16" ht="13.5" thickBot="1">
      <c r="A837" s="21" t="str">
        <f t="shared" si="72"/>
        <v> BRNO 31 </v>
      </c>
      <c r="B837" s="6" t="str">
        <f t="shared" si="73"/>
        <v>I</v>
      </c>
      <c r="C837" s="21">
        <f t="shared" si="74"/>
        <v>48133.383999999998</v>
      </c>
      <c r="D837" s="28" t="str">
        <f t="shared" si="75"/>
        <v>vis</v>
      </c>
      <c r="E837" s="56">
        <f>VLOOKUP(C837,Active!C$21:E$973,3,FALSE)</f>
        <v>1947.9968946189649</v>
      </c>
      <c r="F837" s="6" t="s">
        <v>1481</v>
      </c>
      <c r="G837" s="28" t="str">
        <f t="shared" si="76"/>
        <v>48133.384</v>
      </c>
      <c r="H837" s="21">
        <f t="shared" si="77"/>
        <v>1948</v>
      </c>
      <c r="I837" s="57" t="s">
        <v>944</v>
      </c>
      <c r="J837" s="58" t="s">
        <v>945</v>
      </c>
      <c r="K837" s="57">
        <v>1948</v>
      </c>
      <c r="L837" s="57" t="s">
        <v>2981</v>
      </c>
      <c r="M837" s="58" t="s">
        <v>1979</v>
      </c>
      <c r="N837" s="58"/>
      <c r="O837" s="59" t="s">
        <v>946</v>
      </c>
      <c r="P837" s="59" t="s">
        <v>908</v>
      </c>
    </row>
    <row r="838" spans="1:16" ht="13.5" thickBot="1">
      <c r="A838" s="21" t="str">
        <f t="shared" si="72"/>
        <v> BRNO 31 </v>
      </c>
      <c r="B838" s="6" t="str">
        <f t="shared" si="73"/>
        <v>I</v>
      </c>
      <c r="C838" s="21">
        <f t="shared" si="74"/>
        <v>48153.324000000001</v>
      </c>
      <c r="D838" s="28" t="str">
        <f t="shared" si="75"/>
        <v>vis</v>
      </c>
      <c r="E838" s="56">
        <f>VLOOKUP(C838,Active!C$21:E$973,3,FALSE)</f>
        <v>1958.9976936940604</v>
      </c>
      <c r="F838" s="6" t="s">
        <v>1481</v>
      </c>
      <c r="G838" s="28" t="str">
        <f t="shared" si="76"/>
        <v>48153.324</v>
      </c>
      <c r="H838" s="21">
        <f t="shared" si="77"/>
        <v>1959</v>
      </c>
      <c r="I838" s="57" t="s">
        <v>947</v>
      </c>
      <c r="J838" s="58" t="s">
        <v>948</v>
      </c>
      <c r="K838" s="57">
        <v>1959</v>
      </c>
      <c r="L838" s="57" t="s">
        <v>2894</v>
      </c>
      <c r="M838" s="58" t="s">
        <v>1979</v>
      </c>
      <c r="N838" s="58"/>
      <c r="O838" s="59" t="s">
        <v>949</v>
      </c>
      <c r="P838" s="59" t="s">
        <v>908</v>
      </c>
    </row>
    <row r="839" spans="1:16" ht="13.5" thickBot="1">
      <c r="A839" s="21" t="str">
        <f t="shared" si="72"/>
        <v> BBS 96 </v>
      </c>
      <c r="B839" s="6" t="str">
        <f t="shared" si="73"/>
        <v>I</v>
      </c>
      <c r="C839" s="21">
        <f t="shared" si="74"/>
        <v>48153.326000000001</v>
      </c>
      <c r="D839" s="28" t="str">
        <f t="shared" si="75"/>
        <v>vis</v>
      </c>
      <c r="E839" s="56">
        <f>VLOOKUP(C839,Active!C$21:E$973,3,FALSE)</f>
        <v>1958.9987970841385</v>
      </c>
      <c r="F839" s="6" t="s">
        <v>1481</v>
      </c>
      <c r="G839" s="28" t="str">
        <f t="shared" si="76"/>
        <v>48153.326</v>
      </c>
      <c r="H839" s="21">
        <f t="shared" si="77"/>
        <v>1959</v>
      </c>
      <c r="I839" s="57" t="s">
        <v>950</v>
      </c>
      <c r="J839" s="58" t="s">
        <v>951</v>
      </c>
      <c r="K839" s="57">
        <v>1959</v>
      </c>
      <c r="L839" s="57" t="s">
        <v>3210</v>
      </c>
      <c r="M839" s="58" t="s">
        <v>1979</v>
      </c>
      <c r="N839" s="58"/>
      <c r="O839" s="59" t="s">
        <v>922</v>
      </c>
      <c r="P839" s="59" t="s">
        <v>952</v>
      </c>
    </row>
    <row r="840" spans="1:16" ht="13.5" thickBot="1">
      <c r="A840" s="21" t="str">
        <f t="shared" si="72"/>
        <v> BRNO 31 </v>
      </c>
      <c r="B840" s="6" t="str">
        <f t="shared" si="73"/>
        <v>I</v>
      </c>
      <c r="C840" s="21">
        <f t="shared" si="74"/>
        <v>48182.358999999997</v>
      </c>
      <c r="D840" s="28" t="str">
        <f t="shared" si="75"/>
        <v>vis</v>
      </c>
      <c r="E840" s="56">
        <f>VLOOKUP(C840,Active!C$21:E$973,3,FALSE)</f>
        <v>1975.0161591476874</v>
      </c>
      <c r="F840" s="6" t="s">
        <v>1481</v>
      </c>
      <c r="G840" s="28" t="str">
        <f t="shared" si="76"/>
        <v>48182.359</v>
      </c>
      <c r="H840" s="21">
        <f t="shared" si="77"/>
        <v>1975</v>
      </c>
      <c r="I840" s="57" t="s">
        <v>953</v>
      </c>
      <c r="J840" s="58" t="s">
        <v>954</v>
      </c>
      <c r="K840" s="57">
        <v>1975</v>
      </c>
      <c r="L840" s="57" t="s">
        <v>475</v>
      </c>
      <c r="M840" s="58" t="s">
        <v>1979</v>
      </c>
      <c r="N840" s="58"/>
      <c r="O840" s="59" t="s">
        <v>955</v>
      </c>
      <c r="P840" s="59" t="s">
        <v>908</v>
      </c>
    </row>
    <row r="841" spans="1:16" ht="13.5" thickBot="1">
      <c r="A841" s="21" t="str">
        <f t="shared" si="72"/>
        <v> BRNO 31 </v>
      </c>
      <c r="B841" s="6" t="str">
        <f t="shared" si="73"/>
        <v>I</v>
      </c>
      <c r="C841" s="21">
        <f t="shared" si="74"/>
        <v>48249.394999999997</v>
      </c>
      <c r="D841" s="28" t="str">
        <f t="shared" si="75"/>
        <v>vis</v>
      </c>
      <c r="E841" s="56">
        <f>VLOOKUP(C841,Active!C$21:E$973,3,FALSE)</f>
        <v>2011.9995877734659</v>
      </c>
      <c r="F841" s="6" t="s">
        <v>1481</v>
      </c>
      <c r="G841" s="28" t="str">
        <f t="shared" si="76"/>
        <v>48249.395</v>
      </c>
      <c r="H841" s="21">
        <f t="shared" si="77"/>
        <v>2012</v>
      </c>
      <c r="I841" s="57" t="s">
        <v>956</v>
      </c>
      <c r="J841" s="58" t="s">
        <v>957</v>
      </c>
      <c r="K841" s="57">
        <v>2012</v>
      </c>
      <c r="L841" s="57" t="s">
        <v>3270</v>
      </c>
      <c r="M841" s="58" t="s">
        <v>1979</v>
      </c>
      <c r="N841" s="58"/>
      <c r="O841" s="59" t="s">
        <v>958</v>
      </c>
      <c r="P841" s="59" t="s">
        <v>908</v>
      </c>
    </row>
    <row r="842" spans="1:16" ht="13.5" thickBot="1">
      <c r="A842" s="21" t="str">
        <f t="shared" si="72"/>
        <v> BRNO 31 </v>
      </c>
      <c r="B842" s="6" t="str">
        <f t="shared" si="73"/>
        <v>I</v>
      </c>
      <c r="C842" s="21">
        <f t="shared" si="74"/>
        <v>48481.394</v>
      </c>
      <c r="D842" s="28" t="str">
        <f t="shared" si="75"/>
        <v>vis</v>
      </c>
      <c r="E842" s="56">
        <f>VLOOKUP(C842,Active!C$21:E$973,3,FALSE)</f>
        <v>2139.9922850965772</v>
      </c>
      <c r="F842" s="6" t="s">
        <v>1481</v>
      </c>
      <c r="G842" s="28" t="str">
        <f t="shared" si="76"/>
        <v>48481.394</v>
      </c>
      <c r="H842" s="21">
        <f t="shared" si="77"/>
        <v>2140</v>
      </c>
      <c r="I842" s="57" t="s">
        <v>959</v>
      </c>
      <c r="J842" s="58" t="s">
        <v>960</v>
      </c>
      <c r="K842" s="57">
        <v>2140</v>
      </c>
      <c r="L842" s="57" t="s">
        <v>2914</v>
      </c>
      <c r="M842" s="58" t="s">
        <v>1979</v>
      </c>
      <c r="N842" s="58"/>
      <c r="O842" s="59" t="s">
        <v>958</v>
      </c>
      <c r="P842" s="59" t="s">
        <v>908</v>
      </c>
    </row>
    <row r="843" spans="1:16" ht="13.5" thickBot="1">
      <c r="A843" s="21" t="str">
        <f t="shared" ref="A843:A906" si="78">P843</f>
        <v>IBVS 3762 </v>
      </c>
      <c r="B843" s="6" t="str">
        <f t="shared" ref="B843:B906" si="79">IF(H843=INT(H843),"I","II")</f>
        <v>I</v>
      </c>
      <c r="C843" s="21">
        <f t="shared" ref="C843:C906" si="80">1*G843</f>
        <v>48481.406900000002</v>
      </c>
      <c r="D843" s="28" t="str">
        <f t="shared" ref="D843:D906" si="81">VLOOKUP(F843,I$1:J$5,2,FALSE)</f>
        <v>vis</v>
      </c>
      <c r="E843" s="56">
        <f>VLOOKUP(C843,Active!C$21:E$973,3,FALSE)</f>
        <v>2139.9994019625797</v>
      </c>
      <c r="F843" s="6" t="s">
        <v>1481</v>
      </c>
      <c r="G843" s="28" t="str">
        <f t="shared" ref="G843:G906" si="82">MID(I843,3,LEN(I843)-3)</f>
        <v>48481.4069</v>
      </c>
      <c r="H843" s="21">
        <f t="shared" ref="H843:H906" si="83">1*K843</f>
        <v>2140</v>
      </c>
      <c r="I843" s="57" t="s">
        <v>961</v>
      </c>
      <c r="J843" s="58" t="s">
        <v>962</v>
      </c>
      <c r="K843" s="57">
        <v>2140</v>
      </c>
      <c r="L843" s="57" t="s">
        <v>963</v>
      </c>
      <c r="M843" s="58" t="s">
        <v>2435</v>
      </c>
      <c r="N843" s="58" t="s">
        <v>1511</v>
      </c>
      <c r="O843" s="59" t="s">
        <v>964</v>
      </c>
      <c r="P843" s="60" t="s">
        <v>965</v>
      </c>
    </row>
    <row r="844" spans="1:16" ht="13.5" thickBot="1">
      <c r="A844" s="21" t="str">
        <f t="shared" si="78"/>
        <v>IBVS 3762 </v>
      </c>
      <c r="B844" s="6" t="str">
        <f t="shared" si="79"/>
        <v>I</v>
      </c>
      <c r="C844" s="21">
        <f t="shared" si="80"/>
        <v>48490.469299999997</v>
      </c>
      <c r="D844" s="28" t="str">
        <f t="shared" si="81"/>
        <v>vis</v>
      </c>
      <c r="E844" s="56">
        <f>VLOOKUP(C844,Active!C$21:E$973,3,FALSE)</f>
        <v>2144.9990830828447</v>
      </c>
      <c r="F844" s="6" t="s">
        <v>1481</v>
      </c>
      <c r="G844" s="28" t="str">
        <f t="shared" si="82"/>
        <v>48490.4693</v>
      </c>
      <c r="H844" s="21">
        <f t="shared" si="83"/>
        <v>2145</v>
      </c>
      <c r="I844" s="57" t="s">
        <v>966</v>
      </c>
      <c r="J844" s="58" t="s">
        <v>967</v>
      </c>
      <c r="K844" s="57">
        <v>2145</v>
      </c>
      <c r="L844" s="57" t="s">
        <v>968</v>
      </c>
      <c r="M844" s="58" t="s">
        <v>2435</v>
      </c>
      <c r="N844" s="58" t="s">
        <v>1511</v>
      </c>
      <c r="O844" s="59" t="s">
        <v>964</v>
      </c>
      <c r="P844" s="60" t="s">
        <v>965</v>
      </c>
    </row>
    <row r="845" spans="1:16" ht="13.5" thickBot="1">
      <c r="A845" s="21" t="str">
        <f t="shared" si="78"/>
        <v>BAVM 60 </v>
      </c>
      <c r="B845" s="6" t="str">
        <f t="shared" si="79"/>
        <v>I</v>
      </c>
      <c r="C845" s="21">
        <f t="shared" si="80"/>
        <v>48490.478000000003</v>
      </c>
      <c r="D845" s="28" t="str">
        <f t="shared" si="81"/>
        <v>vis</v>
      </c>
      <c r="E845" s="56">
        <f>VLOOKUP(C845,Active!C$21:E$973,3,FALSE)</f>
        <v>2145.0038828296861</v>
      </c>
      <c r="F845" s="6" t="s">
        <v>1481</v>
      </c>
      <c r="G845" s="28" t="str">
        <f t="shared" si="82"/>
        <v>48490.478</v>
      </c>
      <c r="H845" s="21">
        <f t="shared" si="83"/>
        <v>2145</v>
      </c>
      <c r="I845" s="57" t="s">
        <v>969</v>
      </c>
      <c r="J845" s="58" t="s">
        <v>970</v>
      </c>
      <c r="K845" s="57">
        <v>2145</v>
      </c>
      <c r="L845" s="57" t="s">
        <v>3322</v>
      </c>
      <c r="M845" s="58" t="s">
        <v>1979</v>
      </c>
      <c r="N845" s="58"/>
      <c r="O845" s="59" t="s">
        <v>971</v>
      </c>
      <c r="P845" s="60" t="s">
        <v>972</v>
      </c>
    </row>
    <row r="846" spans="1:16" ht="13.5" thickBot="1">
      <c r="A846" s="21" t="str">
        <f t="shared" si="78"/>
        <v> BBS 100 </v>
      </c>
      <c r="B846" s="6" t="str">
        <f t="shared" si="79"/>
        <v>I</v>
      </c>
      <c r="C846" s="21">
        <f t="shared" si="80"/>
        <v>48508.601000000002</v>
      </c>
      <c r="D846" s="28" t="str">
        <f t="shared" si="81"/>
        <v>vis</v>
      </c>
      <c r="E846" s="56">
        <f>VLOOKUP(C846,Active!C$21:E$973,3,FALSE)</f>
        <v>2155.0022520191505</v>
      </c>
      <c r="F846" s="6" t="s">
        <v>1481</v>
      </c>
      <c r="G846" s="28" t="str">
        <f t="shared" si="82"/>
        <v>48508.601</v>
      </c>
      <c r="H846" s="21">
        <f t="shared" si="83"/>
        <v>2155</v>
      </c>
      <c r="I846" s="57" t="s">
        <v>977</v>
      </c>
      <c r="J846" s="58" t="s">
        <v>978</v>
      </c>
      <c r="K846" s="57">
        <v>2155</v>
      </c>
      <c r="L846" s="57" t="s">
        <v>3417</v>
      </c>
      <c r="M846" s="58" t="s">
        <v>1979</v>
      </c>
      <c r="N846" s="58"/>
      <c r="O846" s="59" t="s">
        <v>922</v>
      </c>
      <c r="P846" s="59" t="s">
        <v>979</v>
      </c>
    </row>
    <row r="847" spans="1:16" ht="13.5" thickBot="1">
      <c r="A847" s="21" t="str">
        <f t="shared" si="78"/>
        <v> BBS 100 </v>
      </c>
      <c r="B847" s="6" t="str">
        <f t="shared" si="79"/>
        <v>I</v>
      </c>
      <c r="C847" s="21">
        <f t="shared" si="80"/>
        <v>48510.427000000003</v>
      </c>
      <c r="D847" s="28" t="str">
        <f t="shared" si="81"/>
        <v>vis</v>
      </c>
      <c r="E847" s="56">
        <f>VLOOKUP(C847,Active!C$21:E$973,3,FALSE)</f>
        <v>2156.0096471601305</v>
      </c>
      <c r="F847" s="6" t="s">
        <v>1481</v>
      </c>
      <c r="G847" s="28" t="str">
        <f t="shared" si="82"/>
        <v>48510.427</v>
      </c>
      <c r="H847" s="21">
        <f t="shared" si="83"/>
        <v>2156</v>
      </c>
      <c r="I847" s="57" t="s">
        <v>980</v>
      </c>
      <c r="J847" s="58" t="s">
        <v>981</v>
      </c>
      <c r="K847" s="57">
        <v>2156</v>
      </c>
      <c r="L847" s="57" t="s">
        <v>3394</v>
      </c>
      <c r="M847" s="58" t="s">
        <v>1979</v>
      </c>
      <c r="N847" s="58"/>
      <c r="O847" s="59" t="s">
        <v>922</v>
      </c>
      <c r="P847" s="59" t="s">
        <v>979</v>
      </c>
    </row>
    <row r="848" spans="1:16" ht="13.5" thickBot="1">
      <c r="A848" s="21" t="str">
        <f t="shared" si="78"/>
        <v>BAVM 60 </v>
      </c>
      <c r="B848" s="6" t="str">
        <f t="shared" si="79"/>
        <v>I</v>
      </c>
      <c r="C848" s="21">
        <f t="shared" si="80"/>
        <v>48539.404000000002</v>
      </c>
      <c r="D848" s="28" t="str">
        <f t="shared" si="81"/>
        <v>vis</v>
      </c>
      <c r="E848" s="56">
        <f>VLOOKUP(C848,Active!C$21:E$973,3,FALSE)</f>
        <v>2171.9961143015043</v>
      </c>
      <c r="F848" s="6" t="s">
        <v>1481</v>
      </c>
      <c r="G848" s="28" t="str">
        <f t="shared" si="82"/>
        <v>48539.404</v>
      </c>
      <c r="H848" s="21">
        <f t="shared" si="83"/>
        <v>2172</v>
      </c>
      <c r="I848" s="57" t="s">
        <v>982</v>
      </c>
      <c r="J848" s="58" t="s">
        <v>983</v>
      </c>
      <c r="K848" s="57">
        <v>2172</v>
      </c>
      <c r="L848" s="57" t="s">
        <v>3037</v>
      </c>
      <c r="M848" s="58" t="s">
        <v>1979</v>
      </c>
      <c r="N848" s="58"/>
      <c r="O848" s="59" t="s">
        <v>984</v>
      </c>
      <c r="P848" s="60" t="s">
        <v>972</v>
      </c>
    </row>
    <row r="849" spans="1:16" ht="13.5" thickBot="1">
      <c r="A849" s="21" t="str">
        <f t="shared" si="78"/>
        <v> AOEB 3 </v>
      </c>
      <c r="B849" s="6" t="str">
        <f t="shared" si="79"/>
        <v>I</v>
      </c>
      <c r="C849" s="21">
        <f t="shared" si="80"/>
        <v>48673.572999999997</v>
      </c>
      <c r="D849" s="28" t="str">
        <f t="shared" si="81"/>
        <v>vis</v>
      </c>
      <c r="E849" s="56">
        <f>VLOOKUP(C849,Active!C$21:E$973,3,FALSE)</f>
        <v>2246.0164859718284</v>
      </c>
      <c r="F849" s="6" t="s">
        <v>1481</v>
      </c>
      <c r="G849" s="28" t="str">
        <f t="shared" si="82"/>
        <v>48673.573</v>
      </c>
      <c r="H849" s="21">
        <f t="shared" si="83"/>
        <v>2246</v>
      </c>
      <c r="I849" s="57" t="s">
        <v>985</v>
      </c>
      <c r="J849" s="58" t="s">
        <v>986</v>
      </c>
      <c r="K849" s="57">
        <v>2246</v>
      </c>
      <c r="L849" s="57" t="s">
        <v>987</v>
      </c>
      <c r="M849" s="58" t="s">
        <v>1979</v>
      </c>
      <c r="N849" s="58"/>
      <c r="O849" s="59" t="s">
        <v>3118</v>
      </c>
      <c r="P849" s="59" t="s">
        <v>988</v>
      </c>
    </row>
    <row r="850" spans="1:16" ht="13.5" thickBot="1">
      <c r="A850" s="21" t="str">
        <f t="shared" si="78"/>
        <v> AOEB 3 </v>
      </c>
      <c r="B850" s="6" t="str">
        <f t="shared" si="79"/>
        <v>I</v>
      </c>
      <c r="C850" s="21">
        <f t="shared" si="80"/>
        <v>48954.506999999998</v>
      </c>
      <c r="D850" s="28" t="str">
        <f t="shared" si="81"/>
        <v>vis</v>
      </c>
      <c r="E850" s="56">
        <f>VLOOKUP(C850,Active!C$21:E$973,3,FALSE)</f>
        <v>2401.0063800221069</v>
      </c>
      <c r="F850" s="6" t="s">
        <v>1481</v>
      </c>
      <c r="G850" s="28" t="str">
        <f t="shared" si="82"/>
        <v>48954.507</v>
      </c>
      <c r="H850" s="21">
        <f t="shared" si="83"/>
        <v>2401</v>
      </c>
      <c r="I850" s="57" t="s">
        <v>989</v>
      </c>
      <c r="J850" s="58" t="s">
        <v>990</v>
      </c>
      <c r="K850" s="57">
        <v>2401</v>
      </c>
      <c r="L850" s="57" t="s">
        <v>3363</v>
      </c>
      <c r="M850" s="58" t="s">
        <v>1979</v>
      </c>
      <c r="N850" s="58"/>
      <c r="O850" s="59" t="s">
        <v>991</v>
      </c>
      <c r="P850" s="59" t="s">
        <v>988</v>
      </c>
    </row>
    <row r="851" spans="1:16" ht="13.5" thickBot="1">
      <c r="A851" s="21" t="str">
        <f t="shared" si="78"/>
        <v>BAVM 62 </v>
      </c>
      <c r="B851" s="6" t="str">
        <f t="shared" si="79"/>
        <v>I</v>
      </c>
      <c r="C851" s="21">
        <f t="shared" si="80"/>
        <v>48956.305999999997</v>
      </c>
      <c r="D851" s="28" t="str">
        <f t="shared" si="81"/>
        <v>vis</v>
      </c>
      <c r="E851" s="56">
        <f>VLOOKUP(C851,Active!C$21:E$973,3,FALSE)</f>
        <v>2401.998879397036</v>
      </c>
      <c r="F851" s="6" t="s">
        <v>1481</v>
      </c>
      <c r="G851" s="28" t="str">
        <f t="shared" si="82"/>
        <v>48956.306</v>
      </c>
      <c r="H851" s="21">
        <f t="shared" si="83"/>
        <v>2402</v>
      </c>
      <c r="I851" s="57" t="s">
        <v>992</v>
      </c>
      <c r="J851" s="58" t="s">
        <v>993</v>
      </c>
      <c r="K851" s="57">
        <v>2402</v>
      </c>
      <c r="L851" s="57" t="s">
        <v>3210</v>
      </c>
      <c r="M851" s="58" t="s">
        <v>1979</v>
      </c>
      <c r="N851" s="58"/>
      <c r="O851" s="59" t="s">
        <v>971</v>
      </c>
      <c r="P851" s="60" t="s">
        <v>994</v>
      </c>
    </row>
    <row r="852" spans="1:16" ht="13.5" thickBot="1">
      <c r="A852" s="21" t="str">
        <f t="shared" si="78"/>
        <v>BAVM 62 </v>
      </c>
      <c r="B852" s="6" t="str">
        <f t="shared" si="79"/>
        <v>I</v>
      </c>
      <c r="C852" s="21">
        <f t="shared" si="80"/>
        <v>48985.317999999999</v>
      </c>
      <c r="D852" s="28" t="str">
        <f t="shared" si="81"/>
        <v>vis</v>
      </c>
      <c r="E852" s="56">
        <f>VLOOKUP(C852,Active!C$21:E$973,3,FALSE)</f>
        <v>2418.0046558647723</v>
      </c>
      <c r="F852" s="6" t="s">
        <v>1481</v>
      </c>
      <c r="G852" s="28" t="str">
        <f t="shared" si="82"/>
        <v>48985.318</v>
      </c>
      <c r="H852" s="21">
        <f t="shared" si="83"/>
        <v>2418</v>
      </c>
      <c r="I852" s="57" t="s">
        <v>995</v>
      </c>
      <c r="J852" s="58" t="s">
        <v>996</v>
      </c>
      <c r="K852" s="57">
        <v>2418</v>
      </c>
      <c r="L852" s="57" t="s">
        <v>25</v>
      </c>
      <c r="M852" s="58" t="s">
        <v>1979</v>
      </c>
      <c r="N852" s="58"/>
      <c r="O852" s="59" t="s">
        <v>532</v>
      </c>
      <c r="P852" s="60" t="s">
        <v>994</v>
      </c>
    </row>
    <row r="853" spans="1:16" ht="13.5" thickBot="1">
      <c r="A853" s="21" t="str">
        <f t="shared" si="78"/>
        <v> BRNO 31 </v>
      </c>
      <c r="B853" s="6" t="str">
        <f t="shared" si="79"/>
        <v>I</v>
      </c>
      <c r="C853" s="21">
        <f t="shared" si="80"/>
        <v>49206.453000000001</v>
      </c>
      <c r="D853" s="28" t="str">
        <f t="shared" si="81"/>
        <v>vis</v>
      </c>
      <c r="E853" s="56">
        <f>VLOOKUP(C853,Active!C$21:E$973,3,FALSE)</f>
        <v>2540.0037382855849</v>
      </c>
      <c r="F853" s="6" t="s">
        <v>1481</v>
      </c>
      <c r="G853" s="28" t="str">
        <f t="shared" si="82"/>
        <v>49206.453</v>
      </c>
      <c r="H853" s="21">
        <f t="shared" si="83"/>
        <v>2540</v>
      </c>
      <c r="I853" s="57" t="s">
        <v>997</v>
      </c>
      <c r="J853" s="58" t="s">
        <v>998</v>
      </c>
      <c r="K853" s="57">
        <v>2540</v>
      </c>
      <c r="L853" s="57" t="s">
        <v>3322</v>
      </c>
      <c r="M853" s="58" t="s">
        <v>1979</v>
      </c>
      <c r="N853" s="58"/>
      <c r="O853" s="59" t="s">
        <v>999</v>
      </c>
      <c r="P853" s="59" t="s">
        <v>908</v>
      </c>
    </row>
    <row r="854" spans="1:16" ht="13.5" thickBot="1">
      <c r="A854" s="21" t="str">
        <f t="shared" si="78"/>
        <v> BRNO 31 </v>
      </c>
      <c r="B854" s="6" t="str">
        <f t="shared" si="79"/>
        <v>I</v>
      </c>
      <c r="C854" s="21">
        <f t="shared" si="80"/>
        <v>49215.510999999999</v>
      </c>
      <c r="D854" s="28" t="str">
        <f t="shared" si="81"/>
        <v>vis</v>
      </c>
      <c r="E854" s="56">
        <f>VLOOKUP(C854,Active!C$21:E$973,3,FALSE)</f>
        <v>2545.0009919476797</v>
      </c>
      <c r="F854" s="6" t="s">
        <v>1481</v>
      </c>
      <c r="G854" s="28" t="str">
        <f t="shared" si="82"/>
        <v>49215.511</v>
      </c>
      <c r="H854" s="21">
        <f t="shared" si="83"/>
        <v>2545</v>
      </c>
      <c r="I854" s="57" t="s">
        <v>1000</v>
      </c>
      <c r="J854" s="58" t="s">
        <v>1001</v>
      </c>
      <c r="K854" s="57">
        <v>2545</v>
      </c>
      <c r="L854" s="57" t="s">
        <v>2840</v>
      </c>
      <c r="M854" s="58" t="s">
        <v>1979</v>
      </c>
      <c r="N854" s="58"/>
      <c r="O854" s="59" t="s">
        <v>999</v>
      </c>
      <c r="P854" s="59" t="s">
        <v>908</v>
      </c>
    </row>
    <row r="855" spans="1:16" ht="13.5" thickBot="1">
      <c r="A855" s="21" t="str">
        <f t="shared" si="78"/>
        <v> AOEB 3 </v>
      </c>
      <c r="B855" s="6" t="str">
        <f t="shared" si="79"/>
        <v>I</v>
      </c>
      <c r="C855" s="21">
        <f t="shared" si="80"/>
        <v>49242.724999999999</v>
      </c>
      <c r="D855" s="28" t="str">
        <f t="shared" si="81"/>
        <v>vis</v>
      </c>
      <c r="E855" s="56">
        <f>VLOOKUP(C855,Active!C$21:E$973,3,FALSE)</f>
        <v>2560.0148207355242</v>
      </c>
      <c r="F855" s="6" t="s">
        <v>1481</v>
      </c>
      <c r="G855" s="28" t="str">
        <f t="shared" si="82"/>
        <v>49242.725</v>
      </c>
      <c r="H855" s="21">
        <f t="shared" si="83"/>
        <v>2560</v>
      </c>
      <c r="I855" s="57" t="s">
        <v>1002</v>
      </c>
      <c r="J855" s="58" t="s">
        <v>1003</v>
      </c>
      <c r="K855" s="57">
        <v>2560</v>
      </c>
      <c r="L855" s="57" t="s">
        <v>564</v>
      </c>
      <c r="M855" s="58" t="s">
        <v>1979</v>
      </c>
      <c r="N855" s="58"/>
      <c r="O855" s="59" t="s">
        <v>1004</v>
      </c>
      <c r="P855" s="59" t="s">
        <v>988</v>
      </c>
    </row>
    <row r="856" spans="1:16" ht="13.5" thickBot="1">
      <c r="A856" s="21" t="str">
        <f t="shared" si="78"/>
        <v> AOEB 3 </v>
      </c>
      <c r="B856" s="6" t="str">
        <f t="shared" si="79"/>
        <v>I</v>
      </c>
      <c r="C856" s="21">
        <f t="shared" si="80"/>
        <v>49253.580999999998</v>
      </c>
      <c r="D856" s="28" t="str">
        <f t="shared" si="81"/>
        <v>vis</v>
      </c>
      <c r="E856" s="56">
        <f>VLOOKUP(C856,Active!C$21:E$973,3,FALSE)</f>
        <v>2566.0040220775113</v>
      </c>
      <c r="F856" s="6" t="s">
        <v>1481</v>
      </c>
      <c r="G856" s="28" t="str">
        <f t="shared" si="82"/>
        <v>49253.581</v>
      </c>
      <c r="H856" s="21">
        <f t="shared" si="83"/>
        <v>2566</v>
      </c>
      <c r="I856" s="57" t="s">
        <v>1005</v>
      </c>
      <c r="J856" s="58" t="s">
        <v>1006</v>
      </c>
      <c r="K856" s="57">
        <v>2566</v>
      </c>
      <c r="L856" s="57" t="s">
        <v>3322</v>
      </c>
      <c r="M856" s="58" t="s">
        <v>1979</v>
      </c>
      <c r="N856" s="58"/>
      <c r="O856" s="59" t="s">
        <v>991</v>
      </c>
      <c r="P856" s="59" t="s">
        <v>988</v>
      </c>
    </row>
    <row r="857" spans="1:16" ht="13.5" thickBot="1">
      <c r="A857" s="21" t="str">
        <f t="shared" si="78"/>
        <v> AOEB 3 </v>
      </c>
      <c r="B857" s="6" t="str">
        <f t="shared" si="79"/>
        <v>I</v>
      </c>
      <c r="C857" s="21">
        <f t="shared" si="80"/>
        <v>49255.408000000003</v>
      </c>
      <c r="D857" s="28" t="str">
        <f t="shared" si="81"/>
        <v>vis</v>
      </c>
      <c r="E857" s="56">
        <f>VLOOKUP(C857,Active!C$21:E$973,3,FALSE)</f>
        <v>2567.0119689135317</v>
      </c>
      <c r="F857" s="6" t="s">
        <v>1481</v>
      </c>
      <c r="G857" s="28" t="str">
        <f t="shared" si="82"/>
        <v>49255.408</v>
      </c>
      <c r="H857" s="21">
        <f t="shared" si="83"/>
        <v>2567</v>
      </c>
      <c r="I857" s="57" t="s">
        <v>1007</v>
      </c>
      <c r="J857" s="58" t="s">
        <v>1008</v>
      </c>
      <c r="K857" s="57">
        <v>2567</v>
      </c>
      <c r="L857" s="57" t="s">
        <v>354</v>
      </c>
      <c r="M857" s="58" t="s">
        <v>1979</v>
      </c>
      <c r="N857" s="58"/>
      <c r="O857" s="59" t="s">
        <v>991</v>
      </c>
      <c r="P857" s="59" t="s">
        <v>988</v>
      </c>
    </row>
    <row r="858" spans="1:16" ht="13.5" thickBot="1">
      <c r="A858" s="21" t="str">
        <f t="shared" si="78"/>
        <v> AOEB 3 </v>
      </c>
      <c r="B858" s="6" t="str">
        <f t="shared" si="79"/>
        <v>I</v>
      </c>
      <c r="C858" s="21">
        <f t="shared" si="80"/>
        <v>49282.599000000002</v>
      </c>
      <c r="D858" s="28" t="str">
        <f t="shared" si="81"/>
        <v>vis</v>
      </c>
      <c r="E858" s="56">
        <f>VLOOKUP(C858,Active!C$21:E$973,3,FALSE)</f>
        <v>2582.0131087154814</v>
      </c>
      <c r="F858" s="6" t="s">
        <v>1481</v>
      </c>
      <c r="G858" s="28" t="str">
        <f t="shared" si="82"/>
        <v>49282.599</v>
      </c>
      <c r="H858" s="21">
        <f t="shared" si="83"/>
        <v>2582</v>
      </c>
      <c r="I858" s="57" t="s">
        <v>1009</v>
      </c>
      <c r="J858" s="58" t="s">
        <v>1010</v>
      </c>
      <c r="K858" s="57">
        <v>2582</v>
      </c>
      <c r="L858" s="57" t="s">
        <v>703</v>
      </c>
      <c r="M858" s="58" t="s">
        <v>1979</v>
      </c>
      <c r="N858" s="58"/>
      <c r="O858" s="59" t="s">
        <v>3118</v>
      </c>
      <c r="P858" s="59" t="s">
        <v>988</v>
      </c>
    </row>
    <row r="859" spans="1:16" ht="13.5" thickBot="1">
      <c r="A859" s="21" t="str">
        <f t="shared" si="78"/>
        <v> AOEB 3 </v>
      </c>
      <c r="B859" s="6" t="str">
        <f t="shared" si="79"/>
        <v>I</v>
      </c>
      <c r="C859" s="21">
        <f t="shared" si="80"/>
        <v>49311.608999999997</v>
      </c>
      <c r="D859" s="28" t="str">
        <f t="shared" si="81"/>
        <v>vis</v>
      </c>
      <c r="E859" s="56">
        <f>VLOOKUP(C859,Active!C$21:E$973,3,FALSE)</f>
        <v>2598.0177817931358</v>
      </c>
      <c r="F859" s="6" t="s">
        <v>1481</v>
      </c>
      <c r="G859" s="28" t="str">
        <f t="shared" si="82"/>
        <v>49311.609</v>
      </c>
      <c r="H859" s="21">
        <f t="shared" si="83"/>
        <v>2598</v>
      </c>
      <c r="I859" s="57" t="s">
        <v>1011</v>
      </c>
      <c r="J859" s="58" t="s">
        <v>1012</v>
      </c>
      <c r="K859" s="57">
        <v>2598</v>
      </c>
      <c r="L859" s="57" t="s">
        <v>1013</v>
      </c>
      <c r="M859" s="58" t="s">
        <v>1979</v>
      </c>
      <c r="N859" s="58"/>
      <c r="O859" s="59" t="s">
        <v>3118</v>
      </c>
      <c r="P859" s="59" t="s">
        <v>988</v>
      </c>
    </row>
    <row r="860" spans="1:16" ht="13.5" thickBot="1">
      <c r="A860" s="21" t="str">
        <f t="shared" si="78"/>
        <v>IBVS 4784 </v>
      </c>
      <c r="B860" s="6" t="str">
        <f t="shared" si="79"/>
        <v>I</v>
      </c>
      <c r="C860" s="21">
        <f t="shared" si="80"/>
        <v>49333.326699999998</v>
      </c>
      <c r="D860" s="28" t="str">
        <f t="shared" si="81"/>
        <v>vis</v>
      </c>
      <c r="E860" s="56">
        <f>VLOOKUP(C860,Active!C$21:E$973,3,FALSE)</f>
        <v>2609.9993291388323</v>
      </c>
      <c r="F860" s="6" t="s">
        <v>1481</v>
      </c>
      <c r="G860" s="28" t="str">
        <f t="shared" si="82"/>
        <v>49333.3267</v>
      </c>
      <c r="H860" s="21">
        <f t="shared" si="83"/>
        <v>2610</v>
      </c>
      <c r="I860" s="57" t="s">
        <v>1014</v>
      </c>
      <c r="J860" s="58" t="s">
        <v>1015</v>
      </c>
      <c r="K860" s="57">
        <v>2610</v>
      </c>
      <c r="L860" s="57" t="s">
        <v>278</v>
      </c>
      <c r="M860" s="58" t="s">
        <v>2435</v>
      </c>
      <c r="N860" s="58" t="s">
        <v>2436</v>
      </c>
      <c r="O860" s="59" t="s">
        <v>1016</v>
      </c>
      <c r="P860" s="60" t="s">
        <v>1017</v>
      </c>
    </row>
    <row r="861" spans="1:16" ht="13.5" thickBot="1">
      <c r="A861" s="21" t="str">
        <f t="shared" si="78"/>
        <v>IBVS 4784 </v>
      </c>
      <c r="B861" s="6" t="str">
        <f t="shared" si="79"/>
        <v>I</v>
      </c>
      <c r="C861" s="21">
        <f t="shared" si="80"/>
        <v>49402.206599999998</v>
      </c>
      <c r="D861" s="28" t="str">
        <f t="shared" si="81"/>
        <v>vis</v>
      </c>
      <c r="E861" s="56">
        <f>VLOOKUP(C861,Active!C$21:E$973,3,FALSE)</f>
        <v>2648.0000282467854</v>
      </c>
      <c r="F861" s="6" t="s">
        <v>1481</v>
      </c>
      <c r="G861" s="28" t="str">
        <f t="shared" si="82"/>
        <v>49402.2066</v>
      </c>
      <c r="H861" s="21">
        <f t="shared" si="83"/>
        <v>2648</v>
      </c>
      <c r="I861" s="57" t="s">
        <v>1018</v>
      </c>
      <c r="J861" s="58" t="s">
        <v>1019</v>
      </c>
      <c r="K861" s="57">
        <v>2648</v>
      </c>
      <c r="L861" s="57" t="s">
        <v>1020</v>
      </c>
      <c r="M861" s="58" t="s">
        <v>2435</v>
      </c>
      <c r="N861" s="58" t="s">
        <v>2436</v>
      </c>
      <c r="O861" s="59" t="s">
        <v>1016</v>
      </c>
      <c r="P861" s="60" t="s">
        <v>1017</v>
      </c>
    </row>
    <row r="862" spans="1:16" ht="13.5" thickBot="1">
      <c r="A862" s="21" t="str">
        <f t="shared" si="78"/>
        <v> BBS 108 </v>
      </c>
      <c r="B862" s="6" t="str">
        <f t="shared" si="79"/>
        <v>I</v>
      </c>
      <c r="C862" s="21">
        <f t="shared" si="80"/>
        <v>49429.394999999997</v>
      </c>
      <c r="D862" s="28" t="str">
        <f t="shared" si="81"/>
        <v>vis</v>
      </c>
      <c r="E862" s="56">
        <f>VLOOKUP(C862,Active!C$21:E$973,3,FALSE)</f>
        <v>2662.9997336416341</v>
      </c>
      <c r="F862" s="6" t="s">
        <v>1481</v>
      </c>
      <c r="G862" s="28" t="str">
        <f t="shared" si="82"/>
        <v>49429.395</v>
      </c>
      <c r="H862" s="21">
        <f t="shared" si="83"/>
        <v>2663</v>
      </c>
      <c r="I862" s="57" t="s">
        <v>1021</v>
      </c>
      <c r="J862" s="58" t="s">
        <v>1022</v>
      </c>
      <c r="K862" s="57">
        <v>2663</v>
      </c>
      <c r="L862" s="57" t="s">
        <v>3259</v>
      </c>
      <c r="M862" s="58" t="s">
        <v>1979</v>
      </c>
      <c r="N862" s="58"/>
      <c r="O862" s="59" t="s">
        <v>1023</v>
      </c>
      <c r="P862" s="59" t="s">
        <v>1024</v>
      </c>
    </row>
    <row r="863" spans="1:16" ht="13.5" thickBot="1">
      <c r="A863" s="21" t="str">
        <f t="shared" si="78"/>
        <v>BAVM 79 </v>
      </c>
      <c r="B863" s="6" t="str">
        <f t="shared" si="79"/>
        <v>I</v>
      </c>
      <c r="C863" s="21">
        <f t="shared" si="80"/>
        <v>49574.39</v>
      </c>
      <c r="D863" s="28" t="str">
        <f t="shared" si="81"/>
        <v>vis</v>
      </c>
      <c r="E863" s="56">
        <f>VLOOKUP(C863,Active!C$21:E$973,3,FALSE)</f>
        <v>2742.9927558027839</v>
      </c>
      <c r="F863" s="6" t="s">
        <v>1481</v>
      </c>
      <c r="G863" s="28" t="str">
        <f t="shared" si="82"/>
        <v>49574.390</v>
      </c>
      <c r="H863" s="21">
        <f t="shared" si="83"/>
        <v>2743</v>
      </c>
      <c r="I863" s="57" t="s">
        <v>1025</v>
      </c>
      <c r="J863" s="58" t="s">
        <v>1026</v>
      </c>
      <c r="K863" s="57">
        <v>2743</v>
      </c>
      <c r="L863" s="57" t="s">
        <v>3010</v>
      </c>
      <c r="M863" s="58" t="s">
        <v>1979</v>
      </c>
      <c r="N863" s="58"/>
      <c r="O863" s="59" t="s">
        <v>925</v>
      </c>
      <c r="P863" s="60" t="s">
        <v>1027</v>
      </c>
    </row>
    <row r="864" spans="1:16" ht="13.5" thickBot="1">
      <c r="A864" s="21" t="str">
        <f t="shared" si="78"/>
        <v>VSB 47 </v>
      </c>
      <c r="B864" s="6" t="str">
        <f t="shared" si="79"/>
        <v>I</v>
      </c>
      <c r="C864" s="21">
        <f t="shared" si="80"/>
        <v>49596.178999999996</v>
      </c>
      <c r="D864" s="28" t="str">
        <f t="shared" si="81"/>
        <v>vis</v>
      </c>
      <c r="E864" s="56">
        <f>VLOOKUP(C864,Active!C$21:E$973,3,FALSE)</f>
        <v>2755.0136390047496</v>
      </c>
      <c r="F864" s="6" t="s">
        <v>1481</v>
      </c>
      <c r="G864" s="28" t="str">
        <f t="shared" si="82"/>
        <v>49596.179</v>
      </c>
      <c r="H864" s="21">
        <f t="shared" si="83"/>
        <v>2755</v>
      </c>
      <c r="I864" s="57" t="s">
        <v>1028</v>
      </c>
      <c r="J864" s="58" t="s">
        <v>1029</v>
      </c>
      <c r="K864" s="57">
        <v>2755</v>
      </c>
      <c r="L864" s="57" t="s">
        <v>850</v>
      </c>
      <c r="M864" s="58" t="s">
        <v>1979</v>
      </c>
      <c r="N864" s="58"/>
      <c r="O864" s="59" t="s">
        <v>1030</v>
      </c>
      <c r="P864" s="60" t="s">
        <v>3129</v>
      </c>
    </row>
    <row r="865" spans="1:16" ht="13.5" thickBot="1">
      <c r="A865" s="21" t="str">
        <f t="shared" si="78"/>
        <v> AOEB 3 </v>
      </c>
      <c r="B865" s="6" t="str">
        <f t="shared" si="79"/>
        <v>I</v>
      </c>
      <c r="C865" s="21">
        <f t="shared" si="80"/>
        <v>49603.406999999999</v>
      </c>
      <c r="D865" s="28" t="str">
        <f t="shared" si="81"/>
        <v>vis</v>
      </c>
      <c r="E865" s="56">
        <f>VLOOKUP(C865,Active!C$21:E$973,3,FALSE)</f>
        <v>2759.001290745713</v>
      </c>
      <c r="F865" s="6" t="s">
        <v>1481</v>
      </c>
      <c r="G865" s="28" t="str">
        <f t="shared" si="82"/>
        <v>49603.407</v>
      </c>
      <c r="H865" s="21">
        <f t="shared" si="83"/>
        <v>2759</v>
      </c>
      <c r="I865" s="57" t="s">
        <v>1031</v>
      </c>
      <c r="J865" s="58" t="s">
        <v>1032</v>
      </c>
      <c r="K865" s="57">
        <v>2759</v>
      </c>
      <c r="L865" s="57" t="s">
        <v>2840</v>
      </c>
      <c r="M865" s="58" t="s">
        <v>1979</v>
      </c>
      <c r="N865" s="58"/>
      <c r="O865" s="59" t="s">
        <v>991</v>
      </c>
      <c r="P865" s="59" t="s">
        <v>988</v>
      </c>
    </row>
    <row r="866" spans="1:16" ht="13.5" thickBot="1">
      <c r="A866" s="21" t="str">
        <f t="shared" si="78"/>
        <v> BBS 110 </v>
      </c>
      <c r="B866" s="6" t="str">
        <f t="shared" si="79"/>
        <v>I</v>
      </c>
      <c r="C866" s="21">
        <f t="shared" si="80"/>
        <v>49777.398000000001</v>
      </c>
      <c r="D866" s="28" t="str">
        <f t="shared" si="81"/>
        <v>vis</v>
      </c>
      <c r="E866" s="56">
        <f>VLOOKUP(C866,Active!C$21:E$973,3,FALSE)</f>
        <v>2854.9912622539755</v>
      </c>
      <c r="F866" s="6" t="s">
        <v>1481</v>
      </c>
      <c r="G866" s="28" t="str">
        <f t="shared" si="82"/>
        <v>49777.398</v>
      </c>
      <c r="H866" s="21">
        <f t="shared" si="83"/>
        <v>2855</v>
      </c>
      <c r="I866" s="57" t="s">
        <v>1033</v>
      </c>
      <c r="J866" s="58" t="s">
        <v>1034</v>
      </c>
      <c r="K866" s="57">
        <v>2855</v>
      </c>
      <c r="L866" s="57" t="s">
        <v>2909</v>
      </c>
      <c r="M866" s="58" t="s">
        <v>1979</v>
      </c>
      <c r="N866" s="58"/>
      <c r="O866" s="59" t="s">
        <v>1023</v>
      </c>
      <c r="P866" s="59" t="s">
        <v>1035</v>
      </c>
    </row>
    <row r="867" spans="1:16" ht="13.5" thickBot="1">
      <c r="A867" s="21" t="str">
        <f t="shared" si="78"/>
        <v> BBS 110 </v>
      </c>
      <c r="B867" s="6" t="str">
        <f t="shared" si="79"/>
        <v>I</v>
      </c>
      <c r="C867" s="21">
        <f t="shared" si="80"/>
        <v>49797.357000000004</v>
      </c>
      <c r="D867" s="28" t="str">
        <f t="shared" si="81"/>
        <v>vis</v>
      </c>
      <c r="E867" s="56">
        <f>VLOOKUP(C867,Active!C$21:E$973,3,FALSE)</f>
        <v>2866.0025435348098</v>
      </c>
      <c r="F867" s="6" t="s">
        <v>1481</v>
      </c>
      <c r="G867" s="28" t="str">
        <f t="shared" si="82"/>
        <v>49797.357</v>
      </c>
      <c r="H867" s="21">
        <f t="shared" si="83"/>
        <v>2866</v>
      </c>
      <c r="I867" s="57" t="s">
        <v>1036</v>
      </c>
      <c r="J867" s="58" t="s">
        <v>1037</v>
      </c>
      <c r="K867" s="57">
        <v>2866</v>
      </c>
      <c r="L867" s="57" t="s">
        <v>3293</v>
      </c>
      <c r="M867" s="58" t="s">
        <v>1979</v>
      </c>
      <c r="N867" s="58"/>
      <c r="O867" s="59" t="s">
        <v>1023</v>
      </c>
      <c r="P867" s="59" t="s">
        <v>1035</v>
      </c>
    </row>
    <row r="868" spans="1:16" ht="13.5" thickBot="1">
      <c r="A868" s="21" t="str">
        <f t="shared" si="78"/>
        <v> BRNO 32 </v>
      </c>
      <c r="B868" s="6" t="str">
        <f t="shared" si="79"/>
        <v>I</v>
      </c>
      <c r="C868" s="21">
        <f t="shared" si="80"/>
        <v>49951.431900000003</v>
      </c>
      <c r="D868" s="28" t="str">
        <f t="shared" si="81"/>
        <v>vis</v>
      </c>
      <c r="E868" s="56">
        <f>VLOOKUP(C868,Active!C$21:E$973,3,FALSE)</f>
        <v>2951.0049014794058</v>
      </c>
      <c r="F868" s="6" t="s">
        <v>1481</v>
      </c>
      <c r="G868" s="28" t="str">
        <f t="shared" si="82"/>
        <v>49951.4319</v>
      </c>
      <c r="H868" s="21">
        <f t="shared" si="83"/>
        <v>2951</v>
      </c>
      <c r="I868" s="57" t="s">
        <v>1038</v>
      </c>
      <c r="J868" s="58" t="s">
        <v>1039</v>
      </c>
      <c r="K868" s="57">
        <v>2951</v>
      </c>
      <c r="L868" s="57" t="s">
        <v>911</v>
      </c>
      <c r="M868" s="58" t="s">
        <v>1979</v>
      </c>
      <c r="N868" s="58"/>
      <c r="O868" s="59" t="s">
        <v>1040</v>
      </c>
      <c r="P868" s="59" t="s">
        <v>1041</v>
      </c>
    </row>
    <row r="869" spans="1:16" ht="13.5" thickBot="1">
      <c r="A869" s="21" t="str">
        <f t="shared" si="78"/>
        <v> BRNO 32 </v>
      </c>
      <c r="B869" s="6" t="str">
        <f t="shared" si="79"/>
        <v>I</v>
      </c>
      <c r="C869" s="21">
        <f t="shared" si="80"/>
        <v>49951.431900000003</v>
      </c>
      <c r="D869" s="28" t="str">
        <f t="shared" si="81"/>
        <v>vis</v>
      </c>
      <c r="E869" s="56">
        <f>VLOOKUP(C869,Active!C$21:E$973,3,FALSE)</f>
        <v>2951.0049014794058</v>
      </c>
      <c r="F869" s="6" t="s">
        <v>1481</v>
      </c>
      <c r="G869" s="28" t="str">
        <f t="shared" si="82"/>
        <v>49951.4319</v>
      </c>
      <c r="H869" s="21">
        <f t="shared" si="83"/>
        <v>2951</v>
      </c>
      <c r="I869" s="57" t="s">
        <v>1038</v>
      </c>
      <c r="J869" s="58" t="s">
        <v>1039</v>
      </c>
      <c r="K869" s="57">
        <v>2951</v>
      </c>
      <c r="L869" s="57" t="s">
        <v>911</v>
      </c>
      <c r="M869" s="58" t="s">
        <v>1979</v>
      </c>
      <c r="N869" s="58"/>
      <c r="O869" s="59" t="s">
        <v>1042</v>
      </c>
      <c r="P869" s="59" t="s">
        <v>1041</v>
      </c>
    </row>
    <row r="870" spans="1:16" ht="13.5" thickBot="1">
      <c r="A870" s="21" t="str">
        <f t="shared" si="78"/>
        <v> BRNO 32 </v>
      </c>
      <c r="B870" s="6" t="str">
        <f t="shared" si="79"/>
        <v>I</v>
      </c>
      <c r="C870" s="21">
        <f t="shared" si="80"/>
        <v>49951.434600000001</v>
      </c>
      <c r="D870" s="28" t="str">
        <f t="shared" si="81"/>
        <v>vis</v>
      </c>
      <c r="E870" s="56">
        <f>VLOOKUP(C870,Active!C$21:E$973,3,FALSE)</f>
        <v>2951.0063910560093</v>
      </c>
      <c r="F870" s="6" t="s">
        <v>1481</v>
      </c>
      <c r="G870" s="28" t="str">
        <f t="shared" si="82"/>
        <v>49951.4346</v>
      </c>
      <c r="H870" s="21">
        <f t="shared" si="83"/>
        <v>2951</v>
      </c>
      <c r="I870" s="57" t="s">
        <v>1043</v>
      </c>
      <c r="J870" s="58" t="s">
        <v>1044</v>
      </c>
      <c r="K870" s="57">
        <v>2951</v>
      </c>
      <c r="L870" s="57" t="s">
        <v>1045</v>
      </c>
      <c r="M870" s="58" t="s">
        <v>1979</v>
      </c>
      <c r="N870" s="58"/>
      <c r="O870" s="59" t="s">
        <v>1046</v>
      </c>
      <c r="P870" s="59" t="s">
        <v>1041</v>
      </c>
    </row>
    <row r="871" spans="1:16" ht="13.5" thickBot="1">
      <c r="A871" s="21" t="str">
        <f t="shared" si="78"/>
        <v> BRNO 32 </v>
      </c>
      <c r="B871" s="6" t="str">
        <f t="shared" si="79"/>
        <v>I</v>
      </c>
      <c r="C871" s="21">
        <f t="shared" si="80"/>
        <v>49951.434600000001</v>
      </c>
      <c r="D871" s="28" t="str">
        <f t="shared" si="81"/>
        <v>vis</v>
      </c>
      <c r="E871" s="56">
        <f>VLOOKUP(C871,Active!C$21:E$973,3,FALSE)</f>
        <v>2951.0063910560093</v>
      </c>
      <c r="F871" s="6" t="s">
        <v>1481</v>
      </c>
      <c r="G871" s="28" t="str">
        <f t="shared" si="82"/>
        <v>49951.4346</v>
      </c>
      <c r="H871" s="21">
        <f t="shared" si="83"/>
        <v>2951</v>
      </c>
      <c r="I871" s="57" t="s">
        <v>1043</v>
      </c>
      <c r="J871" s="58" t="s">
        <v>1044</v>
      </c>
      <c r="K871" s="57">
        <v>2951</v>
      </c>
      <c r="L871" s="57" t="s">
        <v>1045</v>
      </c>
      <c r="M871" s="58" t="s">
        <v>1979</v>
      </c>
      <c r="N871" s="58"/>
      <c r="O871" s="59" t="s">
        <v>1047</v>
      </c>
      <c r="P871" s="59" t="s">
        <v>1041</v>
      </c>
    </row>
    <row r="872" spans="1:16" ht="13.5" thickBot="1">
      <c r="A872" s="21" t="str">
        <f t="shared" si="78"/>
        <v> BRNO 32 </v>
      </c>
      <c r="B872" s="6" t="str">
        <f t="shared" si="79"/>
        <v>I</v>
      </c>
      <c r="C872" s="21">
        <f t="shared" si="80"/>
        <v>49951.443700000003</v>
      </c>
      <c r="D872" s="28" t="str">
        <f t="shared" si="81"/>
        <v>vis</v>
      </c>
      <c r="E872" s="56">
        <f>VLOOKUP(C872,Active!C$21:E$973,3,FALSE)</f>
        <v>2951.0114114808648</v>
      </c>
      <c r="F872" s="6" t="s">
        <v>1481</v>
      </c>
      <c r="G872" s="28" t="str">
        <f t="shared" si="82"/>
        <v>49951.4437</v>
      </c>
      <c r="H872" s="21">
        <f t="shared" si="83"/>
        <v>2951</v>
      </c>
      <c r="I872" s="57" t="s">
        <v>1048</v>
      </c>
      <c r="J872" s="58" t="s">
        <v>1049</v>
      </c>
      <c r="K872" s="57">
        <v>2951</v>
      </c>
      <c r="L872" s="57" t="s">
        <v>1050</v>
      </c>
      <c r="M872" s="58" t="s">
        <v>1979</v>
      </c>
      <c r="N872" s="58"/>
      <c r="O872" s="59" t="s">
        <v>1051</v>
      </c>
      <c r="P872" s="59" t="s">
        <v>1041</v>
      </c>
    </row>
    <row r="873" spans="1:16" ht="13.5" thickBot="1">
      <c r="A873" s="21" t="str">
        <f t="shared" si="78"/>
        <v> AOEB 3 </v>
      </c>
      <c r="B873" s="6" t="str">
        <f t="shared" si="79"/>
        <v>I</v>
      </c>
      <c r="C873" s="21">
        <f t="shared" si="80"/>
        <v>49978.639000000003</v>
      </c>
      <c r="D873" s="28" t="str">
        <f t="shared" si="81"/>
        <v>vis</v>
      </c>
      <c r="E873" s="56">
        <f>VLOOKUP(C873,Active!C$21:E$973,3,FALSE)</f>
        <v>2966.0149235714816</v>
      </c>
      <c r="F873" s="6" t="s">
        <v>1481</v>
      </c>
      <c r="G873" s="28" t="str">
        <f t="shared" si="82"/>
        <v>49978.639</v>
      </c>
      <c r="H873" s="21">
        <f t="shared" si="83"/>
        <v>2966</v>
      </c>
      <c r="I873" s="57" t="s">
        <v>1052</v>
      </c>
      <c r="J873" s="58" t="s">
        <v>1053</v>
      </c>
      <c r="K873" s="57">
        <v>2966</v>
      </c>
      <c r="L873" s="57" t="s">
        <v>564</v>
      </c>
      <c r="M873" s="58" t="s">
        <v>1979</v>
      </c>
      <c r="N873" s="58"/>
      <c r="O873" s="59" t="s">
        <v>1004</v>
      </c>
      <c r="P873" s="59" t="s">
        <v>988</v>
      </c>
    </row>
    <row r="874" spans="1:16" ht="13.5" thickBot="1">
      <c r="A874" s="21" t="str">
        <f t="shared" si="78"/>
        <v> AOEB 3 </v>
      </c>
      <c r="B874" s="6" t="str">
        <f t="shared" si="79"/>
        <v>I</v>
      </c>
      <c r="C874" s="21">
        <f t="shared" si="80"/>
        <v>49978.642999999996</v>
      </c>
      <c r="D874" s="28" t="str">
        <f t="shared" si="81"/>
        <v>vis</v>
      </c>
      <c r="E874" s="56">
        <f>VLOOKUP(C874,Active!C$21:E$973,3,FALSE)</f>
        <v>2966.0171303516336</v>
      </c>
      <c r="F874" s="6" t="s">
        <v>1481</v>
      </c>
      <c r="G874" s="28" t="str">
        <f t="shared" si="82"/>
        <v>49978.643</v>
      </c>
      <c r="H874" s="21">
        <f t="shared" si="83"/>
        <v>2966</v>
      </c>
      <c r="I874" s="57" t="s">
        <v>1054</v>
      </c>
      <c r="J874" s="58" t="s">
        <v>1055</v>
      </c>
      <c r="K874" s="57">
        <v>2966</v>
      </c>
      <c r="L874" s="57" t="s">
        <v>479</v>
      </c>
      <c r="M874" s="58" t="s">
        <v>1979</v>
      </c>
      <c r="N874" s="58"/>
      <c r="O874" s="59" t="s">
        <v>1056</v>
      </c>
      <c r="P874" s="59" t="s">
        <v>988</v>
      </c>
    </row>
    <row r="875" spans="1:16" ht="13.5" thickBot="1">
      <c r="A875" s="21" t="str">
        <f t="shared" si="78"/>
        <v> AOEB 3 </v>
      </c>
      <c r="B875" s="6" t="str">
        <f t="shared" si="79"/>
        <v>I</v>
      </c>
      <c r="C875" s="21">
        <f t="shared" si="80"/>
        <v>49998.574999999997</v>
      </c>
      <c r="D875" s="28" t="str">
        <f t="shared" si="81"/>
        <v>vis</v>
      </c>
      <c r="E875" s="56">
        <f>VLOOKUP(C875,Active!C$21:E$973,3,FALSE)</f>
        <v>2977.0135158664175</v>
      </c>
      <c r="F875" s="6" t="s">
        <v>1481</v>
      </c>
      <c r="G875" s="28" t="str">
        <f t="shared" si="82"/>
        <v>49998.575</v>
      </c>
      <c r="H875" s="21">
        <f t="shared" si="83"/>
        <v>2977</v>
      </c>
      <c r="I875" s="57" t="s">
        <v>1057</v>
      </c>
      <c r="J875" s="58" t="s">
        <v>1058</v>
      </c>
      <c r="K875" s="57">
        <v>2977</v>
      </c>
      <c r="L875" s="57" t="s">
        <v>703</v>
      </c>
      <c r="M875" s="58" t="s">
        <v>1979</v>
      </c>
      <c r="N875" s="58"/>
      <c r="O875" s="59" t="s">
        <v>1056</v>
      </c>
      <c r="P875" s="59" t="s">
        <v>988</v>
      </c>
    </row>
    <row r="876" spans="1:16" ht="13.5" thickBot="1">
      <c r="A876" s="21" t="str">
        <f t="shared" si="78"/>
        <v> AOEB 3 </v>
      </c>
      <c r="B876" s="6" t="str">
        <f t="shared" si="79"/>
        <v>I</v>
      </c>
      <c r="C876" s="21">
        <f t="shared" si="80"/>
        <v>50007.627</v>
      </c>
      <c r="D876" s="28" t="str">
        <f t="shared" si="81"/>
        <v>vis</v>
      </c>
      <c r="E876" s="56">
        <f>VLOOKUP(C876,Active!C$21:E$973,3,FALSE)</f>
        <v>2982.0074593582826</v>
      </c>
      <c r="F876" s="6" t="s">
        <v>1481</v>
      </c>
      <c r="G876" s="28" t="str">
        <f t="shared" si="82"/>
        <v>50007.627</v>
      </c>
      <c r="H876" s="21">
        <f t="shared" si="83"/>
        <v>2982</v>
      </c>
      <c r="I876" s="57" t="s">
        <v>1059</v>
      </c>
      <c r="J876" s="58" t="s">
        <v>1060</v>
      </c>
      <c r="K876" s="57">
        <v>2982</v>
      </c>
      <c r="L876" s="57" t="s">
        <v>327</v>
      </c>
      <c r="M876" s="58" t="s">
        <v>1979</v>
      </c>
      <c r="N876" s="58"/>
      <c r="O876" s="59" t="s">
        <v>1061</v>
      </c>
      <c r="P876" s="59" t="s">
        <v>988</v>
      </c>
    </row>
    <row r="877" spans="1:16" ht="13.5" thickBot="1">
      <c r="A877" s="21" t="str">
        <f t="shared" si="78"/>
        <v> AOEB 3 </v>
      </c>
      <c r="B877" s="6" t="str">
        <f t="shared" si="79"/>
        <v>I</v>
      </c>
      <c r="C877" s="21">
        <f t="shared" si="80"/>
        <v>50007.642</v>
      </c>
      <c r="D877" s="28" t="str">
        <f t="shared" si="81"/>
        <v>vis</v>
      </c>
      <c r="E877" s="56">
        <f>VLOOKUP(C877,Active!C$21:E$973,3,FALSE)</f>
        <v>2982.0157347838654</v>
      </c>
      <c r="F877" s="6" t="s">
        <v>1481</v>
      </c>
      <c r="G877" s="28" t="str">
        <f t="shared" si="82"/>
        <v>50007.642</v>
      </c>
      <c r="H877" s="21">
        <f t="shared" si="83"/>
        <v>2982</v>
      </c>
      <c r="I877" s="57" t="s">
        <v>1062</v>
      </c>
      <c r="J877" s="58" t="s">
        <v>1063</v>
      </c>
      <c r="K877" s="57">
        <v>2982</v>
      </c>
      <c r="L877" s="57" t="s">
        <v>475</v>
      </c>
      <c r="M877" s="58" t="s">
        <v>1979</v>
      </c>
      <c r="N877" s="58"/>
      <c r="O877" s="59" t="s">
        <v>1056</v>
      </c>
      <c r="P877" s="59" t="s">
        <v>988</v>
      </c>
    </row>
    <row r="878" spans="1:16" ht="13.5" thickBot="1">
      <c r="A878" s="21" t="str">
        <f t="shared" si="78"/>
        <v> AOEB 3 </v>
      </c>
      <c r="B878" s="6" t="str">
        <f t="shared" si="79"/>
        <v>I</v>
      </c>
      <c r="C878" s="21">
        <f t="shared" si="80"/>
        <v>50027.597000000002</v>
      </c>
      <c r="D878" s="28" t="str">
        <f t="shared" si="81"/>
        <v>vis</v>
      </c>
      <c r="E878" s="56">
        <f>VLOOKUP(C878,Active!C$21:E$973,3,FALSE)</f>
        <v>2993.0248092845436</v>
      </c>
      <c r="F878" s="6" t="s">
        <v>1481</v>
      </c>
      <c r="G878" s="28" t="str">
        <f t="shared" si="82"/>
        <v>50027.597</v>
      </c>
      <c r="H878" s="21">
        <f t="shared" si="83"/>
        <v>2993</v>
      </c>
      <c r="I878" s="57" t="s">
        <v>1064</v>
      </c>
      <c r="J878" s="58" t="s">
        <v>1065</v>
      </c>
      <c r="K878" s="57">
        <v>2993</v>
      </c>
      <c r="L878" s="57" t="s">
        <v>883</v>
      </c>
      <c r="M878" s="58" t="s">
        <v>1979</v>
      </c>
      <c r="N878" s="58"/>
      <c r="O878" s="59" t="s">
        <v>1056</v>
      </c>
      <c r="P878" s="59" t="s">
        <v>988</v>
      </c>
    </row>
    <row r="879" spans="1:16" ht="13.5" thickBot="1">
      <c r="A879" s="21" t="str">
        <f t="shared" si="78"/>
        <v> AOEB 3 </v>
      </c>
      <c r="B879" s="6" t="str">
        <f t="shared" si="79"/>
        <v>I</v>
      </c>
      <c r="C879" s="21">
        <f t="shared" si="80"/>
        <v>50036.608</v>
      </c>
      <c r="D879" s="28" t="str">
        <f t="shared" si="81"/>
        <v>vis</v>
      </c>
      <c r="E879" s="56">
        <f>VLOOKUP(C879,Active!C$21:E$973,3,FALSE)</f>
        <v>2997.9961332798125</v>
      </c>
      <c r="F879" s="6" t="s">
        <v>1481</v>
      </c>
      <c r="G879" s="28" t="str">
        <f t="shared" si="82"/>
        <v>50036.608</v>
      </c>
      <c r="H879" s="21">
        <f t="shared" si="83"/>
        <v>2998</v>
      </c>
      <c r="I879" s="57" t="s">
        <v>1066</v>
      </c>
      <c r="J879" s="58" t="s">
        <v>1067</v>
      </c>
      <c r="K879" s="57">
        <v>2998</v>
      </c>
      <c r="L879" s="57" t="s">
        <v>3037</v>
      </c>
      <c r="M879" s="58" t="s">
        <v>1979</v>
      </c>
      <c r="N879" s="58"/>
      <c r="O879" s="59" t="s">
        <v>1061</v>
      </c>
      <c r="P879" s="59" t="s">
        <v>988</v>
      </c>
    </row>
    <row r="880" spans="1:16" ht="13.5" thickBot="1">
      <c r="A880" s="21" t="str">
        <f t="shared" si="78"/>
        <v> AOEB 3 </v>
      </c>
      <c r="B880" s="6" t="str">
        <f t="shared" si="79"/>
        <v>I</v>
      </c>
      <c r="C880" s="21">
        <f t="shared" si="80"/>
        <v>50036.627999999997</v>
      </c>
      <c r="D880" s="28" t="str">
        <f t="shared" si="81"/>
        <v>vis</v>
      </c>
      <c r="E880" s="56">
        <f>VLOOKUP(C880,Active!C$21:E$973,3,FALSE)</f>
        <v>2998.0071671805881</v>
      </c>
      <c r="F880" s="6" t="s">
        <v>1481</v>
      </c>
      <c r="G880" s="28" t="str">
        <f t="shared" si="82"/>
        <v>50036.628</v>
      </c>
      <c r="H880" s="21">
        <f t="shared" si="83"/>
        <v>2998</v>
      </c>
      <c r="I880" s="57" t="s">
        <v>1068</v>
      </c>
      <c r="J880" s="58" t="s">
        <v>1069</v>
      </c>
      <c r="K880" s="57">
        <v>2998</v>
      </c>
      <c r="L880" s="57" t="s">
        <v>3376</v>
      </c>
      <c r="M880" s="58" t="s">
        <v>1979</v>
      </c>
      <c r="N880" s="58"/>
      <c r="O880" s="59" t="s">
        <v>1056</v>
      </c>
      <c r="P880" s="59" t="s">
        <v>988</v>
      </c>
    </row>
    <row r="881" spans="1:16" ht="13.5" thickBot="1">
      <c r="A881" s="21" t="str">
        <f t="shared" si="78"/>
        <v>IBVS 4784 </v>
      </c>
      <c r="B881" s="6" t="str">
        <f t="shared" si="79"/>
        <v>I</v>
      </c>
      <c r="C881" s="21">
        <f t="shared" si="80"/>
        <v>50040.238499999999</v>
      </c>
      <c r="D881" s="28" t="str">
        <f t="shared" si="81"/>
        <v>vis</v>
      </c>
      <c r="E881" s="56">
        <f>VLOOKUP(C881,Active!C$21:E$973,3,FALSE)</f>
        <v>2999.9990621184343</v>
      </c>
      <c r="F881" s="6" t="s">
        <v>1481</v>
      </c>
      <c r="G881" s="28" t="str">
        <f t="shared" si="82"/>
        <v>50040.2385</v>
      </c>
      <c r="H881" s="21">
        <f t="shared" si="83"/>
        <v>3000</v>
      </c>
      <c r="I881" s="57" t="s">
        <v>1070</v>
      </c>
      <c r="J881" s="58" t="s">
        <v>1071</v>
      </c>
      <c r="K881" s="57">
        <v>3000</v>
      </c>
      <c r="L881" s="57" t="s">
        <v>968</v>
      </c>
      <c r="M881" s="58" t="s">
        <v>2435</v>
      </c>
      <c r="N881" s="58" t="s">
        <v>2436</v>
      </c>
      <c r="O881" s="59" t="s">
        <v>1016</v>
      </c>
      <c r="P881" s="60" t="s">
        <v>1017</v>
      </c>
    </row>
    <row r="882" spans="1:16" ht="13.5" thickBot="1">
      <c r="A882" s="21" t="str">
        <f t="shared" si="78"/>
        <v> AOEB 3 </v>
      </c>
      <c r="B882" s="6" t="str">
        <f t="shared" si="79"/>
        <v>I</v>
      </c>
      <c r="C882" s="21">
        <f t="shared" si="80"/>
        <v>50047.519999999997</v>
      </c>
      <c r="D882" s="28" t="str">
        <f t="shared" si="81"/>
        <v>vis</v>
      </c>
      <c r="E882" s="56">
        <f>VLOOKUP(C882,Active!C$21:E$973,3,FALSE)</f>
        <v>3004.0162295439745</v>
      </c>
      <c r="F882" s="6" t="s">
        <v>1481</v>
      </c>
      <c r="G882" s="28" t="str">
        <f t="shared" si="82"/>
        <v>50047.520</v>
      </c>
      <c r="H882" s="21">
        <f t="shared" si="83"/>
        <v>3004</v>
      </c>
      <c r="I882" s="57" t="s">
        <v>1072</v>
      </c>
      <c r="J882" s="58" t="s">
        <v>1073</v>
      </c>
      <c r="K882" s="57">
        <v>3004</v>
      </c>
      <c r="L882" s="57" t="s">
        <v>475</v>
      </c>
      <c r="M882" s="58" t="s">
        <v>1979</v>
      </c>
      <c r="N882" s="58"/>
      <c r="O882" s="59" t="s">
        <v>1056</v>
      </c>
      <c r="P882" s="59" t="s">
        <v>988</v>
      </c>
    </row>
    <row r="883" spans="1:16" ht="13.5" thickBot="1">
      <c r="A883" s="21" t="str">
        <f t="shared" si="78"/>
        <v>IBVS 4784 </v>
      </c>
      <c r="B883" s="6" t="str">
        <f t="shared" si="79"/>
        <v>I</v>
      </c>
      <c r="C883" s="21">
        <f t="shared" si="80"/>
        <v>50049.301099999997</v>
      </c>
      <c r="D883" s="28" t="str">
        <f t="shared" si="81"/>
        <v>vis</v>
      </c>
      <c r="E883" s="56">
        <f>VLOOKUP(C883,Active!C$21:E$973,3,FALSE)</f>
        <v>3004.9988535777084</v>
      </c>
      <c r="F883" s="6" t="s">
        <v>1481</v>
      </c>
      <c r="G883" s="28" t="str">
        <f t="shared" si="82"/>
        <v>50049.3011</v>
      </c>
      <c r="H883" s="21">
        <f t="shared" si="83"/>
        <v>3005</v>
      </c>
      <c r="I883" s="57" t="s">
        <v>1074</v>
      </c>
      <c r="J883" s="58" t="s">
        <v>1075</v>
      </c>
      <c r="K883" s="57">
        <v>3005</v>
      </c>
      <c r="L883" s="57" t="s">
        <v>3353</v>
      </c>
      <c r="M883" s="58" t="s">
        <v>2435</v>
      </c>
      <c r="N883" s="58" t="s">
        <v>2436</v>
      </c>
      <c r="O883" s="59" t="s">
        <v>1016</v>
      </c>
      <c r="P883" s="60" t="s">
        <v>1017</v>
      </c>
    </row>
    <row r="884" spans="1:16" ht="13.5" thickBot="1">
      <c r="A884" s="21" t="str">
        <f t="shared" si="78"/>
        <v>IBVS 4340 </v>
      </c>
      <c r="B884" s="6" t="str">
        <f t="shared" si="79"/>
        <v>I</v>
      </c>
      <c r="C884" s="21">
        <f t="shared" si="80"/>
        <v>50096.423799999997</v>
      </c>
      <c r="D884" s="28" t="str">
        <f t="shared" si="81"/>
        <v>vis</v>
      </c>
      <c r="E884" s="56">
        <f>VLOOKUP(C884,Active!C$21:E$973,3,FALSE)</f>
        <v>3030.9962133859303</v>
      </c>
      <c r="F884" s="6" t="s">
        <v>1481</v>
      </c>
      <c r="G884" s="28" t="str">
        <f t="shared" si="82"/>
        <v>50096.4238</v>
      </c>
      <c r="H884" s="21">
        <f t="shared" si="83"/>
        <v>3031</v>
      </c>
      <c r="I884" s="57" t="s">
        <v>1079</v>
      </c>
      <c r="J884" s="58" t="s">
        <v>1080</v>
      </c>
      <c r="K884" s="57">
        <v>3031</v>
      </c>
      <c r="L884" s="57" t="s">
        <v>3189</v>
      </c>
      <c r="M884" s="58" t="s">
        <v>2435</v>
      </c>
      <c r="N884" s="58" t="s">
        <v>1511</v>
      </c>
      <c r="O884" s="59" t="s">
        <v>1081</v>
      </c>
      <c r="P884" s="60" t="s">
        <v>1082</v>
      </c>
    </row>
    <row r="885" spans="1:16" ht="13.5" thickBot="1">
      <c r="A885" s="21" t="str">
        <f t="shared" si="78"/>
        <v>IBVS 4340 </v>
      </c>
      <c r="B885" s="6" t="str">
        <f t="shared" si="79"/>
        <v>I</v>
      </c>
      <c r="C885" s="21">
        <f t="shared" si="80"/>
        <v>50096.428699999997</v>
      </c>
      <c r="D885" s="28" t="str">
        <f t="shared" si="81"/>
        <v>vis</v>
      </c>
      <c r="E885" s="56">
        <f>VLOOKUP(C885,Active!C$21:E$973,3,FALSE)</f>
        <v>3030.9989166916207</v>
      </c>
      <c r="F885" s="6" t="s">
        <v>1481</v>
      </c>
      <c r="G885" s="28" t="str">
        <f t="shared" si="82"/>
        <v>50096.4287</v>
      </c>
      <c r="H885" s="21">
        <f t="shared" si="83"/>
        <v>3031</v>
      </c>
      <c r="I885" s="57" t="s">
        <v>1083</v>
      </c>
      <c r="J885" s="58" t="s">
        <v>1084</v>
      </c>
      <c r="K885" s="57">
        <v>3031</v>
      </c>
      <c r="L885" s="57" t="s">
        <v>1085</v>
      </c>
      <c r="M885" s="58" t="s">
        <v>2435</v>
      </c>
      <c r="N885" s="58" t="s">
        <v>673</v>
      </c>
      <c r="O885" s="59" t="s">
        <v>1081</v>
      </c>
      <c r="P885" s="60" t="s">
        <v>1082</v>
      </c>
    </row>
    <row r="886" spans="1:16" ht="13.5" thickBot="1">
      <c r="A886" s="21" t="str">
        <f t="shared" si="78"/>
        <v> BRNO 32 </v>
      </c>
      <c r="B886" s="6" t="str">
        <f t="shared" si="79"/>
        <v>I</v>
      </c>
      <c r="C886" s="21">
        <f t="shared" si="80"/>
        <v>50397.341800000002</v>
      </c>
      <c r="D886" s="28" t="str">
        <f t="shared" si="81"/>
        <v>vis</v>
      </c>
      <c r="E886" s="56">
        <f>VLOOKUP(C886,Active!C$21:E$973,3,FALSE)</f>
        <v>3197.0111810930157</v>
      </c>
      <c r="F886" s="6" t="s">
        <v>1481</v>
      </c>
      <c r="G886" s="28" t="str">
        <f t="shared" si="82"/>
        <v>50397.3418</v>
      </c>
      <c r="H886" s="21">
        <f t="shared" si="83"/>
        <v>3197</v>
      </c>
      <c r="I886" s="57" t="s">
        <v>1086</v>
      </c>
      <c r="J886" s="58" t="s">
        <v>1087</v>
      </c>
      <c r="K886" s="57">
        <v>3197</v>
      </c>
      <c r="L886" s="57" t="s">
        <v>1088</v>
      </c>
      <c r="M886" s="58" t="s">
        <v>1979</v>
      </c>
      <c r="N886" s="58"/>
      <c r="O886" s="59" t="s">
        <v>1089</v>
      </c>
      <c r="P886" s="59" t="s">
        <v>1041</v>
      </c>
    </row>
    <row r="887" spans="1:16" ht="13.5" thickBot="1">
      <c r="A887" s="21" t="str">
        <f t="shared" si="78"/>
        <v> BRNO 32 </v>
      </c>
      <c r="B887" s="6" t="str">
        <f t="shared" si="79"/>
        <v>I</v>
      </c>
      <c r="C887" s="21">
        <f t="shared" si="80"/>
        <v>50484.328699999998</v>
      </c>
      <c r="D887" s="28" t="str">
        <f t="shared" si="81"/>
        <v>vis</v>
      </c>
      <c r="E887" s="56">
        <f>VLOOKUP(C887,Active!C$21:E$973,3,FALSE)</f>
        <v>3245.0014222698101</v>
      </c>
      <c r="F887" s="6" t="s">
        <v>1481</v>
      </c>
      <c r="G887" s="28" t="str">
        <f t="shared" si="82"/>
        <v>50484.3287</v>
      </c>
      <c r="H887" s="21">
        <f t="shared" si="83"/>
        <v>3245</v>
      </c>
      <c r="I887" s="57" t="s">
        <v>1090</v>
      </c>
      <c r="J887" s="58" t="s">
        <v>1091</v>
      </c>
      <c r="K887" s="57">
        <v>3245</v>
      </c>
      <c r="L887" s="57" t="s">
        <v>1092</v>
      </c>
      <c r="M887" s="58" t="s">
        <v>1979</v>
      </c>
      <c r="N887" s="58"/>
      <c r="O887" s="59" t="s">
        <v>1093</v>
      </c>
      <c r="P887" s="59" t="s">
        <v>1041</v>
      </c>
    </row>
    <row r="888" spans="1:16" ht="13.5" thickBot="1">
      <c r="A888" s="21" t="str">
        <f t="shared" si="78"/>
        <v> BRNO 32 </v>
      </c>
      <c r="B888" s="6" t="str">
        <f t="shared" si="79"/>
        <v>I</v>
      </c>
      <c r="C888" s="21">
        <f t="shared" si="80"/>
        <v>50687.339099999997</v>
      </c>
      <c r="D888" s="28" t="str">
        <f t="shared" si="81"/>
        <v>vis</v>
      </c>
      <c r="E888" s="56">
        <f>VLOOKUP(C888,Active!C$21:E$973,3,FALSE)</f>
        <v>3357.0012527890935</v>
      </c>
      <c r="F888" s="6" t="s">
        <v>1481</v>
      </c>
      <c r="G888" s="28" t="str">
        <f t="shared" si="82"/>
        <v>50687.3391</v>
      </c>
      <c r="H888" s="21">
        <f t="shared" si="83"/>
        <v>3357</v>
      </c>
      <c r="I888" s="57" t="s">
        <v>1096</v>
      </c>
      <c r="J888" s="58" t="s">
        <v>1097</v>
      </c>
      <c r="K888" s="57">
        <v>3357</v>
      </c>
      <c r="L888" s="57" t="s">
        <v>1098</v>
      </c>
      <c r="M888" s="58" t="s">
        <v>1979</v>
      </c>
      <c r="N888" s="58"/>
      <c r="O888" s="59" t="s">
        <v>1099</v>
      </c>
      <c r="P888" s="59" t="s">
        <v>1041</v>
      </c>
    </row>
    <row r="889" spans="1:16" ht="13.5" thickBot="1">
      <c r="A889" s="21" t="str">
        <f t="shared" si="78"/>
        <v>BAVM 113 </v>
      </c>
      <c r="B889" s="6" t="str">
        <f t="shared" si="79"/>
        <v>I</v>
      </c>
      <c r="C889" s="21">
        <f t="shared" si="80"/>
        <v>50752.587</v>
      </c>
      <c r="D889" s="28" t="str">
        <f t="shared" si="81"/>
        <v>vis</v>
      </c>
      <c r="E889" s="56">
        <f>VLOOKUP(C889,Active!C$21:E$973,3,FALSE)</f>
        <v>3392.9981955158673</v>
      </c>
      <c r="F889" s="6" t="s">
        <v>1481</v>
      </c>
      <c r="G889" s="28" t="str">
        <f t="shared" si="82"/>
        <v>50752.587</v>
      </c>
      <c r="H889" s="21">
        <f t="shared" si="83"/>
        <v>3393</v>
      </c>
      <c r="I889" s="57" t="s">
        <v>1100</v>
      </c>
      <c r="J889" s="58" t="s">
        <v>1101</v>
      </c>
      <c r="K889" s="57">
        <v>3393</v>
      </c>
      <c r="L889" s="57" t="s">
        <v>1946</v>
      </c>
      <c r="M889" s="58" t="s">
        <v>1979</v>
      </c>
      <c r="N889" s="58"/>
      <c r="O889" s="59" t="s">
        <v>1102</v>
      </c>
      <c r="P889" s="60" t="s">
        <v>1103</v>
      </c>
    </row>
    <row r="890" spans="1:16" ht="13.5" thickBot="1">
      <c r="A890" s="21" t="str">
        <f t="shared" si="78"/>
        <v>BAVM 113 </v>
      </c>
      <c r="B890" s="6" t="str">
        <f t="shared" si="79"/>
        <v>I</v>
      </c>
      <c r="C890" s="21">
        <f t="shared" si="80"/>
        <v>50848.656999999999</v>
      </c>
      <c r="D890" s="28" t="str">
        <f t="shared" si="81"/>
        <v>vis</v>
      </c>
      <c r="E890" s="56">
        <f>VLOOKUP(C890,Active!C$21:E$973,3,FALSE)</f>
        <v>3445.9995379002357</v>
      </c>
      <c r="F890" s="6" t="s">
        <v>1481</v>
      </c>
      <c r="G890" s="28" t="str">
        <f t="shared" si="82"/>
        <v>50848.657</v>
      </c>
      <c r="H890" s="21">
        <f t="shared" si="83"/>
        <v>3446</v>
      </c>
      <c r="I890" s="57" t="s">
        <v>1104</v>
      </c>
      <c r="J890" s="58" t="s">
        <v>1105</v>
      </c>
      <c r="K890" s="57">
        <v>3446</v>
      </c>
      <c r="L890" s="57" t="s">
        <v>3270</v>
      </c>
      <c r="M890" s="58" t="s">
        <v>1979</v>
      </c>
      <c r="N890" s="58"/>
      <c r="O890" s="59" t="s">
        <v>1106</v>
      </c>
      <c r="P890" s="60" t="s">
        <v>1103</v>
      </c>
    </row>
    <row r="891" spans="1:16" ht="13.5" thickBot="1">
      <c r="A891" s="21" t="str">
        <f t="shared" si="78"/>
        <v>IBVS 4633 </v>
      </c>
      <c r="B891" s="6" t="str">
        <f t="shared" si="79"/>
        <v>II</v>
      </c>
      <c r="C891" s="21">
        <f t="shared" si="80"/>
        <v>51005.45</v>
      </c>
      <c r="D891" s="28" t="str">
        <f t="shared" si="81"/>
        <v>vis</v>
      </c>
      <c r="E891" s="56">
        <f>VLOOKUP(C891,Active!C$21:E$973,3,FALSE)</f>
        <v>3532.501458129987</v>
      </c>
      <c r="F891" s="6" t="s">
        <v>1481</v>
      </c>
      <c r="G891" s="28" t="str">
        <f t="shared" si="82"/>
        <v>51005.45</v>
      </c>
      <c r="H891" s="21">
        <f t="shared" si="83"/>
        <v>3532.5</v>
      </c>
      <c r="I891" s="57" t="s">
        <v>1107</v>
      </c>
      <c r="J891" s="58" t="s">
        <v>1108</v>
      </c>
      <c r="K891" s="57">
        <v>3532.5</v>
      </c>
      <c r="L891" s="57" t="s">
        <v>1109</v>
      </c>
      <c r="M891" s="58" t="s">
        <v>2435</v>
      </c>
      <c r="N891" s="58" t="s">
        <v>673</v>
      </c>
      <c r="O891" s="59" t="s">
        <v>1110</v>
      </c>
      <c r="P891" s="60" t="s">
        <v>1111</v>
      </c>
    </row>
    <row r="892" spans="1:16" ht="13.5" thickBot="1">
      <c r="A892" s="21" t="str">
        <f t="shared" si="78"/>
        <v> BBS 122 </v>
      </c>
      <c r="B892" s="6" t="str">
        <f t="shared" si="79"/>
        <v>I</v>
      </c>
      <c r="C892" s="21">
        <f t="shared" si="80"/>
        <v>51171.286999999997</v>
      </c>
      <c r="D892" s="28" t="str">
        <f t="shared" si="81"/>
        <v>vis</v>
      </c>
      <c r="E892" s="56">
        <f>VLOOKUP(C892,Active!C$21:E$973,3,FALSE)</f>
        <v>3623.9929082912913</v>
      </c>
      <c r="F892" s="6" t="s">
        <v>1481</v>
      </c>
      <c r="G892" s="28" t="str">
        <f t="shared" si="82"/>
        <v>51171.287</v>
      </c>
      <c r="H892" s="21">
        <f t="shared" si="83"/>
        <v>3624</v>
      </c>
      <c r="I892" s="57" t="s">
        <v>1123</v>
      </c>
      <c r="J892" s="58" t="s">
        <v>1124</v>
      </c>
      <c r="K892" s="57">
        <v>3624</v>
      </c>
      <c r="L892" s="57" t="s">
        <v>3010</v>
      </c>
      <c r="M892" s="58" t="s">
        <v>1979</v>
      </c>
      <c r="N892" s="58"/>
      <c r="O892" s="59" t="s">
        <v>1125</v>
      </c>
      <c r="P892" s="59" t="s">
        <v>1126</v>
      </c>
    </row>
    <row r="893" spans="1:16" ht="13.5" thickBot="1">
      <c r="A893" s="21" t="str">
        <f t="shared" si="78"/>
        <v>BAVM 122 </v>
      </c>
      <c r="B893" s="6" t="str">
        <f t="shared" si="79"/>
        <v>I</v>
      </c>
      <c r="C893" s="21">
        <f t="shared" si="80"/>
        <v>51218.415000000001</v>
      </c>
      <c r="D893" s="28" t="str">
        <f t="shared" si="81"/>
        <v>vis</v>
      </c>
      <c r="E893" s="56">
        <f>VLOOKUP(C893,Active!C$21:E$973,3,FALSE)</f>
        <v>3649.9931920832214</v>
      </c>
      <c r="F893" s="6" t="s">
        <v>1481</v>
      </c>
      <c r="G893" s="28" t="str">
        <f t="shared" si="82"/>
        <v>51218.415</v>
      </c>
      <c r="H893" s="21">
        <f t="shared" si="83"/>
        <v>3650</v>
      </c>
      <c r="I893" s="57" t="s">
        <v>1129</v>
      </c>
      <c r="J893" s="58" t="s">
        <v>1130</v>
      </c>
      <c r="K893" s="57">
        <v>3650</v>
      </c>
      <c r="L893" s="57" t="s">
        <v>2620</v>
      </c>
      <c r="M893" s="58" t="s">
        <v>1979</v>
      </c>
      <c r="N893" s="58"/>
      <c r="O893" s="59" t="s">
        <v>1106</v>
      </c>
      <c r="P893" s="60" t="s">
        <v>1131</v>
      </c>
    </row>
    <row r="894" spans="1:16" ht="13.5" thickBot="1">
      <c r="A894" s="21" t="str">
        <f t="shared" si="78"/>
        <v> BBS 122 </v>
      </c>
      <c r="B894" s="6" t="str">
        <f t="shared" si="79"/>
        <v>I</v>
      </c>
      <c r="C894" s="21">
        <f t="shared" si="80"/>
        <v>51247.421000000002</v>
      </c>
      <c r="D894" s="28" t="str">
        <f t="shared" si="81"/>
        <v>vis</v>
      </c>
      <c r="E894" s="56">
        <f>VLOOKUP(C894,Active!C$21:E$973,3,FALSE)</f>
        <v>3665.9956583807239</v>
      </c>
      <c r="F894" s="6" t="s">
        <v>1481</v>
      </c>
      <c r="G894" s="28" t="str">
        <f t="shared" si="82"/>
        <v>51247.421</v>
      </c>
      <c r="H894" s="21">
        <f t="shared" si="83"/>
        <v>3666</v>
      </c>
      <c r="I894" s="57" t="s">
        <v>1132</v>
      </c>
      <c r="J894" s="58" t="s">
        <v>1133</v>
      </c>
      <c r="K894" s="57">
        <v>3666</v>
      </c>
      <c r="L894" s="57" t="s">
        <v>3077</v>
      </c>
      <c r="M894" s="58" t="s">
        <v>1979</v>
      </c>
      <c r="N894" s="58"/>
      <c r="O894" s="59" t="s">
        <v>1125</v>
      </c>
      <c r="P894" s="59" t="s">
        <v>1126</v>
      </c>
    </row>
    <row r="895" spans="1:16" ht="13.5" thickBot="1">
      <c r="A895" s="21" t="str">
        <f t="shared" si="78"/>
        <v>BAVM 132 </v>
      </c>
      <c r="B895" s="6" t="str">
        <f t="shared" si="79"/>
        <v>I</v>
      </c>
      <c r="C895" s="21">
        <f t="shared" si="80"/>
        <v>51392.425300000003</v>
      </c>
      <c r="D895" s="28" t="str">
        <f t="shared" si="81"/>
        <v>vis</v>
      </c>
      <c r="E895" s="56">
        <f>VLOOKUP(C895,Active!C$21:E$973,3,FALSE)</f>
        <v>3745.9938113057342</v>
      </c>
      <c r="F895" s="6" t="s">
        <v>1481</v>
      </c>
      <c r="G895" s="28" t="str">
        <f t="shared" si="82"/>
        <v>51392.4253</v>
      </c>
      <c r="H895" s="21">
        <f t="shared" si="83"/>
        <v>3746</v>
      </c>
      <c r="I895" s="57" t="s">
        <v>1137</v>
      </c>
      <c r="J895" s="58" t="s">
        <v>1138</v>
      </c>
      <c r="K895" s="57">
        <v>3746</v>
      </c>
      <c r="L895" s="57" t="s">
        <v>1139</v>
      </c>
      <c r="M895" s="58" t="s">
        <v>2435</v>
      </c>
      <c r="N895" s="58" t="s">
        <v>1481</v>
      </c>
      <c r="O895" s="59" t="s">
        <v>571</v>
      </c>
      <c r="P895" s="60" t="s">
        <v>1140</v>
      </c>
    </row>
    <row r="896" spans="1:16" ht="13.5" thickBot="1">
      <c r="A896" s="21" t="str">
        <f t="shared" si="78"/>
        <v>BAVM 132 </v>
      </c>
      <c r="B896" s="6" t="str">
        <f t="shared" si="79"/>
        <v>I</v>
      </c>
      <c r="C896" s="21">
        <f t="shared" si="80"/>
        <v>51430.488899999997</v>
      </c>
      <c r="D896" s="28" t="str">
        <f t="shared" si="81"/>
        <v>vis</v>
      </c>
      <c r="E896" s="56">
        <f>VLOOKUP(C896,Active!C$21:E$973,3,FALSE)</f>
        <v>3766.9933105873133</v>
      </c>
      <c r="F896" s="6" t="s">
        <v>1481</v>
      </c>
      <c r="G896" s="28" t="str">
        <f t="shared" si="82"/>
        <v>51430.4889</v>
      </c>
      <c r="H896" s="21">
        <f t="shared" si="83"/>
        <v>3767</v>
      </c>
      <c r="I896" s="57" t="s">
        <v>1141</v>
      </c>
      <c r="J896" s="58" t="s">
        <v>1142</v>
      </c>
      <c r="K896" s="57">
        <v>3767</v>
      </c>
      <c r="L896" s="57" t="s">
        <v>1143</v>
      </c>
      <c r="M896" s="58" t="s">
        <v>2435</v>
      </c>
      <c r="N896" s="58" t="s">
        <v>1511</v>
      </c>
      <c r="O896" s="59" t="s">
        <v>571</v>
      </c>
      <c r="P896" s="60" t="s">
        <v>1140</v>
      </c>
    </row>
    <row r="897" spans="1:16" ht="13.5" thickBot="1">
      <c r="A897" s="21" t="str">
        <f t="shared" si="78"/>
        <v>BAVM 131 </v>
      </c>
      <c r="B897" s="6" t="str">
        <f t="shared" si="79"/>
        <v>I</v>
      </c>
      <c r="C897" s="21">
        <f t="shared" si="80"/>
        <v>51497.548999999999</v>
      </c>
      <c r="D897" s="28" t="str">
        <f t="shared" si="81"/>
        <v>vis</v>
      </c>
      <c r="E897" s="56">
        <f>VLOOKUP(C897,Active!C$21:E$973,3,FALSE)</f>
        <v>3803.9900350635298</v>
      </c>
      <c r="F897" s="6" t="s">
        <v>1481</v>
      </c>
      <c r="G897" s="28" t="str">
        <f t="shared" si="82"/>
        <v>51497.549</v>
      </c>
      <c r="H897" s="21">
        <f t="shared" si="83"/>
        <v>3804</v>
      </c>
      <c r="I897" s="57" t="s">
        <v>1148</v>
      </c>
      <c r="J897" s="58" t="s">
        <v>1149</v>
      </c>
      <c r="K897" s="57">
        <v>3804</v>
      </c>
      <c r="L897" s="57" t="s">
        <v>2808</v>
      </c>
      <c r="M897" s="58" t="s">
        <v>1979</v>
      </c>
      <c r="N897" s="58"/>
      <c r="O897" s="59" t="s">
        <v>1150</v>
      </c>
      <c r="P897" s="60" t="s">
        <v>1151</v>
      </c>
    </row>
    <row r="898" spans="1:16" ht="13.5" thickBot="1">
      <c r="A898" s="21" t="str">
        <f t="shared" si="78"/>
        <v>BAVM 131 </v>
      </c>
      <c r="B898" s="6" t="str">
        <f t="shared" si="79"/>
        <v>I</v>
      </c>
      <c r="C898" s="21">
        <f t="shared" si="80"/>
        <v>51586.362000000001</v>
      </c>
      <c r="D898" s="28" t="str">
        <f t="shared" si="81"/>
        <v>vis</v>
      </c>
      <c r="E898" s="56">
        <f>VLOOKUP(C898,Active!C$21:E$973,3,FALSE)</f>
        <v>3852.9877265508103</v>
      </c>
      <c r="F898" s="6" t="s">
        <v>1481</v>
      </c>
      <c r="G898" s="28" t="str">
        <f t="shared" si="82"/>
        <v>51586.362</v>
      </c>
      <c r="H898" s="21">
        <f t="shared" si="83"/>
        <v>3853</v>
      </c>
      <c r="I898" s="57" t="s">
        <v>1158</v>
      </c>
      <c r="J898" s="58" t="s">
        <v>1159</v>
      </c>
      <c r="K898" s="57">
        <v>3853</v>
      </c>
      <c r="L898" s="57" t="s">
        <v>2927</v>
      </c>
      <c r="M898" s="58" t="s">
        <v>1979</v>
      </c>
      <c r="N898" s="58"/>
      <c r="O898" s="59" t="s">
        <v>1160</v>
      </c>
      <c r="P898" s="60" t="s">
        <v>1151</v>
      </c>
    </row>
    <row r="899" spans="1:16" ht="13.5" thickBot="1">
      <c r="A899" s="21" t="str">
        <f t="shared" si="78"/>
        <v>BAVM 152 </v>
      </c>
      <c r="B899" s="6" t="str">
        <f t="shared" si="79"/>
        <v>I</v>
      </c>
      <c r="C899" s="21">
        <f t="shared" si="80"/>
        <v>51586.374000000003</v>
      </c>
      <c r="D899" s="28" t="str">
        <f t="shared" si="81"/>
        <v>vis</v>
      </c>
      <c r="E899" s="56">
        <f>VLOOKUP(C899,Active!C$21:E$973,3,FALSE)</f>
        <v>3852.9943468912784</v>
      </c>
      <c r="F899" s="6" t="s">
        <v>1481</v>
      </c>
      <c r="G899" s="28" t="str">
        <f t="shared" si="82"/>
        <v>51586.374</v>
      </c>
      <c r="H899" s="21">
        <f t="shared" si="83"/>
        <v>3853</v>
      </c>
      <c r="I899" s="57" t="s">
        <v>1161</v>
      </c>
      <c r="J899" s="58" t="s">
        <v>1162</v>
      </c>
      <c r="K899" s="57">
        <v>3853</v>
      </c>
      <c r="L899" s="57" t="s">
        <v>2628</v>
      </c>
      <c r="M899" s="58" t="s">
        <v>2435</v>
      </c>
      <c r="N899" s="58" t="s">
        <v>570</v>
      </c>
      <c r="O899" s="59" t="s">
        <v>984</v>
      </c>
      <c r="P899" s="60" t="s">
        <v>1163</v>
      </c>
    </row>
    <row r="900" spans="1:16" ht="13.5" thickBot="1">
      <c r="A900" s="21" t="str">
        <f t="shared" si="78"/>
        <v>BAVM 131 </v>
      </c>
      <c r="B900" s="6" t="str">
        <f t="shared" si="79"/>
        <v>I</v>
      </c>
      <c r="C900" s="21">
        <f t="shared" si="80"/>
        <v>51635.317000000003</v>
      </c>
      <c r="D900" s="28" t="str">
        <f t="shared" si="81"/>
        <v>vis</v>
      </c>
      <c r="E900" s="56">
        <f>VLOOKUP(C900,Active!C$21:E$973,3,FALSE)</f>
        <v>3879.9959571787572</v>
      </c>
      <c r="F900" s="6" t="s">
        <v>1481</v>
      </c>
      <c r="G900" s="28" t="str">
        <f t="shared" si="82"/>
        <v>51635.317</v>
      </c>
      <c r="H900" s="21">
        <f t="shared" si="83"/>
        <v>3880</v>
      </c>
      <c r="I900" s="57" t="s">
        <v>1166</v>
      </c>
      <c r="J900" s="58" t="s">
        <v>1167</v>
      </c>
      <c r="K900" s="57">
        <v>3880</v>
      </c>
      <c r="L900" s="57" t="s">
        <v>3037</v>
      </c>
      <c r="M900" s="58" t="s">
        <v>1979</v>
      </c>
      <c r="N900" s="58"/>
      <c r="O900" s="59" t="s">
        <v>1106</v>
      </c>
      <c r="P900" s="60" t="s">
        <v>1151</v>
      </c>
    </row>
    <row r="901" spans="1:16" ht="13.5" thickBot="1">
      <c r="A901" s="21" t="str">
        <f t="shared" si="78"/>
        <v>BAVM 143 </v>
      </c>
      <c r="B901" s="6" t="str">
        <f t="shared" si="79"/>
        <v>I</v>
      </c>
      <c r="C901" s="21">
        <f t="shared" si="80"/>
        <v>51749.51</v>
      </c>
      <c r="D901" s="28" t="str">
        <f t="shared" si="81"/>
        <v>vis</v>
      </c>
      <c r="E901" s="56">
        <f>VLOOKUP(C901,Active!C$21:E$973,3,FALSE)</f>
        <v>3942.9956687525905</v>
      </c>
      <c r="F901" s="6" t="s">
        <v>1481</v>
      </c>
      <c r="G901" s="28" t="str">
        <f t="shared" si="82"/>
        <v>51749.510</v>
      </c>
      <c r="H901" s="21">
        <f t="shared" si="83"/>
        <v>3943</v>
      </c>
      <c r="I901" s="57" t="s">
        <v>1168</v>
      </c>
      <c r="J901" s="58" t="s">
        <v>1169</v>
      </c>
      <c r="K901" s="57">
        <v>3943</v>
      </c>
      <c r="L901" s="57" t="s">
        <v>3077</v>
      </c>
      <c r="M901" s="58" t="s">
        <v>1979</v>
      </c>
      <c r="N901" s="58"/>
      <c r="O901" s="59" t="s">
        <v>1170</v>
      </c>
      <c r="P901" s="60" t="s">
        <v>1171</v>
      </c>
    </row>
    <row r="902" spans="1:16" ht="13.5" thickBot="1">
      <c r="A902" s="21" t="str">
        <f t="shared" si="78"/>
        <v>BAVM 143 </v>
      </c>
      <c r="B902" s="6" t="str">
        <f t="shared" si="79"/>
        <v>I</v>
      </c>
      <c r="C902" s="21">
        <f t="shared" si="80"/>
        <v>51749.516000000003</v>
      </c>
      <c r="D902" s="28" t="str">
        <f t="shared" si="81"/>
        <v>vis</v>
      </c>
      <c r="E902" s="56">
        <f>VLOOKUP(C902,Active!C$21:E$973,3,FALSE)</f>
        <v>3942.9989789228243</v>
      </c>
      <c r="F902" s="6" t="s">
        <v>1481</v>
      </c>
      <c r="G902" s="28" t="str">
        <f t="shared" si="82"/>
        <v>51749.516</v>
      </c>
      <c r="H902" s="21">
        <f t="shared" si="83"/>
        <v>3943</v>
      </c>
      <c r="I902" s="57" t="s">
        <v>1172</v>
      </c>
      <c r="J902" s="58" t="s">
        <v>1173</v>
      </c>
      <c r="K902" s="57">
        <v>3943</v>
      </c>
      <c r="L902" s="57" t="s">
        <v>3210</v>
      </c>
      <c r="M902" s="58" t="s">
        <v>1979</v>
      </c>
      <c r="N902" s="58"/>
      <c r="O902" s="59" t="s">
        <v>1174</v>
      </c>
      <c r="P902" s="60" t="s">
        <v>1171</v>
      </c>
    </row>
    <row r="903" spans="1:16" ht="13.5" thickBot="1">
      <c r="A903" s="21" t="str">
        <f t="shared" si="78"/>
        <v>BAVM 143 </v>
      </c>
      <c r="B903" s="6" t="str">
        <f t="shared" si="79"/>
        <v>I</v>
      </c>
      <c r="C903" s="21">
        <f t="shared" si="80"/>
        <v>51818.383999999998</v>
      </c>
      <c r="D903" s="28" t="str">
        <f t="shared" si="81"/>
        <v>vis</v>
      </c>
      <c r="E903" s="56">
        <f>VLOOKUP(C903,Active!C$21:E$973,3,FALSE)</f>
        <v>3980.9931128598123</v>
      </c>
      <c r="F903" s="6" t="s">
        <v>1481</v>
      </c>
      <c r="G903" s="28" t="str">
        <f t="shared" si="82"/>
        <v>51818.384</v>
      </c>
      <c r="H903" s="21">
        <f t="shared" si="83"/>
        <v>3981</v>
      </c>
      <c r="I903" s="57" t="s">
        <v>1177</v>
      </c>
      <c r="J903" s="58" t="s">
        <v>1178</v>
      </c>
      <c r="K903" s="57">
        <v>3981</v>
      </c>
      <c r="L903" s="57" t="s">
        <v>2620</v>
      </c>
      <c r="M903" s="58" t="s">
        <v>1979</v>
      </c>
      <c r="N903" s="58"/>
      <c r="O903" s="59" t="s">
        <v>1179</v>
      </c>
      <c r="P903" s="60" t="s">
        <v>1171</v>
      </c>
    </row>
    <row r="904" spans="1:16" ht="13.5" thickBot="1">
      <c r="A904" s="21" t="str">
        <f t="shared" si="78"/>
        <v>IBVS 5230 </v>
      </c>
      <c r="B904" s="6" t="str">
        <f t="shared" si="79"/>
        <v>I</v>
      </c>
      <c r="C904" s="21">
        <f t="shared" si="80"/>
        <v>51925.325499999999</v>
      </c>
      <c r="D904" s="28" t="str">
        <f t="shared" si="81"/>
        <v>vis</v>
      </c>
      <c r="E904" s="56">
        <f>VLOOKUP(C904,Active!C$21:E$973,3,FALSE)</f>
        <v>4039.9922078592713</v>
      </c>
      <c r="F904" s="6" t="s">
        <v>1481</v>
      </c>
      <c r="G904" s="28" t="str">
        <f t="shared" si="82"/>
        <v>51925.3255</v>
      </c>
      <c r="H904" s="21">
        <f t="shared" si="83"/>
        <v>4040</v>
      </c>
      <c r="I904" s="57" t="s">
        <v>1184</v>
      </c>
      <c r="J904" s="58" t="s">
        <v>1185</v>
      </c>
      <c r="K904" s="57">
        <v>4040</v>
      </c>
      <c r="L904" s="57" t="s">
        <v>1186</v>
      </c>
      <c r="M904" s="58" t="s">
        <v>2435</v>
      </c>
      <c r="N904" s="58" t="s">
        <v>673</v>
      </c>
      <c r="O904" s="59" t="s">
        <v>1187</v>
      </c>
      <c r="P904" s="60" t="s">
        <v>1188</v>
      </c>
    </row>
    <row r="905" spans="1:16" ht="13.5" thickBot="1">
      <c r="A905" s="21" t="str">
        <f t="shared" si="78"/>
        <v>BAVM 154 </v>
      </c>
      <c r="B905" s="6" t="str">
        <f t="shared" si="79"/>
        <v>I</v>
      </c>
      <c r="C905" s="21">
        <f t="shared" si="80"/>
        <v>52117.447999999997</v>
      </c>
      <c r="D905" s="28" t="str">
        <f t="shared" si="81"/>
        <v>vis</v>
      </c>
      <c r="E905" s="56">
        <f>VLOOKUP(C905,Active!C$21:E$973,3,FALSE)</f>
        <v>4145.9852379648264</v>
      </c>
      <c r="F905" s="6" t="s">
        <v>1481</v>
      </c>
      <c r="G905" s="28" t="str">
        <f t="shared" si="82"/>
        <v>52117.448</v>
      </c>
      <c r="H905" s="21">
        <f t="shared" si="83"/>
        <v>4146</v>
      </c>
      <c r="I905" s="57" t="s">
        <v>1189</v>
      </c>
      <c r="J905" s="58" t="s">
        <v>1190</v>
      </c>
      <c r="K905" s="57">
        <v>4146</v>
      </c>
      <c r="L905" s="57" t="s">
        <v>2667</v>
      </c>
      <c r="M905" s="58" t="s">
        <v>1979</v>
      </c>
      <c r="N905" s="58"/>
      <c r="O905" s="59" t="s">
        <v>1160</v>
      </c>
      <c r="P905" s="60" t="s">
        <v>1191</v>
      </c>
    </row>
    <row r="906" spans="1:16" ht="13.5" thickBot="1">
      <c r="A906" s="21" t="str">
        <f t="shared" si="78"/>
        <v>BAVM 154 </v>
      </c>
      <c r="B906" s="6" t="str">
        <f t="shared" si="79"/>
        <v>I</v>
      </c>
      <c r="C906" s="21">
        <f t="shared" si="80"/>
        <v>52320.474000000002</v>
      </c>
      <c r="D906" s="28" t="str">
        <f t="shared" si="81"/>
        <v>vis</v>
      </c>
      <c r="E906" s="56" t="e">
        <f>VLOOKUP(C906,Active!C$21:E$973,3,FALSE)</f>
        <v>#N/A</v>
      </c>
      <c r="F906" s="6" t="s">
        <v>1481</v>
      </c>
      <c r="G906" s="28" t="str">
        <f t="shared" si="82"/>
        <v>52320.474</v>
      </c>
      <c r="H906" s="21">
        <f t="shared" si="83"/>
        <v>4258</v>
      </c>
      <c r="I906" s="57" t="s">
        <v>1195</v>
      </c>
      <c r="J906" s="58" t="s">
        <v>1196</v>
      </c>
      <c r="K906" s="57">
        <v>4258</v>
      </c>
      <c r="L906" s="57" t="s">
        <v>2974</v>
      </c>
      <c r="M906" s="58" t="s">
        <v>1979</v>
      </c>
      <c r="N906" s="58"/>
      <c r="O906" s="59" t="s">
        <v>1106</v>
      </c>
      <c r="P906" s="60" t="s">
        <v>1191</v>
      </c>
    </row>
    <row r="907" spans="1:16" ht="13.5" thickBot="1">
      <c r="A907" s="21" t="str">
        <f t="shared" ref="A907:A970" si="84">P907</f>
        <v>BAVM 157 </v>
      </c>
      <c r="B907" s="6" t="str">
        <f t="shared" ref="B907:B970" si="85">IF(H907=INT(H907),"I","II")</f>
        <v>I</v>
      </c>
      <c r="C907" s="21">
        <f t="shared" ref="C907:C970" si="86">1*G907</f>
        <v>52485.421000000002</v>
      </c>
      <c r="D907" s="28" t="str">
        <f t="shared" ref="D907:D970" si="87">VLOOKUP(F907,I$1:J$5,2,FALSE)</f>
        <v>vis</v>
      </c>
      <c r="E907" s="56" t="e">
        <f>VLOOKUP(C907,Active!C$21:E$973,3,FALSE)</f>
        <v>#N/A</v>
      </c>
      <c r="F907" s="6" t="s">
        <v>1481</v>
      </c>
      <c r="G907" s="28" t="str">
        <f t="shared" ref="G907:G970" si="88">MID(I907,3,LEN(I907)-3)</f>
        <v>52485.421</v>
      </c>
      <c r="H907" s="21">
        <f t="shared" ref="H907:H970" si="89">1*K907</f>
        <v>4349</v>
      </c>
      <c r="I907" s="57" t="s">
        <v>1200</v>
      </c>
      <c r="J907" s="58" t="s">
        <v>1201</v>
      </c>
      <c r="K907" s="57">
        <v>4349</v>
      </c>
      <c r="L907" s="57" t="s">
        <v>2974</v>
      </c>
      <c r="M907" s="58" t="s">
        <v>1979</v>
      </c>
      <c r="N907" s="58"/>
      <c r="O907" s="59" t="s">
        <v>2664</v>
      </c>
      <c r="P907" s="60" t="s">
        <v>1202</v>
      </c>
    </row>
    <row r="908" spans="1:16" ht="13.5" thickBot="1">
      <c r="A908" s="21" t="str">
        <f t="shared" si="84"/>
        <v>BAVM 172 </v>
      </c>
      <c r="B908" s="6" t="str">
        <f t="shared" si="85"/>
        <v>I</v>
      </c>
      <c r="C908" s="21">
        <f t="shared" si="86"/>
        <v>52813.495199999998</v>
      </c>
      <c r="D908" s="28" t="str">
        <f t="shared" si="87"/>
        <v>vis</v>
      </c>
      <c r="E908" s="56" t="e">
        <f>VLOOKUP(C908,Active!C$21:E$973,3,FALSE)</f>
        <v>#N/A</v>
      </c>
      <c r="F908" s="6" t="s">
        <v>1481</v>
      </c>
      <c r="G908" s="28" t="str">
        <f t="shared" si="88"/>
        <v>52813.4952</v>
      </c>
      <c r="H908" s="21">
        <f t="shared" si="89"/>
        <v>4530</v>
      </c>
      <c r="I908" s="57" t="s">
        <v>1212</v>
      </c>
      <c r="J908" s="58" t="s">
        <v>1213</v>
      </c>
      <c r="K908" s="57">
        <v>4530</v>
      </c>
      <c r="L908" s="57" t="s">
        <v>1214</v>
      </c>
      <c r="M908" s="58" t="s">
        <v>2435</v>
      </c>
      <c r="N908" s="58" t="s">
        <v>570</v>
      </c>
      <c r="O908" s="59" t="s">
        <v>1215</v>
      </c>
      <c r="P908" s="60" t="s">
        <v>1216</v>
      </c>
    </row>
    <row r="909" spans="1:16" ht="13.5" thickBot="1">
      <c r="A909" s="21" t="str">
        <f t="shared" si="84"/>
        <v> JAAVSO 39;177 </v>
      </c>
      <c r="B909" s="6" t="str">
        <f t="shared" si="85"/>
        <v>I</v>
      </c>
      <c r="C909" s="21">
        <f t="shared" si="86"/>
        <v>52938.564200000001</v>
      </c>
      <c r="D909" s="28" t="str">
        <f t="shared" si="87"/>
        <v>vis</v>
      </c>
      <c r="E909" s="56" t="e">
        <f>VLOOKUP(C909,Active!C$21:E$973,3,FALSE)</f>
        <v>#N/A</v>
      </c>
      <c r="F909" s="6" t="s">
        <v>1481</v>
      </c>
      <c r="G909" s="28" t="str">
        <f t="shared" si="88"/>
        <v>52938.5642</v>
      </c>
      <c r="H909" s="21">
        <f t="shared" si="89"/>
        <v>4599</v>
      </c>
      <c r="I909" s="57" t="s">
        <v>1222</v>
      </c>
      <c r="J909" s="58" t="s">
        <v>1223</v>
      </c>
      <c r="K909" s="57">
        <v>4599</v>
      </c>
      <c r="L909" s="57" t="s">
        <v>1224</v>
      </c>
      <c r="M909" s="58" t="s">
        <v>1210</v>
      </c>
      <c r="N909" s="58" t="s">
        <v>1225</v>
      </c>
      <c r="O909" s="59" t="s">
        <v>1226</v>
      </c>
      <c r="P909" s="59" t="s">
        <v>1227</v>
      </c>
    </row>
    <row r="910" spans="1:16" ht="13.5" thickBot="1">
      <c r="A910" s="21" t="str">
        <f t="shared" si="84"/>
        <v>IBVS 5592 </v>
      </c>
      <c r="B910" s="6" t="str">
        <f t="shared" si="85"/>
        <v>I</v>
      </c>
      <c r="C910" s="21">
        <f t="shared" si="86"/>
        <v>52962.1273</v>
      </c>
      <c r="D910" s="28" t="str">
        <f t="shared" si="87"/>
        <v>vis</v>
      </c>
      <c r="E910" s="56" t="e">
        <f>VLOOKUP(C910,Active!C$21:E$973,3,FALSE)</f>
        <v>#N/A</v>
      </c>
      <c r="F910" s="6" t="s">
        <v>1481</v>
      </c>
      <c r="G910" s="28" t="str">
        <f t="shared" si="88"/>
        <v>52962.1273</v>
      </c>
      <c r="H910" s="21">
        <f t="shared" si="89"/>
        <v>4612</v>
      </c>
      <c r="I910" s="57" t="s">
        <v>1228</v>
      </c>
      <c r="J910" s="58" t="s">
        <v>1229</v>
      </c>
      <c r="K910" s="57">
        <v>4612</v>
      </c>
      <c r="L910" s="57" t="s">
        <v>1230</v>
      </c>
      <c r="M910" s="58" t="s">
        <v>2435</v>
      </c>
      <c r="N910" s="58" t="s">
        <v>2436</v>
      </c>
      <c r="O910" s="59" t="s">
        <v>1231</v>
      </c>
      <c r="P910" s="60" t="s">
        <v>1232</v>
      </c>
    </row>
    <row r="911" spans="1:16" ht="13.5" thickBot="1">
      <c r="A911" s="21" t="str">
        <f t="shared" si="84"/>
        <v>IBVS 5616 </v>
      </c>
      <c r="B911" s="6" t="str">
        <f t="shared" si="85"/>
        <v>I</v>
      </c>
      <c r="C911" s="21">
        <f t="shared" si="86"/>
        <v>53308.327499999999</v>
      </c>
      <c r="D911" s="28" t="str">
        <f t="shared" si="87"/>
        <v>vis</v>
      </c>
      <c r="E911" s="56" t="e">
        <f>VLOOKUP(C911,Active!C$21:E$973,3,FALSE)</f>
        <v>#N/A</v>
      </c>
      <c r="F911" s="6" t="s">
        <v>1481</v>
      </c>
      <c r="G911" s="28" t="str">
        <f t="shared" si="88"/>
        <v>53308.3275</v>
      </c>
      <c r="H911" s="21">
        <f t="shared" si="89"/>
        <v>4803</v>
      </c>
      <c r="I911" s="57" t="s">
        <v>1244</v>
      </c>
      <c r="J911" s="58" t="s">
        <v>1245</v>
      </c>
      <c r="K911" s="57">
        <v>4803</v>
      </c>
      <c r="L911" s="57" t="s">
        <v>1246</v>
      </c>
      <c r="M911" s="58" t="s">
        <v>2435</v>
      </c>
      <c r="N911" s="58" t="s">
        <v>2436</v>
      </c>
      <c r="O911" s="59" t="s">
        <v>1247</v>
      </c>
      <c r="P911" s="60" t="s">
        <v>1248</v>
      </c>
    </row>
    <row r="912" spans="1:16" ht="13.5" thickBot="1">
      <c r="A912" s="21" t="str">
        <f t="shared" si="84"/>
        <v>IBVS 5616 </v>
      </c>
      <c r="B912" s="6" t="str">
        <f t="shared" si="85"/>
        <v>I</v>
      </c>
      <c r="C912" s="21">
        <f t="shared" si="86"/>
        <v>53337.3289</v>
      </c>
      <c r="D912" s="28" t="str">
        <f t="shared" si="87"/>
        <v>vis</v>
      </c>
      <c r="E912" s="56" t="e">
        <f>VLOOKUP(C912,Active!C$21:E$973,3,FALSE)</f>
        <v>#N/A</v>
      </c>
      <c r="F912" s="6" t="s">
        <v>1481</v>
      </c>
      <c r="G912" s="28" t="str">
        <f t="shared" si="88"/>
        <v>53337.3289</v>
      </c>
      <c r="H912" s="21">
        <f t="shared" si="89"/>
        <v>4819</v>
      </c>
      <c r="I912" s="57" t="s">
        <v>1249</v>
      </c>
      <c r="J912" s="58" t="s">
        <v>1250</v>
      </c>
      <c r="K912" s="57">
        <v>4819</v>
      </c>
      <c r="L912" s="57" t="s">
        <v>1251</v>
      </c>
      <c r="M912" s="58" t="s">
        <v>2435</v>
      </c>
      <c r="N912" s="58" t="s">
        <v>2436</v>
      </c>
      <c r="O912" s="59" t="s">
        <v>1247</v>
      </c>
      <c r="P912" s="60" t="s">
        <v>1248</v>
      </c>
    </row>
    <row r="913" spans="1:16" ht="13.5" thickBot="1">
      <c r="A913" s="21" t="str">
        <f t="shared" si="84"/>
        <v>IBVS 5662 </v>
      </c>
      <c r="B913" s="6" t="str">
        <f t="shared" si="85"/>
        <v>I</v>
      </c>
      <c r="C913" s="21">
        <f t="shared" si="86"/>
        <v>53627.347000000002</v>
      </c>
      <c r="D913" s="28" t="str">
        <f t="shared" si="87"/>
        <v>vis</v>
      </c>
      <c r="E913" s="56" t="e">
        <f>VLOOKUP(C913,Active!C$21:E$973,3,FALSE)</f>
        <v>#N/A</v>
      </c>
      <c r="F913" s="6" t="s">
        <v>1481</v>
      </c>
      <c r="G913" s="28" t="str">
        <f t="shared" si="88"/>
        <v>53627.3470</v>
      </c>
      <c r="H913" s="21">
        <f t="shared" si="89"/>
        <v>4979</v>
      </c>
      <c r="I913" s="57" t="s">
        <v>1254</v>
      </c>
      <c r="J913" s="58" t="s">
        <v>1255</v>
      </c>
      <c r="K913" s="57">
        <v>4979</v>
      </c>
      <c r="L913" s="57" t="s">
        <v>1256</v>
      </c>
      <c r="M913" s="58" t="s">
        <v>2435</v>
      </c>
      <c r="N913" s="58" t="s">
        <v>2436</v>
      </c>
      <c r="O913" s="59" t="s">
        <v>1247</v>
      </c>
      <c r="P913" s="60" t="s">
        <v>1257</v>
      </c>
    </row>
    <row r="914" spans="1:16" ht="13.5" thickBot="1">
      <c r="A914" s="21" t="str">
        <f t="shared" si="84"/>
        <v>IBVS 5746 </v>
      </c>
      <c r="B914" s="6" t="str">
        <f t="shared" si="85"/>
        <v>I</v>
      </c>
      <c r="C914" s="21">
        <f t="shared" si="86"/>
        <v>54013.427000000003</v>
      </c>
      <c r="D914" s="28" t="str">
        <f t="shared" si="87"/>
        <v>vis</v>
      </c>
      <c r="E914" s="56" t="e">
        <f>VLOOKUP(C914,Active!C$21:E$973,3,FALSE)</f>
        <v>#N/A</v>
      </c>
      <c r="F914" s="6" t="s">
        <v>1481</v>
      </c>
      <c r="G914" s="28" t="str">
        <f t="shared" si="88"/>
        <v>54013.4270</v>
      </c>
      <c r="H914" s="21">
        <f t="shared" si="89"/>
        <v>5192</v>
      </c>
      <c r="I914" s="57" t="s">
        <v>1287</v>
      </c>
      <c r="J914" s="58" t="s">
        <v>1288</v>
      </c>
      <c r="K914" s="57">
        <v>5192</v>
      </c>
      <c r="L914" s="57" t="s">
        <v>1289</v>
      </c>
      <c r="M914" s="58" t="s">
        <v>2435</v>
      </c>
      <c r="N914" s="58" t="s">
        <v>2436</v>
      </c>
      <c r="O914" s="59" t="s">
        <v>1290</v>
      </c>
      <c r="P914" s="60" t="s">
        <v>1291</v>
      </c>
    </row>
    <row r="915" spans="1:16" ht="13.5" thickBot="1">
      <c r="A915" s="21" t="str">
        <f t="shared" si="84"/>
        <v> JAAVSO 39;177 </v>
      </c>
      <c r="B915" s="6" t="str">
        <f t="shared" si="85"/>
        <v>I</v>
      </c>
      <c r="C915" s="21">
        <f t="shared" si="86"/>
        <v>54040.630100000002</v>
      </c>
      <c r="D915" s="28" t="str">
        <f t="shared" si="87"/>
        <v>vis</v>
      </c>
      <c r="E915" s="56" t="e">
        <f>VLOOKUP(C915,Active!C$21:E$973,3,FALSE)</f>
        <v>#N/A</v>
      </c>
      <c r="F915" s="6" t="s">
        <v>1481</v>
      </c>
      <c r="G915" s="28" t="str">
        <f t="shared" si="88"/>
        <v>54040.6301</v>
      </c>
      <c r="H915" s="21">
        <f t="shared" si="89"/>
        <v>5207</v>
      </c>
      <c r="I915" s="57" t="s">
        <v>1294</v>
      </c>
      <c r="J915" s="58" t="s">
        <v>1295</v>
      </c>
      <c r="K915" s="57">
        <v>5207</v>
      </c>
      <c r="L915" s="57" t="s">
        <v>1296</v>
      </c>
      <c r="M915" s="58" t="s">
        <v>1210</v>
      </c>
      <c r="N915" s="58" t="s">
        <v>1481</v>
      </c>
      <c r="O915" s="59" t="s">
        <v>1226</v>
      </c>
      <c r="P915" s="59" t="s">
        <v>1227</v>
      </c>
    </row>
    <row r="916" spans="1:16" ht="13.5" thickBot="1">
      <c r="A916" s="21" t="str">
        <f t="shared" si="84"/>
        <v>BAVM 202 </v>
      </c>
      <c r="B916" s="6" t="str">
        <f t="shared" si="85"/>
        <v>I</v>
      </c>
      <c r="C916" s="21">
        <f t="shared" si="86"/>
        <v>54381.394</v>
      </c>
      <c r="D916" s="28" t="str">
        <f t="shared" si="87"/>
        <v>vis</v>
      </c>
      <c r="E916" s="56" t="e">
        <f>VLOOKUP(C916,Active!C$21:E$973,3,FALSE)</f>
        <v>#N/A</v>
      </c>
      <c r="F916" s="6" t="s">
        <v>1481</v>
      </c>
      <c r="G916" s="28" t="str">
        <f t="shared" si="88"/>
        <v>54381.394</v>
      </c>
      <c r="H916" s="21">
        <f t="shared" si="89"/>
        <v>5395</v>
      </c>
      <c r="I916" s="57" t="s">
        <v>1297</v>
      </c>
      <c r="J916" s="58" t="s">
        <v>1298</v>
      </c>
      <c r="K916" s="57">
        <v>5395</v>
      </c>
      <c r="L916" s="57" t="s">
        <v>3010</v>
      </c>
      <c r="M916" s="58" t="s">
        <v>1979</v>
      </c>
      <c r="N916" s="58"/>
      <c r="O916" s="59" t="s">
        <v>1299</v>
      </c>
      <c r="P916" s="60" t="s">
        <v>1300</v>
      </c>
    </row>
    <row r="917" spans="1:16" ht="26.25" thickBot="1">
      <c r="A917" s="21" t="str">
        <f t="shared" si="84"/>
        <v>JAAVSO 36(2);171 </v>
      </c>
      <c r="B917" s="6" t="str">
        <f t="shared" si="85"/>
        <v>I</v>
      </c>
      <c r="C917" s="21">
        <f t="shared" si="86"/>
        <v>54406.760900000001</v>
      </c>
      <c r="D917" s="28" t="str">
        <f t="shared" si="87"/>
        <v>vis</v>
      </c>
      <c r="E917" s="56" t="e">
        <f>VLOOKUP(C917,Active!C$21:E$973,3,FALSE)</f>
        <v>#N/A</v>
      </c>
      <c r="F917" s="6" t="s">
        <v>1481</v>
      </c>
      <c r="G917" s="28" t="str">
        <f t="shared" si="88"/>
        <v>54406.7609</v>
      </c>
      <c r="H917" s="21">
        <f t="shared" si="89"/>
        <v>5409</v>
      </c>
      <c r="I917" s="57" t="s">
        <v>1301</v>
      </c>
      <c r="J917" s="58" t="s">
        <v>1302</v>
      </c>
      <c r="K917" s="57">
        <v>5409</v>
      </c>
      <c r="L917" s="57" t="s">
        <v>1303</v>
      </c>
      <c r="M917" s="58" t="s">
        <v>1210</v>
      </c>
      <c r="N917" s="58" t="s">
        <v>1211</v>
      </c>
      <c r="O917" s="59" t="s">
        <v>1304</v>
      </c>
      <c r="P917" s="60" t="s">
        <v>1305</v>
      </c>
    </row>
    <row r="918" spans="1:16" ht="13.5" thickBot="1">
      <c r="A918" s="21" t="str">
        <f t="shared" si="84"/>
        <v>BAVM 204 </v>
      </c>
      <c r="B918" s="6" t="str">
        <f t="shared" si="85"/>
        <v>I</v>
      </c>
      <c r="C918" s="21">
        <f t="shared" si="86"/>
        <v>54506.451000000001</v>
      </c>
      <c r="D918" s="28" t="str">
        <f t="shared" si="87"/>
        <v>vis</v>
      </c>
      <c r="E918" s="56" t="e">
        <f>VLOOKUP(C918,Active!C$21:E$973,3,FALSE)</f>
        <v>#N/A</v>
      </c>
      <c r="F918" s="6" t="s">
        <v>1481</v>
      </c>
      <c r="G918" s="28" t="str">
        <f t="shared" si="88"/>
        <v>54506.451</v>
      </c>
      <c r="H918" s="21">
        <f t="shared" si="89"/>
        <v>5464</v>
      </c>
      <c r="I918" s="57" t="s">
        <v>1310</v>
      </c>
      <c r="J918" s="58" t="s">
        <v>1311</v>
      </c>
      <c r="K918" s="57">
        <v>5464</v>
      </c>
      <c r="L918" s="57" t="s">
        <v>2880</v>
      </c>
      <c r="M918" s="58" t="s">
        <v>1979</v>
      </c>
      <c r="N918" s="58"/>
      <c r="O918" s="59" t="s">
        <v>1312</v>
      </c>
      <c r="P918" s="60" t="s">
        <v>1313</v>
      </c>
    </row>
    <row r="919" spans="1:16" ht="26.25" thickBot="1">
      <c r="A919" s="21" t="str">
        <f t="shared" si="84"/>
        <v>JAAVSO vol.36(2);186 </v>
      </c>
      <c r="B919" s="6" t="str">
        <f t="shared" si="85"/>
        <v>I</v>
      </c>
      <c r="C919" s="21">
        <f t="shared" si="86"/>
        <v>54705.838499999998</v>
      </c>
      <c r="D919" s="28" t="str">
        <f t="shared" si="87"/>
        <v>vis</v>
      </c>
      <c r="E919" s="56" t="e">
        <f>VLOOKUP(C919,Active!C$21:E$973,3,FALSE)</f>
        <v>#N/A</v>
      </c>
      <c r="F919" s="6" t="s">
        <v>1481</v>
      </c>
      <c r="G919" s="28" t="str">
        <f t="shared" si="88"/>
        <v>54705.8385</v>
      </c>
      <c r="H919" s="21">
        <f t="shared" si="89"/>
        <v>5574</v>
      </c>
      <c r="I919" s="57" t="s">
        <v>1319</v>
      </c>
      <c r="J919" s="58" t="s">
        <v>1320</v>
      </c>
      <c r="K919" s="57">
        <v>5574</v>
      </c>
      <c r="L919" s="57" t="s">
        <v>1289</v>
      </c>
      <c r="M919" s="58" t="s">
        <v>1210</v>
      </c>
      <c r="N919" s="58" t="s">
        <v>570</v>
      </c>
      <c r="O919" s="59" t="s">
        <v>204</v>
      </c>
      <c r="P919" s="60" t="s">
        <v>1321</v>
      </c>
    </row>
    <row r="920" spans="1:16" ht="13.5" thickBot="1">
      <c r="A920" s="21" t="str">
        <f t="shared" si="84"/>
        <v> JAAVSO 39;177 </v>
      </c>
      <c r="B920" s="6" t="str">
        <f t="shared" si="85"/>
        <v>I</v>
      </c>
      <c r="C920" s="21">
        <f t="shared" si="86"/>
        <v>54736.652600000001</v>
      </c>
      <c r="D920" s="28" t="str">
        <f t="shared" si="87"/>
        <v>vis</v>
      </c>
      <c r="E920" s="56" t="e">
        <f>VLOOKUP(C920,Active!C$21:E$973,3,FALSE)</f>
        <v>#N/A</v>
      </c>
      <c r="F920" s="6" t="s">
        <v>1481</v>
      </c>
      <c r="G920" s="28" t="str">
        <f t="shared" si="88"/>
        <v>54736.6526</v>
      </c>
      <c r="H920" s="21">
        <f t="shared" si="89"/>
        <v>5591</v>
      </c>
      <c r="I920" s="57" t="s">
        <v>1322</v>
      </c>
      <c r="J920" s="58" t="s">
        <v>1323</v>
      </c>
      <c r="K920" s="57">
        <v>5591</v>
      </c>
      <c r="L920" s="57" t="s">
        <v>1289</v>
      </c>
      <c r="M920" s="58" t="s">
        <v>1210</v>
      </c>
      <c r="N920" s="58" t="s">
        <v>1647</v>
      </c>
      <c r="O920" s="59" t="s">
        <v>1226</v>
      </c>
      <c r="P920" s="59" t="s">
        <v>1227</v>
      </c>
    </row>
    <row r="921" spans="1:16" ht="13.5" thickBot="1">
      <c r="A921" s="21" t="str">
        <f t="shared" si="84"/>
        <v> JAAVSO 39;177 </v>
      </c>
      <c r="B921" s="6" t="str">
        <f t="shared" si="85"/>
        <v>I</v>
      </c>
      <c r="C921" s="21">
        <f t="shared" si="86"/>
        <v>54736.652600000001</v>
      </c>
      <c r="D921" s="28" t="str">
        <f t="shared" si="87"/>
        <v>vis</v>
      </c>
      <c r="E921" s="56" t="e">
        <f>VLOOKUP(C921,Active!C$21:E$973,3,FALSE)</f>
        <v>#N/A</v>
      </c>
      <c r="F921" s="6" t="s">
        <v>1481</v>
      </c>
      <c r="G921" s="28" t="str">
        <f t="shared" si="88"/>
        <v>54736.6526</v>
      </c>
      <c r="H921" s="21">
        <f t="shared" si="89"/>
        <v>5591</v>
      </c>
      <c r="I921" s="57" t="s">
        <v>1322</v>
      </c>
      <c r="J921" s="58" t="s">
        <v>1323</v>
      </c>
      <c r="K921" s="57">
        <v>5591</v>
      </c>
      <c r="L921" s="57" t="s">
        <v>1289</v>
      </c>
      <c r="M921" s="58" t="s">
        <v>1210</v>
      </c>
      <c r="N921" s="58" t="s">
        <v>1481</v>
      </c>
      <c r="O921" s="59" t="s">
        <v>1226</v>
      </c>
      <c r="P921" s="59" t="s">
        <v>1227</v>
      </c>
    </row>
    <row r="922" spans="1:16" ht="13.5" thickBot="1">
      <c r="A922" s="21" t="str">
        <f t="shared" si="84"/>
        <v>BAVM 228 </v>
      </c>
      <c r="B922" s="6" t="str">
        <f t="shared" si="85"/>
        <v>I</v>
      </c>
      <c r="C922" s="21">
        <f t="shared" si="86"/>
        <v>54778.342400000001</v>
      </c>
      <c r="D922" s="28" t="str">
        <f t="shared" si="87"/>
        <v>vis</v>
      </c>
      <c r="E922" s="56" t="e">
        <f>VLOOKUP(C922,Active!C$21:E$973,3,FALSE)</f>
        <v>#N/A</v>
      </c>
      <c r="F922" s="6" t="s">
        <v>1481</v>
      </c>
      <c r="G922" s="28" t="str">
        <f t="shared" si="88"/>
        <v>54778.3424</v>
      </c>
      <c r="H922" s="21">
        <f t="shared" si="89"/>
        <v>5614</v>
      </c>
      <c r="I922" s="57" t="s">
        <v>1326</v>
      </c>
      <c r="J922" s="58" t="s">
        <v>1327</v>
      </c>
      <c r="K922" s="57">
        <v>5614</v>
      </c>
      <c r="L922" s="57" t="s">
        <v>1251</v>
      </c>
      <c r="M922" s="58" t="s">
        <v>1210</v>
      </c>
      <c r="N922" s="58" t="s">
        <v>1481</v>
      </c>
      <c r="O922" s="59" t="s">
        <v>1328</v>
      </c>
      <c r="P922" s="60" t="s">
        <v>1329</v>
      </c>
    </row>
    <row r="923" spans="1:16" ht="13.5" thickBot="1">
      <c r="A923" s="21" t="str">
        <f t="shared" si="84"/>
        <v>BAVM 228 </v>
      </c>
      <c r="B923" s="6" t="str">
        <f t="shared" si="85"/>
        <v>I</v>
      </c>
      <c r="C923" s="21">
        <f t="shared" si="86"/>
        <v>54778.342600000004</v>
      </c>
      <c r="D923" s="28" t="str">
        <f t="shared" si="87"/>
        <v>vis</v>
      </c>
      <c r="E923" s="56" t="e">
        <f>VLOOKUP(C923,Active!C$21:E$973,3,FALSE)</f>
        <v>#N/A</v>
      </c>
      <c r="F923" s="6" t="s">
        <v>1481</v>
      </c>
      <c r="G923" s="28" t="str">
        <f t="shared" si="88"/>
        <v>54778.3426</v>
      </c>
      <c r="H923" s="21">
        <f t="shared" si="89"/>
        <v>5614</v>
      </c>
      <c r="I923" s="57" t="s">
        <v>1330</v>
      </c>
      <c r="J923" s="58" t="s">
        <v>1327</v>
      </c>
      <c r="K923" s="57">
        <v>5614</v>
      </c>
      <c r="L923" s="57" t="s">
        <v>1331</v>
      </c>
      <c r="M923" s="58" t="s">
        <v>1210</v>
      </c>
      <c r="N923" s="58">
        <v>0</v>
      </c>
      <c r="O923" s="59" t="s">
        <v>1328</v>
      </c>
      <c r="P923" s="60" t="s">
        <v>1329</v>
      </c>
    </row>
    <row r="924" spans="1:16" ht="13.5" thickBot="1">
      <c r="A924" s="21" t="str">
        <f t="shared" si="84"/>
        <v>JAAVSO 37(1);44 </v>
      </c>
      <c r="B924" s="6" t="str">
        <f t="shared" si="85"/>
        <v>I</v>
      </c>
      <c r="C924" s="21">
        <f t="shared" si="86"/>
        <v>54792.843000000001</v>
      </c>
      <c r="D924" s="28" t="str">
        <f t="shared" si="87"/>
        <v>vis</v>
      </c>
      <c r="E924" s="56" t="e">
        <f>VLOOKUP(C924,Active!C$21:E$973,3,FALSE)</f>
        <v>#N/A</v>
      </c>
      <c r="F924" s="6" t="s">
        <v>1481</v>
      </c>
      <c r="G924" s="28" t="str">
        <f t="shared" si="88"/>
        <v>54792.843</v>
      </c>
      <c r="H924" s="21">
        <f t="shared" si="89"/>
        <v>5622</v>
      </c>
      <c r="I924" s="57" t="s">
        <v>1332</v>
      </c>
      <c r="J924" s="58" t="s">
        <v>1333</v>
      </c>
      <c r="K924" s="57">
        <v>5622</v>
      </c>
      <c r="L924" s="57" t="s">
        <v>2631</v>
      </c>
      <c r="M924" s="58" t="s">
        <v>1210</v>
      </c>
      <c r="N924" s="58" t="s">
        <v>1211</v>
      </c>
      <c r="O924" s="59" t="s">
        <v>204</v>
      </c>
      <c r="P924" s="60" t="s">
        <v>1334</v>
      </c>
    </row>
    <row r="925" spans="1:16" ht="13.5" thickBot="1">
      <c r="A925" s="21" t="str">
        <f t="shared" si="84"/>
        <v> JAAVSO 38;85 </v>
      </c>
      <c r="B925" s="6" t="str">
        <f t="shared" si="85"/>
        <v>I</v>
      </c>
      <c r="C925" s="21">
        <f t="shared" si="86"/>
        <v>55055.668599999997</v>
      </c>
      <c r="D925" s="28" t="str">
        <f t="shared" si="87"/>
        <v>vis</v>
      </c>
      <c r="E925" s="56" t="e">
        <f>VLOOKUP(C925,Active!C$21:E$973,3,FALSE)</f>
        <v>#N/A</v>
      </c>
      <c r="F925" s="6" t="s">
        <v>1481</v>
      </c>
      <c r="G925" s="28" t="str">
        <f t="shared" si="88"/>
        <v>55055.6686</v>
      </c>
      <c r="H925" s="21">
        <f t="shared" si="89"/>
        <v>5767</v>
      </c>
      <c r="I925" s="57" t="s">
        <v>1335</v>
      </c>
      <c r="J925" s="58" t="s">
        <v>1336</v>
      </c>
      <c r="K925" s="57">
        <v>5767</v>
      </c>
      <c r="L925" s="57" t="s">
        <v>1337</v>
      </c>
      <c r="M925" s="58" t="s">
        <v>1210</v>
      </c>
      <c r="N925" s="58" t="s">
        <v>1211</v>
      </c>
      <c r="O925" s="59" t="s">
        <v>204</v>
      </c>
      <c r="P925" s="59" t="s">
        <v>1338</v>
      </c>
    </row>
    <row r="926" spans="1:16" ht="13.5" thickBot="1">
      <c r="A926" s="21" t="str">
        <f t="shared" si="84"/>
        <v>IBVS 5924 </v>
      </c>
      <c r="B926" s="6" t="str">
        <f t="shared" si="85"/>
        <v>I</v>
      </c>
      <c r="C926" s="21">
        <f t="shared" si="86"/>
        <v>55133.611799999999</v>
      </c>
      <c r="D926" s="28" t="str">
        <f t="shared" si="87"/>
        <v>vis</v>
      </c>
      <c r="E926" s="56" t="e">
        <f>VLOOKUP(C926,Active!C$21:E$973,3,FALSE)</f>
        <v>#N/A</v>
      </c>
      <c r="F926" s="6" t="s">
        <v>1481</v>
      </c>
      <c r="G926" s="28" t="str">
        <f t="shared" si="88"/>
        <v>55133.6118</v>
      </c>
      <c r="H926" s="21">
        <f t="shared" si="89"/>
        <v>5810</v>
      </c>
      <c r="I926" s="57" t="s">
        <v>1339</v>
      </c>
      <c r="J926" s="58" t="s">
        <v>1340</v>
      </c>
      <c r="K926" s="57">
        <v>5810</v>
      </c>
      <c r="L926" s="57" t="s">
        <v>1341</v>
      </c>
      <c r="M926" s="58" t="s">
        <v>1210</v>
      </c>
      <c r="N926" s="58" t="s">
        <v>1939</v>
      </c>
      <c r="O926" s="59" t="s">
        <v>1342</v>
      </c>
      <c r="P926" s="60" t="s">
        <v>1343</v>
      </c>
    </row>
    <row r="927" spans="1:16" ht="13.5" thickBot="1">
      <c r="A927" s="21" t="str">
        <f t="shared" si="84"/>
        <v> JAAVSO 39;177 </v>
      </c>
      <c r="B927" s="6" t="str">
        <f t="shared" si="85"/>
        <v>I</v>
      </c>
      <c r="C927" s="21">
        <f t="shared" si="86"/>
        <v>55510.63</v>
      </c>
      <c r="D927" s="28" t="str">
        <f t="shared" si="87"/>
        <v>vis</v>
      </c>
      <c r="E927" s="56" t="e">
        <f>VLOOKUP(C927,Active!C$21:E$973,3,FALSE)</f>
        <v>#N/A</v>
      </c>
      <c r="F927" s="6" t="s">
        <v>1481</v>
      </c>
      <c r="G927" s="28" t="str">
        <f t="shared" si="88"/>
        <v>55510.6300</v>
      </c>
      <c r="H927" s="21">
        <f t="shared" si="89"/>
        <v>6018</v>
      </c>
      <c r="I927" s="57" t="s">
        <v>1351</v>
      </c>
      <c r="J927" s="58" t="s">
        <v>1352</v>
      </c>
      <c r="K927" s="57">
        <v>6018</v>
      </c>
      <c r="L927" s="57" t="s">
        <v>1353</v>
      </c>
      <c r="M927" s="58" t="s">
        <v>1210</v>
      </c>
      <c r="N927" s="58" t="s">
        <v>1647</v>
      </c>
      <c r="O927" s="59" t="s">
        <v>1226</v>
      </c>
      <c r="P927" s="59" t="s">
        <v>1227</v>
      </c>
    </row>
    <row r="928" spans="1:16" ht="13.5" thickBot="1">
      <c r="A928" s="21" t="str">
        <f t="shared" si="84"/>
        <v> JAAVSO 39;177 </v>
      </c>
      <c r="B928" s="6" t="str">
        <f t="shared" si="85"/>
        <v>I</v>
      </c>
      <c r="C928" s="21">
        <f t="shared" si="86"/>
        <v>55510.630299999997</v>
      </c>
      <c r="D928" s="28" t="str">
        <f t="shared" si="87"/>
        <v>vis</v>
      </c>
      <c r="E928" s="56" t="e">
        <f>VLOOKUP(C928,Active!C$21:E$973,3,FALSE)</f>
        <v>#N/A</v>
      </c>
      <c r="F928" s="6" t="s">
        <v>1481</v>
      </c>
      <c r="G928" s="28" t="str">
        <f t="shared" si="88"/>
        <v>55510.6303</v>
      </c>
      <c r="H928" s="21">
        <f t="shared" si="89"/>
        <v>6018</v>
      </c>
      <c r="I928" s="57" t="s">
        <v>1354</v>
      </c>
      <c r="J928" s="58" t="s">
        <v>1352</v>
      </c>
      <c r="K928" s="57">
        <v>6018</v>
      </c>
      <c r="L928" s="57" t="s">
        <v>1355</v>
      </c>
      <c r="M928" s="58" t="s">
        <v>1210</v>
      </c>
      <c r="N928" s="58" t="s">
        <v>1481</v>
      </c>
      <c r="O928" s="59" t="s">
        <v>1226</v>
      </c>
      <c r="P928" s="59" t="s">
        <v>1227</v>
      </c>
    </row>
    <row r="929" spans="1:16" ht="13.5" thickBot="1">
      <c r="A929" s="21" t="str">
        <f t="shared" si="84"/>
        <v> JAAVSO 39;177 </v>
      </c>
      <c r="B929" s="6" t="str">
        <f t="shared" si="85"/>
        <v>I</v>
      </c>
      <c r="C929" s="21">
        <f t="shared" si="86"/>
        <v>55539.631000000001</v>
      </c>
      <c r="D929" s="28" t="str">
        <f t="shared" si="87"/>
        <v>vis</v>
      </c>
      <c r="E929" s="56" t="e">
        <f>VLOOKUP(C929,Active!C$21:E$973,3,FALSE)</f>
        <v>#N/A</v>
      </c>
      <c r="F929" s="6" t="s">
        <v>1481</v>
      </c>
      <c r="G929" s="28" t="str">
        <f t="shared" si="88"/>
        <v>55539.6310</v>
      </c>
      <c r="H929" s="21">
        <f t="shared" si="89"/>
        <v>6034</v>
      </c>
      <c r="I929" s="57" t="s">
        <v>1356</v>
      </c>
      <c r="J929" s="58" t="s">
        <v>1357</v>
      </c>
      <c r="K929" s="57">
        <v>6034</v>
      </c>
      <c r="L929" s="57" t="s">
        <v>1358</v>
      </c>
      <c r="M929" s="58" t="s">
        <v>1210</v>
      </c>
      <c r="N929" s="58" t="s">
        <v>1647</v>
      </c>
      <c r="O929" s="59" t="s">
        <v>1226</v>
      </c>
      <c r="P929" s="59" t="s">
        <v>1227</v>
      </c>
    </row>
    <row r="930" spans="1:16" ht="13.5" thickBot="1">
      <c r="A930" s="21" t="str">
        <f t="shared" si="84"/>
        <v> JAAVSO 39;177 </v>
      </c>
      <c r="B930" s="6" t="str">
        <f t="shared" si="85"/>
        <v>I</v>
      </c>
      <c r="C930" s="21">
        <f t="shared" si="86"/>
        <v>55539.6319</v>
      </c>
      <c r="D930" s="28" t="str">
        <f t="shared" si="87"/>
        <v>vis</v>
      </c>
      <c r="E930" s="56" t="e">
        <f>VLOOKUP(C930,Active!C$21:E$973,3,FALSE)</f>
        <v>#N/A</v>
      </c>
      <c r="F930" s="6" t="s">
        <v>1481</v>
      </c>
      <c r="G930" s="28" t="str">
        <f t="shared" si="88"/>
        <v>55539.6319</v>
      </c>
      <c r="H930" s="21">
        <f t="shared" si="89"/>
        <v>6034</v>
      </c>
      <c r="I930" s="57" t="s">
        <v>1359</v>
      </c>
      <c r="J930" s="58" t="s">
        <v>1360</v>
      </c>
      <c r="K930" s="57">
        <v>6034</v>
      </c>
      <c r="L930" s="57" t="s">
        <v>1355</v>
      </c>
      <c r="M930" s="58" t="s">
        <v>1210</v>
      </c>
      <c r="N930" s="58" t="s">
        <v>1511</v>
      </c>
      <c r="O930" s="59" t="s">
        <v>1226</v>
      </c>
      <c r="P930" s="59" t="s">
        <v>1227</v>
      </c>
    </row>
    <row r="931" spans="1:16" ht="13.5" thickBot="1">
      <c r="A931" s="21" t="str">
        <f t="shared" si="84"/>
        <v> JAAVSO 39;177 </v>
      </c>
      <c r="B931" s="6" t="str">
        <f t="shared" si="85"/>
        <v>I</v>
      </c>
      <c r="C931" s="21">
        <f t="shared" si="86"/>
        <v>55539.632899999997</v>
      </c>
      <c r="D931" s="28" t="str">
        <f t="shared" si="87"/>
        <v>vis</v>
      </c>
      <c r="E931" s="56" t="e">
        <f>VLOOKUP(C931,Active!C$21:E$973,3,FALSE)</f>
        <v>#N/A</v>
      </c>
      <c r="F931" s="6" t="s">
        <v>1481</v>
      </c>
      <c r="G931" s="28" t="str">
        <f t="shared" si="88"/>
        <v>55539.6329</v>
      </c>
      <c r="H931" s="21">
        <f t="shared" si="89"/>
        <v>6034</v>
      </c>
      <c r="I931" s="57" t="s">
        <v>1361</v>
      </c>
      <c r="J931" s="58" t="s">
        <v>1362</v>
      </c>
      <c r="K931" s="57">
        <v>6034</v>
      </c>
      <c r="L931" s="57" t="s">
        <v>1363</v>
      </c>
      <c r="M931" s="58" t="s">
        <v>1210</v>
      </c>
      <c r="N931" s="58" t="s">
        <v>1481</v>
      </c>
      <c r="O931" s="59" t="s">
        <v>1226</v>
      </c>
      <c r="P931" s="59" t="s">
        <v>1227</v>
      </c>
    </row>
    <row r="932" spans="1:16" ht="13.5" thickBot="1">
      <c r="A932" s="21" t="str">
        <f t="shared" si="84"/>
        <v> JAAVSO 40;975 </v>
      </c>
      <c r="B932" s="6" t="str">
        <f t="shared" si="85"/>
        <v>I</v>
      </c>
      <c r="C932" s="21">
        <f t="shared" si="86"/>
        <v>55838.707399999999</v>
      </c>
      <c r="D932" s="28" t="str">
        <f t="shared" si="87"/>
        <v>vis</v>
      </c>
      <c r="E932" s="56" t="e">
        <f>VLOOKUP(C932,Active!C$21:E$973,3,FALSE)</f>
        <v>#N/A</v>
      </c>
      <c r="F932" s="6" t="s">
        <v>1481</v>
      </c>
      <c r="G932" s="28" t="str">
        <f t="shared" si="88"/>
        <v>55838.7074</v>
      </c>
      <c r="H932" s="21">
        <f t="shared" si="89"/>
        <v>6199</v>
      </c>
      <c r="I932" s="57" t="s">
        <v>1385</v>
      </c>
      <c r="J932" s="58" t="s">
        <v>1386</v>
      </c>
      <c r="K932" s="57">
        <v>6199</v>
      </c>
      <c r="L932" s="57" t="s">
        <v>1387</v>
      </c>
      <c r="M932" s="58" t="s">
        <v>1210</v>
      </c>
      <c r="N932" s="58" t="s">
        <v>1481</v>
      </c>
      <c r="O932" s="59" t="s">
        <v>204</v>
      </c>
      <c r="P932" s="59" t="s">
        <v>1388</v>
      </c>
    </row>
    <row r="933" spans="1:16" ht="13.5" thickBot="1">
      <c r="A933" s="21" t="str">
        <f t="shared" si="84"/>
        <v> JAAVSO 41;328 </v>
      </c>
      <c r="B933" s="6" t="str">
        <f t="shared" si="85"/>
        <v>I</v>
      </c>
      <c r="C933" s="21">
        <f t="shared" si="86"/>
        <v>56436.862699999998</v>
      </c>
      <c r="D933" s="28" t="str">
        <f t="shared" si="87"/>
        <v>vis</v>
      </c>
      <c r="E933" s="56" t="e">
        <f>VLOOKUP(C933,Active!C$21:E$973,3,FALSE)</f>
        <v>#N/A</v>
      </c>
      <c r="F933" s="6" t="s">
        <v>1481</v>
      </c>
      <c r="G933" s="28" t="str">
        <f t="shared" si="88"/>
        <v>56436.8627</v>
      </c>
      <c r="H933" s="21">
        <f t="shared" si="89"/>
        <v>6529</v>
      </c>
      <c r="I933" s="57" t="s">
        <v>1389</v>
      </c>
      <c r="J933" s="58" t="s">
        <v>1390</v>
      </c>
      <c r="K933" s="57">
        <v>6529</v>
      </c>
      <c r="L933" s="57" t="s">
        <v>1391</v>
      </c>
      <c r="M933" s="58" t="s">
        <v>1210</v>
      </c>
      <c r="N933" s="58" t="s">
        <v>1481</v>
      </c>
      <c r="O933" s="59" t="s">
        <v>204</v>
      </c>
      <c r="P933" s="59" t="s">
        <v>1392</v>
      </c>
    </row>
    <row r="934" spans="1:16" ht="13.5" thickBot="1">
      <c r="A934" s="21" t="str">
        <f t="shared" si="84"/>
        <v> JAAVSO 41;328 </v>
      </c>
      <c r="B934" s="6" t="str">
        <f t="shared" si="85"/>
        <v>I</v>
      </c>
      <c r="C934" s="21">
        <f t="shared" si="86"/>
        <v>56505.741699999999</v>
      </c>
      <c r="D934" s="28" t="str">
        <f t="shared" si="87"/>
        <v>vis</v>
      </c>
      <c r="E934" s="56" t="e">
        <f>VLOOKUP(C934,Active!C$21:E$973,3,FALSE)</f>
        <v>#N/A</v>
      </c>
      <c r="F934" s="6" t="s">
        <v>1481</v>
      </c>
      <c r="G934" s="28" t="str">
        <f t="shared" si="88"/>
        <v>56505.7417</v>
      </c>
      <c r="H934" s="21">
        <f t="shared" si="89"/>
        <v>6567</v>
      </c>
      <c r="I934" s="57" t="s">
        <v>1393</v>
      </c>
      <c r="J934" s="58" t="s">
        <v>1394</v>
      </c>
      <c r="K934" s="57">
        <v>6567</v>
      </c>
      <c r="L934" s="57" t="s">
        <v>1395</v>
      </c>
      <c r="M934" s="58" t="s">
        <v>1210</v>
      </c>
      <c r="N934" s="58" t="s">
        <v>1481</v>
      </c>
      <c r="O934" s="59" t="s">
        <v>1396</v>
      </c>
      <c r="P934" s="59" t="s">
        <v>1392</v>
      </c>
    </row>
    <row r="935" spans="1:16" ht="13.5" thickBot="1">
      <c r="A935" s="21" t="str">
        <f t="shared" si="84"/>
        <v>VSB 47 </v>
      </c>
      <c r="B935" s="6" t="str">
        <f t="shared" si="85"/>
        <v>I</v>
      </c>
      <c r="C935" s="21">
        <f t="shared" si="86"/>
        <v>39876.995999999999</v>
      </c>
      <c r="D935" s="28" t="str">
        <f t="shared" si="87"/>
        <v>vis</v>
      </c>
      <c r="E935" s="56">
        <f>VLOOKUP(C935,Active!C$21:E$973,3,FALSE)</f>
        <v>-2607.0114039778091</v>
      </c>
      <c r="F935" s="6" t="s">
        <v>1481</v>
      </c>
      <c r="G935" s="28" t="str">
        <f t="shared" si="88"/>
        <v>39876.996</v>
      </c>
      <c r="H935" s="21">
        <f t="shared" si="89"/>
        <v>-2607</v>
      </c>
      <c r="I935" s="57" t="s">
        <v>3126</v>
      </c>
      <c r="J935" s="58" t="s">
        <v>3127</v>
      </c>
      <c r="K935" s="57">
        <v>-2607</v>
      </c>
      <c r="L935" s="57" t="s">
        <v>2768</v>
      </c>
      <c r="M935" s="58" t="s">
        <v>1979</v>
      </c>
      <c r="N935" s="58"/>
      <c r="O935" s="59" t="s">
        <v>3128</v>
      </c>
      <c r="P935" s="60" t="s">
        <v>3129</v>
      </c>
    </row>
    <row r="936" spans="1:16" ht="13.5" thickBot="1">
      <c r="A936" s="21" t="str">
        <f t="shared" si="84"/>
        <v>VSB 47 </v>
      </c>
      <c r="B936" s="6" t="str">
        <f t="shared" si="85"/>
        <v>I</v>
      </c>
      <c r="C936" s="21">
        <f t="shared" si="86"/>
        <v>39925.945</v>
      </c>
      <c r="D936" s="28" t="str">
        <f t="shared" si="87"/>
        <v>vis</v>
      </c>
      <c r="E936" s="56">
        <f>VLOOKUP(C936,Active!C$21:E$973,3,FALSE)</f>
        <v>-2580.006483520096</v>
      </c>
      <c r="F936" s="6" t="s">
        <v>1481</v>
      </c>
      <c r="G936" s="28" t="str">
        <f t="shared" si="88"/>
        <v>39925.945</v>
      </c>
      <c r="H936" s="21">
        <f t="shared" si="89"/>
        <v>-2580</v>
      </c>
      <c r="I936" s="57" t="s">
        <v>3139</v>
      </c>
      <c r="J936" s="58" t="s">
        <v>3140</v>
      </c>
      <c r="K936" s="57">
        <v>-2580</v>
      </c>
      <c r="L936" s="57" t="s">
        <v>2620</v>
      </c>
      <c r="M936" s="58" t="s">
        <v>1979</v>
      </c>
      <c r="N936" s="58"/>
      <c r="O936" s="59" t="s">
        <v>3128</v>
      </c>
      <c r="P936" s="60" t="s">
        <v>3129</v>
      </c>
    </row>
    <row r="937" spans="1:16" ht="13.5" thickBot="1">
      <c r="A937" s="21" t="str">
        <f t="shared" si="84"/>
        <v>VSB 47 </v>
      </c>
      <c r="B937" s="6" t="str">
        <f t="shared" si="85"/>
        <v>I</v>
      </c>
      <c r="C937" s="21">
        <f t="shared" si="86"/>
        <v>40118.076000000001</v>
      </c>
      <c r="D937" s="28" t="str">
        <f t="shared" si="87"/>
        <v>vis</v>
      </c>
      <c r="E937" s="56">
        <f>VLOOKUP(C937,Active!C$21:E$973,3,FALSE)</f>
        <v>-2474.0087640067081</v>
      </c>
      <c r="F937" s="6" t="s">
        <v>1481</v>
      </c>
      <c r="G937" s="28" t="str">
        <f t="shared" si="88"/>
        <v>40118.076</v>
      </c>
      <c r="H937" s="21">
        <f t="shared" si="89"/>
        <v>-2474</v>
      </c>
      <c r="I937" s="57" t="s">
        <v>3154</v>
      </c>
      <c r="J937" s="58" t="s">
        <v>3155</v>
      </c>
      <c r="K937" s="57">
        <v>-2474</v>
      </c>
      <c r="L937" s="57" t="s">
        <v>2909</v>
      </c>
      <c r="M937" s="58" t="s">
        <v>1979</v>
      </c>
      <c r="N937" s="58"/>
      <c r="O937" s="59" t="s">
        <v>3128</v>
      </c>
      <c r="P937" s="60" t="s">
        <v>3129</v>
      </c>
    </row>
    <row r="938" spans="1:16" ht="13.5" thickBot="1">
      <c r="A938" s="21" t="str">
        <f t="shared" si="84"/>
        <v>VSB 47 </v>
      </c>
      <c r="B938" s="6" t="str">
        <f t="shared" si="85"/>
        <v>I</v>
      </c>
      <c r="C938" s="21">
        <f t="shared" si="86"/>
        <v>40128.955999999998</v>
      </c>
      <c r="D938" s="28" t="str">
        <f t="shared" si="87"/>
        <v>vis</v>
      </c>
      <c r="E938" s="56">
        <f>VLOOKUP(C938,Active!C$21:E$973,3,FALSE)</f>
        <v>-2468.0063219837893</v>
      </c>
      <c r="F938" s="6" t="s">
        <v>1481</v>
      </c>
      <c r="G938" s="28" t="str">
        <f t="shared" si="88"/>
        <v>40128.956</v>
      </c>
      <c r="H938" s="21">
        <f t="shared" si="89"/>
        <v>-2468</v>
      </c>
      <c r="I938" s="57" t="s">
        <v>3159</v>
      </c>
      <c r="J938" s="58" t="s">
        <v>3160</v>
      </c>
      <c r="K938" s="57">
        <v>-2468</v>
      </c>
      <c r="L938" s="57" t="s">
        <v>2974</v>
      </c>
      <c r="M938" s="58" t="s">
        <v>1979</v>
      </c>
      <c r="N938" s="58"/>
      <c r="O938" s="59" t="s">
        <v>3128</v>
      </c>
      <c r="P938" s="60" t="s">
        <v>3129</v>
      </c>
    </row>
    <row r="939" spans="1:16" ht="13.5" thickBot="1">
      <c r="A939" s="21" t="str">
        <f t="shared" si="84"/>
        <v>VSB 47 </v>
      </c>
      <c r="B939" s="6" t="str">
        <f t="shared" si="85"/>
        <v>I</v>
      </c>
      <c r="C939" s="21">
        <f t="shared" si="86"/>
        <v>40156.114999999998</v>
      </c>
      <c r="D939" s="28" t="str">
        <f t="shared" si="87"/>
        <v>vis</v>
      </c>
      <c r="E939" s="56">
        <f>VLOOKUP(C939,Active!C$21:E$973,3,FALSE)</f>
        <v>-2453.0228364230834</v>
      </c>
      <c r="F939" s="6" t="s">
        <v>1481</v>
      </c>
      <c r="G939" s="28" t="str">
        <f t="shared" si="88"/>
        <v>40156.115</v>
      </c>
      <c r="H939" s="21">
        <f t="shared" si="89"/>
        <v>-2453</v>
      </c>
      <c r="I939" s="57" t="s">
        <v>3168</v>
      </c>
      <c r="J939" s="58" t="s">
        <v>3169</v>
      </c>
      <c r="K939" s="57">
        <v>-2453</v>
      </c>
      <c r="L939" s="57" t="s">
        <v>3170</v>
      </c>
      <c r="M939" s="58" t="s">
        <v>1979</v>
      </c>
      <c r="N939" s="58"/>
      <c r="O939" s="59" t="s">
        <v>3128</v>
      </c>
      <c r="P939" s="60" t="s">
        <v>3129</v>
      </c>
    </row>
    <row r="940" spans="1:16" ht="13.5" thickBot="1">
      <c r="A940" s="21" t="str">
        <f t="shared" si="84"/>
        <v>VSB 47 </v>
      </c>
      <c r="B940" s="6" t="str">
        <f t="shared" si="85"/>
        <v>I</v>
      </c>
      <c r="C940" s="21">
        <f t="shared" si="86"/>
        <v>40186.949999999997</v>
      </c>
      <c r="D940" s="28" t="str">
        <f t="shared" si="87"/>
        <v>vis</v>
      </c>
      <c r="E940" s="56">
        <f>VLOOKUP(C940,Active!C$21:E$973,3,FALSE)</f>
        <v>-2436.0113198994864</v>
      </c>
      <c r="F940" s="6" t="s">
        <v>1481</v>
      </c>
      <c r="G940" s="28" t="str">
        <f t="shared" si="88"/>
        <v>40186.95</v>
      </c>
      <c r="H940" s="21">
        <f t="shared" si="89"/>
        <v>-2436</v>
      </c>
      <c r="I940" s="57" t="s">
        <v>3176</v>
      </c>
      <c r="J940" s="58" t="s">
        <v>3177</v>
      </c>
      <c r="K940" s="57">
        <v>-2436</v>
      </c>
      <c r="L940" s="57" t="s">
        <v>3178</v>
      </c>
      <c r="M940" s="58" t="s">
        <v>1979</v>
      </c>
      <c r="N940" s="58"/>
      <c r="O940" s="59" t="s">
        <v>3128</v>
      </c>
      <c r="P940" s="60" t="s">
        <v>3129</v>
      </c>
    </row>
    <row r="941" spans="1:16" ht="13.5" thickBot="1">
      <c r="A941" s="21" t="str">
        <f t="shared" si="84"/>
        <v>VSB 47 </v>
      </c>
      <c r="B941" s="6" t="str">
        <f t="shared" si="85"/>
        <v>I</v>
      </c>
      <c r="C941" s="21">
        <f t="shared" si="86"/>
        <v>40504.159</v>
      </c>
      <c r="D941" s="28" t="str">
        <f t="shared" si="87"/>
        <v>vis</v>
      </c>
      <c r="E941" s="56">
        <f>VLOOKUP(C941,Active!C$21:E$973,3,FALSE)</f>
        <v>-2261.0086883141494</v>
      </c>
      <c r="F941" s="6" t="s">
        <v>1481</v>
      </c>
      <c r="G941" s="28" t="str">
        <f t="shared" si="88"/>
        <v>40504.159</v>
      </c>
      <c r="H941" s="21">
        <f t="shared" si="89"/>
        <v>-2261</v>
      </c>
      <c r="I941" s="57" t="s">
        <v>3231</v>
      </c>
      <c r="J941" s="58" t="s">
        <v>3232</v>
      </c>
      <c r="K941" s="57">
        <v>-2261</v>
      </c>
      <c r="L941" s="57" t="s">
        <v>2909</v>
      </c>
      <c r="M941" s="58" t="s">
        <v>1979</v>
      </c>
      <c r="N941" s="58"/>
      <c r="O941" s="59" t="s">
        <v>3128</v>
      </c>
      <c r="P941" s="60" t="s">
        <v>3129</v>
      </c>
    </row>
    <row r="942" spans="1:16" ht="13.5" thickBot="1">
      <c r="A942" s="21" t="str">
        <f t="shared" si="84"/>
        <v>VSB 47 </v>
      </c>
      <c r="B942" s="6" t="str">
        <f t="shared" si="85"/>
        <v>I</v>
      </c>
      <c r="C942" s="21">
        <f t="shared" si="86"/>
        <v>40989.936999999998</v>
      </c>
      <c r="D942" s="28" t="str">
        <f t="shared" si="87"/>
        <v>vis</v>
      </c>
      <c r="E942" s="56">
        <f>VLOOKUP(C942,Active!C$21:E$973,3,FALSE)</f>
        <v>-1993.0073757213138</v>
      </c>
      <c r="F942" s="6" t="s">
        <v>1481</v>
      </c>
      <c r="G942" s="28" t="str">
        <f t="shared" si="88"/>
        <v>40989.937</v>
      </c>
      <c r="H942" s="21">
        <f t="shared" si="89"/>
        <v>-1993</v>
      </c>
      <c r="I942" s="57" t="s">
        <v>3318</v>
      </c>
      <c r="J942" s="58" t="s">
        <v>3319</v>
      </c>
      <c r="K942" s="57">
        <v>-1993</v>
      </c>
      <c r="L942" s="57" t="s">
        <v>3010</v>
      </c>
      <c r="M942" s="58" t="s">
        <v>1979</v>
      </c>
      <c r="N942" s="58"/>
      <c r="O942" s="59" t="s">
        <v>3128</v>
      </c>
      <c r="P942" s="60" t="s">
        <v>3129</v>
      </c>
    </row>
    <row r="943" spans="1:16" ht="13.5" thickBot="1">
      <c r="A943" s="21" t="str">
        <f t="shared" si="84"/>
        <v> BAC 25.183 </v>
      </c>
      <c r="B943" s="6" t="str">
        <f t="shared" si="85"/>
        <v>I</v>
      </c>
      <c r="C943" s="21">
        <f t="shared" si="86"/>
        <v>41604.421300000002</v>
      </c>
      <c r="D943" s="28" t="str">
        <f t="shared" si="87"/>
        <v>vis</v>
      </c>
      <c r="E943" s="56">
        <f>VLOOKUP(C943,Active!C$21:E$973,3,FALSE)</f>
        <v>-1653.9994359469904</v>
      </c>
      <c r="F943" s="6" t="s">
        <v>1481</v>
      </c>
      <c r="G943" s="28" t="str">
        <f t="shared" si="88"/>
        <v>41604.4213</v>
      </c>
      <c r="H943" s="21">
        <f t="shared" si="89"/>
        <v>-1654</v>
      </c>
      <c r="I943" s="57" t="s">
        <v>12</v>
      </c>
      <c r="J943" s="58" t="s">
        <v>13</v>
      </c>
      <c r="K943" s="57">
        <v>-1654</v>
      </c>
      <c r="L943" s="57" t="s">
        <v>14</v>
      </c>
      <c r="M943" s="58" t="s">
        <v>2435</v>
      </c>
      <c r="N943" s="58" t="s">
        <v>2436</v>
      </c>
      <c r="O943" s="59" t="s">
        <v>3413</v>
      </c>
      <c r="P943" s="59" t="s">
        <v>3414</v>
      </c>
    </row>
    <row r="944" spans="1:16" ht="13.5" thickBot="1">
      <c r="A944" s="21" t="str">
        <f t="shared" si="84"/>
        <v>VSB 47 </v>
      </c>
      <c r="B944" s="6" t="str">
        <f t="shared" si="85"/>
        <v>I</v>
      </c>
      <c r="C944" s="21">
        <f t="shared" si="86"/>
        <v>46288.19</v>
      </c>
      <c r="D944" s="28" t="str">
        <f t="shared" si="87"/>
        <v>vis</v>
      </c>
      <c r="E944" s="56">
        <f>VLOOKUP(C944,Active!C$21:E$973,3,FALSE)</f>
        <v>930.01251906382413</v>
      </c>
      <c r="F944" s="6" t="s">
        <v>1481</v>
      </c>
      <c r="G944" s="28" t="str">
        <f t="shared" si="88"/>
        <v>46288.19</v>
      </c>
      <c r="H944" s="21">
        <f t="shared" si="89"/>
        <v>930</v>
      </c>
      <c r="I944" s="57" t="s">
        <v>728</v>
      </c>
      <c r="J944" s="58" t="s">
        <v>729</v>
      </c>
      <c r="K944" s="57">
        <v>930</v>
      </c>
      <c r="L944" s="57" t="s">
        <v>730</v>
      </c>
      <c r="M944" s="58" t="s">
        <v>1979</v>
      </c>
      <c r="N944" s="58"/>
      <c r="O944" s="59" t="s">
        <v>731</v>
      </c>
      <c r="P944" s="60" t="s">
        <v>3129</v>
      </c>
    </row>
    <row r="945" spans="1:16" ht="13.5" thickBot="1">
      <c r="A945" s="21" t="str">
        <f t="shared" si="84"/>
        <v> ALBO 1986 12 </v>
      </c>
      <c r="B945" s="6" t="str">
        <f t="shared" si="85"/>
        <v>I</v>
      </c>
      <c r="C945" s="21">
        <f t="shared" si="86"/>
        <v>46710.510999999999</v>
      </c>
      <c r="D945" s="28" t="str">
        <f t="shared" si="87"/>
        <v>vis</v>
      </c>
      <c r="E945" s="56">
        <f>VLOOKUP(C945,Active!C$21:E$973,3,FALSE)</f>
        <v>1163.0049195750007</v>
      </c>
      <c r="F945" s="6" t="s">
        <v>1481</v>
      </c>
      <c r="G945" s="28" t="str">
        <f t="shared" si="88"/>
        <v>46710.511</v>
      </c>
      <c r="H945" s="21">
        <f t="shared" si="89"/>
        <v>1163</v>
      </c>
      <c r="I945" s="57" t="s">
        <v>815</v>
      </c>
      <c r="J945" s="58" t="s">
        <v>816</v>
      </c>
      <c r="K945" s="57">
        <v>1163</v>
      </c>
      <c r="L945" s="57" t="s">
        <v>170</v>
      </c>
      <c r="M945" s="58" t="s">
        <v>1979</v>
      </c>
      <c r="N945" s="58"/>
      <c r="O945" s="59" t="s">
        <v>817</v>
      </c>
      <c r="P945" s="59" t="s">
        <v>818</v>
      </c>
    </row>
    <row r="946" spans="1:16" ht="13.5" thickBot="1">
      <c r="A946" s="21" t="str">
        <f t="shared" si="84"/>
        <v> ALBO 1987 9 </v>
      </c>
      <c r="B946" s="6" t="str">
        <f t="shared" si="85"/>
        <v>I</v>
      </c>
      <c r="C946" s="21">
        <f t="shared" si="86"/>
        <v>47031.330999999998</v>
      </c>
      <c r="D946" s="28" t="str">
        <f t="shared" si="87"/>
        <v>vis</v>
      </c>
      <c r="E946" s="56">
        <f>VLOOKUP(C946,Active!C$21:E$973,3,FALSE)</f>
        <v>1339.9997219457002</v>
      </c>
      <c r="F946" s="6" t="s">
        <v>1481</v>
      </c>
      <c r="G946" s="28" t="str">
        <f t="shared" si="88"/>
        <v>47031.331</v>
      </c>
      <c r="H946" s="21">
        <f t="shared" si="89"/>
        <v>1340</v>
      </c>
      <c r="I946" s="57" t="s">
        <v>844</v>
      </c>
      <c r="J946" s="58" t="s">
        <v>845</v>
      </c>
      <c r="K946" s="57">
        <v>1340</v>
      </c>
      <c r="L946" s="57" t="s">
        <v>3270</v>
      </c>
      <c r="M946" s="58" t="s">
        <v>1979</v>
      </c>
      <c r="N946" s="58"/>
      <c r="O946" s="59" t="s">
        <v>846</v>
      </c>
      <c r="P946" s="59" t="s">
        <v>847</v>
      </c>
    </row>
    <row r="947" spans="1:16" ht="13.5" thickBot="1">
      <c r="A947" s="21" t="str">
        <f t="shared" si="84"/>
        <v> ALBO 1989 2 </v>
      </c>
      <c r="B947" s="6" t="str">
        <f t="shared" si="85"/>
        <v>I</v>
      </c>
      <c r="C947" s="21">
        <f t="shared" si="86"/>
        <v>47408.347000000002</v>
      </c>
      <c r="D947" s="28" t="str">
        <f t="shared" si="87"/>
        <v>vis</v>
      </c>
      <c r="E947" s="56">
        <f>VLOOKUP(C947,Active!C$21:E$973,3,FALSE)</f>
        <v>1547.997578720815</v>
      </c>
      <c r="F947" s="6" t="s">
        <v>1481</v>
      </c>
      <c r="G947" s="28" t="str">
        <f t="shared" si="88"/>
        <v>47408.347</v>
      </c>
      <c r="H947" s="21">
        <f t="shared" si="89"/>
        <v>1548</v>
      </c>
      <c r="I947" s="57" t="s">
        <v>885</v>
      </c>
      <c r="J947" s="58" t="s">
        <v>886</v>
      </c>
      <c r="K947" s="57">
        <v>1548</v>
      </c>
      <c r="L947" s="57" t="s">
        <v>2894</v>
      </c>
      <c r="M947" s="58" t="s">
        <v>1979</v>
      </c>
      <c r="N947" s="58"/>
      <c r="O947" s="59" t="s">
        <v>846</v>
      </c>
      <c r="P947" s="59" t="s">
        <v>887</v>
      </c>
    </row>
    <row r="948" spans="1:16" ht="13.5" thickBot="1">
      <c r="A948" s="21" t="str">
        <f t="shared" si="84"/>
        <v> ALBO 1989 9 </v>
      </c>
      <c r="B948" s="6" t="str">
        <f t="shared" si="85"/>
        <v>I</v>
      </c>
      <c r="C948" s="21">
        <f t="shared" si="86"/>
        <v>47754.557000000001</v>
      </c>
      <c r="D948" s="28" t="str">
        <f t="shared" si="87"/>
        <v>vis</v>
      </c>
      <c r="E948" s="56">
        <f>VLOOKUP(C948,Active!C$21:E$973,3,FALSE)</f>
        <v>1738.9999181284575</v>
      </c>
      <c r="F948" s="6" t="s">
        <v>1481</v>
      </c>
      <c r="G948" s="28" t="str">
        <f t="shared" si="88"/>
        <v>47754.557</v>
      </c>
      <c r="H948" s="21">
        <f t="shared" si="89"/>
        <v>1739</v>
      </c>
      <c r="I948" s="57" t="s">
        <v>913</v>
      </c>
      <c r="J948" s="58" t="s">
        <v>914</v>
      </c>
      <c r="K948" s="57">
        <v>1739</v>
      </c>
      <c r="L948" s="57" t="s">
        <v>3259</v>
      </c>
      <c r="M948" s="58" t="s">
        <v>1979</v>
      </c>
      <c r="N948" s="58"/>
      <c r="O948" s="59" t="s">
        <v>915</v>
      </c>
      <c r="P948" s="59" t="s">
        <v>916</v>
      </c>
    </row>
    <row r="949" spans="1:16" ht="13.5" thickBot="1">
      <c r="A949" s="21" t="str">
        <f t="shared" si="84"/>
        <v> ALBO 1993 1 </v>
      </c>
      <c r="B949" s="6" t="str">
        <f t="shared" si="85"/>
        <v>I</v>
      </c>
      <c r="C949" s="21">
        <f t="shared" si="86"/>
        <v>48501.343999999997</v>
      </c>
      <c r="D949" s="28" t="str">
        <f t="shared" si="87"/>
        <v>vis</v>
      </c>
      <c r="E949" s="56">
        <f>VLOOKUP(C949,Active!C$21:E$973,3,FALSE)</f>
        <v>2150.9986011220585</v>
      </c>
      <c r="F949" s="6" t="s">
        <v>1481</v>
      </c>
      <c r="G949" s="28" t="str">
        <f t="shared" si="88"/>
        <v>48501.344</v>
      </c>
      <c r="H949" s="21">
        <f t="shared" si="89"/>
        <v>2151</v>
      </c>
      <c r="I949" s="57" t="s">
        <v>973</v>
      </c>
      <c r="J949" s="58" t="s">
        <v>974</v>
      </c>
      <c r="K949" s="57">
        <v>2151</v>
      </c>
      <c r="L949" s="57" t="s">
        <v>1946</v>
      </c>
      <c r="M949" s="58" t="s">
        <v>1979</v>
      </c>
      <c r="N949" s="58"/>
      <c r="O949" s="59" t="s">
        <v>975</v>
      </c>
      <c r="P949" s="59" t="s">
        <v>976</v>
      </c>
    </row>
    <row r="950" spans="1:16" ht="13.5" thickBot="1">
      <c r="A950" s="21" t="str">
        <f t="shared" si="84"/>
        <v> AOEB 7 </v>
      </c>
      <c r="B950" s="6" t="str">
        <f t="shared" si="85"/>
        <v>I</v>
      </c>
      <c r="C950" s="21">
        <f t="shared" si="86"/>
        <v>50085.548999999999</v>
      </c>
      <c r="D950" s="28" t="str">
        <f t="shared" si="87"/>
        <v>vis</v>
      </c>
      <c r="E950" s="56">
        <f>VLOOKUP(C950,Active!C$21:E$973,3,FALSE)</f>
        <v>3024.9966401772135</v>
      </c>
      <c r="F950" s="6" t="s">
        <v>1481</v>
      </c>
      <c r="G950" s="28" t="str">
        <f t="shared" si="88"/>
        <v>50085.549</v>
      </c>
      <c r="H950" s="21">
        <f t="shared" si="89"/>
        <v>3025</v>
      </c>
      <c r="I950" s="57" t="s">
        <v>1076</v>
      </c>
      <c r="J950" s="58" t="s">
        <v>1077</v>
      </c>
      <c r="K950" s="57">
        <v>3025</v>
      </c>
      <c r="L950" s="57" t="s">
        <v>2981</v>
      </c>
      <c r="M950" s="58" t="s">
        <v>1979</v>
      </c>
      <c r="N950" s="58"/>
      <c r="O950" s="59" t="s">
        <v>1056</v>
      </c>
      <c r="P950" s="59" t="s">
        <v>1078</v>
      </c>
    </row>
    <row r="951" spans="1:16" ht="13.5" thickBot="1">
      <c r="A951" s="21" t="str">
        <f t="shared" si="84"/>
        <v> AOEB 7 </v>
      </c>
      <c r="B951" s="6" t="str">
        <f t="shared" si="85"/>
        <v>I</v>
      </c>
      <c r="C951" s="21">
        <f t="shared" si="86"/>
        <v>50674.661</v>
      </c>
      <c r="D951" s="28" t="str">
        <f t="shared" si="87"/>
        <v>vis</v>
      </c>
      <c r="E951" s="56">
        <f>VLOOKUP(C951,Active!C$21:E$973,3,FALSE)</f>
        <v>3350.0068079167804</v>
      </c>
      <c r="F951" s="6" t="s">
        <v>1481</v>
      </c>
      <c r="G951" s="28" t="str">
        <f t="shared" si="88"/>
        <v>50674.661</v>
      </c>
      <c r="H951" s="21">
        <f t="shared" si="89"/>
        <v>3350</v>
      </c>
      <c r="I951" s="57" t="s">
        <v>1094</v>
      </c>
      <c r="J951" s="58" t="s">
        <v>1095</v>
      </c>
      <c r="K951" s="57">
        <v>3350</v>
      </c>
      <c r="L951" s="57" t="s">
        <v>3363</v>
      </c>
      <c r="M951" s="58" t="s">
        <v>1979</v>
      </c>
      <c r="N951" s="58"/>
      <c r="O951" s="59" t="s">
        <v>1061</v>
      </c>
      <c r="P951" s="59" t="s">
        <v>1078</v>
      </c>
    </row>
    <row r="952" spans="1:16" ht="13.5" thickBot="1">
      <c r="A952" s="21" t="str">
        <f t="shared" si="84"/>
        <v>VSB 47 </v>
      </c>
      <c r="B952" s="6" t="str">
        <f t="shared" si="85"/>
        <v>I</v>
      </c>
      <c r="C952" s="21">
        <f t="shared" si="86"/>
        <v>51145.915000000001</v>
      </c>
      <c r="D952" s="28" t="str">
        <f t="shared" si="87"/>
        <v>vis</v>
      </c>
      <c r="E952" s="56">
        <f>VLOOKUP(C952,Active!C$21:E$973,3,FALSE)</f>
        <v>3609.99530176505</v>
      </c>
      <c r="F952" s="6" t="s">
        <v>1481</v>
      </c>
      <c r="G952" s="28" t="str">
        <f t="shared" si="88"/>
        <v>51145.915</v>
      </c>
      <c r="H952" s="21">
        <f t="shared" si="89"/>
        <v>3610</v>
      </c>
      <c r="I952" s="57" t="s">
        <v>1112</v>
      </c>
      <c r="J952" s="58" t="s">
        <v>1113</v>
      </c>
      <c r="K952" s="57">
        <v>3610</v>
      </c>
      <c r="L952" s="57" t="s">
        <v>3033</v>
      </c>
      <c r="M952" s="58" t="s">
        <v>1979</v>
      </c>
      <c r="N952" s="58"/>
      <c r="O952" s="59" t="s">
        <v>1114</v>
      </c>
      <c r="P952" s="60" t="s">
        <v>3129</v>
      </c>
    </row>
    <row r="953" spans="1:16" ht="13.5" thickBot="1">
      <c r="A953" s="21" t="str">
        <f t="shared" si="84"/>
        <v> AOEB 7 </v>
      </c>
      <c r="B953" s="6" t="str">
        <f t="shared" si="85"/>
        <v>I</v>
      </c>
      <c r="C953" s="21">
        <f t="shared" si="86"/>
        <v>51149.544000000002</v>
      </c>
      <c r="D953" s="28" t="str">
        <f t="shared" si="87"/>
        <v>vis</v>
      </c>
      <c r="E953" s="56">
        <f>VLOOKUP(C953,Active!C$21:E$973,3,FALSE)</f>
        <v>3611.9974030611147</v>
      </c>
      <c r="F953" s="6" t="s">
        <v>1481</v>
      </c>
      <c r="G953" s="28" t="str">
        <f t="shared" si="88"/>
        <v>51149.544</v>
      </c>
      <c r="H953" s="21">
        <f t="shared" si="89"/>
        <v>3612</v>
      </c>
      <c r="I953" s="57" t="s">
        <v>1115</v>
      </c>
      <c r="J953" s="58" t="s">
        <v>1116</v>
      </c>
      <c r="K953" s="57">
        <v>3612</v>
      </c>
      <c r="L953" s="57" t="s">
        <v>3193</v>
      </c>
      <c r="M953" s="58" t="s">
        <v>1979</v>
      </c>
      <c r="N953" s="58"/>
      <c r="O953" s="59" t="s">
        <v>1117</v>
      </c>
      <c r="P953" s="59" t="s">
        <v>1078</v>
      </c>
    </row>
    <row r="954" spans="1:16" ht="13.5" thickBot="1">
      <c r="A954" s="21" t="str">
        <f t="shared" si="84"/>
        <v>VSB 47 </v>
      </c>
      <c r="B954" s="6" t="str">
        <f t="shared" si="85"/>
        <v>I</v>
      </c>
      <c r="C954" s="21">
        <f t="shared" si="86"/>
        <v>51153.17</v>
      </c>
      <c r="D954" s="28" t="str">
        <f t="shared" si="87"/>
        <v>vis</v>
      </c>
      <c r="E954" s="56">
        <f>VLOOKUP(C954,Active!C$21:E$973,3,FALSE)</f>
        <v>3613.9978492720602</v>
      </c>
      <c r="F954" s="6" t="s">
        <v>1481</v>
      </c>
      <c r="G954" s="28" t="str">
        <f t="shared" si="88"/>
        <v>51153.17</v>
      </c>
      <c r="H954" s="21">
        <f t="shared" si="89"/>
        <v>3614</v>
      </c>
      <c r="I954" s="57" t="s">
        <v>1118</v>
      </c>
      <c r="J954" s="58" t="s">
        <v>1119</v>
      </c>
      <c r="K954" s="57">
        <v>3614</v>
      </c>
      <c r="L954" s="57" t="s">
        <v>1120</v>
      </c>
      <c r="M954" s="58" t="s">
        <v>1979</v>
      </c>
      <c r="N954" s="58"/>
      <c r="O954" s="59" t="s">
        <v>1114</v>
      </c>
      <c r="P954" s="60" t="s">
        <v>3129</v>
      </c>
    </row>
    <row r="955" spans="1:16" ht="13.5" thickBot="1">
      <c r="A955" s="21" t="str">
        <f t="shared" si="84"/>
        <v> AOEB 7 </v>
      </c>
      <c r="B955" s="6" t="str">
        <f t="shared" si="85"/>
        <v>I</v>
      </c>
      <c r="C955" s="21">
        <f t="shared" si="86"/>
        <v>51158.591</v>
      </c>
      <c r="D955" s="28" t="str">
        <f t="shared" si="87"/>
        <v>vis</v>
      </c>
      <c r="E955" s="56">
        <f>VLOOKUP(C955,Active!C$21:E$973,3,FALSE)</f>
        <v>3616.9885880777829</v>
      </c>
      <c r="F955" s="6" t="s">
        <v>1481</v>
      </c>
      <c r="G955" s="28" t="str">
        <f t="shared" si="88"/>
        <v>51158.591</v>
      </c>
      <c r="H955" s="21">
        <f t="shared" si="89"/>
        <v>3617</v>
      </c>
      <c r="I955" s="57" t="s">
        <v>1121</v>
      </c>
      <c r="J955" s="58" t="s">
        <v>1122</v>
      </c>
      <c r="K955" s="57">
        <v>3617</v>
      </c>
      <c r="L955" s="57" t="s">
        <v>2768</v>
      </c>
      <c r="M955" s="58" t="s">
        <v>1979</v>
      </c>
      <c r="N955" s="58"/>
      <c r="O955" s="59" t="s">
        <v>1061</v>
      </c>
      <c r="P955" s="59" t="s">
        <v>1078</v>
      </c>
    </row>
    <row r="956" spans="1:16" ht="13.5" thickBot="1">
      <c r="A956" s="21" t="str">
        <f t="shared" si="84"/>
        <v> AOEB 7 </v>
      </c>
      <c r="B956" s="6" t="str">
        <f t="shared" si="85"/>
        <v>I</v>
      </c>
      <c r="C956" s="21">
        <f t="shared" si="86"/>
        <v>51216.595000000001</v>
      </c>
      <c r="D956" s="28" t="str">
        <f t="shared" si="87"/>
        <v>vis</v>
      </c>
      <c r="E956" s="56">
        <f>VLOOKUP(C956,Active!C$21:E$973,3,FALSE)</f>
        <v>3648.9891071124757</v>
      </c>
      <c r="F956" s="6" t="s">
        <v>1481</v>
      </c>
      <c r="G956" s="28" t="str">
        <f t="shared" si="88"/>
        <v>51216.595</v>
      </c>
      <c r="H956" s="21">
        <f t="shared" si="89"/>
        <v>3649</v>
      </c>
      <c r="I956" s="57" t="s">
        <v>1127</v>
      </c>
      <c r="J956" s="58" t="s">
        <v>1128</v>
      </c>
      <c r="K956" s="57">
        <v>3649</v>
      </c>
      <c r="L956" s="57" t="s">
        <v>2634</v>
      </c>
      <c r="M956" s="58" t="s">
        <v>1979</v>
      </c>
      <c r="N956" s="58"/>
      <c r="O956" s="59" t="s">
        <v>1056</v>
      </c>
      <c r="P956" s="59" t="s">
        <v>1078</v>
      </c>
    </row>
    <row r="957" spans="1:16" ht="13.5" thickBot="1">
      <c r="A957" s="21" t="str">
        <f t="shared" si="84"/>
        <v> AOEB 7 </v>
      </c>
      <c r="B957" s="6" t="str">
        <f t="shared" si="85"/>
        <v>I</v>
      </c>
      <c r="C957" s="21">
        <f t="shared" si="86"/>
        <v>51334.434999999998</v>
      </c>
      <c r="D957" s="28" t="str">
        <f t="shared" si="87"/>
        <v>vis</v>
      </c>
      <c r="E957" s="56">
        <f>VLOOKUP(C957,Active!C$21:E$973,3,FALSE)</f>
        <v>3714.0008504930711</v>
      </c>
      <c r="F957" s="6" t="s">
        <v>1481</v>
      </c>
      <c r="G957" s="28" t="str">
        <f t="shared" si="88"/>
        <v>51334.435</v>
      </c>
      <c r="H957" s="21">
        <f t="shared" si="89"/>
        <v>3714</v>
      </c>
      <c r="I957" s="57" t="s">
        <v>1134</v>
      </c>
      <c r="J957" s="58" t="s">
        <v>1135</v>
      </c>
      <c r="K957" s="57">
        <v>3714</v>
      </c>
      <c r="L957" s="57" t="s">
        <v>2840</v>
      </c>
      <c r="M957" s="58" t="s">
        <v>1979</v>
      </c>
      <c r="N957" s="58"/>
      <c r="O957" s="59" t="s">
        <v>1136</v>
      </c>
      <c r="P957" s="59" t="s">
        <v>1078</v>
      </c>
    </row>
    <row r="958" spans="1:16" ht="13.5" thickBot="1">
      <c r="A958" s="21" t="str">
        <f t="shared" si="84"/>
        <v> AOEB 7 </v>
      </c>
      <c r="B958" s="6" t="str">
        <f t="shared" si="85"/>
        <v>I</v>
      </c>
      <c r="C958" s="21">
        <f t="shared" si="86"/>
        <v>51432.332000000002</v>
      </c>
      <c r="D958" s="28" t="str">
        <f t="shared" si="87"/>
        <v>vis</v>
      </c>
      <c r="E958" s="56">
        <f>VLOOKUP(C958,Active!C$21:E$973,3,FALSE)</f>
        <v>3768.0101397134604</v>
      </c>
      <c r="F958" s="6" t="s">
        <v>1481</v>
      </c>
      <c r="G958" s="28" t="str">
        <f t="shared" si="88"/>
        <v>51432.332</v>
      </c>
      <c r="H958" s="21">
        <f t="shared" si="89"/>
        <v>3768</v>
      </c>
      <c r="I958" s="57" t="s">
        <v>1144</v>
      </c>
      <c r="J958" s="58" t="s">
        <v>1145</v>
      </c>
      <c r="K958" s="57">
        <v>3768</v>
      </c>
      <c r="L958" s="57" t="s">
        <v>196</v>
      </c>
      <c r="M958" s="58" t="s">
        <v>1979</v>
      </c>
      <c r="N958" s="58"/>
      <c r="O958" s="59" t="s">
        <v>1136</v>
      </c>
      <c r="P958" s="59" t="s">
        <v>1078</v>
      </c>
    </row>
    <row r="959" spans="1:16" ht="13.5" thickBot="1">
      <c r="A959" s="21" t="str">
        <f t="shared" si="84"/>
        <v> AOEB 7 </v>
      </c>
      <c r="B959" s="6" t="str">
        <f t="shared" si="85"/>
        <v>I</v>
      </c>
      <c r="C959" s="21">
        <f t="shared" si="86"/>
        <v>51490.32</v>
      </c>
      <c r="D959" s="28" t="str">
        <f t="shared" si="87"/>
        <v>vis</v>
      </c>
      <c r="E959" s="56">
        <f>VLOOKUP(C959,Active!C$21:E$973,3,FALSE)</f>
        <v>3800.0018316275296</v>
      </c>
      <c r="F959" s="6" t="s">
        <v>1481</v>
      </c>
      <c r="G959" s="28" t="str">
        <f t="shared" si="88"/>
        <v>51490.320</v>
      </c>
      <c r="H959" s="21">
        <f t="shared" si="89"/>
        <v>3800</v>
      </c>
      <c r="I959" s="57" t="s">
        <v>1146</v>
      </c>
      <c r="J959" s="58" t="s">
        <v>1147</v>
      </c>
      <c r="K959" s="57">
        <v>3800</v>
      </c>
      <c r="L959" s="57" t="s">
        <v>2869</v>
      </c>
      <c r="M959" s="58" t="s">
        <v>1979</v>
      </c>
      <c r="N959" s="58"/>
      <c r="O959" s="59" t="s">
        <v>1136</v>
      </c>
      <c r="P959" s="59" t="s">
        <v>1078</v>
      </c>
    </row>
    <row r="960" spans="1:16" ht="13.5" thickBot="1">
      <c r="A960" s="21" t="str">
        <f t="shared" si="84"/>
        <v> AOEB 7 </v>
      </c>
      <c r="B960" s="6" t="str">
        <f t="shared" si="85"/>
        <v>I</v>
      </c>
      <c r="C960" s="21">
        <f t="shared" si="86"/>
        <v>51519.311000000002</v>
      </c>
      <c r="D960" s="28" t="str">
        <f t="shared" si="87"/>
        <v>vis</v>
      </c>
      <c r="E960" s="56">
        <f>VLOOKUP(C960,Active!C$21:E$973,3,FALSE)</f>
        <v>3815.9960224994493</v>
      </c>
      <c r="F960" s="6" t="s">
        <v>1481</v>
      </c>
      <c r="G960" s="28" t="str">
        <f t="shared" si="88"/>
        <v>51519.311</v>
      </c>
      <c r="H960" s="21">
        <f t="shared" si="89"/>
        <v>3816</v>
      </c>
      <c r="I960" s="57" t="s">
        <v>1152</v>
      </c>
      <c r="J960" s="58" t="s">
        <v>1153</v>
      </c>
      <c r="K960" s="57">
        <v>3816</v>
      </c>
      <c r="L960" s="57" t="s">
        <v>3037</v>
      </c>
      <c r="M960" s="58" t="s">
        <v>1979</v>
      </c>
      <c r="N960" s="58"/>
      <c r="O960" s="59" t="s">
        <v>1136</v>
      </c>
      <c r="P960" s="59" t="s">
        <v>1078</v>
      </c>
    </row>
    <row r="961" spans="1:16" ht="13.5" thickBot="1">
      <c r="A961" s="21" t="str">
        <f t="shared" si="84"/>
        <v> AOEB 7 </v>
      </c>
      <c r="B961" s="6" t="str">
        <f t="shared" si="85"/>
        <v>I</v>
      </c>
      <c r="C961" s="21">
        <f t="shared" si="86"/>
        <v>51544.68</v>
      </c>
      <c r="D961" s="28" t="str">
        <f t="shared" si="87"/>
        <v>vis</v>
      </c>
      <c r="E961" s="56">
        <f>VLOOKUP(C961,Active!C$21:E$973,3,FALSE)</f>
        <v>3829.9919739405755</v>
      </c>
      <c r="F961" s="6" t="s">
        <v>1481</v>
      </c>
      <c r="G961" s="28" t="str">
        <f t="shared" si="88"/>
        <v>51544.680</v>
      </c>
      <c r="H961" s="21">
        <f t="shared" si="89"/>
        <v>3830</v>
      </c>
      <c r="I961" s="57" t="s">
        <v>1154</v>
      </c>
      <c r="J961" s="58" t="s">
        <v>1155</v>
      </c>
      <c r="K961" s="57">
        <v>3830</v>
      </c>
      <c r="L961" s="57" t="s">
        <v>2696</v>
      </c>
      <c r="M961" s="58" t="s">
        <v>1979</v>
      </c>
      <c r="N961" s="58"/>
      <c r="O961" s="59" t="s">
        <v>1061</v>
      </c>
      <c r="P961" s="59" t="s">
        <v>1078</v>
      </c>
    </row>
    <row r="962" spans="1:16" ht="13.5" thickBot="1">
      <c r="A962" s="21" t="str">
        <f t="shared" si="84"/>
        <v> AOEB 7 </v>
      </c>
      <c r="B962" s="6" t="str">
        <f t="shared" si="85"/>
        <v>I</v>
      </c>
      <c r="C962" s="21">
        <f t="shared" si="86"/>
        <v>51548.315999999999</v>
      </c>
      <c r="D962" s="28" t="str">
        <f t="shared" si="87"/>
        <v>vis</v>
      </c>
      <c r="E962" s="56">
        <f>VLOOKUP(C962,Active!C$21:E$973,3,FALSE)</f>
        <v>3831.9979371019108</v>
      </c>
      <c r="F962" s="6" t="s">
        <v>1481</v>
      </c>
      <c r="G962" s="28" t="str">
        <f t="shared" si="88"/>
        <v>51548.316</v>
      </c>
      <c r="H962" s="21">
        <f t="shared" si="89"/>
        <v>3832</v>
      </c>
      <c r="I962" s="57" t="s">
        <v>1156</v>
      </c>
      <c r="J962" s="58" t="s">
        <v>1157</v>
      </c>
      <c r="K962" s="57">
        <v>3832</v>
      </c>
      <c r="L962" s="57" t="s">
        <v>2894</v>
      </c>
      <c r="M962" s="58" t="s">
        <v>1979</v>
      </c>
      <c r="N962" s="58"/>
      <c r="O962" s="59" t="s">
        <v>1136</v>
      </c>
      <c r="P962" s="59" t="s">
        <v>1078</v>
      </c>
    </row>
    <row r="963" spans="1:16" ht="13.5" thickBot="1">
      <c r="A963" s="21" t="str">
        <f t="shared" si="84"/>
        <v> AOEB 7 </v>
      </c>
      <c r="B963" s="6" t="str">
        <f t="shared" si="85"/>
        <v>I</v>
      </c>
      <c r="C963" s="21">
        <f t="shared" si="86"/>
        <v>51615.366000000002</v>
      </c>
      <c r="D963" s="28" t="str">
        <f t="shared" si="87"/>
        <v>vis</v>
      </c>
      <c r="E963" s="56">
        <f>VLOOKUP(C963,Active!C$21:E$973,3,FALSE)</f>
        <v>3868.989089458235</v>
      </c>
      <c r="F963" s="6" t="s">
        <v>1481</v>
      </c>
      <c r="G963" s="28" t="str">
        <f t="shared" si="88"/>
        <v>51615.366</v>
      </c>
      <c r="H963" s="21">
        <f t="shared" si="89"/>
        <v>3869</v>
      </c>
      <c r="I963" s="57" t="s">
        <v>1164</v>
      </c>
      <c r="J963" s="58" t="s">
        <v>1165</v>
      </c>
      <c r="K963" s="57">
        <v>3869</v>
      </c>
      <c r="L963" s="57" t="s">
        <v>2634</v>
      </c>
      <c r="M963" s="58" t="s">
        <v>1979</v>
      </c>
      <c r="N963" s="58"/>
      <c r="O963" s="59" t="s">
        <v>1136</v>
      </c>
      <c r="P963" s="59" t="s">
        <v>1078</v>
      </c>
    </row>
    <row r="964" spans="1:16" ht="13.5" thickBot="1">
      <c r="A964" s="21" t="str">
        <f t="shared" si="84"/>
        <v> AOEB 7 </v>
      </c>
      <c r="B964" s="6" t="str">
        <f t="shared" si="85"/>
        <v>I</v>
      </c>
      <c r="C964" s="21">
        <f t="shared" si="86"/>
        <v>51809.311999999998</v>
      </c>
      <c r="D964" s="28" t="str">
        <f t="shared" si="87"/>
        <v>vis</v>
      </c>
      <c r="E964" s="56">
        <f>VLOOKUP(C964,Active!C$21:E$973,3,FALSE)</f>
        <v>3975.9881354671716</v>
      </c>
      <c r="F964" s="6" t="s">
        <v>1481</v>
      </c>
      <c r="G964" s="28" t="str">
        <f t="shared" si="88"/>
        <v>51809.312</v>
      </c>
      <c r="H964" s="21">
        <f t="shared" si="89"/>
        <v>3976</v>
      </c>
      <c r="I964" s="57" t="s">
        <v>1175</v>
      </c>
      <c r="J964" s="58" t="s">
        <v>1176</v>
      </c>
      <c r="K964" s="57">
        <v>3976</v>
      </c>
      <c r="L964" s="57" t="s">
        <v>2927</v>
      </c>
      <c r="M964" s="58" t="s">
        <v>1979</v>
      </c>
      <c r="N964" s="58"/>
      <c r="O964" s="59" t="s">
        <v>1136</v>
      </c>
      <c r="P964" s="59" t="s">
        <v>1078</v>
      </c>
    </row>
    <row r="965" spans="1:16" ht="13.5" thickBot="1">
      <c r="A965" s="21" t="str">
        <f t="shared" si="84"/>
        <v> AOEB 7 </v>
      </c>
      <c r="B965" s="6" t="str">
        <f t="shared" si="85"/>
        <v>I</v>
      </c>
      <c r="C965" s="21">
        <f t="shared" si="86"/>
        <v>51845.574000000001</v>
      </c>
      <c r="D965" s="28" t="str">
        <f t="shared" si="87"/>
        <v>vis</v>
      </c>
      <c r="E965" s="56">
        <f>VLOOKUP(C965,Active!C$21:E$973,3,FALSE)</f>
        <v>3995.9937009667251</v>
      </c>
      <c r="F965" s="6" t="s">
        <v>1481</v>
      </c>
      <c r="G965" s="28" t="str">
        <f t="shared" si="88"/>
        <v>51845.574</v>
      </c>
      <c r="H965" s="21">
        <f t="shared" si="89"/>
        <v>3996</v>
      </c>
      <c r="I965" s="57" t="s">
        <v>1180</v>
      </c>
      <c r="J965" s="58" t="s">
        <v>1181</v>
      </c>
      <c r="K965" s="57">
        <v>3996</v>
      </c>
      <c r="L965" s="57" t="s">
        <v>2974</v>
      </c>
      <c r="M965" s="58" t="s">
        <v>1979</v>
      </c>
      <c r="N965" s="58"/>
      <c r="O965" s="59" t="s">
        <v>1056</v>
      </c>
      <c r="P965" s="59" t="s">
        <v>1078</v>
      </c>
    </row>
    <row r="966" spans="1:16" ht="13.5" thickBot="1">
      <c r="A966" s="21" t="str">
        <f t="shared" si="84"/>
        <v> AOEB 7 </v>
      </c>
      <c r="B966" s="6" t="str">
        <f t="shared" si="85"/>
        <v>I</v>
      </c>
      <c r="C966" s="21">
        <f t="shared" si="86"/>
        <v>51867.34</v>
      </c>
      <c r="D966" s="28" t="str">
        <f t="shared" si="87"/>
        <v>vis</v>
      </c>
      <c r="E966" s="56">
        <f>VLOOKUP(C966,Active!C$21:E$973,3,FALSE)</f>
        <v>4008.001895182796</v>
      </c>
      <c r="F966" s="6" t="s">
        <v>1481</v>
      </c>
      <c r="G966" s="28" t="str">
        <f t="shared" si="88"/>
        <v>51867.340</v>
      </c>
      <c r="H966" s="21">
        <f t="shared" si="89"/>
        <v>4008</v>
      </c>
      <c r="I966" s="57" t="s">
        <v>1182</v>
      </c>
      <c r="J966" s="58" t="s">
        <v>1183</v>
      </c>
      <c r="K966" s="57">
        <v>4008</v>
      </c>
      <c r="L966" s="57" t="s">
        <v>2869</v>
      </c>
      <c r="M966" s="58" t="s">
        <v>1979</v>
      </c>
      <c r="N966" s="58"/>
      <c r="O966" s="59" t="s">
        <v>1136</v>
      </c>
      <c r="P966" s="59" t="s">
        <v>1078</v>
      </c>
    </row>
    <row r="967" spans="1:16" ht="13.5" thickBot="1">
      <c r="A967" s="21" t="str">
        <f t="shared" si="84"/>
        <v> AOEB 7 </v>
      </c>
      <c r="B967" s="6" t="str">
        <f t="shared" si="85"/>
        <v>I</v>
      </c>
      <c r="C967" s="21">
        <f t="shared" si="86"/>
        <v>52133.771000000001</v>
      </c>
      <c r="D967" s="28" t="str">
        <f t="shared" si="87"/>
        <v>vis</v>
      </c>
      <c r="E967" s="56">
        <f>VLOOKUP(C967,Active!C$21:E$973,3,FALSE)</f>
        <v>4154.9905560843254</v>
      </c>
      <c r="F967" s="6" t="s">
        <v>1481</v>
      </c>
      <c r="G967" s="28" t="str">
        <f t="shared" si="88"/>
        <v>52133.771</v>
      </c>
      <c r="H967" s="21">
        <f t="shared" si="89"/>
        <v>4155</v>
      </c>
      <c r="I967" s="57" t="s">
        <v>1192</v>
      </c>
      <c r="J967" s="58" t="s">
        <v>1193</v>
      </c>
      <c r="K967" s="57">
        <v>4155</v>
      </c>
      <c r="L967" s="57" t="s">
        <v>2820</v>
      </c>
      <c r="M967" s="58" t="s">
        <v>1979</v>
      </c>
      <c r="N967" s="58"/>
      <c r="O967" s="59" t="s">
        <v>1194</v>
      </c>
      <c r="P967" s="59" t="s">
        <v>1078</v>
      </c>
    </row>
    <row r="968" spans="1:16" ht="13.5" thickBot="1">
      <c r="A968" s="21" t="str">
        <f t="shared" si="84"/>
        <v> AOEB 12 </v>
      </c>
      <c r="B968" s="6" t="str">
        <f t="shared" si="85"/>
        <v>I</v>
      </c>
      <c r="C968" s="21">
        <f t="shared" si="86"/>
        <v>52398.417999999998</v>
      </c>
      <c r="D968" s="28" t="str">
        <f t="shared" si="87"/>
        <v>vis</v>
      </c>
      <c r="E968" s="56" t="e">
        <f>VLOOKUP(C968,Active!C$21:E$973,3,FALSE)</f>
        <v>#N/A</v>
      </c>
      <c r="F968" s="6" t="s">
        <v>1481</v>
      </c>
      <c r="G968" s="28" t="str">
        <f t="shared" si="88"/>
        <v>52398.418</v>
      </c>
      <c r="H968" s="21">
        <f t="shared" si="89"/>
        <v>4301</v>
      </c>
      <c r="I968" s="57" t="s">
        <v>1197</v>
      </c>
      <c r="J968" s="58" t="s">
        <v>1198</v>
      </c>
      <c r="K968" s="57">
        <v>4301</v>
      </c>
      <c r="L968" s="57" t="s">
        <v>3033</v>
      </c>
      <c r="M968" s="58" t="s">
        <v>1979</v>
      </c>
      <c r="N968" s="58"/>
      <c r="O968" s="59" t="s">
        <v>991</v>
      </c>
      <c r="P968" s="59" t="s">
        <v>1199</v>
      </c>
    </row>
    <row r="969" spans="1:16" ht="13.5" thickBot="1">
      <c r="A969" s="21" t="str">
        <f t="shared" si="84"/>
        <v>VSB 40 </v>
      </c>
      <c r="B969" s="6" t="str">
        <f t="shared" si="85"/>
        <v>I</v>
      </c>
      <c r="C969" s="21">
        <f t="shared" si="86"/>
        <v>52527.110999999997</v>
      </c>
      <c r="D969" s="28" t="str">
        <f t="shared" si="87"/>
        <v>vis</v>
      </c>
      <c r="E969" s="56" t="e">
        <f>VLOOKUP(C969,Active!C$21:E$973,3,FALSE)</f>
        <v>#N/A</v>
      </c>
      <c r="F969" s="6" t="s">
        <v>1481</v>
      </c>
      <c r="G969" s="28" t="str">
        <f t="shared" si="88"/>
        <v>52527.111</v>
      </c>
      <c r="H969" s="21">
        <f t="shared" si="89"/>
        <v>4372</v>
      </c>
      <c r="I969" s="57" t="s">
        <v>1203</v>
      </c>
      <c r="J969" s="58" t="s">
        <v>1204</v>
      </c>
      <c r="K969" s="57">
        <v>4372</v>
      </c>
      <c r="L969" s="57" t="s">
        <v>2628</v>
      </c>
      <c r="M969" s="58" t="s">
        <v>1979</v>
      </c>
      <c r="N969" s="58"/>
      <c r="O969" s="59" t="s">
        <v>1205</v>
      </c>
      <c r="P969" s="60" t="s">
        <v>1206</v>
      </c>
    </row>
    <row r="970" spans="1:16" ht="13.5" thickBot="1">
      <c r="A970" s="21" t="str">
        <f t="shared" si="84"/>
        <v> AOEB 12 </v>
      </c>
      <c r="B970" s="6" t="str">
        <f t="shared" si="85"/>
        <v>I</v>
      </c>
      <c r="C970" s="21">
        <f t="shared" si="86"/>
        <v>52559.731399999997</v>
      </c>
      <c r="D970" s="28" t="str">
        <f t="shared" si="87"/>
        <v>vis</v>
      </c>
      <c r="E970" s="56" t="e">
        <f>VLOOKUP(C970,Active!C$21:E$973,3,FALSE)</f>
        <v>#N/A</v>
      </c>
      <c r="F970" s="6" t="s">
        <v>1481</v>
      </c>
      <c r="G970" s="28" t="str">
        <f t="shared" si="88"/>
        <v>52559.7314</v>
      </c>
      <c r="H970" s="21">
        <f t="shared" si="89"/>
        <v>4390</v>
      </c>
      <c r="I970" s="57" t="s">
        <v>1207</v>
      </c>
      <c r="J970" s="58" t="s">
        <v>1208</v>
      </c>
      <c r="K970" s="57">
        <v>4390</v>
      </c>
      <c r="L970" s="57" t="s">
        <v>1209</v>
      </c>
      <c r="M970" s="58" t="s">
        <v>1210</v>
      </c>
      <c r="N970" s="58" t="s">
        <v>1211</v>
      </c>
      <c r="O970" s="59" t="s">
        <v>204</v>
      </c>
      <c r="P970" s="59" t="s">
        <v>1199</v>
      </c>
    </row>
    <row r="971" spans="1:16" ht="13.5" thickBot="1">
      <c r="A971" s="21" t="str">
        <f t="shared" ref="A971:A1011" si="90">P971</f>
        <v>BAVM 171 </v>
      </c>
      <c r="B971" s="6" t="str">
        <f t="shared" ref="B971:B1011" si="91">IF(H971=INT(H971),"I","II")</f>
        <v>I</v>
      </c>
      <c r="C971" s="21">
        <f t="shared" ref="C971:C1011" si="92">1*G971</f>
        <v>52862.436999999998</v>
      </c>
      <c r="D971" s="28" t="str">
        <f t="shared" ref="D971:D1011" si="93">VLOOKUP(F971,I$1:J$5,2,FALSE)</f>
        <v>vis</v>
      </c>
      <c r="E971" s="56" t="e">
        <f>VLOOKUP(C971,Active!C$21:E$973,3,FALSE)</f>
        <v>#N/A</v>
      </c>
      <c r="F971" s="6" t="s">
        <v>1481</v>
      </c>
      <c r="G971" s="28" t="str">
        <f t="shared" ref="G971:G1011" si="94">MID(I971,3,LEN(I971)-3)</f>
        <v>52862.437</v>
      </c>
      <c r="H971" s="21">
        <f t="shared" ref="H971:H1011" si="95">1*K971</f>
        <v>4557</v>
      </c>
      <c r="I971" s="57" t="s">
        <v>1217</v>
      </c>
      <c r="J971" s="58" t="s">
        <v>1218</v>
      </c>
      <c r="K971" s="57">
        <v>4557</v>
      </c>
      <c r="L971" s="57" t="s">
        <v>2696</v>
      </c>
      <c r="M971" s="58" t="s">
        <v>1979</v>
      </c>
      <c r="N971" s="58"/>
      <c r="O971" s="59" t="s">
        <v>1106</v>
      </c>
      <c r="P971" s="60" t="s">
        <v>1219</v>
      </c>
    </row>
    <row r="972" spans="1:16" ht="13.5" thickBot="1">
      <c r="A972" s="21" t="str">
        <f t="shared" si="90"/>
        <v> AOEB 12 </v>
      </c>
      <c r="B972" s="6" t="str">
        <f t="shared" si="91"/>
        <v>I</v>
      </c>
      <c r="C972" s="21">
        <f t="shared" si="92"/>
        <v>52902.300999999999</v>
      </c>
      <c r="D972" s="28" t="str">
        <f t="shared" si="93"/>
        <v>vis</v>
      </c>
      <c r="E972" s="56" t="e">
        <f>VLOOKUP(C972,Active!C$21:E$973,3,FALSE)</f>
        <v>#N/A</v>
      </c>
      <c r="F972" s="6" t="s">
        <v>1481</v>
      </c>
      <c r="G972" s="28" t="str">
        <f t="shared" si="94"/>
        <v>52902.301</v>
      </c>
      <c r="H972" s="21">
        <f t="shared" si="95"/>
        <v>4579</v>
      </c>
      <c r="I972" s="57" t="s">
        <v>1220</v>
      </c>
      <c r="J972" s="58" t="s">
        <v>1221</v>
      </c>
      <c r="K972" s="57">
        <v>4579</v>
      </c>
      <c r="L972" s="57" t="s">
        <v>2653</v>
      </c>
      <c r="M972" s="58" t="s">
        <v>1979</v>
      </c>
      <c r="N972" s="58"/>
      <c r="O972" s="59" t="s">
        <v>1136</v>
      </c>
      <c r="P972" s="59" t="s">
        <v>1199</v>
      </c>
    </row>
    <row r="973" spans="1:16" ht="13.5" thickBot="1">
      <c r="A973" s="21" t="str">
        <f t="shared" si="90"/>
        <v> AOEB 12 </v>
      </c>
      <c r="B973" s="6" t="str">
        <f t="shared" si="91"/>
        <v>I</v>
      </c>
      <c r="C973" s="21">
        <f t="shared" si="92"/>
        <v>52989.322</v>
      </c>
      <c r="D973" s="28" t="str">
        <f t="shared" si="93"/>
        <v>vis</v>
      </c>
      <c r="E973" s="56" t="e">
        <f>VLOOKUP(C973,Active!C$21:E$973,3,FALSE)</f>
        <v>#N/A</v>
      </c>
      <c r="F973" s="6" t="s">
        <v>1481</v>
      </c>
      <c r="G973" s="28" t="str">
        <f t="shared" si="94"/>
        <v>52989.322</v>
      </c>
      <c r="H973" s="21">
        <f t="shared" si="95"/>
        <v>4627</v>
      </c>
      <c r="I973" s="57" t="s">
        <v>1233</v>
      </c>
      <c r="J973" s="58" t="s">
        <v>1234</v>
      </c>
      <c r="K973" s="57">
        <v>4627</v>
      </c>
      <c r="L973" s="57" t="s">
        <v>2974</v>
      </c>
      <c r="M973" s="58" t="s">
        <v>1979</v>
      </c>
      <c r="N973" s="58"/>
      <c r="O973" s="59" t="s">
        <v>1136</v>
      </c>
      <c r="P973" s="59" t="s">
        <v>1199</v>
      </c>
    </row>
    <row r="974" spans="1:16" ht="13.5" thickBot="1">
      <c r="A974" s="21" t="str">
        <f t="shared" si="90"/>
        <v> AOEB 12 </v>
      </c>
      <c r="B974" s="6" t="str">
        <f t="shared" si="91"/>
        <v>I</v>
      </c>
      <c r="C974" s="21">
        <f t="shared" si="92"/>
        <v>53005.625</v>
      </c>
      <c r="D974" s="28" t="str">
        <f t="shared" si="93"/>
        <v>vis</v>
      </c>
      <c r="E974" s="56" t="e">
        <f>VLOOKUP(C974,Active!C$21:E$973,3,FALSE)</f>
        <v>#N/A</v>
      </c>
      <c r="F974" s="6" t="s">
        <v>1481</v>
      </c>
      <c r="G974" s="28" t="str">
        <f t="shared" si="94"/>
        <v>53005.625</v>
      </c>
      <c r="H974" s="21">
        <f t="shared" si="95"/>
        <v>4636</v>
      </c>
      <c r="I974" s="57" t="s">
        <v>1235</v>
      </c>
      <c r="J974" s="58" t="s">
        <v>1236</v>
      </c>
      <c r="K974" s="57">
        <v>4636</v>
      </c>
      <c r="L974" s="57" t="s">
        <v>2927</v>
      </c>
      <c r="M974" s="58" t="s">
        <v>1979</v>
      </c>
      <c r="N974" s="58"/>
      <c r="O974" s="59" t="s">
        <v>1061</v>
      </c>
      <c r="P974" s="59" t="s">
        <v>1199</v>
      </c>
    </row>
    <row r="975" spans="1:16" ht="13.5" thickBot="1">
      <c r="A975" s="21" t="str">
        <f t="shared" si="90"/>
        <v>VSB 43 </v>
      </c>
      <c r="B975" s="6" t="str">
        <f t="shared" si="91"/>
        <v>I</v>
      </c>
      <c r="C975" s="21">
        <f t="shared" si="92"/>
        <v>53290.208400000003</v>
      </c>
      <c r="D975" s="28" t="str">
        <f t="shared" si="93"/>
        <v>vis</v>
      </c>
      <c r="E975" s="56" t="e">
        <f>VLOOKUP(C975,Active!C$21:E$973,3,FALSE)</f>
        <v>#N/A</v>
      </c>
      <c r="F975" s="6" t="s">
        <v>1481</v>
      </c>
      <c r="G975" s="28" t="str">
        <f t="shared" si="94"/>
        <v>53290.2084</v>
      </c>
      <c r="H975" s="21">
        <f t="shared" si="95"/>
        <v>4793</v>
      </c>
      <c r="I975" s="57" t="s">
        <v>1237</v>
      </c>
      <c r="J975" s="58" t="s">
        <v>1238</v>
      </c>
      <c r="K975" s="57">
        <v>4793</v>
      </c>
      <c r="L975" s="57" t="s">
        <v>1239</v>
      </c>
      <c r="M975" s="58" t="s">
        <v>2435</v>
      </c>
      <c r="N975" s="58" t="s">
        <v>2436</v>
      </c>
      <c r="O975" s="59" t="s">
        <v>1240</v>
      </c>
      <c r="P975" s="60" t="s">
        <v>1241</v>
      </c>
    </row>
    <row r="976" spans="1:16" ht="13.5" thickBot="1">
      <c r="A976" s="21" t="str">
        <f t="shared" si="90"/>
        <v>VSB 43 </v>
      </c>
      <c r="B976" s="6" t="str">
        <f t="shared" si="91"/>
        <v>I</v>
      </c>
      <c r="C976" s="21">
        <f t="shared" si="92"/>
        <v>53301.074999999997</v>
      </c>
      <c r="D976" s="28" t="str">
        <f t="shared" si="93"/>
        <v>vis</v>
      </c>
      <c r="E976" s="56" t="e">
        <f>VLOOKUP(C976,Active!C$21:E$973,3,FALSE)</f>
        <v>#N/A</v>
      </c>
      <c r="F976" s="6" t="s">
        <v>1481</v>
      </c>
      <c r="G976" s="28" t="str">
        <f t="shared" si="94"/>
        <v>53301.075</v>
      </c>
      <c r="H976" s="21">
        <f t="shared" si="95"/>
        <v>4799</v>
      </c>
      <c r="I976" s="57" t="s">
        <v>1242</v>
      </c>
      <c r="J976" s="58" t="s">
        <v>1243</v>
      </c>
      <c r="K976" s="57">
        <v>4799</v>
      </c>
      <c r="L976" s="57" t="s">
        <v>2880</v>
      </c>
      <c r="M976" s="58" t="s">
        <v>1979</v>
      </c>
      <c r="N976" s="58"/>
      <c r="O976" s="59" t="s">
        <v>1114</v>
      </c>
      <c r="P976" s="60" t="s">
        <v>1241</v>
      </c>
    </row>
    <row r="977" spans="1:16" ht="13.5" thickBot="1">
      <c r="A977" s="21" t="str">
        <f t="shared" si="90"/>
        <v>VSB 43 </v>
      </c>
      <c r="B977" s="6" t="str">
        <f t="shared" si="91"/>
        <v>I</v>
      </c>
      <c r="C977" s="21">
        <f t="shared" si="92"/>
        <v>53340.953999999998</v>
      </c>
      <c r="D977" s="28" t="str">
        <f t="shared" si="93"/>
        <v>vis</v>
      </c>
      <c r="E977" s="56" t="e">
        <f>VLOOKUP(C977,Active!C$21:E$973,3,FALSE)</f>
        <v>#N/A</v>
      </c>
      <c r="F977" s="6" t="s">
        <v>1481</v>
      </c>
      <c r="G977" s="28" t="str">
        <f t="shared" si="94"/>
        <v>53340.954</v>
      </c>
      <c r="H977" s="21">
        <f t="shared" si="95"/>
        <v>4821</v>
      </c>
      <c r="I977" s="57" t="s">
        <v>1252</v>
      </c>
      <c r="J977" s="58" t="s">
        <v>1253</v>
      </c>
      <c r="K977" s="57">
        <v>4821</v>
      </c>
      <c r="L977" s="57" t="s">
        <v>2631</v>
      </c>
      <c r="M977" s="58" t="s">
        <v>1979</v>
      </c>
      <c r="N977" s="58"/>
      <c r="O977" s="59" t="s">
        <v>1114</v>
      </c>
      <c r="P977" s="60" t="s">
        <v>1241</v>
      </c>
    </row>
    <row r="978" spans="1:16" ht="13.5" thickBot="1">
      <c r="A978" s="21" t="str">
        <f t="shared" si="90"/>
        <v>BAVM 179 </v>
      </c>
      <c r="B978" s="6" t="str">
        <f t="shared" si="91"/>
        <v>I</v>
      </c>
      <c r="C978" s="21">
        <f t="shared" si="92"/>
        <v>53636.406999999999</v>
      </c>
      <c r="D978" s="28" t="str">
        <f t="shared" si="93"/>
        <v>vis</v>
      </c>
      <c r="E978" s="56" t="e">
        <f>VLOOKUP(C978,Active!C$21:E$973,3,FALSE)</f>
        <v>#N/A</v>
      </c>
      <c r="F978" s="6" t="s">
        <v>1481</v>
      </c>
      <c r="G978" s="28" t="str">
        <f t="shared" si="94"/>
        <v>53636.407</v>
      </c>
      <c r="H978" s="21">
        <f t="shared" si="95"/>
        <v>4984</v>
      </c>
      <c r="I978" s="57" t="s">
        <v>1258</v>
      </c>
      <c r="J978" s="58" t="s">
        <v>1259</v>
      </c>
      <c r="K978" s="57">
        <v>4984</v>
      </c>
      <c r="L978" s="57" t="s">
        <v>2631</v>
      </c>
      <c r="M978" s="58" t="s">
        <v>1979</v>
      </c>
      <c r="N978" s="58"/>
      <c r="O978" s="59" t="s">
        <v>1106</v>
      </c>
      <c r="P978" s="60" t="s">
        <v>1260</v>
      </c>
    </row>
    <row r="979" spans="1:16" ht="13.5" thickBot="1">
      <c r="A979" s="21" t="str">
        <f t="shared" si="90"/>
        <v> AOEB 12 </v>
      </c>
      <c r="B979" s="6" t="str">
        <f t="shared" si="91"/>
        <v>I</v>
      </c>
      <c r="C979" s="21">
        <f t="shared" si="92"/>
        <v>53672.648000000001</v>
      </c>
      <c r="D979" s="28" t="str">
        <f t="shared" si="93"/>
        <v>vis</v>
      </c>
      <c r="E979" s="56" t="e">
        <f>VLOOKUP(C979,Active!C$21:E$973,3,FALSE)</f>
        <v>#N/A</v>
      </c>
      <c r="F979" s="6" t="s">
        <v>1481</v>
      </c>
      <c r="G979" s="28" t="str">
        <f t="shared" si="94"/>
        <v>53672.648</v>
      </c>
      <c r="H979" s="21">
        <f t="shared" si="95"/>
        <v>5004</v>
      </c>
      <c r="I979" s="57" t="s">
        <v>1261</v>
      </c>
      <c r="J979" s="58" t="s">
        <v>1262</v>
      </c>
      <c r="K979" s="57">
        <v>5004</v>
      </c>
      <c r="L979" s="57" t="s">
        <v>2584</v>
      </c>
      <c r="M979" s="58" t="s">
        <v>1979</v>
      </c>
      <c r="N979" s="58"/>
      <c r="O979" s="59" t="s">
        <v>1061</v>
      </c>
      <c r="P979" s="59" t="s">
        <v>1199</v>
      </c>
    </row>
    <row r="980" spans="1:16" ht="13.5" thickBot="1">
      <c r="A980" s="21" t="str">
        <f t="shared" si="90"/>
        <v>VSB 44 </v>
      </c>
      <c r="B980" s="6" t="str">
        <f t="shared" si="91"/>
        <v>I</v>
      </c>
      <c r="C980" s="21">
        <f t="shared" si="92"/>
        <v>53679.936999999998</v>
      </c>
      <c r="D980" s="28" t="str">
        <f t="shared" si="93"/>
        <v>vis</v>
      </c>
      <c r="E980" s="56" t="e">
        <f>VLOOKUP(C980,Active!C$21:E$973,3,FALSE)</f>
        <v>#N/A</v>
      </c>
      <c r="F980" s="6" t="s">
        <v>1481</v>
      </c>
      <c r="G980" s="28" t="str">
        <f t="shared" si="94"/>
        <v>53679.937</v>
      </c>
      <c r="H980" s="21">
        <f t="shared" si="95"/>
        <v>5008</v>
      </c>
      <c r="I980" s="57" t="s">
        <v>1263</v>
      </c>
      <c r="J980" s="58" t="s">
        <v>1264</v>
      </c>
      <c r="K980" s="57">
        <v>5008</v>
      </c>
      <c r="L980" s="57" t="s">
        <v>3293</v>
      </c>
      <c r="M980" s="58" t="s">
        <v>1979</v>
      </c>
      <c r="N980" s="58"/>
      <c r="O980" s="59" t="s">
        <v>1265</v>
      </c>
      <c r="P980" s="60" t="s">
        <v>1266</v>
      </c>
    </row>
    <row r="981" spans="1:16" ht="13.5" thickBot="1">
      <c r="A981" s="21" t="str">
        <f t="shared" si="90"/>
        <v>VSB 44 </v>
      </c>
      <c r="B981" s="6" t="str">
        <f t="shared" si="91"/>
        <v>I</v>
      </c>
      <c r="C981" s="21">
        <f t="shared" si="92"/>
        <v>53687.156999999999</v>
      </c>
      <c r="D981" s="28" t="str">
        <f t="shared" si="93"/>
        <v>vis</v>
      </c>
      <c r="E981" s="56" t="e">
        <f>VLOOKUP(C981,Active!C$21:E$973,3,FALSE)</f>
        <v>#N/A</v>
      </c>
      <c r="F981" s="6" t="s">
        <v>1481</v>
      </c>
      <c r="G981" s="28" t="str">
        <f t="shared" si="94"/>
        <v>53687.157</v>
      </c>
      <c r="H981" s="21">
        <f t="shared" si="95"/>
        <v>5012</v>
      </c>
      <c r="I981" s="57" t="s">
        <v>1267</v>
      </c>
      <c r="J981" s="58" t="s">
        <v>1268</v>
      </c>
      <c r="K981" s="57">
        <v>5012</v>
      </c>
      <c r="L981" s="57" t="s">
        <v>2778</v>
      </c>
      <c r="M981" s="58" t="s">
        <v>1979</v>
      </c>
      <c r="N981" s="58"/>
      <c r="O981" s="59" t="s">
        <v>1114</v>
      </c>
      <c r="P981" s="60" t="s">
        <v>1266</v>
      </c>
    </row>
    <row r="982" spans="1:16" ht="13.5" thickBot="1">
      <c r="A982" s="21" t="str">
        <f t="shared" si="90"/>
        <v>VSB 44 </v>
      </c>
      <c r="B982" s="6" t="str">
        <f t="shared" si="91"/>
        <v>I</v>
      </c>
      <c r="C982" s="21">
        <f t="shared" si="92"/>
        <v>53707.112000000001</v>
      </c>
      <c r="D982" s="28" t="str">
        <f t="shared" si="93"/>
        <v>vis</v>
      </c>
      <c r="E982" s="56" t="e">
        <f>VLOOKUP(C982,Active!C$21:E$973,3,FALSE)</f>
        <v>#N/A</v>
      </c>
      <c r="F982" s="6" t="s">
        <v>1481</v>
      </c>
      <c r="G982" s="28" t="str">
        <f t="shared" si="94"/>
        <v>53707.112</v>
      </c>
      <c r="H982" s="21">
        <f t="shared" si="95"/>
        <v>5023</v>
      </c>
      <c r="I982" s="57" t="s">
        <v>1269</v>
      </c>
      <c r="J982" s="58" t="s">
        <v>1270</v>
      </c>
      <c r="K982" s="57">
        <v>5023</v>
      </c>
      <c r="L982" s="57" t="s">
        <v>3033</v>
      </c>
      <c r="M982" s="58" t="s">
        <v>1979</v>
      </c>
      <c r="N982" s="58"/>
      <c r="O982" s="59" t="s">
        <v>1271</v>
      </c>
      <c r="P982" s="60" t="s">
        <v>1266</v>
      </c>
    </row>
    <row r="983" spans="1:16" ht="13.5" thickBot="1">
      <c r="A983" s="21" t="str">
        <f t="shared" si="90"/>
        <v>VSB 45 </v>
      </c>
      <c r="B983" s="6" t="str">
        <f t="shared" si="91"/>
        <v>I</v>
      </c>
      <c r="C983" s="21">
        <f t="shared" si="92"/>
        <v>53737.908000000003</v>
      </c>
      <c r="D983" s="28" t="str">
        <f t="shared" si="93"/>
        <v>vis</v>
      </c>
      <c r="E983" s="56" t="e">
        <f>VLOOKUP(C983,Active!C$21:E$973,3,FALSE)</f>
        <v>#N/A</v>
      </c>
      <c r="F983" s="6" t="s">
        <v>1481</v>
      </c>
      <c r="G983" s="28" t="str">
        <f t="shared" si="94"/>
        <v>53737.908</v>
      </c>
      <c r="H983" s="21">
        <f t="shared" si="95"/>
        <v>5040</v>
      </c>
      <c r="I983" s="57" t="s">
        <v>1272</v>
      </c>
      <c r="J983" s="58" t="s">
        <v>1273</v>
      </c>
      <c r="K983" s="57">
        <v>5040</v>
      </c>
      <c r="L983" s="57" t="s">
        <v>2667</v>
      </c>
      <c r="M983" s="58" t="s">
        <v>1979</v>
      </c>
      <c r="N983" s="58"/>
      <c r="O983" s="59" t="s">
        <v>1274</v>
      </c>
      <c r="P983" s="60" t="s">
        <v>1275</v>
      </c>
    </row>
    <row r="984" spans="1:16" ht="13.5" thickBot="1">
      <c r="A984" s="21" t="str">
        <f t="shared" si="90"/>
        <v> AOEB 12 </v>
      </c>
      <c r="B984" s="6" t="str">
        <f t="shared" si="91"/>
        <v>I</v>
      </c>
      <c r="C984" s="21">
        <f t="shared" si="92"/>
        <v>53750.601799999997</v>
      </c>
      <c r="D984" s="28" t="str">
        <f t="shared" si="93"/>
        <v>vis</v>
      </c>
      <c r="E984" s="56" t="e">
        <f>VLOOKUP(C984,Active!C$21:E$973,3,FALSE)</f>
        <v>#N/A</v>
      </c>
      <c r="F984" s="6" t="s">
        <v>1481</v>
      </c>
      <c r="G984" s="28" t="str">
        <f t="shared" si="94"/>
        <v>53750.6018</v>
      </c>
      <c r="H984" s="21">
        <f t="shared" si="95"/>
        <v>5047</v>
      </c>
      <c r="I984" s="57" t="s">
        <v>1276</v>
      </c>
      <c r="J984" s="58" t="s">
        <v>1277</v>
      </c>
      <c r="K984" s="57">
        <v>5047</v>
      </c>
      <c r="L984" s="57" t="s">
        <v>1278</v>
      </c>
      <c r="M984" s="58" t="s">
        <v>1210</v>
      </c>
      <c r="N984" s="58" t="s">
        <v>1211</v>
      </c>
      <c r="O984" s="59" t="s">
        <v>1279</v>
      </c>
      <c r="P984" s="59" t="s">
        <v>1199</v>
      </c>
    </row>
    <row r="985" spans="1:16" ht="13.5" thickBot="1">
      <c r="A985" s="21" t="str">
        <f t="shared" si="90"/>
        <v> AOEB 12 </v>
      </c>
      <c r="B985" s="6" t="str">
        <f t="shared" si="91"/>
        <v>I</v>
      </c>
      <c r="C985" s="21">
        <f t="shared" si="92"/>
        <v>53772.345999999998</v>
      </c>
      <c r="D985" s="28" t="str">
        <f t="shared" si="93"/>
        <v>vis</v>
      </c>
      <c r="E985" s="56" t="e">
        <f>VLOOKUP(C985,Active!C$21:E$973,3,FALSE)</f>
        <v>#N/A</v>
      </c>
      <c r="F985" s="6" t="s">
        <v>1481</v>
      </c>
      <c r="G985" s="28" t="str">
        <f t="shared" si="94"/>
        <v>53772.346</v>
      </c>
      <c r="H985" s="21">
        <f t="shared" si="95"/>
        <v>5059</v>
      </c>
      <c r="I985" s="57" t="s">
        <v>1280</v>
      </c>
      <c r="J985" s="58" t="s">
        <v>1281</v>
      </c>
      <c r="K985" s="57">
        <v>5059</v>
      </c>
      <c r="L985" s="57" t="s">
        <v>2623</v>
      </c>
      <c r="M985" s="58" t="s">
        <v>1979</v>
      </c>
      <c r="N985" s="58"/>
      <c r="O985" s="59" t="s">
        <v>1282</v>
      </c>
      <c r="P985" s="59" t="s">
        <v>1199</v>
      </c>
    </row>
    <row r="986" spans="1:16" ht="13.5" thickBot="1">
      <c r="A986" s="21" t="str">
        <f t="shared" si="90"/>
        <v> AOEB 12 </v>
      </c>
      <c r="B986" s="6" t="str">
        <f t="shared" si="91"/>
        <v>I</v>
      </c>
      <c r="C986" s="21">
        <f t="shared" si="92"/>
        <v>53801.343000000001</v>
      </c>
      <c r="D986" s="28" t="str">
        <f t="shared" si="93"/>
        <v>vis</v>
      </c>
      <c r="E986" s="56" t="e">
        <f>VLOOKUP(C986,Active!C$21:E$973,3,FALSE)</f>
        <v>#N/A</v>
      </c>
      <c r="F986" s="6" t="s">
        <v>1481</v>
      </c>
      <c r="G986" s="28" t="str">
        <f t="shared" si="94"/>
        <v>53801.343</v>
      </c>
      <c r="H986" s="21">
        <f t="shared" si="95"/>
        <v>5075</v>
      </c>
      <c r="I986" s="57" t="s">
        <v>1283</v>
      </c>
      <c r="J986" s="58" t="s">
        <v>1284</v>
      </c>
      <c r="K986" s="57">
        <v>5075</v>
      </c>
      <c r="L986" s="57" t="s">
        <v>2715</v>
      </c>
      <c r="M986" s="58" t="s">
        <v>1979</v>
      </c>
      <c r="N986" s="58"/>
      <c r="O986" s="59" t="s">
        <v>1282</v>
      </c>
      <c r="P986" s="59" t="s">
        <v>1199</v>
      </c>
    </row>
    <row r="987" spans="1:16" ht="13.5" thickBot="1">
      <c r="A987" s="21" t="str">
        <f t="shared" si="90"/>
        <v>VSB 45 </v>
      </c>
      <c r="B987" s="6" t="str">
        <f t="shared" si="91"/>
        <v>I</v>
      </c>
      <c r="C987" s="21">
        <f t="shared" si="92"/>
        <v>54006.188000000002</v>
      </c>
      <c r="D987" s="28" t="str">
        <f t="shared" si="93"/>
        <v>vis</v>
      </c>
      <c r="E987" s="56" t="e">
        <f>VLOOKUP(C987,Active!C$21:E$973,3,FALSE)</f>
        <v>#N/A</v>
      </c>
      <c r="F987" s="6" t="s">
        <v>1481</v>
      </c>
      <c r="G987" s="28" t="str">
        <f t="shared" si="94"/>
        <v>54006.188</v>
      </c>
      <c r="H987" s="21">
        <f t="shared" si="95"/>
        <v>5188</v>
      </c>
      <c r="I987" s="57" t="s">
        <v>1285</v>
      </c>
      <c r="J987" s="58" t="s">
        <v>1286</v>
      </c>
      <c r="K987" s="57">
        <v>5188</v>
      </c>
      <c r="L987" s="57" t="s">
        <v>2974</v>
      </c>
      <c r="M987" s="58" t="s">
        <v>1979</v>
      </c>
      <c r="N987" s="58"/>
      <c r="O987" s="59" t="s">
        <v>1274</v>
      </c>
      <c r="P987" s="60" t="s">
        <v>1275</v>
      </c>
    </row>
    <row r="988" spans="1:16" ht="13.5" thickBot="1">
      <c r="A988" s="21" t="str">
        <f t="shared" si="90"/>
        <v>VSB 45 </v>
      </c>
      <c r="B988" s="6" t="str">
        <f t="shared" si="91"/>
        <v>I</v>
      </c>
      <c r="C988" s="21">
        <f t="shared" si="92"/>
        <v>54026.112999999998</v>
      </c>
      <c r="D988" s="28" t="str">
        <f t="shared" si="93"/>
        <v>vis</v>
      </c>
      <c r="E988" s="56" t="e">
        <f>VLOOKUP(C988,Active!C$21:E$973,3,FALSE)</f>
        <v>#N/A</v>
      </c>
      <c r="F988" s="6" t="s">
        <v>1481</v>
      </c>
      <c r="G988" s="28" t="str">
        <f t="shared" si="94"/>
        <v>54026.113</v>
      </c>
      <c r="H988" s="21">
        <f t="shared" si="95"/>
        <v>5199</v>
      </c>
      <c r="I988" s="57" t="s">
        <v>1292</v>
      </c>
      <c r="J988" s="58" t="s">
        <v>1293</v>
      </c>
      <c r="K988" s="57">
        <v>5199</v>
      </c>
      <c r="L988" s="57" t="s">
        <v>2880</v>
      </c>
      <c r="M988" s="58" t="s">
        <v>1979</v>
      </c>
      <c r="N988" s="58"/>
      <c r="O988" s="59" t="s">
        <v>1274</v>
      </c>
      <c r="P988" s="60" t="s">
        <v>1275</v>
      </c>
    </row>
    <row r="989" spans="1:16" ht="13.5" thickBot="1">
      <c r="A989" s="21" t="str">
        <f t="shared" si="90"/>
        <v>VSB 48 </v>
      </c>
      <c r="B989" s="6" t="str">
        <f t="shared" si="91"/>
        <v>I</v>
      </c>
      <c r="C989" s="21">
        <f t="shared" si="92"/>
        <v>54491.940999999999</v>
      </c>
      <c r="D989" s="28" t="str">
        <f t="shared" si="93"/>
        <v>vis</v>
      </c>
      <c r="E989" s="56" t="e">
        <f>VLOOKUP(C989,Active!C$21:E$973,3,FALSE)</f>
        <v>#N/A</v>
      </c>
      <c r="F989" s="6" t="s">
        <v>1481</v>
      </c>
      <c r="G989" s="28" t="str">
        <f t="shared" si="94"/>
        <v>54491.941</v>
      </c>
      <c r="H989" s="21">
        <f t="shared" si="95"/>
        <v>5456</v>
      </c>
      <c r="I989" s="57" t="s">
        <v>1306</v>
      </c>
      <c r="J989" s="58" t="s">
        <v>1307</v>
      </c>
      <c r="K989" s="57">
        <v>5456</v>
      </c>
      <c r="L989" s="57" t="s">
        <v>2584</v>
      </c>
      <c r="M989" s="58" t="s">
        <v>1979</v>
      </c>
      <c r="N989" s="58"/>
      <c r="O989" s="59" t="s">
        <v>1308</v>
      </c>
      <c r="P989" s="60" t="s">
        <v>1309</v>
      </c>
    </row>
    <row r="990" spans="1:16" ht="13.5" thickBot="1">
      <c r="A990" s="21" t="str">
        <f t="shared" si="90"/>
        <v>OEJV 0094 </v>
      </c>
      <c r="B990" s="6" t="str">
        <f t="shared" si="91"/>
        <v>I</v>
      </c>
      <c r="C990" s="21">
        <f t="shared" si="92"/>
        <v>54508.267099999997</v>
      </c>
      <c r="D990" s="28" t="str">
        <f t="shared" si="93"/>
        <v>vis</v>
      </c>
      <c r="E990" s="56" t="e">
        <f>VLOOKUP(C990,Active!C$21:E$973,3,FALSE)</f>
        <v>#N/A</v>
      </c>
      <c r="F990" s="6" t="s">
        <v>1481</v>
      </c>
      <c r="G990" s="28" t="str">
        <f t="shared" si="94"/>
        <v>54508.2671</v>
      </c>
      <c r="H990" s="21">
        <f t="shared" si="95"/>
        <v>5465</v>
      </c>
      <c r="I990" s="57" t="s">
        <v>1314</v>
      </c>
      <c r="J990" s="58" t="s">
        <v>1315</v>
      </c>
      <c r="K990" s="57">
        <v>5465</v>
      </c>
      <c r="L990" s="57" t="s">
        <v>1316</v>
      </c>
      <c r="M990" s="58" t="s">
        <v>1210</v>
      </c>
      <c r="N990" s="58" t="s">
        <v>1225</v>
      </c>
      <c r="O990" s="59" t="s">
        <v>1317</v>
      </c>
      <c r="P990" s="60" t="s">
        <v>1318</v>
      </c>
    </row>
    <row r="991" spans="1:16" ht="13.5" thickBot="1">
      <c r="A991" s="21" t="str">
        <f t="shared" si="90"/>
        <v>VSB 48 </v>
      </c>
      <c r="B991" s="6" t="str">
        <f t="shared" si="91"/>
        <v>I</v>
      </c>
      <c r="C991" s="21">
        <f t="shared" si="92"/>
        <v>54752.953000000001</v>
      </c>
      <c r="D991" s="28" t="str">
        <f t="shared" si="93"/>
        <v>vis</v>
      </c>
      <c r="E991" s="56" t="e">
        <f>VLOOKUP(C991,Active!C$21:E$973,3,FALSE)</f>
        <v>#N/A</v>
      </c>
      <c r="F991" s="6" t="s">
        <v>1481</v>
      </c>
      <c r="G991" s="28" t="str">
        <f t="shared" si="94"/>
        <v>54752.953</v>
      </c>
      <c r="H991" s="21">
        <f t="shared" si="95"/>
        <v>5600</v>
      </c>
      <c r="I991" s="57" t="s">
        <v>1324</v>
      </c>
      <c r="J991" s="58" t="s">
        <v>1325</v>
      </c>
      <c r="K991" s="57">
        <v>5600</v>
      </c>
      <c r="L991" s="57" t="s">
        <v>2611</v>
      </c>
      <c r="M991" s="58" t="s">
        <v>1979</v>
      </c>
      <c r="N991" s="58"/>
      <c r="O991" s="59" t="s">
        <v>1308</v>
      </c>
      <c r="P991" s="60" t="s">
        <v>1309</v>
      </c>
    </row>
    <row r="992" spans="1:16" ht="13.5" thickBot="1">
      <c r="A992" s="21" t="str">
        <f t="shared" si="90"/>
        <v>VSB 50 </v>
      </c>
      <c r="B992" s="6" t="str">
        <f t="shared" si="91"/>
        <v>I</v>
      </c>
      <c r="C992" s="21">
        <f t="shared" si="92"/>
        <v>55139.05</v>
      </c>
      <c r="D992" s="28" t="str">
        <f t="shared" si="93"/>
        <v>vis</v>
      </c>
      <c r="E992" s="56" t="e">
        <f>VLOOKUP(C992,Active!C$21:E$973,3,FALSE)</f>
        <v>#N/A</v>
      </c>
      <c r="F992" s="6" t="s">
        <v>1481</v>
      </c>
      <c r="G992" s="28" t="str">
        <f t="shared" si="94"/>
        <v>55139.050</v>
      </c>
      <c r="H992" s="21">
        <f t="shared" si="95"/>
        <v>5813</v>
      </c>
      <c r="I992" s="57" t="s">
        <v>1344</v>
      </c>
      <c r="J992" s="58" t="s">
        <v>1345</v>
      </c>
      <c r="K992" s="57">
        <v>5813</v>
      </c>
      <c r="L992" s="57" t="s">
        <v>2927</v>
      </c>
      <c r="M992" s="58" t="s">
        <v>1979</v>
      </c>
      <c r="N992" s="58"/>
      <c r="O992" s="59" t="s">
        <v>1114</v>
      </c>
      <c r="P992" s="60" t="s">
        <v>1346</v>
      </c>
    </row>
    <row r="993" spans="1:16" ht="13.5" thickBot="1">
      <c r="A993" s="21" t="str">
        <f t="shared" si="90"/>
        <v>VSB 51 </v>
      </c>
      <c r="B993" s="6" t="str">
        <f t="shared" si="91"/>
        <v>I</v>
      </c>
      <c r="C993" s="21">
        <f t="shared" si="92"/>
        <v>55485.239000000001</v>
      </c>
      <c r="D993" s="28" t="str">
        <f t="shared" si="93"/>
        <v>vis</v>
      </c>
      <c r="E993" s="56" t="e">
        <f>VLOOKUP(C993,Active!C$21:E$973,3,FALSE)</f>
        <v>#N/A</v>
      </c>
      <c r="F993" s="6" t="s">
        <v>1481</v>
      </c>
      <c r="G993" s="28" t="str">
        <f t="shared" si="94"/>
        <v>55485.239</v>
      </c>
      <c r="H993" s="21">
        <f t="shared" si="95"/>
        <v>6004</v>
      </c>
      <c r="I993" s="57" t="s">
        <v>1347</v>
      </c>
      <c r="J993" s="58" t="s">
        <v>1348</v>
      </c>
      <c r="K993" s="57">
        <v>6004</v>
      </c>
      <c r="L993" s="57" t="s">
        <v>2510</v>
      </c>
      <c r="M993" s="58" t="s">
        <v>1979</v>
      </c>
      <c r="N993" s="58"/>
      <c r="O993" s="59" t="s">
        <v>1349</v>
      </c>
      <c r="P993" s="60" t="s">
        <v>1350</v>
      </c>
    </row>
    <row r="994" spans="1:16" ht="13.5" thickBot="1">
      <c r="A994" s="21" t="str">
        <f t="shared" si="90"/>
        <v>BAVM 220 </v>
      </c>
      <c r="B994" s="6" t="str">
        <f t="shared" si="91"/>
        <v>I</v>
      </c>
      <c r="C994" s="21">
        <f t="shared" si="92"/>
        <v>55619.385199999997</v>
      </c>
      <c r="D994" s="28" t="str">
        <f t="shared" si="93"/>
        <v>vis</v>
      </c>
      <c r="E994" s="56" t="e">
        <f>VLOOKUP(C994,Active!C$21:E$973,3,FALSE)</f>
        <v>#N/A</v>
      </c>
      <c r="F994" s="6" t="s">
        <v>1481</v>
      </c>
      <c r="G994" s="28" t="str">
        <f t="shared" si="94"/>
        <v>55619.3852</v>
      </c>
      <c r="H994" s="21">
        <f t="shared" si="95"/>
        <v>6078</v>
      </c>
      <c r="I994" s="57" t="s">
        <v>1364</v>
      </c>
      <c r="J994" s="58" t="s">
        <v>1365</v>
      </c>
      <c r="K994" s="57">
        <v>6078</v>
      </c>
      <c r="L994" s="57" t="s">
        <v>1358</v>
      </c>
      <c r="M994" s="58" t="s">
        <v>1210</v>
      </c>
      <c r="N994" s="58" t="s">
        <v>1481</v>
      </c>
      <c r="O994" s="59" t="s">
        <v>1366</v>
      </c>
      <c r="P994" s="60" t="s">
        <v>1367</v>
      </c>
    </row>
    <row r="995" spans="1:16" ht="13.5" thickBot="1">
      <c r="A995" s="21" t="str">
        <f t="shared" si="90"/>
        <v>VSB 53 </v>
      </c>
      <c r="B995" s="6" t="str">
        <f t="shared" si="91"/>
        <v>I</v>
      </c>
      <c r="C995" s="21">
        <f t="shared" si="92"/>
        <v>55815.131000000001</v>
      </c>
      <c r="D995" s="28" t="str">
        <f t="shared" si="93"/>
        <v>vis</v>
      </c>
      <c r="E995" s="56" t="e">
        <f>VLOOKUP(C995,Active!C$21:E$973,3,FALSE)</f>
        <v>#N/A</v>
      </c>
      <c r="F995" s="6" t="s">
        <v>1481</v>
      </c>
      <c r="G995" s="28" t="str">
        <f t="shared" si="94"/>
        <v>55815.131</v>
      </c>
      <c r="H995" s="21">
        <f t="shared" si="95"/>
        <v>6186</v>
      </c>
      <c r="I995" s="57" t="s">
        <v>1368</v>
      </c>
      <c r="J995" s="58" t="s">
        <v>1369</v>
      </c>
      <c r="K995" s="57">
        <v>6186</v>
      </c>
      <c r="L995" s="57" t="s">
        <v>2617</v>
      </c>
      <c r="M995" s="58" t="s">
        <v>1979</v>
      </c>
      <c r="N995" s="58"/>
      <c r="O995" s="59" t="s">
        <v>1370</v>
      </c>
      <c r="P995" s="60" t="s">
        <v>1371</v>
      </c>
    </row>
    <row r="996" spans="1:16" ht="13.5" thickBot="1">
      <c r="A996" s="21" t="str">
        <f t="shared" si="90"/>
        <v>VSB 53 </v>
      </c>
      <c r="B996" s="6" t="str">
        <f t="shared" si="91"/>
        <v>I</v>
      </c>
      <c r="C996" s="21">
        <f t="shared" si="92"/>
        <v>55815.139000000003</v>
      </c>
      <c r="D996" s="28" t="str">
        <f t="shared" si="93"/>
        <v>vis</v>
      </c>
      <c r="E996" s="56" t="e">
        <f>VLOOKUP(C996,Active!C$21:E$973,3,FALSE)</f>
        <v>#N/A</v>
      </c>
      <c r="F996" s="6" t="s">
        <v>1481</v>
      </c>
      <c r="G996" s="28" t="str">
        <f t="shared" si="94"/>
        <v>55815.139</v>
      </c>
      <c r="H996" s="21">
        <f t="shared" si="95"/>
        <v>6186</v>
      </c>
      <c r="I996" s="57" t="s">
        <v>1372</v>
      </c>
      <c r="J996" s="58" t="s">
        <v>1373</v>
      </c>
      <c r="K996" s="57">
        <v>6186</v>
      </c>
      <c r="L996" s="57" t="s">
        <v>2641</v>
      </c>
      <c r="M996" s="58" t="s">
        <v>1979</v>
      </c>
      <c r="N996" s="58"/>
      <c r="O996" s="59" t="s">
        <v>1374</v>
      </c>
      <c r="P996" s="60" t="s">
        <v>1371</v>
      </c>
    </row>
    <row r="997" spans="1:16" ht="13.5" thickBot="1">
      <c r="A997" s="21" t="str">
        <f t="shared" si="90"/>
        <v>VSB 53 </v>
      </c>
      <c r="B997" s="6" t="str">
        <f t="shared" si="91"/>
        <v>I</v>
      </c>
      <c r="C997" s="21">
        <f t="shared" si="92"/>
        <v>55815.141000000003</v>
      </c>
      <c r="D997" s="28" t="str">
        <f t="shared" si="93"/>
        <v>vis</v>
      </c>
      <c r="E997" s="56" t="e">
        <f>VLOOKUP(C997,Active!C$21:E$973,3,FALSE)</f>
        <v>#N/A</v>
      </c>
      <c r="F997" s="6" t="s">
        <v>1481</v>
      </c>
      <c r="G997" s="28" t="str">
        <f t="shared" si="94"/>
        <v>55815.141</v>
      </c>
      <c r="H997" s="21">
        <f t="shared" si="95"/>
        <v>6186</v>
      </c>
      <c r="I997" s="57" t="s">
        <v>1375</v>
      </c>
      <c r="J997" s="58" t="s">
        <v>1376</v>
      </c>
      <c r="K997" s="57">
        <v>6186</v>
      </c>
      <c r="L997" s="57" t="s">
        <v>2623</v>
      </c>
      <c r="M997" s="58" t="s">
        <v>1979</v>
      </c>
      <c r="N997" s="58"/>
      <c r="O997" s="59" t="s">
        <v>1377</v>
      </c>
      <c r="P997" s="60" t="s">
        <v>1371</v>
      </c>
    </row>
    <row r="998" spans="1:16" ht="13.5" thickBot="1">
      <c r="A998" s="21" t="str">
        <f t="shared" si="90"/>
        <v>VSB 53 </v>
      </c>
      <c r="B998" s="6" t="str">
        <f t="shared" si="91"/>
        <v>I</v>
      </c>
      <c r="C998" s="21">
        <f t="shared" si="92"/>
        <v>55815.141000000003</v>
      </c>
      <c r="D998" s="28" t="str">
        <f t="shared" si="93"/>
        <v>vis</v>
      </c>
      <c r="E998" s="56" t="e">
        <f>VLOOKUP(C998,Active!C$21:E$973,3,FALSE)</f>
        <v>#N/A</v>
      </c>
      <c r="F998" s="6" t="s">
        <v>1481</v>
      </c>
      <c r="G998" s="28" t="str">
        <f t="shared" si="94"/>
        <v>55815.141</v>
      </c>
      <c r="H998" s="21">
        <f t="shared" si="95"/>
        <v>6186</v>
      </c>
      <c r="I998" s="57" t="s">
        <v>1375</v>
      </c>
      <c r="J998" s="58" t="s">
        <v>1376</v>
      </c>
      <c r="K998" s="57">
        <v>6186</v>
      </c>
      <c r="L998" s="57" t="s">
        <v>2623</v>
      </c>
      <c r="M998" s="58" t="s">
        <v>1979</v>
      </c>
      <c r="N998" s="58"/>
      <c r="O998" s="59" t="s">
        <v>1378</v>
      </c>
      <c r="P998" s="60" t="s">
        <v>1371</v>
      </c>
    </row>
    <row r="999" spans="1:16" ht="13.5" thickBot="1">
      <c r="A999" s="21" t="str">
        <f t="shared" si="90"/>
        <v>VSB 53 </v>
      </c>
      <c r="B999" s="6" t="str">
        <f t="shared" si="91"/>
        <v>I</v>
      </c>
      <c r="C999" s="21">
        <f t="shared" si="92"/>
        <v>55815.144999999997</v>
      </c>
      <c r="D999" s="28" t="str">
        <f t="shared" si="93"/>
        <v>vis</v>
      </c>
      <c r="E999" s="56" t="e">
        <f>VLOOKUP(C999,Active!C$21:E$973,3,FALSE)</f>
        <v>#N/A</v>
      </c>
      <c r="F999" s="6" t="s">
        <v>1481</v>
      </c>
      <c r="G999" s="28" t="str">
        <f t="shared" si="94"/>
        <v>55815.145</v>
      </c>
      <c r="H999" s="21">
        <f t="shared" si="95"/>
        <v>6186</v>
      </c>
      <c r="I999" s="57" t="s">
        <v>1379</v>
      </c>
      <c r="J999" s="58" t="s">
        <v>1380</v>
      </c>
      <c r="K999" s="57">
        <v>6186</v>
      </c>
      <c r="L999" s="57" t="s">
        <v>2880</v>
      </c>
      <c r="M999" s="58" t="s">
        <v>1979</v>
      </c>
      <c r="N999" s="58"/>
      <c r="O999" s="59" t="s">
        <v>1381</v>
      </c>
      <c r="P999" s="60" t="s">
        <v>1371</v>
      </c>
    </row>
    <row r="1000" spans="1:16" ht="13.5" thickBot="1">
      <c r="A1000" s="21" t="str">
        <f t="shared" si="90"/>
        <v>VSB 53 </v>
      </c>
      <c r="B1000" s="6" t="str">
        <f t="shared" si="91"/>
        <v>I</v>
      </c>
      <c r="C1000" s="21">
        <f t="shared" si="92"/>
        <v>55815.146000000001</v>
      </c>
      <c r="D1000" s="28" t="str">
        <f t="shared" si="93"/>
        <v>vis</v>
      </c>
      <c r="E1000" s="56" t="e">
        <f>VLOOKUP(C1000,Active!C$21:E$973,3,FALSE)</f>
        <v>#N/A</v>
      </c>
      <c r="F1000" s="6" t="s">
        <v>1481</v>
      </c>
      <c r="G1000" s="28" t="str">
        <f t="shared" si="94"/>
        <v>55815.146</v>
      </c>
      <c r="H1000" s="21">
        <f t="shared" si="95"/>
        <v>6186</v>
      </c>
      <c r="I1000" s="57" t="s">
        <v>1382</v>
      </c>
      <c r="J1000" s="58" t="s">
        <v>1383</v>
      </c>
      <c r="K1000" s="57">
        <v>6186</v>
      </c>
      <c r="L1000" s="57" t="s">
        <v>2813</v>
      </c>
      <c r="M1000" s="58" t="s">
        <v>1979</v>
      </c>
      <c r="N1000" s="58"/>
      <c r="O1000" s="59" t="s">
        <v>1384</v>
      </c>
      <c r="P1000" s="60" t="s">
        <v>1371</v>
      </c>
    </row>
    <row r="1001" spans="1:16" ht="13.5" thickBot="1">
      <c r="A1001" s="21" t="str">
        <f t="shared" si="90"/>
        <v> JAAVSO 41;328 </v>
      </c>
      <c r="B1001" s="6" t="str">
        <f t="shared" si="91"/>
        <v>I</v>
      </c>
      <c r="C1001" s="21">
        <f t="shared" si="92"/>
        <v>56534.743799999997</v>
      </c>
      <c r="D1001" s="28" t="str">
        <f t="shared" si="93"/>
        <v>vis</v>
      </c>
      <c r="E1001" s="56" t="e">
        <f>VLOOKUP(C1001,Active!C$21:E$973,3,FALSE)</f>
        <v>#N/A</v>
      </c>
      <c r="F1001" s="6" t="s">
        <v>1481</v>
      </c>
      <c r="G1001" s="28" t="str">
        <f t="shared" si="94"/>
        <v>56534.7438</v>
      </c>
      <c r="H1001" s="21">
        <f t="shared" si="95"/>
        <v>6583</v>
      </c>
      <c r="I1001" s="57" t="s">
        <v>1397</v>
      </c>
      <c r="J1001" s="58" t="s">
        <v>1398</v>
      </c>
      <c r="K1001" s="57">
        <v>6583</v>
      </c>
      <c r="L1001" s="57" t="s">
        <v>1399</v>
      </c>
      <c r="M1001" s="58" t="s">
        <v>1210</v>
      </c>
      <c r="N1001" s="58" t="s">
        <v>1481</v>
      </c>
      <c r="O1001" s="59" t="s">
        <v>1400</v>
      </c>
      <c r="P1001" s="59" t="s">
        <v>1392</v>
      </c>
    </row>
    <row r="1002" spans="1:16" ht="13.5" thickBot="1">
      <c r="A1002" s="21" t="str">
        <f t="shared" si="90"/>
        <v>BAVM 234 </v>
      </c>
      <c r="B1002" s="6" t="str">
        <f t="shared" si="91"/>
        <v>I</v>
      </c>
      <c r="C1002" s="21">
        <f t="shared" si="92"/>
        <v>56596.370900000002</v>
      </c>
      <c r="D1002" s="28" t="str">
        <f t="shared" si="93"/>
        <v>vis</v>
      </c>
      <c r="E1002" s="56" t="e">
        <f>VLOOKUP(C1002,Active!C$21:E$973,3,FALSE)</f>
        <v>#N/A</v>
      </c>
      <c r="F1002" s="6" t="s">
        <v>1481</v>
      </c>
      <c r="G1002" s="28" t="str">
        <f t="shared" si="94"/>
        <v>56596.3709</v>
      </c>
      <c r="H1002" s="21">
        <f t="shared" si="95"/>
        <v>6617</v>
      </c>
      <c r="I1002" s="57" t="s">
        <v>1401</v>
      </c>
      <c r="J1002" s="58" t="s">
        <v>1402</v>
      </c>
      <c r="K1002" s="57">
        <v>6617</v>
      </c>
      <c r="L1002" s="57" t="s">
        <v>1403</v>
      </c>
      <c r="M1002" s="58" t="s">
        <v>1210</v>
      </c>
      <c r="N1002" s="58" t="s">
        <v>1404</v>
      </c>
      <c r="O1002" s="59" t="s">
        <v>571</v>
      </c>
      <c r="P1002" s="60" t="s">
        <v>1405</v>
      </c>
    </row>
    <row r="1003" spans="1:16" ht="13.5" thickBot="1">
      <c r="A1003" s="21" t="str">
        <f t="shared" si="90"/>
        <v>OEJV 0162 </v>
      </c>
      <c r="B1003" s="6" t="str">
        <f t="shared" si="91"/>
        <v>I</v>
      </c>
      <c r="C1003" s="21">
        <f t="shared" si="92"/>
        <v>56643.502</v>
      </c>
      <c r="D1003" s="28" t="str">
        <f t="shared" si="93"/>
        <v>vis</v>
      </c>
      <c r="E1003" s="56" t="e">
        <f>VLOOKUP(C1003,Active!C$21:E$973,3,FALSE)</f>
        <v>#N/A</v>
      </c>
      <c r="F1003" s="6" t="s">
        <v>1481</v>
      </c>
      <c r="G1003" s="28" t="str">
        <f t="shared" si="94"/>
        <v>56643.502</v>
      </c>
      <c r="H1003" s="21">
        <f t="shared" si="95"/>
        <v>6643</v>
      </c>
      <c r="I1003" s="57" t="s">
        <v>1406</v>
      </c>
      <c r="J1003" s="58" t="s">
        <v>1407</v>
      </c>
      <c r="K1003" s="57">
        <v>6643</v>
      </c>
      <c r="L1003" s="57" t="s">
        <v>2813</v>
      </c>
      <c r="M1003" s="58" t="s">
        <v>1210</v>
      </c>
      <c r="N1003" s="58" t="s">
        <v>570</v>
      </c>
      <c r="O1003" s="59" t="s">
        <v>700</v>
      </c>
      <c r="P1003" s="60" t="s">
        <v>1408</v>
      </c>
    </row>
    <row r="1004" spans="1:16" ht="13.5" thickBot="1">
      <c r="A1004" s="21" t="str">
        <f t="shared" si="90"/>
        <v>BAVM 239 </v>
      </c>
      <c r="B1004" s="6" t="str">
        <f t="shared" si="91"/>
        <v>I</v>
      </c>
      <c r="C1004" s="21">
        <f t="shared" si="92"/>
        <v>56663.435899999997</v>
      </c>
      <c r="D1004" s="28" t="str">
        <f t="shared" si="93"/>
        <v>vis</v>
      </c>
      <c r="E1004" s="56" t="e">
        <f>VLOOKUP(C1004,Active!C$21:E$973,3,FALSE)</f>
        <v>#N/A</v>
      </c>
      <c r="F1004" s="6" t="s">
        <v>1481</v>
      </c>
      <c r="G1004" s="28" t="str">
        <f t="shared" si="94"/>
        <v>56663.4359</v>
      </c>
      <c r="H1004" s="21">
        <f t="shared" si="95"/>
        <v>6654</v>
      </c>
      <c r="I1004" s="57" t="s">
        <v>1409</v>
      </c>
      <c r="J1004" s="58" t="s">
        <v>1410</v>
      </c>
      <c r="K1004" s="57">
        <v>6654</v>
      </c>
      <c r="L1004" s="57" t="s">
        <v>2685</v>
      </c>
      <c r="M1004" s="58" t="s">
        <v>1210</v>
      </c>
      <c r="N1004" s="58" t="s">
        <v>1481</v>
      </c>
      <c r="O1004" s="59" t="s">
        <v>1411</v>
      </c>
      <c r="P1004" s="60" t="s">
        <v>1412</v>
      </c>
    </row>
    <row r="1005" spans="1:16" ht="13.5" thickBot="1">
      <c r="A1005" s="21" t="str">
        <f t="shared" si="90"/>
        <v> JAAVSO 42;426 </v>
      </c>
      <c r="B1005" s="6" t="str">
        <f t="shared" si="91"/>
        <v>I</v>
      </c>
      <c r="C1005" s="21">
        <f t="shared" si="92"/>
        <v>56681.5628</v>
      </c>
      <c r="D1005" s="28" t="str">
        <f t="shared" si="93"/>
        <v>vis</v>
      </c>
      <c r="E1005" s="56" t="e">
        <f>VLOOKUP(C1005,Active!C$21:E$973,3,FALSE)</f>
        <v>#N/A</v>
      </c>
      <c r="F1005" s="6" t="s">
        <v>1481</v>
      </c>
      <c r="G1005" s="28" t="str">
        <f t="shared" si="94"/>
        <v>56681.5628</v>
      </c>
      <c r="H1005" s="21">
        <f t="shared" si="95"/>
        <v>6664</v>
      </c>
      <c r="I1005" s="57" t="s">
        <v>1413</v>
      </c>
      <c r="J1005" s="58" t="s">
        <v>1414</v>
      </c>
      <c r="K1005" s="57">
        <v>6664</v>
      </c>
      <c r="L1005" s="57" t="s">
        <v>1415</v>
      </c>
      <c r="M1005" s="58" t="s">
        <v>1210</v>
      </c>
      <c r="N1005" s="58" t="s">
        <v>1481</v>
      </c>
      <c r="O1005" s="59" t="s">
        <v>1396</v>
      </c>
      <c r="P1005" s="59" t="s">
        <v>1416</v>
      </c>
    </row>
    <row r="1006" spans="1:16" ht="13.5" thickBot="1">
      <c r="A1006" s="21" t="str">
        <f t="shared" si="90"/>
        <v>BAVM 238 </v>
      </c>
      <c r="B1006" s="6" t="str">
        <f t="shared" si="91"/>
        <v>I</v>
      </c>
      <c r="C1006" s="21">
        <f t="shared" si="92"/>
        <v>56683.375999999997</v>
      </c>
      <c r="D1006" s="28" t="str">
        <f t="shared" si="93"/>
        <v>vis</v>
      </c>
      <c r="E1006" s="56" t="e">
        <f>VLOOKUP(C1006,Active!C$21:E$973,3,FALSE)</f>
        <v>#N/A</v>
      </c>
      <c r="F1006" s="6" t="s">
        <v>1481</v>
      </c>
      <c r="G1006" s="28" t="str">
        <f t="shared" si="94"/>
        <v>56683.3760</v>
      </c>
      <c r="H1006" s="21">
        <f t="shared" si="95"/>
        <v>6665</v>
      </c>
      <c r="I1006" s="57" t="s">
        <v>1417</v>
      </c>
      <c r="J1006" s="58" t="s">
        <v>1418</v>
      </c>
      <c r="K1006" s="57">
        <v>6665</v>
      </c>
      <c r="L1006" s="57" t="s">
        <v>1419</v>
      </c>
      <c r="M1006" s="58" t="s">
        <v>1210</v>
      </c>
      <c r="N1006" s="58" t="s">
        <v>1481</v>
      </c>
      <c r="O1006" s="59" t="s">
        <v>1366</v>
      </c>
      <c r="P1006" s="60" t="s">
        <v>1420</v>
      </c>
    </row>
    <row r="1007" spans="1:16" ht="13.5" thickBot="1">
      <c r="A1007" s="21" t="str">
        <f t="shared" si="90"/>
        <v>BAVM 239 </v>
      </c>
      <c r="B1007" s="6" t="str">
        <f t="shared" si="91"/>
        <v>I</v>
      </c>
      <c r="C1007" s="21">
        <f t="shared" si="92"/>
        <v>56924.450799999999</v>
      </c>
      <c r="D1007" s="28" t="str">
        <f t="shared" si="93"/>
        <v>vis</v>
      </c>
      <c r="E1007" s="56" t="e">
        <f>VLOOKUP(C1007,Active!C$21:E$973,3,FALSE)</f>
        <v>#N/A</v>
      </c>
      <c r="F1007" s="6" t="s">
        <v>1481</v>
      </c>
      <c r="G1007" s="28" t="str">
        <f t="shared" si="94"/>
        <v>56924.4508</v>
      </c>
      <c r="H1007" s="21">
        <f t="shared" si="95"/>
        <v>6798</v>
      </c>
      <c r="I1007" s="57" t="s">
        <v>1421</v>
      </c>
      <c r="J1007" s="58" t="s">
        <v>1422</v>
      </c>
      <c r="K1007" s="57">
        <v>6798</v>
      </c>
      <c r="L1007" s="57" t="s">
        <v>1423</v>
      </c>
      <c r="M1007" s="58" t="s">
        <v>1210</v>
      </c>
      <c r="N1007" s="58" t="s">
        <v>1404</v>
      </c>
      <c r="O1007" s="59" t="s">
        <v>571</v>
      </c>
      <c r="P1007" s="60" t="s">
        <v>1412</v>
      </c>
    </row>
    <row r="1008" spans="1:16" ht="13.5" thickBot="1">
      <c r="A1008" s="21" t="str">
        <f t="shared" si="90"/>
        <v>VSB 59 </v>
      </c>
      <c r="B1008" s="6" t="str">
        <f t="shared" si="91"/>
        <v>I</v>
      </c>
      <c r="C1008" s="21">
        <f t="shared" si="92"/>
        <v>56928.074699999997</v>
      </c>
      <c r="D1008" s="28" t="str">
        <f t="shared" si="93"/>
        <v>vis</v>
      </c>
      <c r="E1008" s="56" t="e">
        <f>VLOOKUP(C1008,Active!C$21:E$973,3,FALSE)</f>
        <v>#N/A</v>
      </c>
      <c r="F1008" s="6" t="s">
        <v>1481</v>
      </c>
      <c r="G1008" s="28" t="str">
        <f t="shared" si="94"/>
        <v>56928.0747</v>
      </c>
      <c r="H1008" s="21">
        <f t="shared" si="95"/>
        <v>6800</v>
      </c>
      <c r="I1008" s="57" t="s">
        <v>1424</v>
      </c>
      <c r="J1008" s="58" t="s">
        <v>1425</v>
      </c>
      <c r="K1008" s="57">
        <v>6800</v>
      </c>
      <c r="L1008" s="57" t="s">
        <v>1426</v>
      </c>
      <c r="M1008" s="58" t="s">
        <v>1210</v>
      </c>
      <c r="N1008" s="58" t="s">
        <v>1427</v>
      </c>
      <c r="O1008" s="59" t="s">
        <v>1428</v>
      </c>
      <c r="P1008" s="60" t="s">
        <v>1429</v>
      </c>
    </row>
    <row r="1009" spans="1:16" ht="13.5" thickBot="1">
      <c r="A1009" s="21" t="str">
        <f t="shared" si="90"/>
        <v> JAAVSO 43-1 </v>
      </c>
      <c r="B1009" s="6" t="str">
        <f t="shared" si="91"/>
        <v>I</v>
      </c>
      <c r="C1009" s="21">
        <f t="shared" si="92"/>
        <v>57058.582600000002</v>
      </c>
      <c r="D1009" s="28" t="str">
        <f t="shared" si="93"/>
        <v>vis</v>
      </c>
      <c r="E1009" s="56" t="e">
        <f>VLOOKUP(C1009,Active!C$21:E$973,3,FALSE)</f>
        <v>#N/A</v>
      </c>
      <c r="F1009" s="6" t="s">
        <v>1481</v>
      </c>
      <c r="G1009" s="28" t="str">
        <f t="shared" si="94"/>
        <v>57058.5826</v>
      </c>
      <c r="H1009" s="21">
        <f t="shared" si="95"/>
        <v>6872</v>
      </c>
      <c r="I1009" s="57" t="s">
        <v>1430</v>
      </c>
      <c r="J1009" s="58" t="s">
        <v>1431</v>
      </c>
      <c r="K1009" s="57">
        <v>6872</v>
      </c>
      <c r="L1009" s="57" t="s">
        <v>1432</v>
      </c>
      <c r="M1009" s="58" t="s">
        <v>1210</v>
      </c>
      <c r="N1009" s="58" t="s">
        <v>1481</v>
      </c>
      <c r="O1009" s="59" t="s">
        <v>1226</v>
      </c>
      <c r="P1009" s="59" t="s">
        <v>1433</v>
      </c>
    </row>
    <row r="1010" spans="1:16" ht="13.5" thickBot="1">
      <c r="A1010" s="21" t="str">
        <f t="shared" si="90"/>
        <v> JAAVSO 43-1 </v>
      </c>
      <c r="B1010" s="6" t="str">
        <f t="shared" si="91"/>
        <v>I</v>
      </c>
      <c r="C1010" s="21">
        <f t="shared" si="92"/>
        <v>57058.582699999999</v>
      </c>
      <c r="D1010" s="28" t="str">
        <f t="shared" si="93"/>
        <v>vis</v>
      </c>
      <c r="E1010" s="56" t="e">
        <f>VLOOKUP(C1010,Active!C$21:E$973,3,FALSE)</f>
        <v>#N/A</v>
      </c>
      <c r="F1010" s="6" t="s">
        <v>1481</v>
      </c>
      <c r="G1010" s="28" t="str">
        <f t="shared" si="94"/>
        <v>57058.5827</v>
      </c>
      <c r="H1010" s="21">
        <f t="shared" si="95"/>
        <v>6872</v>
      </c>
      <c r="I1010" s="57" t="s">
        <v>1434</v>
      </c>
      <c r="J1010" s="58" t="s">
        <v>1435</v>
      </c>
      <c r="K1010" s="57">
        <v>6872</v>
      </c>
      <c r="L1010" s="57" t="s">
        <v>1415</v>
      </c>
      <c r="M1010" s="58" t="s">
        <v>1210</v>
      </c>
      <c r="N1010" s="58" t="s">
        <v>1436</v>
      </c>
      <c r="O1010" s="59" t="s">
        <v>1226</v>
      </c>
      <c r="P1010" s="59" t="s">
        <v>1433</v>
      </c>
    </row>
    <row r="1011" spans="1:16" ht="13.5" thickBot="1">
      <c r="A1011" s="21" t="str">
        <f t="shared" si="90"/>
        <v> JAAVSO 43-1 </v>
      </c>
      <c r="B1011" s="6" t="str">
        <f t="shared" si="91"/>
        <v>I</v>
      </c>
      <c r="C1011" s="21">
        <f t="shared" si="92"/>
        <v>57058.582999999999</v>
      </c>
      <c r="D1011" s="28" t="str">
        <f t="shared" si="93"/>
        <v>vis</v>
      </c>
      <c r="E1011" s="56" t="e">
        <f>VLOOKUP(C1011,Active!C$21:E$973,3,FALSE)</f>
        <v>#N/A</v>
      </c>
      <c r="F1011" s="6" t="s">
        <v>1481</v>
      </c>
      <c r="G1011" s="28" t="str">
        <f t="shared" si="94"/>
        <v>57058.5830</v>
      </c>
      <c r="H1011" s="21">
        <f t="shared" si="95"/>
        <v>6872</v>
      </c>
      <c r="I1011" s="57" t="s">
        <v>1437</v>
      </c>
      <c r="J1011" s="58" t="s">
        <v>1435</v>
      </c>
      <c r="K1011" s="57">
        <v>6872</v>
      </c>
      <c r="L1011" s="57" t="s">
        <v>1391</v>
      </c>
      <c r="M1011" s="58" t="s">
        <v>1210</v>
      </c>
      <c r="N1011" s="58" t="s">
        <v>1511</v>
      </c>
      <c r="O1011" s="59" t="s">
        <v>1226</v>
      </c>
      <c r="P1011" s="59" t="s">
        <v>1433</v>
      </c>
    </row>
    <row r="1012" spans="1:16">
      <c r="B1012" s="6"/>
      <c r="F1012" s="6"/>
    </row>
    <row r="1013" spans="1:16">
      <c r="B1013" s="6"/>
      <c r="F1013" s="6"/>
    </row>
    <row r="1014" spans="1:16">
      <c r="B1014" s="6"/>
      <c r="F1014" s="6"/>
    </row>
    <row r="1015" spans="1:16">
      <c r="B1015" s="6"/>
      <c r="F1015" s="6"/>
    </row>
    <row r="1016" spans="1:16">
      <c r="B1016" s="6"/>
      <c r="F1016" s="6"/>
    </row>
    <row r="1017" spans="1:16">
      <c r="B1017" s="6"/>
      <c r="F1017" s="6"/>
    </row>
    <row r="1018" spans="1:16">
      <c r="B1018" s="6"/>
      <c r="F1018" s="6"/>
    </row>
    <row r="1019" spans="1:16">
      <c r="B1019" s="6"/>
      <c r="F1019" s="6"/>
    </row>
    <row r="1020" spans="1:16">
      <c r="B1020" s="6"/>
      <c r="F1020" s="6"/>
    </row>
    <row r="1021" spans="1:16">
      <c r="B1021" s="6"/>
      <c r="F1021" s="6"/>
    </row>
    <row r="1022" spans="1:16">
      <c r="B1022" s="6"/>
      <c r="F1022" s="6"/>
    </row>
    <row r="1023" spans="1:16">
      <c r="B1023" s="6"/>
      <c r="F1023" s="6"/>
    </row>
    <row r="1024" spans="1:1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19" type="noConversion"/>
  <hyperlinks>
    <hyperlink ref="P193" r:id="rId1" display="http://www.bav-astro.de/sfs/BAVM_link.php?BAVMnr=8" xr:uid="{00000000-0004-0000-0100-000000000000}"/>
    <hyperlink ref="P197" r:id="rId2" display="http://www.bav-astro.de/sfs/BAVM_link.php?BAVMnr=8" xr:uid="{00000000-0004-0000-0100-000001000000}"/>
    <hyperlink ref="P198" r:id="rId3" display="http://www.bav-astro.de/sfs/BAVM_link.php?BAVMnr=8" xr:uid="{00000000-0004-0000-0100-000002000000}"/>
    <hyperlink ref="P199" r:id="rId4" display="http://www.bav-astro.de/sfs/BAVM_link.php?BAVMnr=8" xr:uid="{00000000-0004-0000-0100-000003000000}"/>
    <hyperlink ref="P200" r:id="rId5" display="http://www.bav-astro.de/sfs/BAVM_link.php?BAVMnr=8" xr:uid="{00000000-0004-0000-0100-000004000000}"/>
    <hyperlink ref="P202" r:id="rId6" display="http://www.bav-astro.de/sfs/BAVM_link.php?BAVMnr=8" xr:uid="{00000000-0004-0000-0100-000005000000}"/>
    <hyperlink ref="P203" r:id="rId7" display="http://www.bav-astro.de/sfs/BAVM_link.php?BAVMnr=8" xr:uid="{00000000-0004-0000-0100-000006000000}"/>
    <hyperlink ref="P205" r:id="rId8" display="http://www.bav-astro.de/sfs/BAVM_link.php?BAVMnr=8" xr:uid="{00000000-0004-0000-0100-000007000000}"/>
    <hyperlink ref="P207" r:id="rId9" display="http://www.bav-astro.de/sfs/BAVM_link.php?BAVMnr=8" xr:uid="{00000000-0004-0000-0100-000008000000}"/>
    <hyperlink ref="P208" r:id="rId10" display="http://www.bav-astro.de/sfs/BAVM_link.php?BAVMnr=8" xr:uid="{00000000-0004-0000-0100-000009000000}"/>
    <hyperlink ref="P209" r:id="rId11" display="http://www.bav-astro.de/sfs/BAVM_link.php?BAVMnr=8" xr:uid="{00000000-0004-0000-0100-00000A000000}"/>
    <hyperlink ref="P211" r:id="rId12" display="http://www.bav-astro.de/sfs/BAVM_link.php?BAVMnr=8" xr:uid="{00000000-0004-0000-0100-00000B000000}"/>
    <hyperlink ref="P212" r:id="rId13" display="http://www.bav-astro.de/sfs/BAVM_link.php?BAVMnr=8" xr:uid="{00000000-0004-0000-0100-00000C000000}"/>
    <hyperlink ref="P213" r:id="rId14" display="http://www.bav-astro.de/sfs/BAVM_link.php?BAVMnr=10" xr:uid="{00000000-0004-0000-0100-00000D000000}"/>
    <hyperlink ref="P215" r:id="rId15" display="http://www.konkoly.hu/cgi-bin/IBVS?180" xr:uid="{00000000-0004-0000-0100-00000E000000}"/>
    <hyperlink ref="P216" r:id="rId16" display="http://www.bav-astro.de/sfs/BAVM_link.php?BAVMnr=10" xr:uid="{00000000-0004-0000-0100-00000F000000}"/>
    <hyperlink ref="P217" r:id="rId17" display="http://www.bav-astro.de/sfs/BAVM_link.php?BAVMnr=10" xr:uid="{00000000-0004-0000-0100-000010000000}"/>
    <hyperlink ref="P220" r:id="rId18" display="http://www.bav-astro.de/sfs/BAVM_link.php?BAVMnr=10" xr:uid="{00000000-0004-0000-0100-000011000000}"/>
    <hyperlink ref="P221" r:id="rId19" display="http://www.bav-astro.de/sfs/BAVM_link.php?BAVMnr=10" xr:uid="{00000000-0004-0000-0100-000012000000}"/>
    <hyperlink ref="P224" r:id="rId20" display="http://www.bav-astro.de/sfs/BAVM_link.php?BAVMnr=10" xr:uid="{00000000-0004-0000-0100-000013000000}"/>
    <hyperlink ref="P226" r:id="rId21" display="http://www.bav-astro.de/sfs/BAVM_link.php?BAVMnr=12" xr:uid="{00000000-0004-0000-0100-000014000000}"/>
    <hyperlink ref="P227" r:id="rId22" display="http://www.bav-astro.de/sfs/BAVM_link.php?BAVMnr=12" xr:uid="{00000000-0004-0000-0100-000015000000}"/>
    <hyperlink ref="P233" r:id="rId23" display="http://www.bav-astro.de/sfs/BAVM_link.php?BAVMnr=12" xr:uid="{00000000-0004-0000-0100-000016000000}"/>
    <hyperlink ref="P234" r:id="rId24" display="http://www.bav-astro.de/sfs/BAVM_link.php?BAVMnr=12" xr:uid="{00000000-0004-0000-0100-000017000000}"/>
    <hyperlink ref="P236" r:id="rId25" display="http://www.bav-astro.de/sfs/BAVM_link.php?BAVMnr=12" xr:uid="{00000000-0004-0000-0100-000018000000}"/>
    <hyperlink ref="P240" r:id="rId26" display="http://www.konkoly.hu/cgi-bin/IBVS?180" xr:uid="{00000000-0004-0000-0100-000019000000}"/>
    <hyperlink ref="P242" r:id="rId27" display="http://www.bav-astro.de/sfs/BAVM_link.php?BAVMnr=12" xr:uid="{00000000-0004-0000-0100-00001A000000}"/>
    <hyperlink ref="P243" r:id="rId28" display="http://www.bav-astro.de/sfs/BAVM_link.php?BAVMnr=12" xr:uid="{00000000-0004-0000-0100-00001B000000}"/>
    <hyperlink ref="P250" r:id="rId29" display="http://www.konkoly.hu/cgi-bin/IBVS?180" xr:uid="{00000000-0004-0000-0100-00001C000000}"/>
    <hyperlink ref="P252" r:id="rId30" display="http://www.bav-astro.de/sfs/BAVM_link.php?BAVMnr=12" xr:uid="{00000000-0004-0000-0100-00001D000000}"/>
    <hyperlink ref="P253" r:id="rId31" display="http://www.bav-astro.de/sfs/BAVM_link.php?BAVMnr=12" xr:uid="{00000000-0004-0000-0100-00001E000000}"/>
    <hyperlink ref="P254" r:id="rId32" display="http://www.bav-astro.de/sfs/BAVM_link.php?BAVMnr=12" xr:uid="{00000000-0004-0000-0100-00001F000000}"/>
    <hyperlink ref="P255" r:id="rId33" display="http://www.bav-astro.de/sfs/BAVM_link.php?BAVMnr=12" xr:uid="{00000000-0004-0000-0100-000020000000}"/>
    <hyperlink ref="P256" r:id="rId34" display="http://www.bav-astro.de/sfs/BAVM_link.php?BAVMnr=13" xr:uid="{00000000-0004-0000-0100-000021000000}"/>
    <hyperlink ref="P257" r:id="rId35" display="http://www.bav-astro.de/sfs/BAVM_link.php?BAVMnr=13" xr:uid="{00000000-0004-0000-0100-000022000000}"/>
    <hyperlink ref="P258" r:id="rId36" display="http://www.bav-astro.de/sfs/BAVM_link.php?BAVMnr=13" xr:uid="{00000000-0004-0000-0100-000023000000}"/>
    <hyperlink ref="P278" r:id="rId37" display="http://www.bav-astro.de/sfs/BAVM_link.php?BAVMnr=15" xr:uid="{00000000-0004-0000-0100-000024000000}"/>
    <hyperlink ref="P279" r:id="rId38" display="http://www.konkoly.hu/cgi-bin/IBVS?180" xr:uid="{00000000-0004-0000-0100-000025000000}"/>
    <hyperlink ref="P287" r:id="rId39" display="http://www.bav-astro.de/sfs/BAVM_link.php?BAVMnr=15" xr:uid="{00000000-0004-0000-0100-000026000000}"/>
    <hyperlink ref="P288" r:id="rId40" display="http://www.bav-astro.de/sfs/BAVM_link.php?BAVMnr=15" xr:uid="{00000000-0004-0000-0100-000027000000}"/>
    <hyperlink ref="P289" r:id="rId41" display="http://www.bav-astro.de/sfs/BAVM_link.php?BAVMnr=15" xr:uid="{00000000-0004-0000-0100-000028000000}"/>
    <hyperlink ref="P293" r:id="rId42" display="http://www.bav-astro.de/sfs/BAVM_link.php?BAVMnr=15" xr:uid="{00000000-0004-0000-0100-000029000000}"/>
    <hyperlink ref="P296" r:id="rId43" display="http://www.bav-astro.de/sfs/BAVM_link.php?BAVMnr=15" xr:uid="{00000000-0004-0000-0100-00002A000000}"/>
    <hyperlink ref="P297" r:id="rId44" display="http://www.bav-astro.de/sfs/BAVM_link.php?BAVMnr=15" xr:uid="{00000000-0004-0000-0100-00002B000000}"/>
    <hyperlink ref="P298" r:id="rId45" display="http://www.bav-astro.de/sfs/BAVM_link.php?BAVMnr=15" xr:uid="{00000000-0004-0000-0100-00002C000000}"/>
    <hyperlink ref="P299" r:id="rId46" display="http://www.bav-astro.de/sfs/BAVM_link.php?BAVMnr=15" xr:uid="{00000000-0004-0000-0100-00002D000000}"/>
    <hyperlink ref="P300" r:id="rId47" display="http://www.bav-astro.de/sfs/BAVM_link.php?BAVMnr=15" xr:uid="{00000000-0004-0000-0100-00002E000000}"/>
    <hyperlink ref="P301" r:id="rId48" display="http://www.bav-astro.de/sfs/BAVM_link.php?BAVMnr=15" xr:uid="{00000000-0004-0000-0100-00002F000000}"/>
    <hyperlink ref="P302" r:id="rId49" display="http://www.bav-astro.de/sfs/BAVM_link.php?BAVMnr=15" xr:uid="{00000000-0004-0000-0100-000030000000}"/>
    <hyperlink ref="P303" r:id="rId50" display="http://www.bav-astro.de/sfs/BAVM_link.php?BAVMnr=15" xr:uid="{00000000-0004-0000-0100-000031000000}"/>
    <hyperlink ref="P304" r:id="rId51" display="http://www.bav-astro.de/sfs/BAVM_link.php?BAVMnr=15" xr:uid="{00000000-0004-0000-0100-000032000000}"/>
    <hyperlink ref="P305" r:id="rId52" display="http://www.bav-astro.de/sfs/BAVM_link.php?BAVMnr=15" xr:uid="{00000000-0004-0000-0100-000033000000}"/>
    <hyperlink ref="P306" r:id="rId53" display="http://www.bav-astro.de/sfs/BAVM_link.php?BAVMnr=15" xr:uid="{00000000-0004-0000-0100-000034000000}"/>
    <hyperlink ref="P307" r:id="rId54" display="http://www.bav-astro.de/sfs/BAVM_link.php?BAVMnr=15" xr:uid="{00000000-0004-0000-0100-000035000000}"/>
    <hyperlink ref="P308" r:id="rId55" display="http://www.bav-astro.de/sfs/BAVM_link.php?BAVMnr=15" xr:uid="{00000000-0004-0000-0100-000036000000}"/>
    <hyperlink ref="P312" r:id="rId56" display="http://www.bav-astro.de/sfs/BAVM_link.php?BAVMnr=15" xr:uid="{00000000-0004-0000-0100-000037000000}"/>
    <hyperlink ref="P318" r:id="rId57" display="http://www.bav-astro.de/sfs/BAVM_link.php?BAVMnr=18" xr:uid="{00000000-0004-0000-0100-000038000000}"/>
    <hyperlink ref="P320" r:id="rId58" display="http://www.konkoly.hu/cgi-bin/IBVS?180" xr:uid="{00000000-0004-0000-0100-000039000000}"/>
    <hyperlink ref="P324" r:id="rId59" display="http://www.bav-astro.de/sfs/BAVM_link.php?BAVMnr=18" xr:uid="{00000000-0004-0000-0100-00003A000000}"/>
    <hyperlink ref="P327" r:id="rId60" display="http://www.bav-astro.de/sfs/BAVM_link.php?BAVMnr=18" xr:uid="{00000000-0004-0000-0100-00003B000000}"/>
    <hyperlink ref="P328" r:id="rId61" display="http://www.bav-astro.de/sfs/BAVM_link.php?BAVMnr=18" xr:uid="{00000000-0004-0000-0100-00003C000000}"/>
    <hyperlink ref="P355" r:id="rId62" display="http://www.bav-astro.de/sfs/BAVM_link.php?BAVMnr=18" xr:uid="{00000000-0004-0000-0100-00003D000000}"/>
    <hyperlink ref="P357" r:id="rId63" display="http://www.bav-astro.de/sfs/BAVM_link.php?BAVMnr=18" xr:uid="{00000000-0004-0000-0100-00003E000000}"/>
    <hyperlink ref="P371" r:id="rId64" display="http://www.konkoly.hu/cgi-bin/IBVS?187" xr:uid="{00000000-0004-0000-0100-00003F000000}"/>
    <hyperlink ref="P372" r:id="rId65" display="http://www.bav-astro.de/sfs/BAVM_link.php?BAVMnr=18" xr:uid="{00000000-0004-0000-0100-000040000000}"/>
    <hyperlink ref="P373" r:id="rId66" display="http://www.konkoly.hu/cgi-bin/IBVS?187" xr:uid="{00000000-0004-0000-0100-000041000000}"/>
    <hyperlink ref="P374" r:id="rId67" display="http://www.bav-astro.de/sfs/BAVM_link.php?BAVMnr=18" xr:uid="{00000000-0004-0000-0100-000042000000}"/>
    <hyperlink ref="P376" r:id="rId68" display="http://www.bav-astro.de/sfs/BAVM_link.php?BAVMnr=18" xr:uid="{00000000-0004-0000-0100-000043000000}"/>
    <hyperlink ref="P377" r:id="rId69" display="http://www.bav-astro.de/sfs/BAVM_link.php?BAVMnr=18" xr:uid="{00000000-0004-0000-0100-000044000000}"/>
    <hyperlink ref="P386" r:id="rId70" display="http://www.konkoly.hu/cgi-bin/IBVS?119" xr:uid="{00000000-0004-0000-0100-000045000000}"/>
    <hyperlink ref="P387" r:id="rId71" display="http://www.konkoly.hu/cgi-bin/IBVS?119" xr:uid="{00000000-0004-0000-0100-000046000000}"/>
    <hyperlink ref="P388" r:id="rId72" display="http://www.konkoly.hu/cgi-bin/IBVS?119" xr:uid="{00000000-0004-0000-0100-000047000000}"/>
    <hyperlink ref="P389" r:id="rId73" display="http://www.konkoly.hu/cgi-bin/IBVS?119" xr:uid="{00000000-0004-0000-0100-000048000000}"/>
    <hyperlink ref="P392" r:id="rId74" display="http://www.konkoly.hu/cgi-bin/IBVS?180" xr:uid="{00000000-0004-0000-0100-000049000000}"/>
    <hyperlink ref="P393" r:id="rId75" display="http://www.konkoly.hu/cgi-bin/IBVS?180" xr:uid="{00000000-0004-0000-0100-00004A000000}"/>
    <hyperlink ref="P395" r:id="rId76" display="http://www.konkoly.hu/cgi-bin/IBVS?322" xr:uid="{00000000-0004-0000-0100-00004B000000}"/>
    <hyperlink ref="P397" r:id="rId77" display="http://www.bav-astro.de/sfs/BAVM_link.php?BAVMnr=23" xr:uid="{00000000-0004-0000-0100-00004C000000}"/>
    <hyperlink ref="P399" r:id="rId78" display="http://www.konkoly.hu/cgi-bin/IBVS?221" xr:uid="{00000000-0004-0000-0100-00004D000000}"/>
    <hyperlink ref="P401" r:id="rId79" display="http://www.bav-astro.de/sfs/BAVM_link.php?BAVMnr=25" xr:uid="{00000000-0004-0000-0100-00004E000000}"/>
    <hyperlink ref="P406" r:id="rId80" display="http://www.konkoly.hu/cgi-bin/IBVS?247" xr:uid="{00000000-0004-0000-0100-00004F000000}"/>
    <hyperlink ref="P410" r:id="rId81" display="http://www.konkoly.hu/cgi-bin/IBVS?795" xr:uid="{00000000-0004-0000-0100-000050000000}"/>
    <hyperlink ref="P411" r:id="rId82" display="http://www.konkoly.hu/cgi-bin/IBVS?795" xr:uid="{00000000-0004-0000-0100-000051000000}"/>
    <hyperlink ref="P412" r:id="rId83" display="http://www.konkoly.hu/cgi-bin/IBVS?795" xr:uid="{00000000-0004-0000-0100-000052000000}"/>
    <hyperlink ref="P413" r:id="rId84" display="http://www.konkoly.hu/cgi-bin/IBVS?795" xr:uid="{00000000-0004-0000-0100-000053000000}"/>
    <hyperlink ref="P935" r:id="rId85" display="http://vsolj.cetus-net.org/no47.pdf" xr:uid="{00000000-0004-0000-0100-000054000000}"/>
    <hyperlink ref="P414" r:id="rId86" display="http://www.bav-astro.de/sfs/BAVM_link.php?BAVMnr=23" xr:uid="{00000000-0004-0000-0100-000055000000}"/>
    <hyperlink ref="P416" r:id="rId87" display="http://www.bav-astro.de/sfs/BAVM_link.php?BAVMnr=23" xr:uid="{00000000-0004-0000-0100-000056000000}"/>
    <hyperlink ref="P936" r:id="rId88" display="http://vsolj.cetus-net.org/no47.pdf" xr:uid="{00000000-0004-0000-0100-000057000000}"/>
    <hyperlink ref="P417" r:id="rId89" display="http://www.konkoly.hu/cgi-bin/IBVS?456" xr:uid="{00000000-0004-0000-0100-000058000000}"/>
    <hyperlink ref="P418" r:id="rId90" display="http://www.bav-astro.de/sfs/BAVM_link.php?BAVMnr=23" xr:uid="{00000000-0004-0000-0100-000059000000}"/>
    <hyperlink ref="P419" r:id="rId91" display="http://www.konkoly.hu/cgi-bin/IBVS?456" xr:uid="{00000000-0004-0000-0100-00005A000000}"/>
    <hyperlink ref="P420" r:id="rId92" display="http://www.konkoly.hu/cgi-bin/IBVS?456" xr:uid="{00000000-0004-0000-0100-00005B000000}"/>
    <hyperlink ref="P937" r:id="rId93" display="http://vsolj.cetus-net.org/no47.pdf" xr:uid="{00000000-0004-0000-0100-00005C000000}"/>
    <hyperlink ref="P938" r:id="rId94" display="http://vsolj.cetus-net.org/no47.pdf" xr:uid="{00000000-0004-0000-0100-00005D000000}"/>
    <hyperlink ref="P422" r:id="rId95" display="http://www.bav-astro.de/sfs/BAVM_link.php?BAVMnr=23" xr:uid="{00000000-0004-0000-0100-00005E000000}"/>
    <hyperlink ref="P939" r:id="rId96" display="http://vsolj.cetus-net.org/no47.pdf" xr:uid="{00000000-0004-0000-0100-00005F000000}"/>
    <hyperlink ref="P424" r:id="rId97" display="http://www.konkoly.hu/cgi-bin/IBVS?795" xr:uid="{00000000-0004-0000-0100-000060000000}"/>
    <hyperlink ref="P940" r:id="rId98" display="http://vsolj.cetus-net.org/no47.pdf" xr:uid="{00000000-0004-0000-0100-000061000000}"/>
    <hyperlink ref="P428" r:id="rId99" display="http://www.konkoly.hu/cgi-bin/IBVS?322" xr:uid="{00000000-0004-0000-0100-000062000000}"/>
    <hyperlink ref="P429" r:id="rId100" display="http://www.konkoly.hu/cgi-bin/IBVS?456" xr:uid="{00000000-0004-0000-0100-000063000000}"/>
    <hyperlink ref="P430" r:id="rId101" display="http://www.konkoly.hu/cgi-bin/IBVS?328" xr:uid="{00000000-0004-0000-0100-000064000000}"/>
    <hyperlink ref="P431" r:id="rId102" display="http://www.konkoly.hu/cgi-bin/IBVS?795" xr:uid="{00000000-0004-0000-0100-000065000000}"/>
    <hyperlink ref="P432" r:id="rId103" display="http://www.konkoly.hu/cgi-bin/IBVS?795" xr:uid="{00000000-0004-0000-0100-000066000000}"/>
    <hyperlink ref="P433" r:id="rId104" display="http://www.konkoly.hu/cgi-bin/IBVS?795" xr:uid="{00000000-0004-0000-0100-000067000000}"/>
    <hyperlink ref="P434" r:id="rId105" display="http://www.konkoly.hu/cgi-bin/IBVS?795" xr:uid="{00000000-0004-0000-0100-000068000000}"/>
    <hyperlink ref="P440" r:id="rId106" display="http://www.konkoly.hu/cgi-bin/IBVS?456" xr:uid="{00000000-0004-0000-0100-000069000000}"/>
    <hyperlink ref="P442" r:id="rId107" display="http://www.konkoly.hu/cgi-bin/IBVS?419" xr:uid="{00000000-0004-0000-0100-00006A000000}"/>
    <hyperlink ref="P941" r:id="rId108" display="http://vsolj.cetus-net.org/no47.pdf" xr:uid="{00000000-0004-0000-0100-00006B000000}"/>
    <hyperlink ref="P444" r:id="rId109" display="http://www.konkoly.hu/cgi-bin/IBVS?795" xr:uid="{00000000-0004-0000-0100-00006C000000}"/>
    <hyperlink ref="P449" r:id="rId110" display="http://www.bav-astro.de/sfs/BAVM_link.php?BAVMnr=25" xr:uid="{00000000-0004-0000-0100-00006D000000}"/>
    <hyperlink ref="P450" r:id="rId111" display="http://www.bav-astro.de/sfs/BAVM_link.php?BAVMnr=25" xr:uid="{00000000-0004-0000-0100-00006E000000}"/>
    <hyperlink ref="P464" r:id="rId112" display="http://www.konkoly.hu/cgi-bin/IBVS?647" xr:uid="{00000000-0004-0000-0100-00006F000000}"/>
    <hyperlink ref="P467" r:id="rId113" display="http://www.bav-astro.de/sfs/BAVM_link.php?BAVMnr=25" xr:uid="{00000000-0004-0000-0100-000070000000}"/>
    <hyperlink ref="P468" r:id="rId114" display="http://www.bav-astro.de/sfs/BAVM_link.php?BAVMnr=25" xr:uid="{00000000-0004-0000-0100-000071000000}"/>
    <hyperlink ref="P942" r:id="rId115" display="http://vsolj.cetus-net.org/no47.pdf" xr:uid="{00000000-0004-0000-0100-000072000000}"/>
    <hyperlink ref="P483" r:id="rId116" display="http://www.bav-astro.de/sfs/BAVM_link.php?BAVMnr=25" xr:uid="{00000000-0004-0000-0100-000073000000}"/>
    <hyperlink ref="P489" r:id="rId117" display="http://www.bav-astro.de/sfs/BAVM_link.php?BAVMnr=25" xr:uid="{00000000-0004-0000-0100-000074000000}"/>
    <hyperlink ref="P495" r:id="rId118" display="http://www.konkoly.hu/cgi-bin/IBVS?779" xr:uid="{00000000-0004-0000-0100-000075000000}"/>
    <hyperlink ref="P500" r:id="rId119" display="http://www.bav-astro.de/sfs/BAVM_link.php?BAVMnr=26" xr:uid="{00000000-0004-0000-0100-000076000000}"/>
    <hyperlink ref="P505" r:id="rId120" display="http://www.konkoly.hu/cgi-bin/IBVS?937" xr:uid="{00000000-0004-0000-0100-000077000000}"/>
    <hyperlink ref="P506" r:id="rId121" display="http://www.bav-astro.de/sfs/BAVM_link.php?BAVMnr=26" xr:uid="{00000000-0004-0000-0100-000078000000}"/>
    <hyperlink ref="P512" r:id="rId122" display="http://www.bav-astro.de/sfs/BAVM_link.php?BAVMnr=26" xr:uid="{00000000-0004-0000-0100-000079000000}"/>
    <hyperlink ref="P522" r:id="rId123" display="http://www.konkoly.hu/cgi-bin/IBVS?1379" xr:uid="{00000000-0004-0000-0100-00007A000000}"/>
    <hyperlink ref="P526" r:id="rId124" display="http://www.bav-astro.de/sfs/BAVM_link.php?BAVMnr=28" xr:uid="{00000000-0004-0000-0100-00007B000000}"/>
    <hyperlink ref="P527" r:id="rId125" display="http://www.bav-astro.de/sfs/BAVM_link.php?BAVMnr=28" xr:uid="{00000000-0004-0000-0100-00007C000000}"/>
    <hyperlink ref="P544" r:id="rId126" display="http://www.konkoly.hu/cgi-bin/IBVS?1053" xr:uid="{00000000-0004-0000-0100-00007D000000}"/>
    <hyperlink ref="P545" r:id="rId127" display="http://www.bav-astro.de/sfs/BAVM_link.php?BAVMnr=28" xr:uid="{00000000-0004-0000-0100-00007E000000}"/>
    <hyperlink ref="P558" r:id="rId128" display="http://www.bav-astro.de/sfs/BAVM_link.php?BAVMnr=28" xr:uid="{00000000-0004-0000-0100-00007F000000}"/>
    <hyperlink ref="P560" r:id="rId129" display="http://www.bav-astro.de/sfs/BAVM_link.php?BAVMnr=28" xr:uid="{00000000-0004-0000-0100-000080000000}"/>
    <hyperlink ref="P563" r:id="rId130" display="http://www.konkoly.hu/cgi-bin/IBVS?1163" xr:uid="{00000000-0004-0000-0100-000081000000}"/>
    <hyperlink ref="P567" r:id="rId131" display="http://www.konkoly.hu/cgi-bin/IBVS?1163" xr:uid="{00000000-0004-0000-0100-000082000000}"/>
    <hyperlink ref="P591" r:id="rId132" display="http://www.konkoly.hu/cgi-bin/IBVS?1358" xr:uid="{00000000-0004-0000-0100-000083000000}"/>
    <hyperlink ref="P592" r:id="rId133" display="http://www.bav-astro.de/sfs/BAVM_link.php?BAVMnr=29" xr:uid="{00000000-0004-0000-0100-000084000000}"/>
    <hyperlink ref="P614" r:id="rId134" display="http://www.bav-astro.de/sfs/BAVM_link.php?BAVMnr=31" xr:uid="{00000000-0004-0000-0100-000085000000}"/>
    <hyperlink ref="P621" r:id="rId135" display="http://www.konkoly.hu/cgi-bin/IBVS?1449" xr:uid="{00000000-0004-0000-0100-000086000000}"/>
    <hyperlink ref="P660" r:id="rId136" display="http://www.konkoly.hu/cgi-bin/IBVS?1631" xr:uid="{00000000-0004-0000-0100-000087000000}"/>
    <hyperlink ref="P663" r:id="rId137" display="http://www.konkoly.hu/cgi-bin/IBVS?1631" xr:uid="{00000000-0004-0000-0100-000088000000}"/>
    <hyperlink ref="P671" r:id="rId138" display="http://www.konkoly.hu/cgi-bin/IBVS?1694" xr:uid="{00000000-0004-0000-0100-000089000000}"/>
    <hyperlink ref="P678" r:id="rId139" display="http://www.konkoly.hu/cgi-bin/IBVS?1694" xr:uid="{00000000-0004-0000-0100-00008A000000}"/>
    <hyperlink ref="P691" r:id="rId140" display="http://www.bav-astro.de/sfs/BAVM_link.php?BAVMnr=32" xr:uid="{00000000-0004-0000-0100-00008B000000}"/>
    <hyperlink ref="P694" r:id="rId141" display="http://www.konkoly.hu/cgi-bin/IBVS?1930" xr:uid="{00000000-0004-0000-0100-00008C000000}"/>
    <hyperlink ref="P709" r:id="rId142" display="http://www.bav-astro.de/sfs/BAVM_link.php?BAVMnr=32" xr:uid="{00000000-0004-0000-0100-00008D000000}"/>
    <hyperlink ref="P711" r:id="rId143" display="http://www.konkoly.hu/cgi-bin/IBVS?2119" xr:uid="{00000000-0004-0000-0100-00008E000000}"/>
    <hyperlink ref="P717" r:id="rId144" display="http://www.konkoly.hu/cgi-bin/IBVS?2119" xr:uid="{00000000-0004-0000-0100-00008F000000}"/>
    <hyperlink ref="P719" r:id="rId145" display="http://www.konkoly.hu/cgi-bin/IBVS?2086" xr:uid="{00000000-0004-0000-0100-000090000000}"/>
    <hyperlink ref="P723" r:id="rId146" display="http://www.konkoly.hu/cgi-bin/IBVS?2086" xr:uid="{00000000-0004-0000-0100-000091000000}"/>
    <hyperlink ref="P725" r:id="rId147" display="http://www.konkoly.hu/cgi-bin/IBVS?2119" xr:uid="{00000000-0004-0000-0100-000092000000}"/>
    <hyperlink ref="P726" r:id="rId148" display="http://www.konkoly.hu/cgi-bin/IBVS?2119" xr:uid="{00000000-0004-0000-0100-000093000000}"/>
    <hyperlink ref="P728" r:id="rId149" display="http://www.konkoly.hu/cgi-bin/IBVS?2119" xr:uid="{00000000-0004-0000-0100-000094000000}"/>
    <hyperlink ref="P732" r:id="rId150" display="http://www.konkoly.hu/cgi-bin/IBVS?2292" xr:uid="{00000000-0004-0000-0100-000095000000}"/>
    <hyperlink ref="P737" r:id="rId151" display="http://www.bav-astro.de/sfs/BAVM_link.php?BAVMnr=36" xr:uid="{00000000-0004-0000-0100-000096000000}"/>
    <hyperlink ref="P745" r:id="rId152" display="http://www.bav-astro.de/sfs/BAVM_link.php?BAVMnr=38" xr:uid="{00000000-0004-0000-0100-000097000000}"/>
    <hyperlink ref="P746" r:id="rId153" display="http://www.bav-astro.de/sfs/BAVM_link.php?BAVMnr=38" xr:uid="{00000000-0004-0000-0100-000098000000}"/>
    <hyperlink ref="P944" r:id="rId154" display="http://vsolj.cetus-net.org/no47.pdf" xr:uid="{00000000-0004-0000-0100-000099000000}"/>
    <hyperlink ref="P772" r:id="rId155" display="http://www.bav-astro.de/sfs/BAVM_link.php?BAVMnr=43" xr:uid="{00000000-0004-0000-0100-00009A000000}"/>
    <hyperlink ref="P776" r:id="rId156" display="http://www.bav-astro.de/sfs/BAVM_link.php?BAVMnr=46" xr:uid="{00000000-0004-0000-0100-00009B000000}"/>
    <hyperlink ref="P801" r:id="rId157" display="http://www.bav-astro.de/sfs/BAVM_link.php?BAVMnr=46" xr:uid="{00000000-0004-0000-0100-00009C000000}"/>
    <hyperlink ref="P802" r:id="rId158" display="http://www.bav-astro.de/sfs/BAVM_link.php?BAVMnr=46" xr:uid="{00000000-0004-0000-0100-00009D000000}"/>
    <hyperlink ref="P803" r:id="rId159" display="http://www.bav-astro.de/sfs/BAVM_link.php?BAVMnr=46" xr:uid="{00000000-0004-0000-0100-00009E000000}"/>
    <hyperlink ref="P804" r:id="rId160" display="http://www.bav-astro.de/sfs/BAVM_link.php?BAVMnr=50" xr:uid="{00000000-0004-0000-0100-00009F000000}"/>
    <hyperlink ref="P806" r:id="rId161" display="http://www.bav-astro.de/sfs/BAVM_link.php?BAVMnr=50" xr:uid="{00000000-0004-0000-0100-0000A0000000}"/>
    <hyperlink ref="P811" r:id="rId162" display="http://www.bav-astro.de/sfs/BAVM_link.php?BAVMnr=50" xr:uid="{00000000-0004-0000-0100-0000A1000000}"/>
    <hyperlink ref="P812" r:id="rId163" display="http://www.bav-astro.de/sfs/BAVM_link.php?BAVMnr=50" xr:uid="{00000000-0004-0000-0100-0000A2000000}"/>
    <hyperlink ref="P815" r:id="rId164" display="http://www.bav-astro.de/sfs/BAVM_link.php?BAVMnr=50" xr:uid="{00000000-0004-0000-0100-0000A3000000}"/>
    <hyperlink ref="P830" r:id="rId165" display="http://www.bav-astro.de/sfs/BAVM_link.php?BAVMnr=56" xr:uid="{00000000-0004-0000-0100-0000A4000000}"/>
    <hyperlink ref="P835" r:id="rId166" display="http://www.bav-astro.de/sfs/BAVM_link.php?BAVMnr=56" xr:uid="{00000000-0004-0000-0100-0000A5000000}"/>
    <hyperlink ref="P836" r:id="rId167" display="http://www.bav-astro.de/sfs/BAVM_link.php?BAVMnr=59" xr:uid="{00000000-0004-0000-0100-0000A6000000}"/>
    <hyperlink ref="P843" r:id="rId168" display="http://www.konkoly.hu/cgi-bin/IBVS?3762" xr:uid="{00000000-0004-0000-0100-0000A7000000}"/>
    <hyperlink ref="P844" r:id="rId169" display="http://www.konkoly.hu/cgi-bin/IBVS?3762" xr:uid="{00000000-0004-0000-0100-0000A8000000}"/>
    <hyperlink ref="P845" r:id="rId170" display="http://www.bav-astro.de/sfs/BAVM_link.php?BAVMnr=60" xr:uid="{00000000-0004-0000-0100-0000A9000000}"/>
    <hyperlink ref="P848" r:id="rId171" display="http://www.bav-astro.de/sfs/BAVM_link.php?BAVMnr=60" xr:uid="{00000000-0004-0000-0100-0000AA000000}"/>
    <hyperlink ref="P851" r:id="rId172" display="http://www.bav-astro.de/sfs/BAVM_link.php?BAVMnr=62" xr:uid="{00000000-0004-0000-0100-0000AB000000}"/>
    <hyperlink ref="P852" r:id="rId173" display="http://www.bav-astro.de/sfs/BAVM_link.php?BAVMnr=62" xr:uid="{00000000-0004-0000-0100-0000AC000000}"/>
    <hyperlink ref="P860" r:id="rId174" display="http://www.konkoly.hu/cgi-bin/IBVS?4784" xr:uid="{00000000-0004-0000-0100-0000AD000000}"/>
    <hyperlink ref="P861" r:id="rId175" display="http://www.konkoly.hu/cgi-bin/IBVS?4784" xr:uid="{00000000-0004-0000-0100-0000AE000000}"/>
    <hyperlink ref="P863" r:id="rId176" display="http://www.bav-astro.de/sfs/BAVM_link.php?BAVMnr=79" xr:uid="{00000000-0004-0000-0100-0000AF000000}"/>
    <hyperlink ref="P864" r:id="rId177" display="http://vsolj.cetus-net.org/no47.pdf" xr:uid="{00000000-0004-0000-0100-0000B0000000}"/>
    <hyperlink ref="P881" r:id="rId178" display="http://www.konkoly.hu/cgi-bin/IBVS?4784" xr:uid="{00000000-0004-0000-0100-0000B1000000}"/>
    <hyperlink ref="P883" r:id="rId179" display="http://www.konkoly.hu/cgi-bin/IBVS?4784" xr:uid="{00000000-0004-0000-0100-0000B2000000}"/>
    <hyperlink ref="P884" r:id="rId180" display="http://www.konkoly.hu/cgi-bin/IBVS?4340" xr:uid="{00000000-0004-0000-0100-0000B3000000}"/>
    <hyperlink ref="P885" r:id="rId181" display="http://www.konkoly.hu/cgi-bin/IBVS?4340" xr:uid="{00000000-0004-0000-0100-0000B4000000}"/>
    <hyperlink ref="P889" r:id="rId182" display="http://www.bav-astro.de/sfs/BAVM_link.php?BAVMnr=113" xr:uid="{00000000-0004-0000-0100-0000B5000000}"/>
    <hyperlink ref="P890" r:id="rId183" display="http://www.bav-astro.de/sfs/BAVM_link.php?BAVMnr=113" xr:uid="{00000000-0004-0000-0100-0000B6000000}"/>
    <hyperlink ref="P891" r:id="rId184" display="http://www.konkoly.hu/cgi-bin/IBVS?4633" xr:uid="{00000000-0004-0000-0100-0000B7000000}"/>
    <hyperlink ref="P952" r:id="rId185" display="http://vsolj.cetus-net.org/no47.pdf" xr:uid="{00000000-0004-0000-0100-0000B8000000}"/>
    <hyperlink ref="P954" r:id="rId186" display="http://vsolj.cetus-net.org/no47.pdf" xr:uid="{00000000-0004-0000-0100-0000B9000000}"/>
    <hyperlink ref="P893" r:id="rId187" display="http://www.bav-astro.de/sfs/BAVM_link.php?BAVMnr=122" xr:uid="{00000000-0004-0000-0100-0000BA000000}"/>
    <hyperlink ref="P895" r:id="rId188" display="http://www.bav-astro.de/sfs/BAVM_link.php?BAVMnr=132" xr:uid="{00000000-0004-0000-0100-0000BB000000}"/>
    <hyperlink ref="P896" r:id="rId189" display="http://www.bav-astro.de/sfs/BAVM_link.php?BAVMnr=132" xr:uid="{00000000-0004-0000-0100-0000BC000000}"/>
    <hyperlink ref="P897" r:id="rId190" display="http://www.bav-astro.de/sfs/BAVM_link.php?BAVMnr=131" xr:uid="{00000000-0004-0000-0100-0000BD000000}"/>
    <hyperlink ref="P898" r:id="rId191" display="http://www.bav-astro.de/sfs/BAVM_link.php?BAVMnr=131" xr:uid="{00000000-0004-0000-0100-0000BE000000}"/>
    <hyperlink ref="P899" r:id="rId192" display="http://www.bav-astro.de/sfs/BAVM_link.php?BAVMnr=152" xr:uid="{00000000-0004-0000-0100-0000BF000000}"/>
    <hyperlink ref="P900" r:id="rId193" display="http://www.bav-astro.de/sfs/BAVM_link.php?BAVMnr=131" xr:uid="{00000000-0004-0000-0100-0000C0000000}"/>
    <hyperlink ref="P901" r:id="rId194" display="http://www.bav-astro.de/sfs/BAVM_link.php?BAVMnr=143" xr:uid="{00000000-0004-0000-0100-0000C1000000}"/>
    <hyperlink ref="P902" r:id="rId195" display="http://www.bav-astro.de/sfs/BAVM_link.php?BAVMnr=143" xr:uid="{00000000-0004-0000-0100-0000C2000000}"/>
    <hyperlink ref="P903" r:id="rId196" display="http://www.bav-astro.de/sfs/BAVM_link.php?BAVMnr=143" xr:uid="{00000000-0004-0000-0100-0000C3000000}"/>
    <hyperlink ref="P904" r:id="rId197" display="http://www.konkoly.hu/cgi-bin/IBVS?5230" xr:uid="{00000000-0004-0000-0100-0000C4000000}"/>
    <hyperlink ref="P905" r:id="rId198" display="http://www.bav-astro.de/sfs/BAVM_link.php?BAVMnr=154" xr:uid="{00000000-0004-0000-0100-0000C5000000}"/>
    <hyperlink ref="P906" r:id="rId199" display="http://www.bav-astro.de/sfs/BAVM_link.php?BAVMnr=154" xr:uid="{00000000-0004-0000-0100-0000C6000000}"/>
    <hyperlink ref="P907" r:id="rId200" display="http://www.bav-astro.de/sfs/BAVM_link.php?BAVMnr=157" xr:uid="{00000000-0004-0000-0100-0000C7000000}"/>
    <hyperlink ref="P969" r:id="rId201" display="http://vsolj.cetus-net.org/no40.pdf" xr:uid="{00000000-0004-0000-0100-0000C8000000}"/>
    <hyperlink ref="P908" r:id="rId202" display="http://www.bav-astro.de/sfs/BAVM_link.php?BAVMnr=172" xr:uid="{00000000-0004-0000-0100-0000C9000000}"/>
    <hyperlink ref="P971" r:id="rId203" display="http://www.bav-astro.de/sfs/BAVM_link.php?BAVMnr=171" xr:uid="{00000000-0004-0000-0100-0000CA000000}"/>
    <hyperlink ref="P910" r:id="rId204" display="http://www.konkoly.hu/cgi-bin/IBVS?5592" xr:uid="{00000000-0004-0000-0100-0000CB000000}"/>
    <hyperlink ref="P975" r:id="rId205" display="http://vsolj.cetus-net.org/no43.pdf" xr:uid="{00000000-0004-0000-0100-0000CC000000}"/>
    <hyperlink ref="P976" r:id="rId206" display="http://vsolj.cetus-net.org/no43.pdf" xr:uid="{00000000-0004-0000-0100-0000CD000000}"/>
    <hyperlink ref="P911" r:id="rId207" display="http://www.konkoly.hu/cgi-bin/IBVS?5616" xr:uid="{00000000-0004-0000-0100-0000CE000000}"/>
    <hyperlink ref="P912" r:id="rId208" display="http://www.konkoly.hu/cgi-bin/IBVS?5616" xr:uid="{00000000-0004-0000-0100-0000CF000000}"/>
    <hyperlink ref="P977" r:id="rId209" display="http://vsolj.cetus-net.org/no43.pdf" xr:uid="{00000000-0004-0000-0100-0000D0000000}"/>
    <hyperlink ref="P913" r:id="rId210" display="http://www.konkoly.hu/cgi-bin/IBVS?5662" xr:uid="{00000000-0004-0000-0100-0000D1000000}"/>
    <hyperlink ref="P978" r:id="rId211" display="http://www.bav-astro.de/sfs/BAVM_link.php?BAVMnr=179" xr:uid="{00000000-0004-0000-0100-0000D2000000}"/>
    <hyperlink ref="P980" r:id="rId212" display="http://vsolj.cetus-net.org/no44.pdf" xr:uid="{00000000-0004-0000-0100-0000D3000000}"/>
    <hyperlink ref="P981" r:id="rId213" display="http://vsolj.cetus-net.org/no44.pdf" xr:uid="{00000000-0004-0000-0100-0000D4000000}"/>
    <hyperlink ref="P982" r:id="rId214" display="http://vsolj.cetus-net.org/no44.pdf" xr:uid="{00000000-0004-0000-0100-0000D5000000}"/>
    <hyperlink ref="P983" r:id="rId215" display="http://vsolj.cetus-net.org/no45.pdf" xr:uid="{00000000-0004-0000-0100-0000D6000000}"/>
    <hyperlink ref="P987" r:id="rId216" display="http://vsolj.cetus-net.org/no45.pdf" xr:uid="{00000000-0004-0000-0100-0000D7000000}"/>
    <hyperlink ref="P914" r:id="rId217" display="http://www.konkoly.hu/cgi-bin/IBVS?5746" xr:uid="{00000000-0004-0000-0100-0000D8000000}"/>
    <hyperlink ref="P988" r:id="rId218" display="http://vsolj.cetus-net.org/no45.pdf" xr:uid="{00000000-0004-0000-0100-0000D9000000}"/>
    <hyperlink ref="P916" r:id="rId219" display="http://www.bav-astro.de/sfs/BAVM_link.php?BAVMnr=202" xr:uid="{00000000-0004-0000-0100-0000DA000000}"/>
    <hyperlink ref="P917" r:id="rId220" display="http://www.aavso.org/sites/default/files/jaavso/v36n2/171.pdf" xr:uid="{00000000-0004-0000-0100-0000DB000000}"/>
    <hyperlink ref="P989" r:id="rId221" display="http://vsolj.cetus-net.org/no48.pdf" xr:uid="{00000000-0004-0000-0100-0000DC000000}"/>
    <hyperlink ref="P918" r:id="rId222" display="http://www.bav-astro.de/sfs/BAVM_link.php?BAVMnr=204" xr:uid="{00000000-0004-0000-0100-0000DD000000}"/>
    <hyperlink ref="P990" r:id="rId223" display="http://var.astro.cz/oejv/issues/oejv0094.pdf" xr:uid="{00000000-0004-0000-0100-0000DE000000}"/>
    <hyperlink ref="P919" r:id="rId224" display="http://www.aavso.org/sites/default/files/jaavso/vvol.36n2/186.pdf" xr:uid="{00000000-0004-0000-0100-0000DF000000}"/>
    <hyperlink ref="P991" r:id="rId225" display="http://vsolj.cetus-net.org/no48.pdf" xr:uid="{00000000-0004-0000-0100-0000E0000000}"/>
    <hyperlink ref="P922" r:id="rId226" display="http://www.bav-astro.de/sfs/BAVM_link.php?BAVMnr=228" xr:uid="{00000000-0004-0000-0100-0000E1000000}"/>
    <hyperlink ref="P923" r:id="rId227" display="http://www.bav-astro.de/sfs/BAVM_link.php?BAVMnr=228" xr:uid="{00000000-0004-0000-0100-0000E2000000}"/>
    <hyperlink ref="P924" r:id="rId228" display="http://www.aavso.org/sites/default/files/jaavso/v37n1/44.pdf" xr:uid="{00000000-0004-0000-0100-0000E3000000}"/>
    <hyperlink ref="P926" r:id="rId229" display="http://www.konkoly.hu/cgi-bin/IBVS?5924" xr:uid="{00000000-0004-0000-0100-0000E4000000}"/>
    <hyperlink ref="P992" r:id="rId230" display="http://vsolj.cetus-net.org/vsoljno50.pdf" xr:uid="{00000000-0004-0000-0100-0000E5000000}"/>
    <hyperlink ref="P993" r:id="rId231" display="http://vsolj.cetus-net.org/vsoljno51.pdf" xr:uid="{00000000-0004-0000-0100-0000E6000000}"/>
    <hyperlink ref="P994" r:id="rId232" display="http://www.bav-astro.de/sfs/BAVM_link.php?BAVMnr=220" xr:uid="{00000000-0004-0000-0100-0000E7000000}"/>
    <hyperlink ref="P995" r:id="rId233" display="http://vsolj.cetus-net.org/vsoljno53.pdf" xr:uid="{00000000-0004-0000-0100-0000E8000000}"/>
    <hyperlink ref="P996" r:id="rId234" display="http://vsolj.cetus-net.org/vsoljno53.pdf" xr:uid="{00000000-0004-0000-0100-0000E9000000}"/>
    <hyperlink ref="P997" r:id="rId235" display="http://vsolj.cetus-net.org/vsoljno53.pdf" xr:uid="{00000000-0004-0000-0100-0000EA000000}"/>
    <hyperlink ref="P998" r:id="rId236" display="http://vsolj.cetus-net.org/vsoljno53.pdf" xr:uid="{00000000-0004-0000-0100-0000EB000000}"/>
    <hyperlink ref="P999" r:id="rId237" display="http://vsolj.cetus-net.org/vsoljno53.pdf" xr:uid="{00000000-0004-0000-0100-0000EC000000}"/>
    <hyperlink ref="P1000" r:id="rId238" display="http://vsolj.cetus-net.org/vsoljno53.pdf" xr:uid="{00000000-0004-0000-0100-0000ED000000}"/>
    <hyperlink ref="P1002" r:id="rId239" display="http://www.bav-astro.de/sfs/BAVM_link.php?BAVMnr=234" xr:uid="{00000000-0004-0000-0100-0000EE000000}"/>
    <hyperlink ref="P1003" r:id="rId240" display="http://var.astro.cz/oejv/issues/oejv0162.pdf" xr:uid="{00000000-0004-0000-0100-0000EF000000}"/>
    <hyperlink ref="P1004" r:id="rId241" display="http://www.bav-astro.de/sfs/BAVM_link.php?BAVMnr=239" xr:uid="{00000000-0004-0000-0100-0000F0000000}"/>
    <hyperlink ref="P1006" r:id="rId242" display="http://www.bav-astro.de/sfs/BAVM_link.php?BAVMnr=238" xr:uid="{00000000-0004-0000-0100-0000F1000000}"/>
    <hyperlink ref="P1007" r:id="rId243" display="http://www.bav-astro.de/sfs/BAVM_link.php?BAVMnr=239" xr:uid="{00000000-0004-0000-0100-0000F2000000}"/>
    <hyperlink ref="P1008" r:id="rId244" display="http://vsolj.cetus-net.org/vsoljno59.pdf" xr:uid="{00000000-0004-0000-0100-0000F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2023-08-07T00:00:26Z</dcterms:modified>
</cp:coreProperties>
</file>