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7A38052-6CFF-4FA4-A9FC-F034C7713CC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D9" i="1"/>
  <c r="C9" i="1"/>
  <c r="E25" i="1"/>
  <c r="F25" i="1" s="1"/>
  <c r="G25" i="1" s="1"/>
  <c r="K25" i="1" s="1"/>
  <c r="Q25" i="1"/>
  <c r="E23" i="1"/>
  <c r="F23" i="1" s="1"/>
  <c r="G23" i="1" s="1"/>
  <c r="K23" i="1" s="1"/>
  <c r="Q23" i="1"/>
  <c r="E24" i="1"/>
  <c r="F24" i="1" s="1"/>
  <c r="G24" i="1" s="1"/>
  <c r="K24" i="1" s="1"/>
  <c r="Q24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E22" i="1"/>
  <c r="F22" i="1" s="1"/>
  <c r="G22" i="1" s="1"/>
  <c r="K22" i="1" s="1"/>
  <c r="F16" i="1"/>
  <c r="F17" i="1" s="1"/>
  <c r="C17" i="1"/>
  <c r="Q21" i="1"/>
  <c r="E21" i="1"/>
  <c r="F21" i="1" s="1"/>
  <c r="G21" i="1" s="1"/>
  <c r="K21" i="1" s="1"/>
  <c r="C11" i="1"/>
  <c r="C12" i="1"/>
  <c r="O28" i="1" l="1"/>
  <c r="O30" i="1"/>
  <c r="O27" i="1"/>
  <c r="O31" i="1"/>
  <c r="O26" i="1"/>
  <c r="O29" i="1"/>
  <c r="O25" i="1"/>
  <c r="O23" i="1"/>
  <c r="O24" i="1"/>
  <c r="O21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<sst xmlns="http://schemas.openxmlformats.org/spreadsheetml/2006/main" count="442" uniqueCount="68">
  <si>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</si>
  <si>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</si>
  <si>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</si>
  <si>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</si>
  <si>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</si>
  <si>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</si>
  <si>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</si>
  <si>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</si>
  <si>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</si>
  <si>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</si>
  <si>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</si>
  <si>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</si>
  <si>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</si>
  <si>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</si>
  <si>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</si>
  <si>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</si>
  <si>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</si>
  <si>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</si>
  <si>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</si>
  <si>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</si>
  <si>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</si>
  <si>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</si>
  <si>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</si>
  <si>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</si>
  <si>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</si>
  <si>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</si>
  <si>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</si>
  <si>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</si>
  <si>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</si>
  <si>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</si>
  <si>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</si>
  <si>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</si>
  <si>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</si>
  <si>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</si>
  <si>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</si>
  <si>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</si>
  <si>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</si>
  <si>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</si>
  <si>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</si>
  <si>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</si>
  <si>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</si>
  <si>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</si>
  <si>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</si>
  <si>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</si>
  <si>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</si>
  <si>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</si>
  <si>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</si>
  <si>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</si>
  <si>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</si>
  <si>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</si>
  <si>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</si>
  <si>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</si>
  <si>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</si>
  <si>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</si>
  <si>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</si>
  <si>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</si>
  <si>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</si>
  <si>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V0765 Cas</t>
  </si>
  <si>
    <t>G3681-1338</t>
  </si>
  <si>
    <t>EB</t>
  </si>
  <si>
    <t>pr_6</t>
  </si>
  <si>
    <t>B5</t>
  </si>
  <si>
    <t>V0765 Cas / GSC 3681-1338</t>
  </si>
  <si>
    <t>GCVS</t>
  </si>
  <si>
    <t>JBAV, 60</t>
  </si>
  <si>
    <t>BAAVSSC195</t>
  </si>
  <si>
    <t>II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</si>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</sst>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6" borderId="5" xfId="0" applyFill="1" applyBorder="1">
      <alignment vertical="top"/>
    </xf>
    <xf numFmtId="0" fontId="20" fillId="0" borderId="0" xfId="42" applyFont="1" applyAlignment="1">
      <alignment wrapText="1"/>
    </xf>
    <xf numFmtId="0" fontId="20" fillId="0" borderId="0" xfId="42" applyFont="1" applyAlignment="1">
      <alignment horizontal="center" wrapText="1"/>
    </xf>
    <xf numFmtId="0" fontId="20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165" fontId="36" fillId="0" borderId="0" xfId="0" applyNumberFormat="1" applyFont="1" applyAlignment="1">
      <alignment horizontal="righ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V765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7B-458C-A278-3DC729FB04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7B-458C-A278-3DC729FB04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7B-458C-A278-3DC729FB04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7.8900000000430737E-2</c:v>
                </c:pt>
                <c:pt idx="2">
                  <c:v>0.37166000000433996</c:v>
                </c:pt>
                <c:pt idx="3">
                  <c:v>0.26411999999982072</c:v>
                </c:pt>
                <c:pt idx="4">
                  <c:v>0.12624999982654117</c:v>
                </c:pt>
                <c:pt idx="5">
                  <c:v>0.12731999999959953</c:v>
                </c:pt>
                <c:pt idx="6">
                  <c:v>0.12222000000474509</c:v>
                </c:pt>
                <c:pt idx="7">
                  <c:v>0.12238000000070315</c:v>
                </c:pt>
                <c:pt idx="8">
                  <c:v>0.12370000000373693</c:v>
                </c:pt>
                <c:pt idx="9">
                  <c:v>0.12016000000585336</c:v>
                </c:pt>
                <c:pt idx="10">
                  <c:v>0.11525999999867054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7B-458C-A278-3DC729FB04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7B-458C-A278-3DC729FB04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7B-458C-A278-3DC729FB04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7B-458C-A278-3DC729FB04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3.2825618954593849E-2</c:v>
                </c:pt>
                <c:pt idx="1">
                  <c:v>0.10023048116417636</c:v>
                </c:pt>
                <c:pt idx="2">
                  <c:v>0.14386572529743852</c:v>
                </c:pt>
                <c:pt idx="3">
                  <c:v>0.15242604113159666</c:v>
                </c:pt>
                <c:pt idx="4">
                  <c:v>0.16346701856140158</c:v>
                </c:pt>
                <c:pt idx="5">
                  <c:v>0.16289768639190888</c:v>
                </c:pt>
                <c:pt idx="6">
                  <c:v>0.16299935285074685</c:v>
                </c:pt>
                <c:pt idx="7">
                  <c:v>0.16301968614251444</c:v>
                </c:pt>
                <c:pt idx="8">
                  <c:v>0.16316201918488762</c:v>
                </c:pt>
                <c:pt idx="9">
                  <c:v>0.16318235247665522</c:v>
                </c:pt>
                <c:pt idx="10">
                  <c:v>0.1638940176885211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7B-458C-A278-3DC729FB04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7B-458C-A278-3DC729FB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22608"/>
        <c:axId val="1"/>
      </c:scatterChart>
      <c:valAx>
        <c:axId val="75042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2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CC7EB2-3017-D5AB-3052-C91404BC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7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6" t="s">
        <v>57</v>
      </c>
      <c r="G1" s="47">
        <v>2013</v>
      </c>
      <c r="H1" s="48"/>
      <c r="I1" s="49" t="s">
        <v>58</v>
      </c>
      <c r="J1" s="50" t="s">
        <v>57</v>
      </c>
      <c r="K1" s="51">
        <v>1.1909100000000001</v>
      </c>
      <c r="L1" s="52">
        <v>58.172600000000003</v>
      </c>
      <c r="M1" s="53">
        <v>54415.692499999997</v>
      </c>
      <c r="N1" s="53">
        <v>1.71628</v>
      </c>
      <c r="O1" s="54" t="s">
        <v>59</v>
      </c>
      <c r="P1" s="52">
        <v>10.63</v>
      </c>
      <c r="Q1" s="52">
        <v>0.41</v>
      </c>
      <c r="R1" s="55" t="s">
        <v>60</v>
      </c>
      <c r="S1" s="54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54415.692499999997</v>
      </c>
      <c r="D4" s="27">
        <v>0.71628000000000003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54415.692499999997</v>
      </c>
      <c r="D7" s="28" t="s">
        <v>63</v>
      </c>
    </row>
    <row r="8" spans="1:19" x14ac:dyDescent="0.2">
      <c r="A8" t="s">
        <v>5</v>
      </c>
      <c r="C8" s="8">
        <v>1.71628</v>
      </c>
      <c r="D8" s="28" t="s">
        <v>63</v>
      </c>
    </row>
    <row r="9" spans="1:19" x14ac:dyDescent="0.2">
      <c r="A9" s="24" t="s">
        <v>34</v>
      </c>
      <c r="B9" s="4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3.2825618954593849E-2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4.0666583535193066E-5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59947.426834017686</v>
      </c>
      <c r="E15" s="14" t="s">
        <v>36</v>
      </c>
      <c r="F15" s="30">
        <v>1</v>
      </c>
    </row>
    <row r="16" spans="1:19" x14ac:dyDescent="0.2">
      <c r="A16" s="16" t="s">
        <v>6</v>
      </c>
      <c r="B16" s="10"/>
      <c r="C16" s="17">
        <f ca="1">+C8+C12</f>
        <v>1.7163206665835353</v>
      </c>
      <c r="E16" s="14" t="s">
        <v>32</v>
      </c>
      <c r="F16" s="31">
        <f ca="1">NOW()+15018.5+$C$5/24</f>
        <v>60163.497076388885</v>
      </c>
    </row>
    <row r="17" spans="1:21" ht="13.5" thickBot="1" x14ac:dyDescent="0.25">
      <c r="A17" s="14" t="s">
        <v>29</v>
      </c>
      <c r="B17" s="10"/>
      <c r="C17" s="10">
        <f>COUNT(C21:C2191)</f>
        <v>11</v>
      </c>
      <c r="E17" s="14" t="s">
        <v>37</v>
      </c>
      <c r="F17" s="15">
        <f ca="1">ROUND(2*(F16-$C$7)/$C$8,0)/2+F15</f>
        <v>3350</v>
      </c>
    </row>
    <row r="18" spans="1:21" ht="14.25" thickTop="1" thickBot="1" x14ac:dyDescent="0.25">
      <c r="A18" s="16" t="s">
        <v>7</v>
      </c>
      <c r="B18" s="10"/>
      <c r="C18" s="19">
        <f ca="1">+C15</f>
        <v>59947.426834017686</v>
      </c>
      <c r="D18" s="20">
        <f ca="1">+C16</f>
        <v>1.7163206665835353</v>
      </c>
      <c r="E18" s="14" t="s">
        <v>38</v>
      </c>
      <c r="F18" s="23">
        <f ca="1">ROUND(2*(F16-$C$15)/$C$16,0)/2+F15</f>
        <v>127</v>
      </c>
    </row>
    <row r="19" spans="1:21" ht="13.5" thickTop="1" x14ac:dyDescent="0.2">
      <c r="E19" s="14" t="s">
        <v>33</v>
      </c>
      <c r="F19" s="18">
        <f ca="1">+$C$15+$C$16*F18-15018.5-$C$5/24</f>
        <v>45147.29539200713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54415.692499999997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3.2825618954593849E-2</v>
      </c>
      <c r="Q21" s="2">
        <f>+C21-15018.5</f>
        <v>39397.192499999997</v>
      </c>
    </row>
    <row r="22" spans="1:21" x14ac:dyDescent="0.2">
      <c r="A22" s="56" t="s">
        <v>0</v>
      </c>
      <c r="B22" s="57" t="s">
        <v>1</v>
      </c>
      <c r="C22" s="58">
        <v>57260.505499999999</v>
      </c>
      <c r="D22" s="58">
        <v>2.8999999999999998E-3</v>
      </c>
      <c r="E22">
        <f>+(C22-C$7)/C$8</f>
        <v>1657.5459715197997</v>
      </c>
      <c r="F22">
        <f>ROUND(2*E22,0)/2</f>
        <v>1657.5</v>
      </c>
      <c r="G22">
        <f>+C22-(C$7+F22*C$8)</f>
        <v>7.8900000000430737E-2</v>
      </c>
      <c r="K22">
        <f>+G22</f>
        <v>7.8900000000430737E-2</v>
      </c>
      <c r="O22">
        <f ca="1">+C$11+C$12*$F22</f>
        <v>0.10023048116417636</v>
      </c>
      <c r="Q22" s="2">
        <f>+C22-15018.5</f>
        <v>42242.005499999999</v>
      </c>
    </row>
    <row r="23" spans="1:21" x14ac:dyDescent="0.2">
      <c r="A23" s="59" t="s">
        <v>64</v>
      </c>
      <c r="B23" s="60" t="s">
        <v>1</v>
      </c>
      <c r="C23" s="61">
        <v>59102.366699999999</v>
      </c>
      <c r="D23" s="59">
        <v>2.8E-3</v>
      </c>
      <c r="E23">
        <f t="shared" ref="E23:E24" si="0">+(C23-C$7)/C$8</f>
        <v>2730.7165497471283</v>
      </c>
      <c r="F23">
        <f t="shared" ref="F23:F24" si="1">ROUND(2*E23,0)/2</f>
        <v>2730.5</v>
      </c>
      <c r="G23">
        <f t="shared" ref="G23:G24" si="2">+C23-(C$7+F23*C$8)</f>
        <v>0.37166000000433996</v>
      </c>
      <c r="K23">
        <f t="shared" ref="K23:K24" si="3">+G23</f>
        <v>0.37166000000433996</v>
      </c>
      <c r="O23">
        <f t="shared" ref="O23:O24" ca="1" si="4">+C$11+C$12*$F23</f>
        <v>0.14386572529743852</v>
      </c>
      <c r="Q23" s="2">
        <f t="shared" ref="Q23:Q24" si="5">+C23-15018.5</f>
        <v>44083.866699999999</v>
      </c>
    </row>
    <row r="24" spans="1:21" ht="12" customHeight="1" x14ac:dyDescent="0.2">
      <c r="A24" s="59" t="s">
        <v>64</v>
      </c>
      <c r="B24" s="60" t="s">
        <v>1</v>
      </c>
      <c r="C24" s="61">
        <v>59463.536099999998</v>
      </c>
      <c r="D24" s="59">
        <v>1.4E-3</v>
      </c>
      <c r="E24">
        <f t="shared" si="0"/>
        <v>2941.1538909735009</v>
      </c>
      <c r="F24">
        <f t="shared" si="1"/>
        <v>2941</v>
      </c>
      <c r="G24">
        <f t="shared" si="2"/>
        <v>0.26411999999982072</v>
      </c>
      <c r="K24">
        <f t="shared" si="3"/>
        <v>0.26411999999982072</v>
      </c>
      <c r="O24">
        <f t="shared" ca="1" si="4"/>
        <v>0.15242604113159666</v>
      </c>
      <c r="Q24" s="2">
        <f t="shared" si="5"/>
        <v>44445.036099999998</v>
      </c>
    </row>
    <row r="25" spans="1:21" ht="12" customHeight="1" x14ac:dyDescent="0.2">
      <c r="A25" s="59" t="s">
        <v>65</v>
      </c>
      <c r="B25" s="60" t="s">
        <v>66</v>
      </c>
      <c r="C25" s="62">
        <v>59929.368249999825</v>
      </c>
      <c r="D25" s="62">
        <v>3.0000000000000001E-3</v>
      </c>
      <c r="E25">
        <f t="shared" ref="E25" si="6">+(C25-C$7)/C$8</f>
        <v>3212.5735602581326</v>
      </c>
      <c r="F25">
        <f t="shared" ref="F25" si="7">ROUND(2*E25,0)/2</f>
        <v>3212.5</v>
      </c>
      <c r="G25">
        <f t="shared" ref="G25" si="8">+C25-(C$7+F25*C$8)</f>
        <v>0.12624999982654117</v>
      </c>
      <c r="K25">
        <f t="shared" ref="K25" si="9">+G25</f>
        <v>0.12624999982654117</v>
      </c>
      <c r="O25">
        <f t="shared" ref="O25" ca="1" si="10">+C$11+C$12*$F25</f>
        <v>0.16346701856140158</v>
      </c>
      <c r="Q25" s="2">
        <f t="shared" ref="Q25" si="11">+C25-15018.5</f>
        <v>44910.868249999825</v>
      </c>
    </row>
    <row r="26" spans="1:21" ht="12" customHeight="1" x14ac:dyDescent="0.2">
      <c r="A26" s="63" t="s">
        <v>67</v>
      </c>
      <c r="B26" s="64" t="s">
        <v>66</v>
      </c>
      <c r="C26" s="61">
        <v>59905.341399999998</v>
      </c>
      <c r="D26" s="59">
        <v>4.0000000000000002E-4</v>
      </c>
      <c r="E26">
        <f t="shared" ref="E26:E31" si="12">+(C26-C$7)/C$8</f>
        <v>3198.5741836996294</v>
      </c>
      <c r="F26">
        <f t="shared" ref="F26:F31" si="13">ROUND(2*E26,0)/2</f>
        <v>3198.5</v>
      </c>
      <c r="G26">
        <f t="shared" ref="G26:G31" si="14">+C26-(C$7+F26*C$8)</f>
        <v>0.12731999999959953</v>
      </c>
      <c r="K26">
        <f t="shared" ref="K26:K31" si="15">+G26</f>
        <v>0.12731999999959953</v>
      </c>
      <c r="O26">
        <f t="shared" ref="O26:O31" ca="1" si="16">+C$11+C$12*$F26</f>
        <v>0.16289768639190888</v>
      </c>
      <c r="Q26" s="2">
        <f t="shared" ref="Q26:Q31" si="17">+C26-15018.5</f>
        <v>44886.841399999998</v>
      </c>
    </row>
    <row r="27" spans="1:21" ht="12" customHeight="1" x14ac:dyDescent="0.2">
      <c r="A27" s="63" t="s">
        <v>67</v>
      </c>
      <c r="B27" s="64" t="s">
        <v>1</v>
      </c>
      <c r="C27" s="61">
        <v>59909.627</v>
      </c>
      <c r="D27" s="59">
        <v>8.0000000000000004E-4</v>
      </c>
      <c r="E27">
        <f t="shared" si="12"/>
        <v>3201.0712121565261</v>
      </c>
      <c r="F27">
        <f t="shared" si="13"/>
        <v>3201</v>
      </c>
      <c r="G27">
        <f t="shared" si="14"/>
        <v>0.12222000000474509</v>
      </c>
      <c r="K27">
        <f t="shared" si="15"/>
        <v>0.12222000000474509</v>
      </c>
      <c r="O27">
        <f t="shared" ca="1" si="16"/>
        <v>0.16299935285074685</v>
      </c>
      <c r="Q27" s="2">
        <f t="shared" si="17"/>
        <v>44891.127</v>
      </c>
    </row>
    <row r="28" spans="1:21" ht="12" customHeight="1" x14ac:dyDescent="0.2">
      <c r="A28" s="63" t="s">
        <v>67</v>
      </c>
      <c r="B28" s="64" t="s">
        <v>66</v>
      </c>
      <c r="C28" s="61">
        <v>59910.4853</v>
      </c>
      <c r="D28" s="59">
        <v>6.9999999999999999E-4</v>
      </c>
      <c r="E28">
        <f t="shared" si="12"/>
        <v>3201.5713053814079</v>
      </c>
      <c r="F28">
        <f t="shared" si="13"/>
        <v>3201.5</v>
      </c>
      <c r="G28">
        <f t="shared" si="14"/>
        <v>0.12238000000070315</v>
      </c>
      <c r="K28">
        <f t="shared" si="15"/>
        <v>0.12238000000070315</v>
      </c>
      <c r="O28">
        <f t="shared" ca="1" si="16"/>
        <v>0.16301968614251444</v>
      </c>
      <c r="Q28" s="2">
        <f t="shared" si="17"/>
        <v>44891.9853</v>
      </c>
    </row>
    <row r="29" spans="1:21" ht="12" customHeight="1" x14ac:dyDescent="0.2">
      <c r="A29" s="63" t="s">
        <v>67</v>
      </c>
      <c r="B29" s="64" t="s">
        <v>1</v>
      </c>
      <c r="C29" s="61">
        <v>59916.493600000002</v>
      </c>
      <c r="D29" s="59">
        <v>2.9999999999999997E-4</v>
      </c>
      <c r="E29">
        <f t="shared" si="12"/>
        <v>3205.0720744866831</v>
      </c>
      <c r="F29">
        <f t="shared" si="13"/>
        <v>3205</v>
      </c>
      <c r="G29">
        <f t="shared" si="14"/>
        <v>0.12370000000373693</v>
      </c>
      <c r="K29">
        <f t="shared" si="15"/>
        <v>0.12370000000373693</v>
      </c>
      <c r="O29">
        <f t="shared" ca="1" si="16"/>
        <v>0.16316201918488762</v>
      </c>
      <c r="Q29" s="2">
        <f t="shared" si="17"/>
        <v>44897.993600000002</v>
      </c>
    </row>
    <row r="30" spans="1:21" ht="12" customHeight="1" x14ac:dyDescent="0.2">
      <c r="A30" s="63" t="s">
        <v>67</v>
      </c>
      <c r="B30" s="64" t="s">
        <v>66</v>
      </c>
      <c r="C30" s="61">
        <v>59917.3482</v>
      </c>
      <c r="D30" s="59">
        <v>5.0000000000000001E-4</v>
      </c>
      <c r="E30">
        <f t="shared" si="12"/>
        <v>3205.5700118861741</v>
      </c>
      <c r="F30">
        <f t="shared" si="13"/>
        <v>3205.5</v>
      </c>
      <c r="G30">
        <f t="shared" si="14"/>
        <v>0.12016000000585336</v>
      </c>
      <c r="K30">
        <f t="shared" si="15"/>
        <v>0.12016000000585336</v>
      </c>
      <c r="O30">
        <f t="shared" ca="1" si="16"/>
        <v>0.16318235247665522</v>
      </c>
      <c r="Q30" s="2">
        <f t="shared" si="17"/>
        <v>44898.8482</v>
      </c>
    </row>
    <row r="31" spans="1:21" ht="12" customHeight="1" x14ac:dyDescent="0.2">
      <c r="A31" s="63" t="s">
        <v>67</v>
      </c>
      <c r="B31" s="64" t="s">
        <v>1</v>
      </c>
      <c r="C31" s="61">
        <v>59947.378199999999</v>
      </c>
      <c r="D31" s="59">
        <v>2.0000000000000001E-4</v>
      </c>
      <c r="E31">
        <f t="shared" si="12"/>
        <v>3223.0671568741709</v>
      </c>
      <c r="F31">
        <f t="shared" si="13"/>
        <v>3223</v>
      </c>
      <c r="G31">
        <f t="shared" si="14"/>
        <v>0.11525999999867054</v>
      </c>
      <c r="K31">
        <f t="shared" si="15"/>
        <v>0.11525999999867054</v>
      </c>
      <c r="O31">
        <f t="shared" ca="1" si="16"/>
        <v>0.1638940176885211</v>
      </c>
      <c r="Q31" s="2">
        <f t="shared" si="17"/>
        <v>44928.878199999999</v>
      </c>
    </row>
    <row r="32" spans="1:21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17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43</v>
      </c>
      <c r="I1" s="33" t="s">
        <v>44</v>
      </c>
      <c r="J1" s="34" t="s">
        <v>42</v>
      </c>
    </row>
    <row r="2" spans="1:16" x14ac:dyDescent="0.2">
      <c r="I2" s="35" t="s">
        <v>45</v>
      </c>
      <c r="J2" s="36" t="s">
        <v>41</v>
      </c>
    </row>
    <row r="3" spans="1:16" x14ac:dyDescent="0.2">
      <c r="A3" s="37" t="s">
        <v>46</v>
      </c>
      <c r="I3" s="35" t="s">
        <v>47</v>
      </c>
      <c r="J3" s="36" t="s">
        <v>39</v>
      </c>
    </row>
    <row r="4" spans="1:16" x14ac:dyDescent="0.2">
      <c r="I4" s="35" t="s">
        <v>48</v>
      </c>
      <c r="J4" s="36" t="s">
        <v>39</v>
      </c>
    </row>
    <row r="5" spans="1:16" ht="13.5" thickBot="1" x14ac:dyDescent="0.25">
      <c r="I5" s="38" t="s">
        <v>49</v>
      </c>
      <c r="J5" s="39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51</v>
      </c>
      <c r="J11" s="42" t="s">
        <v>52</v>
      </c>
      <c r="K11" s="41">
        <v>-3273</v>
      </c>
      <c r="L11" s="41" t="s">
        <v>53</v>
      </c>
      <c r="M11" s="42" t="s">
        <v>54</v>
      </c>
      <c r="N11" s="42"/>
      <c r="O11" s="43" t="s">
        <v>55</v>
      </c>
      <c r="P11" s="43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2023-08-06T23:55:47Z</dcterms:modified>
</cp:coreProperties>
</file>