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C1CCD720-D4C1-4D2E-8C87-84F6F6CB5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6" i="1"/>
  <c r="F26" i="1"/>
  <c r="G26" i="1"/>
  <c r="K26" i="1"/>
  <c r="Q26" i="1"/>
  <c r="E25" i="1"/>
  <c r="F25" i="1"/>
  <c r="G25" i="1"/>
  <c r="J25" i="1"/>
  <c r="D9" i="1"/>
  <c r="C9" i="1"/>
  <c r="Q25" i="1"/>
  <c r="E24" i="1"/>
  <c r="F24" i="1"/>
  <c r="G24" i="1"/>
  <c r="J24" i="1"/>
  <c r="Q24" i="1"/>
  <c r="E21" i="1"/>
  <c r="F21" i="1"/>
  <c r="G21" i="1"/>
  <c r="I21" i="1"/>
  <c r="F16" i="1"/>
  <c r="F17" i="1" s="1"/>
  <c r="E23" i="1"/>
  <c r="F23" i="1"/>
  <c r="G23" i="1"/>
  <c r="K23" i="1"/>
  <c r="Q23" i="1"/>
  <c r="E22" i="1"/>
  <c r="F22" i="1"/>
  <c r="G22" i="1"/>
  <c r="K22" i="1"/>
  <c r="Q22" i="1"/>
  <c r="C17" i="1"/>
  <c r="Q21" i="1"/>
  <c r="C11" i="1"/>
  <c r="C12" i="1"/>
  <c r="O28" i="1" l="1"/>
  <c r="O27" i="1"/>
  <c r="O25" i="1"/>
  <c r="O23" i="1"/>
  <c r="O24" i="1"/>
  <c r="O26" i="1"/>
  <c r="O21" i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<sst xmlns="http://schemas.openxmlformats.org/spreadsheetml/2006/main" count="63" uniqueCount="54">
  <si>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</si>
  <si>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</si>
  <si>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</si>
  <si>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</si>
  <si>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</si>
  <si>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</si>
  <si>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</si>
  <si>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</si>
  <si>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</si>
  <si>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</si>
  <si>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</si>
  <si>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</si>
  <si>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</si>
  <si>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</si>
  <si>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</si>
  <si>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</si>
  <si>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</si>
  <si>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</si>
  <si>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</si>
  <si>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</si>
  <si>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</si>
  <si>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</si>
  <si>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</si>
  <si>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</si>
  <si>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</si>
  <si>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</si>
  <si>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</si>
  <si>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</si>
  <si>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</si>
  <si>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</si>
  <si>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</si>
  <si>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</si>
  <si>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</si>
  <si>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</si>
  <si>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</si>
  <si>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</si>
  <si>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</si>
  <si>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</si>
  <si>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Cas</t>
  </si>
  <si>
    <t>EA</t>
  </si>
  <si>
    <t>OEJV 0091</t>
  </si>
  <si>
    <t>not avail.</t>
  </si>
  <si>
    <t>IBVS 5966</t>
  </si>
  <si>
    <t>V1044 Cas / GSC 4295-0927</t>
  </si>
  <si>
    <t>OEJV 0160</t>
  </si>
  <si>
    <t>I</t>
  </si>
  <si>
    <t>Add cycle</t>
  </si>
  <si>
    <t>Old Cycle</t>
  </si>
  <si>
    <t>IBVS 6118</t>
  </si>
  <si>
    <t>IBVS 6149</t>
  </si>
  <si>
    <t>vis</t>
  </si>
  <si>
    <t>JBAV, 60</t>
  </si>
  <si>
    <t>VSB, 91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</si>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</sst>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5-43DD-8D84-EF9CF8446E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E5-43DD-8D84-EF9CF8446E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4.1700000001583248E-2</c:v>
                </c:pt>
                <c:pt idx="4">
                  <c:v>3.5700000007636845E-2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E5-43DD-8D84-EF9CF8446E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3.4100000004400499E-2</c:v>
                </c:pt>
                <c:pt idx="2">
                  <c:v>3.2310000002325978E-2</c:v>
                </c:pt>
                <c:pt idx="5">
                  <c:v>4.890000000159489E-2</c:v>
                </c:pt>
                <c:pt idx="6">
                  <c:v>7.5700000001234002E-2</c:v>
                </c:pt>
                <c:pt idx="7">
                  <c:v>7.6999999946565367E-2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E5-43DD-8D84-EF9CF8446E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E5-43DD-8D84-EF9CF8446E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E5-43DD-8D84-EF9CF8446E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E5-43DD-8D84-EF9CF8446E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-1.9614233626236315E-2</c:v>
                </c:pt>
                <c:pt idx="1">
                  <c:v>2.7550904294882078E-2</c:v>
                </c:pt>
                <c:pt idx="2">
                  <c:v>3.4462314381013992E-2</c:v>
                </c:pt>
                <c:pt idx="3">
                  <c:v>4.0829189127026426E-2</c:v>
                </c:pt>
                <c:pt idx="4">
                  <c:v>4.4305837837020058E-2</c:v>
                </c:pt>
                <c:pt idx="5">
                  <c:v>4.8494571222554551E-2</c:v>
                </c:pt>
                <c:pt idx="6">
                  <c:v>7.4464718212868403E-2</c:v>
                </c:pt>
                <c:pt idx="7">
                  <c:v>7.5302464889975301E-2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E5-43DD-8D84-EF9CF844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73928"/>
        <c:axId val="1"/>
      </c:scatterChart>
      <c:valAx>
        <c:axId val="68237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7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BFDD47-C1EE-4046-7FBB-B41F82EF8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39</v>
      </c>
      <c r="C2" s="3"/>
      <c r="D2" s="3" t="s">
        <v>38</v>
      </c>
    </row>
    <row r="3" spans="1:6" ht="13.5" thickBot="1" x14ac:dyDescent="0.25"/>
    <row r="4" spans="1:6" ht="14.25" thickTop="1" thickBot="1" x14ac:dyDescent="0.25">
      <c r="A4" s="5" t="s">
        <v>4</v>
      </c>
      <c r="C4" s="8" t="s">
        <v>41</v>
      </c>
      <c r="D4" s="9" t="s">
        <v>41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51425.74</v>
      </c>
      <c r="D7" s="28" t="s">
        <v>40</v>
      </c>
    </row>
    <row r="8" spans="1:6" x14ac:dyDescent="0.2">
      <c r="A8" t="s">
        <v>7</v>
      </c>
      <c r="C8">
        <v>3.5790999999999999</v>
      </c>
      <c r="D8" s="28" t="s">
        <v>40</v>
      </c>
    </row>
    <row r="9" spans="1:6" x14ac:dyDescent="0.2">
      <c r="A9" s="26" t="s">
        <v>37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-1.9614233626236315E-2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4.1887333855344934E-5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59536.055902464883</v>
      </c>
      <c r="E15" s="16" t="s">
        <v>46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3.5791418873338552</v>
      </c>
      <c r="E16" s="16" t="s">
        <v>34</v>
      </c>
      <c r="F16" s="17">
        <f ca="1">NOW()+15018.5+$C$5/24</f>
        <v>59970.811842129624</v>
      </c>
    </row>
    <row r="17" spans="1:17" ht="13.5" thickBot="1" x14ac:dyDescent="0.25">
      <c r="A17" s="16" t="s">
        <v>31</v>
      </c>
      <c r="B17" s="12"/>
      <c r="C17" s="12">
        <f>COUNT(C21:C2191)</f>
        <v>8</v>
      </c>
      <c r="E17" s="16" t="s">
        <v>47</v>
      </c>
      <c r="F17" s="17">
        <f ca="1">ROUND(2*(F16-$C$7)/$C$8,0)/2+F15</f>
        <v>2388.5</v>
      </c>
    </row>
    <row r="18" spans="1:17" ht="14.25" thickTop="1" thickBot="1" x14ac:dyDescent="0.25">
      <c r="A18" s="18" t="s">
        <v>9</v>
      </c>
      <c r="B18" s="12"/>
      <c r="C18" s="21">
        <f ca="1">+C15</f>
        <v>59536.055902464883</v>
      </c>
      <c r="D18" s="22">
        <f ca="1">+C16</f>
        <v>3.5791418873338552</v>
      </c>
      <c r="E18" s="16" t="s">
        <v>35</v>
      </c>
      <c r="F18" s="25">
        <f ca="1">ROUND(2*(F16-$C$15)/$C$16,0)/2+F15</f>
        <v>122.5</v>
      </c>
    </row>
    <row r="19" spans="1:17" ht="13.5" thickTop="1" x14ac:dyDescent="0.2">
      <c r="E19" s="16" t="s">
        <v>36</v>
      </c>
      <c r="F19" s="20">
        <f ca="1">+$C$15+$C$16*F18-15018.5-$C$5/24</f>
        <v>44956.396616996615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40</v>
      </c>
      <c r="C21" s="10">
        <v>51425.74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-1.9614233626236315E-2</v>
      </c>
      <c r="Q21" s="2">
        <f t="shared" ref="Q21:Q26" si="4">+C21-15018.5</f>
        <v>36407.24</v>
      </c>
    </row>
    <row r="22" spans="1:17" x14ac:dyDescent="0.2">
      <c r="A22" s="5" t="s">
        <v>42</v>
      </c>
      <c r="C22" s="10">
        <v>55455.840700000001</v>
      </c>
      <c r="D22" s="10">
        <v>2.9999999999999997E-4</v>
      </c>
      <c r="E22">
        <f t="shared" si="0"/>
        <v>1126.0095275348558</v>
      </c>
      <c r="F22">
        <f t="shared" si="1"/>
        <v>1126</v>
      </c>
      <c r="G22">
        <f t="shared" si="2"/>
        <v>3.4100000004400499E-2</v>
      </c>
      <c r="K22">
        <f>+G22</f>
        <v>3.4100000004400499E-2</v>
      </c>
      <c r="O22">
        <f t="shared" ca="1" si="3"/>
        <v>2.7550904294882078E-2</v>
      </c>
      <c r="Q22" s="2">
        <f t="shared" si="4"/>
        <v>40437.340700000001</v>
      </c>
    </row>
    <row r="23" spans="1:17" x14ac:dyDescent="0.2">
      <c r="A23" s="29" t="s">
        <v>44</v>
      </c>
      <c r="B23" s="30" t="s">
        <v>45</v>
      </c>
      <c r="C23" s="31">
        <v>56046.39041</v>
      </c>
      <c r="D23" s="31">
        <v>1E-4</v>
      </c>
      <c r="E23">
        <f t="shared" si="0"/>
        <v>1291.0090274091258</v>
      </c>
      <c r="F23">
        <f t="shared" si="1"/>
        <v>1291</v>
      </c>
      <c r="G23">
        <f t="shared" si="2"/>
        <v>3.2310000002325978E-2</v>
      </c>
      <c r="K23">
        <f>+G23</f>
        <v>3.2310000002325978E-2</v>
      </c>
      <c r="O23">
        <f t="shared" ca="1" si="3"/>
        <v>3.4462314381013992E-2</v>
      </c>
      <c r="Q23" s="2">
        <f t="shared" si="4"/>
        <v>41027.89041</v>
      </c>
    </row>
    <row r="24" spans="1:17" x14ac:dyDescent="0.2">
      <c r="A24" s="34" t="s">
        <v>48</v>
      </c>
      <c r="B24" s="35" t="s">
        <v>45</v>
      </c>
      <c r="C24" s="31">
        <v>56590.423000000003</v>
      </c>
      <c r="D24" s="36">
        <v>1.3899999999999999E-2</v>
      </c>
      <c r="E24">
        <f t="shared" si="0"/>
        <v>1443.0116509737097</v>
      </c>
      <c r="F24">
        <f t="shared" si="1"/>
        <v>1443</v>
      </c>
      <c r="G24">
        <f t="shared" si="2"/>
        <v>4.1700000001583248E-2</v>
      </c>
      <c r="J24">
        <f>+G24</f>
        <v>4.1700000001583248E-2</v>
      </c>
      <c r="O24">
        <f t="shared" ca="1" si="3"/>
        <v>4.0829189127026426E-2</v>
      </c>
      <c r="Q24" s="2">
        <f t="shared" si="4"/>
        <v>41571.923000000003</v>
      </c>
    </row>
    <row r="25" spans="1:17" x14ac:dyDescent="0.2">
      <c r="A25" s="33" t="s">
        <v>49</v>
      </c>
      <c r="B25" s="32" t="s">
        <v>45</v>
      </c>
      <c r="C25" s="33">
        <v>56887.482300000003</v>
      </c>
      <c r="D25" s="33">
        <v>1.4999999999999999E-2</v>
      </c>
      <c r="E25">
        <f t="shared" si="0"/>
        <v>1526.0099745746152</v>
      </c>
      <c r="F25">
        <f t="shared" si="1"/>
        <v>1526</v>
      </c>
      <c r="G25">
        <f t="shared" si="2"/>
        <v>3.5700000007636845E-2</v>
      </c>
      <c r="J25">
        <f>+G25</f>
        <v>3.5700000007636845E-2</v>
      </c>
      <c r="O25">
        <f t="shared" ca="1" si="3"/>
        <v>4.4305837837020058E-2</v>
      </c>
      <c r="Q25" s="2">
        <f t="shared" si="4"/>
        <v>41868.982300000003</v>
      </c>
    </row>
    <row r="26" spans="1:17" x14ac:dyDescent="0.2">
      <c r="A26" s="37" t="s">
        <v>1</v>
      </c>
      <c r="B26" s="38" t="s">
        <v>45</v>
      </c>
      <c r="C26" s="39">
        <v>57245.405500000001</v>
      </c>
      <c r="D26" s="39">
        <v>5.0000000000000001E-4</v>
      </c>
      <c r="E26">
        <f t="shared" si="0"/>
        <v>1626.013662652623</v>
      </c>
      <c r="F26">
        <f t="shared" si="1"/>
        <v>1626</v>
      </c>
      <c r="G26">
        <f t="shared" si="2"/>
        <v>4.890000000159489E-2</v>
      </c>
      <c r="K26">
        <f>+G26</f>
        <v>4.890000000159489E-2</v>
      </c>
      <c r="O26">
        <f t="shared" ca="1" si="3"/>
        <v>4.8494571222554551E-2</v>
      </c>
      <c r="Q26" s="2">
        <f t="shared" si="4"/>
        <v>42226.905500000001</v>
      </c>
    </row>
    <row r="27" spans="1:17" x14ac:dyDescent="0.2">
      <c r="A27" s="40" t="s">
        <v>51</v>
      </c>
      <c r="B27" s="41" t="s">
        <v>45</v>
      </c>
      <c r="C27" s="42">
        <v>59464.474300000002</v>
      </c>
      <c r="D27" s="40">
        <v>2.5999999999999999E-3</v>
      </c>
      <c r="E27">
        <f t="shared" ref="E27:E28" si="5">+(C27-C$7)/C$8</f>
        <v>2246.0211505685797</v>
      </c>
      <c r="F27">
        <f t="shared" ref="F27:F28" si="6">ROUND(2*E27,0)/2</f>
        <v>2246</v>
      </c>
      <c r="G27">
        <f t="shared" ref="G27:G28" si="7">+C27-(C$7+F27*C$8)</f>
        <v>7.5700000001234002E-2</v>
      </c>
      <c r="K27">
        <f t="shared" ref="K27:K28" si="8">+G27</f>
        <v>7.5700000001234002E-2</v>
      </c>
      <c r="O27">
        <f t="shared" ref="O27:O28" ca="1" si="9">+C$11+C$12*$F27</f>
        <v>7.4464718212868403E-2</v>
      </c>
      <c r="Q27" s="2">
        <f t="shared" ref="Q27:Q28" si="10">+C27-15018.5</f>
        <v>44445.974300000002</v>
      </c>
    </row>
    <row r="28" spans="1:17" x14ac:dyDescent="0.2">
      <c r="A28" s="40" t="s">
        <v>52</v>
      </c>
      <c r="B28" s="41" t="s">
        <v>45</v>
      </c>
      <c r="C28" s="42">
        <v>59536.057599999942</v>
      </c>
      <c r="D28" s="40" t="s">
        <v>53</v>
      </c>
      <c r="E28">
        <f t="shared" si="5"/>
        <v>2266.021513788367</v>
      </c>
      <c r="F28">
        <f t="shared" si="6"/>
        <v>2266</v>
      </c>
      <c r="G28">
        <f t="shared" si="7"/>
        <v>7.6999999946565367E-2</v>
      </c>
      <c r="K28">
        <f t="shared" si="8"/>
        <v>7.6999999946565367E-2</v>
      </c>
      <c r="O28">
        <f t="shared" ca="1" si="9"/>
        <v>7.5302464889975301E-2</v>
      </c>
      <c r="Q28" s="2">
        <f t="shared" si="10"/>
        <v>44517.557599999942</v>
      </c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213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2023-01-26T06:29:03Z</dcterms:modified>
</cp:coreProperties>
</file>