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2AF2FDA-97D8-48CF-B759-B91FBEBB4D69}" xr6:coauthVersionLast="47" xr6:coauthVersionMax="47" xr10:uidLastSave="{00000000-0000-0000-0000-000000000000}"/>
  <bookViews>
    <workbookView xWindow="14565" yWindow="240" windowWidth="13995" windowHeight="1443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7" i="1" l="1"/>
  <c r="F47" i="1" s="1"/>
  <c r="G47" i="1" s="1"/>
  <c r="K47" i="1" s="1"/>
  <c r="Q47" i="1"/>
  <c r="C7" i="1"/>
  <c r="E28" i="1"/>
  <c r="F28" i="1"/>
  <c r="C8" i="1"/>
  <c r="E32" i="1"/>
  <c r="F32" i="1"/>
  <c r="E36" i="1"/>
  <c r="F36" i="1"/>
  <c r="E40" i="1"/>
  <c r="F40" i="1"/>
  <c r="E44" i="1"/>
  <c r="F44" i="1"/>
  <c r="E9" i="1"/>
  <c r="D9" i="1"/>
  <c r="E23" i="1"/>
  <c r="F23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22" i="1"/>
  <c r="Q24" i="1"/>
  <c r="Q23" i="1"/>
  <c r="Q25" i="1"/>
  <c r="D8" i="1"/>
  <c r="F16" i="1"/>
  <c r="F17" i="1" s="1"/>
  <c r="C17" i="1"/>
  <c r="Q21" i="1"/>
  <c r="G23" i="1"/>
  <c r="K23" i="1"/>
  <c r="E22" i="1"/>
  <c r="F22" i="1"/>
  <c r="G22" i="1"/>
  <c r="K22" i="1"/>
  <c r="E46" i="1"/>
  <c r="F46" i="1"/>
  <c r="G46" i="1"/>
  <c r="K46" i="1"/>
  <c r="G40" i="1"/>
  <c r="K40" i="1"/>
  <c r="E38" i="1"/>
  <c r="F38" i="1"/>
  <c r="G38" i="1"/>
  <c r="K38" i="1"/>
  <c r="G32" i="1"/>
  <c r="K32" i="1"/>
  <c r="E30" i="1"/>
  <c r="F30" i="1"/>
  <c r="G30" i="1"/>
  <c r="K30" i="1"/>
  <c r="E27" i="1"/>
  <c r="F27" i="1"/>
  <c r="G27" i="1"/>
  <c r="K27" i="1"/>
  <c r="E43" i="1"/>
  <c r="F43" i="1"/>
  <c r="E35" i="1"/>
  <c r="F35" i="1"/>
  <c r="G24" i="1"/>
  <c r="K24" i="1"/>
  <c r="E21" i="1"/>
  <c r="F21" i="1"/>
  <c r="G21" i="1"/>
  <c r="E45" i="1"/>
  <c r="F45" i="1"/>
  <c r="G45" i="1"/>
  <c r="K45" i="1"/>
  <c r="G39" i="1"/>
  <c r="K39" i="1"/>
  <c r="E37" i="1"/>
  <c r="F37" i="1"/>
  <c r="G37" i="1"/>
  <c r="K37" i="1"/>
  <c r="E29" i="1"/>
  <c r="F29" i="1"/>
  <c r="G29" i="1"/>
  <c r="K29" i="1"/>
  <c r="G44" i="1"/>
  <c r="K44" i="1"/>
  <c r="E42" i="1"/>
  <c r="F42" i="1"/>
  <c r="G42" i="1"/>
  <c r="K42" i="1"/>
  <c r="G36" i="1"/>
  <c r="K36" i="1"/>
  <c r="E34" i="1"/>
  <c r="F34" i="1"/>
  <c r="G34" i="1"/>
  <c r="K34" i="1"/>
  <c r="G28" i="1"/>
  <c r="K28" i="1"/>
  <c r="E26" i="1"/>
  <c r="F26" i="1"/>
  <c r="G26" i="1"/>
  <c r="K26" i="1"/>
  <c r="E24" i="1"/>
  <c r="F24" i="1"/>
  <c r="G41" i="1"/>
  <c r="K41" i="1"/>
  <c r="E39" i="1"/>
  <c r="F39" i="1"/>
  <c r="G33" i="1"/>
  <c r="K33" i="1"/>
  <c r="E31" i="1"/>
  <c r="F31" i="1"/>
  <c r="G31" i="1"/>
  <c r="K31" i="1"/>
  <c r="E25" i="1"/>
  <c r="F25" i="1"/>
  <c r="G25" i="1"/>
  <c r="K25" i="1"/>
  <c r="G43" i="1"/>
  <c r="K43" i="1"/>
  <c r="E41" i="1"/>
  <c r="F41" i="1"/>
  <c r="G35" i="1"/>
  <c r="K35" i="1"/>
  <c r="E33" i="1"/>
  <c r="F33" i="1"/>
  <c r="I21" i="1"/>
  <c r="C12" i="1"/>
  <c r="C11" i="1"/>
  <c r="O47" i="1" l="1"/>
  <c r="O44" i="1"/>
  <c r="O23" i="1"/>
  <c r="O27" i="1"/>
  <c r="O36" i="1"/>
  <c r="O22" i="1"/>
  <c r="O40" i="1"/>
  <c r="O43" i="1"/>
  <c r="O42" i="1"/>
  <c r="O26" i="1"/>
  <c r="O38" i="1"/>
  <c r="O25" i="1"/>
  <c r="O46" i="1"/>
  <c r="O37" i="1"/>
  <c r="O33" i="1"/>
  <c r="O45" i="1"/>
  <c r="O39" i="1"/>
  <c r="O32" i="1"/>
  <c r="O35" i="1"/>
  <c r="O34" i="1"/>
  <c r="O24" i="1"/>
  <c r="O30" i="1"/>
  <c r="O29" i="1"/>
  <c r="O28" i="1"/>
  <c r="C15" i="1"/>
  <c r="F18" i="1" s="1"/>
  <c r="O41" i="1"/>
  <c r="O31" i="1"/>
  <c r="O21" i="1"/>
  <c r="C16" i="1"/>
  <c r="D18" i="1" s="1"/>
  <c r="F19" i="1" l="1"/>
  <c r="C18" i="1"/>
</calcChain>
</file>

<file path=xl/sharedStrings.xml><?xml version="1.0" encoding="utf-8"?>
<sst xmlns="http://schemas.openxmlformats.org/spreadsheetml/2006/main" count="103" uniqueCount="52">
  <si>
    <t>II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</si>
  <si>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</si>
  <si>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</si>
  <si>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</si>
  <si>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</si>
  <si>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</si>
  <si>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</si>
  <si>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</si>
  <si>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</si>
  <si>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</si>
  <si>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</si>
  <si>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</si>
  <si>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</si>
  <si>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</si>
  <si>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</si>
  <si>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</si>
  <si>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</si>
  <si>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</si>
  <si>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</si>
  <si>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</si>
  <si>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</si>
  <si>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</si>
  <si>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</si>
  <si>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</si>
  <si>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</si>
  <si>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</si>
  <si>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</si>
  <si>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</si>
  <si>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</si>
  <si>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</si>
  <si>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</si>
  <si>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</si>
  <si>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</si>
  <si>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</si>
  <si>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</si>
  <si>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</si>
  <si>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</si>
  <si>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</si>
  <si>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</si>
  <si>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</si>
  <si>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</si>
  <si>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</si>
  <si>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V1067 Cas</t>
  </si>
  <si>
    <t>2013a</t>
  </si>
  <si>
    <t>G4309-0480</t>
  </si>
  <si>
    <t>EB</t>
  </si>
  <si>
    <t>V1067 Cas / GSC 4309-0480</t>
  </si>
  <si>
    <t>GCVS</t>
  </si>
  <si>
    <t>OEJV 0168</t>
  </si>
  <si>
    <t>I</t>
  </si>
  <si>
    <t>OEJV 0179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</si>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</sst>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3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16" fillId="0" borderId="0"/>
    <xf numFmtId="0" fontId="16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24" borderId="5" xfId="0" applyFont="1" applyFill="1" applyBorder="1">
      <alignment vertical="top"/>
    </xf>
    <xf numFmtId="0" fontId="18" fillId="0" borderId="5" xfId="0" applyFont="1" applyBorder="1" applyAlignment="1">
      <alignment horizontal="center"/>
    </xf>
    <xf numFmtId="0" fontId="16" fillId="0" borderId="5" xfId="0" applyFont="1" applyBorder="1" applyAlignment="1">
      <alignment horizontal="left"/>
    </xf>
    <xf numFmtId="0" fontId="6" fillId="24" borderId="5" xfId="0" applyFont="1" applyFill="1" applyBorder="1">
      <alignment vertical="top"/>
    </xf>
    <xf numFmtId="0" fontId="17" fillId="0" borderId="5" xfId="0" applyNumberFormat="1" applyFon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5" fillId="25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18" fillId="0" borderId="0" xfId="41" applyFont="1"/>
    <xf numFmtId="0" fontId="18" fillId="0" borderId="0" xfId="41" applyFont="1" applyAlignment="1">
      <alignment horizontal="center"/>
    </xf>
    <xf numFmtId="0" fontId="18" fillId="0" borderId="0" xfId="41" applyFont="1" applyAlignment="1">
      <alignment horizontal="left"/>
    </xf>
    <xf numFmtId="0" fontId="16" fillId="0" borderId="5" xfId="0" applyFont="1" applyBorder="1" applyAlignment="1">
      <alignment horizontal="left" vertical="center"/>
    </xf>
    <xf numFmtId="0" fontId="0" fillId="0" borderId="8" xfId="0" applyBorder="1" applyAlignment="1">
      <alignment horizontal="left"/>
    </xf>
    <xf numFmtId="0" fontId="8" fillId="26" borderId="0" xfId="0" applyFont="1" applyFill="1" applyAlignment="1"/>
    <xf numFmtId="0" fontId="36" fillId="0" borderId="0" xfId="0" applyFont="1" applyAlignment="1" applyProtection="1">
      <alignment horizontal="left"/>
      <protection locked="0"/>
    </xf>
    <xf numFmtId="0" fontId="36" fillId="0" borderId="0" xfId="0" applyFont="1" applyAlignment="1" applyProtection="1">
      <alignment horizontal="center"/>
      <protection locked="0"/>
    </xf>
    <xf numFmtId="176" fontId="36" fillId="0" borderId="0" xfId="0" applyNumberFormat="1" applyFont="1" applyAlignment="1" applyProtection="1">
      <alignment vertical="center" wrapText="1"/>
      <protection locked="0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V1067 Cas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12249.5</c:v>
                </c:pt>
                <c:pt idx="2">
                  <c:v>12280.5</c:v>
                </c:pt>
                <c:pt idx="3">
                  <c:v>12302.5</c:v>
                </c:pt>
                <c:pt idx="4">
                  <c:v>12304.5</c:v>
                </c:pt>
                <c:pt idx="5">
                  <c:v>14557.5</c:v>
                </c:pt>
                <c:pt idx="6">
                  <c:v>14557.5</c:v>
                </c:pt>
                <c:pt idx="7">
                  <c:v>14557.5</c:v>
                </c:pt>
                <c:pt idx="8">
                  <c:v>14558</c:v>
                </c:pt>
                <c:pt idx="9">
                  <c:v>14558</c:v>
                </c:pt>
                <c:pt idx="10">
                  <c:v>14558</c:v>
                </c:pt>
                <c:pt idx="11">
                  <c:v>14558</c:v>
                </c:pt>
                <c:pt idx="12">
                  <c:v>14577</c:v>
                </c:pt>
                <c:pt idx="13">
                  <c:v>14577</c:v>
                </c:pt>
                <c:pt idx="14">
                  <c:v>14594</c:v>
                </c:pt>
                <c:pt idx="15">
                  <c:v>14594</c:v>
                </c:pt>
                <c:pt idx="16">
                  <c:v>14594</c:v>
                </c:pt>
                <c:pt idx="17">
                  <c:v>14601</c:v>
                </c:pt>
                <c:pt idx="18">
                  <c:v>14601</c:v>
                </c:pt>
                <c:pt idx="19">
                  <c:v>14601</c:v>
                </c:pt>
                <c:pt idx="20">
                  <c:v>14714.5</c:v>
                </c:pt>
                <c:pt idx="21">
                  <c:v>14714.5</c:v>
                </c:pt>
                <c:pt idx="22">
                  <c:v>14714.5</c:v>
                </c:pt>
                <c:pt idx="23">
                  <c:v>14715</c:v>
                </c:pt>
                <c:pt idx="24">
                  <c:v>14715</c:v>
                </c:pt>
                <c:pt idx="25">
                  <c:v>14715</c:v>
                </c:pt>
                <c:pt idx="26">
                  <c:v>19201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CE-4D67-82CA-43DD262594B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12249.5</c:v>
                </c:pt>
                <c:pt idx="2">
                  <c:v>12280.5</c:v>
                </c:pt>
                <c:pt idx="3">
                  <c:v>12302.5</c:v>
                </c:pt>
                <c:pt idx="4">
                  <c:v>12304.5</c:v>
                </c:pt>
                <c:pt idx="5">
                  <c:v>14557.5</c:v>
                </c:pt>
                <c:pt idx="6">
                  <c:v>14557.5</c:v>
                </c:pt>
                <c:pt idx="7">
                  <c:v>14557.5</c:v>
                </c:pt>
                <c:pt idx="8">
                  <c:v>14558</c:v>
                </c:pt>
                <c:pt idx="9">
                  <c:v>14558</c:v>
                </c:pt>
                <c:pt idx="10">
                  <c:v>14558</c:v>
                </c:pt>
                <c:pt idx="11">
                  <c:v>14558</c:v>
                </c:pt>
                <c:pt idx="12">
                  <c:v>14577</c:v>
                </c:pt>
                <c:pt idx="13">
                  <c:v>14577</c:v>
                </c:pt>
                <c:pt idx="14">
                  <c:v>14594</c:v>
                </c:pt>
                <c:pt idx="15">
                  <c:v>14594</c:v>
                </c:pt>
                <c:pt idx="16">
                  <c:v>14594</c:v>
                </c:pt>
                <c:pt idx="17">
                  <c:v>14601</c:v>
                </c:pt>
                <c:pt idx="18">
                  <c:v>14601</c:v>
                </c:pt>
                <c:pt idx="19">
                  <c:v>14601</c:v>
                </c:pt>
                <c:pt idx="20">
                  <c:v>14714.5</c:v>
                </c:pt>
                <c:pt idx="21">
                  <c:v>14714.5</c:v>
                </c:pt>
                <c:pt idx="22">
                  <c:v>14714.5</c:v>
                </c:pt>
                <c:pt idx="23">
                  <c:v>14715</c:v>
                </c:pt>
                <c:pt idx="24">
                  <c:v>14715</c:v>
                </c:pt>
                <c:pt idx="25">
                  <c:v>14715</c:v>
                </c:pt>
                <c:pt idx="26">
                  <c:v>19201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CE-4D67-82CA-43DD262594B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12249.5</c:v>
                </c:pt>
                <c:pt idx="2">
                  <c:v>12280.5</c:v>
                </c:pt>
                <c:pt idx="3">
                  <c:v>12302.5</c:v>
                </c:pt>
                <c:pt idx="4">
                  <c:v>12304.5</c:v>
                </c:pt>
                <c:pt idx="5">
                  <c:v>14557.5</c:v>
                </c:pt>
                <c:pt idx="6">
                  <c:v>14557.5</c:v>
                </c:pt>
                <c:pt idx="7">
                  <c:v>14557.5</c:v>
                </c:pt>
                <c:pt idx="8">
                  <c:v>14558</c:v>
                </c:pt>
                <c:pt idx="9">
                  <c:v>14558</c:v>
                </c:pt>
                <c:pt idx="10">
                  <c:v>14558</c:v>
                </c:pt>
                <c:pt idx="11">
                  <c:v>14558</c:v>
                </c:pt>
                <c:pt idx="12">
                  <c:v>14577</c:v>
                </c:pt>
                <c:pt idx="13">
                  <c:v>14577</c:v>
                </c:pt>
                <c:pt idx="14">
                  <c:v>14594</c:v>
                </c:pt>
                <c:pt idx="15">
                  <c:v>14594</c:v>
                </c:pt>
                <c:pt idx="16">
                  <c:v>14594</c:v>
                </c:pt>
                <c:pt idx="17">
                  <c:v>14601</c:v>
                </c:pt>
                <c:pt idx="18">
                  <c:v>14601</c:v>
                </c:pt>
                <c:pt idx="19">
                  <c:v>14601</c:v>
                </c:pt>
                <c:pt idx="20">
                  <c:v>14714.5</c:v>
                </c:pt>
                <c:pt idx="21">
                  <c:v>14714.5</c:v>
                </c:pt>
                <c:pt idx="22">
                  <c:v>14714.5</c:v>
                </c:pt>
                <c:pt idx="23">
                  <c:v>14715</c:v>
                </c:pt>
                <c:pt idx="24">
                  <c:v>14715</c:v>
                </c:pt>
                <c:pt idx="25">
                  <c:v>14715</c:v>
                </c:pt>
                <c:pt idx="26">
                  <c:v>19201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CE-4D67-82CA-43DD262594B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12249.5</c:v>
                </c:pt>
                <c:pt idx="2">
                  <c:v>12280.5</c:v>
                </c:pt>
                <c:pt idx="3">
                  <c:v>12302.5</c:v>
                </c:pt>
                <c:pt idx="4">
                  <c:v>12304.5</c:v>
                </c:pt>
                <c:pt idx="5">
                  <c:v>14557.5</c:v>
                </c:pt>
                <c:pt idx="6">
                  <c:v>14557.5</c:v>
                </c:pt>
                <c:pt idx="7">
                  <c:v>14557.5</c:v>
                </c:pt>
                <c:pt idx="8">
                  <c:v>14558</c:v>
                </c:pt>
                <c:pt idx="9">
                  <c:v>14558</c:v>
                </c:pt>
                <c:pt idx="10">
                  <c:v>14558</c:v>
                </c:pt>
                <c:pt idx="11">
                  <c:v>14558</c:v>
                </c:pt>
                <c:pt idx="12">
                  <c:v>14577</c:v>
                </c:pt>
                <c:pt idx="13">
                  <c:v>14577</c:v>
                </c:pt>
                <c:pt idx="14">
                  <c:v>14594</c:v>
                </c:pt>
                <c:pt idx="15">
                  <c:v>14594</c:v>
                </c:pt>
                <c:pt idx="16">
                  <c:v>14594</c:v>
                </c:pt>
                <c:pt idx="17">
                  <c:v>14601</c:v>
                </c:pt>
                <c:pt idx="18">
                  <c:v>14601</c:v>
                </c:pt>
                <c:pt idx="19">
                  <c:v>14601</c:v>
                </c:pt>
                <c:pt idx="20">
                  <c:v>14714.5</c:v>
                </c:pt>
                <c:pt idx="21">
                  <c:v>14714.5</c:v>
                </c:pt>
                <c:pt idx="22">
                  <c:v>14714.5</c:v>
                </c:pt>
                <c:pt idx="23">
                  <c:v>14715</c:v>
                </c:pt>
                <c:pt idx="24">
                  <c:v>14715</c:v>
                </c:pt>
                <c:pt idx="25">
                  <c:v>14715</c:v>
                </c:pt>
                <c:pt idx="26">
                  <c:v>19201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8.3760000001348089E-2</c:v>
                </c:pt>
                <c:pt idx="2">
                  <c:v>8.5050000001501758E-2</c:v>
                </c:pt>
                <c:pt idx="3">
                  <c:v>8.5469999998167623E-2</c:v>
                </c:pt>
                <c:pt idx="4">
                  <c:v>8.5299999998824205E-2</c:v>
                </c:pt>
                <c:pt idx="5">
                  <c:v>9.9049999997077975E-2</c:v>
                </c:pt>
                <c:pt idx="6">
                  <c:v>9.9309999997785781E-2</c:v>
                </c:pt>
                <c:pt idx="7">
                  <c:v>0.10431999999855179</c:v>
                </c:pt>
                <c:pt idx="8">
                  <c:v>9.9020000001473818E-2</c:v>
                </c:pt>
                <c:pt idx="9">
                  <c:v>9.9090000003343448E-2</c:v>
                </c:pt>
                <c:pt idx="10">
                  <c:v>9.9220000003697351E-2</c:v>
                </c:pt>
                <c:pt idx="11">
                  <c:v>9.9780000004102476E-2</c:v>
                </c:pt>
                <c:pt idx="12">
                  <c:v>9.9779999996826518E-2</c:v>
                </c:pt>
                <c:pt idx="13">
                  <c:v>9.9860000002081506E-2</c:v>
                </c:pt>
                <c:pt idx="14">
                  <c:v>9.9979999999050051E-2</c:v>
                </c:pt>
                <c:pt idx="15">
                  <c:v>0.10012999999889871</c:v>
                </c:pt>
                <c:pt idx="16">
                  <c:v>0.10018000000127358</c:v>
                </c:pt>
                <c:pt idx="17">
                  <c:v>0.10031000000162749</c:v>
                </c:pt>
                <c:pt idx="18">
                  <c:v>0.10031000000162749</c:v>
                </c:pt>
                <c:pt idx="19">
                  <c:v>0.10070000000268919</c:v>
                </c:pt>
                <c:pt idx="20">
                  <c:v>0.10063999999692896</c:v>
                </c:pt>
                <c:pt idx="21">
                  <c:v>0.10076999999728287</c:v>
                </c:pt>
                <c:pt idx="22">
                  <c:v>0.10086999999475665</c:v>
                </c:pt>
                <c:pt idx="23">
                  <c:v>0.10078999999677762</c:v>
                </c:pt>
                <c:pt idx="24">
                  <c:v>0.1009699999995064</c:v>
                </c:pt>
                <c:pt idx="25">
                  <c:v>0.10128000000258908</c:v>
                </c:pt>
                <c:pt idx="26">
                  <c:v>-8.2540000090375543E-2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ECE-4D67-82CA-43DD262594B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12249.5</c:v>
                </c:pt>
                <c:pt idx="2">
                  <c:v>12280.5</c:v>
                </c:pt>
                <c:pt idx="3">
                  <c:v>12302.5</c:v>
                </c:pt>
                <c:pt idx="4">
                  <c:v>12304.5</c:v>
                </c:pt>
                <c:pt idx="5">
                  <c:v>14557.5</c:v>
                </c:pt>
                <c:pt idx="6">
                  <c:v>14557.5</c:v>
                </c:pt>
                <c:pt idx="7">
                  <c:v>14557.5</c:v>
                </c:pt>
                <c:pt idx="8">
                  <c:v>14558</c:v>
                </c:pt>
                <c:pt idx="9">
                  <c:v>14558</c:v>
                </c:pt>
                <c:pt idx="10">
                  <c:v>14558</c:v>
                </c:pt>
                <c:pt idx="11">
                  <c:v>14558</c:v>
                </c:pt>
                <c:pt idx="12">
                  <c:v>14577</c:v>
                </c:pt>
                <c:pt idx="13">
                  <c:v>14577</c:v>
                </c:pt>
                <c:pt idx="14">
                  <c:v>14594</c:v>
                </c:pt>
                <c:pt idx="15">
                  <c:v>14594</c:v>
                </c:pt>
                <c:pt idx="16">
                  <c:v>14594</c:v>
                </c:pt>
                <c:pt idx="17">
                  <c:v>14601</c:v>
                </c:pt>
                <c:pt idx="18">
                  <c:v>14601</c:v>
                </c:pt>
                <c:pt idx="19">
                  <c:v>14601</c:v>
                </c:pt>
                <c:pt idx="20">
                  <c:v>14714.5</c:v>
                </c:pt>
                <c:pt idx="21">
                  <c:v>14714.5</c:v>
                </c:pt>
                <c:pt idx="22">
                  <c:v>14714.5</c:v>
                </c:pt>
                <c:pt idx="23">
                  <c:v>14715</c:v>
                </c:pt>
                <c:pt idx="24">
                  <c:v>14715</c:v>
                </c:pt>
                <c:pt idx="25">
                  <c:v>14715</c:v>
                </c:pt>
                <c:pt idx="26">
                  <c:v>19201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ECE-4D67-82CA-43DD262594B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12249.5</c:v>
                </c:pt>
                <c:pt idx="2">
                  <c:v>12280.5</c:v>
                </c:pt>
                <c:pt idx="3">
                  <c:v>12302.5</c:v>
                </c:pt>
                <c:pt idx="4">
                  <c:v>12304.5</c:v>
                </c:pt>
                <c:pt idx="5">
                  <c:v>14557.5</c:v>
                </c:pt>
                <c:pt idx="6">
                  <c:v>14557.5</c:v>
                </c:pt>
                <c:pt idx="7">
                  <c:v>14557.5</c:v>
                </c:pt>
                <c:pt idx="8">
                  <c:v>14558</c:v>
                </c:pt>
                <c:pt idx="9">
                  <c:v>14558</c:v>
                </c:pt>
                <c:pt idx="10">
                  <c:v>14558</c:v>
                </c:pt>
                <c:pt idx="11">
                  <c:v>14558</c:v>
                </c:pt>
                <c:pt idx="12">
                  <c:v>14577</c:v>
                </c:pt>
                <c:pt idx="13">
                  <c:v>14577</c:v>
                </c:pt>
                <c:pt idx="14">
                  <c:v>14594</c:v>
                </c:pt>
                <c:pt idx="15">
                  <c:v>14594</c:v>
                </c:pt>
                <c:pt idx="16">
                  <c:v>14594</c:v>
                </c:pt>
                <c:pt idx="17">
                  <c:v>14601</c:v>
                </c:pt>
                <c:pt idx="18">
                  <c:v>14601</c:v>
                </c:pt>
                <c:pt idx="19">
                  <c:v>14601</c:v>
                </c:pt>
                <c:pt idx="20">
                  <c:v>14714.5</c:v>
                </c:pt>
                <c:pt idx="21">
                  <c:v>14714.5</c:v>
                </c:pt>
                <c:pt idx="22">
                  <c:v>14714.5</c:v>
                </c:pt>
                <c:pt idx="23">
                  <c:v>14715</c:v>
                </c:pt>
                <c:pt idx="24">
                  <c:v>14715</c:v>
                </c:pt>
                <c:pt idx="25">
                  <c:v>14715</c:v>
                </c:pt>
                <c:pt idx="26">
                  <c:v>19201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ECE-4D67-82CA-43DD262594B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12249.5</c:v>
                </c:pt>
                <c:pt idx="2">
                  <c:v>12280.5</c:v>
                </c:pt>
                <c:pt idx="3">
                  <c:v>12302.5</c:v>
                </c:pt>
                <c:pt idx="4">
                  <c:v>12304.5</c:v>
                </c:pt>
                <c:pt idx="5">
                  <c:v>14557.5</c:v>
                </c:pt>
                <c:pt idx="6">
                  <c:v>14557.5</c:v>
                </c:pt>
                <c:pt idx="7">
                  <c:v>14557.5</c:v>
                </c:pt>
                <c:pt idx="8">
                  <c:v>14558</c:v>
                </c:pt>
                <c:pt idx="9">
                  <c:v>14558</c:v>
                </c:pt>
                <c:pt idx="10">
                  <c:v>14558</c:v>
                </c:pt>
                <c:pt idx="11">
                  <c:v>14558</c:v>
                </c:pt>
                <c:pt idx="12">
                  <c:v>14577</c:v>
                </c:pt>
                <c:pt idx="13">
                  <c:v>14577</c:v>
                </c:pt>
                <c:pt idx="14">
                  <c:v>14594</c:v>
                </c:pt>
                <c:pt idx="15">
                  <c:v>14594</c:v>
                </c:pt>
                <c:pt idx="16">
                  <c:v>14594</c:v>
                </c:pt>
                <c:pt idx="17">
                  <c:v>14601</c:v>
                </c:pt>
                <c:pt idx="18">
                  <c:v>14601</c:v>
                </c:pt>
                <c:pt idx="19">
                  <c:v>14601</c:v>
                </c:pt>
                <c:pt idx="20">
                  <c:v>14714.5</c:v>
                </c:pt>
                <c:pt idx="21">
                  <c:v>14714.5</c:v>
                </c:pt>
                <c:pt idx="22">
                  <c:v>14714.5</c:v>
                </c:pt>
                <c:pt idx="23">
                  <c:v>14715</c:v>
                </c:pt>
                <c:pt idx="24">
                  <c:v>14715</c:v>
                </c:pt>
                <c:pt idx="25">
                  <c:v>14715</c:v>
                </c:pt>
                <c:pt idx="26">
                  <c:v>19201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ECE-4D67-82CA-43DD262594B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12249.5</c:v>
                </c:pt>
                <c:pt idx="2">
                  <c:v>12280.5</c:v>
                </c:pt>
                <c:pt idx="3">
                  <c:v>12302.5</c:v>
                </c:pt>
                <c:pt idx="4">
                  <c:v>12304.5</c:v>
                </c:pt>
                <c:pt idx="5">
                  <c:v>14557.5</c:v>
                </c:pt>
                <c:pt idx="6">
                  <c:v>14557.5</c:v>
                </c:pt>
                <c:pt idx="7">
                  <c:v>14557.5</c:v>
                </c:pt>
                <c:pt idx="8">
                  <c:v>14558</c:v>
                </c:pt>
                <c:pt idx="9">
                  <c:v>14558</c:v>
                </c:pt>
                <c:pt idx="10">
                  <c:v>14558</c:v>
                </c:pt>
                <c:pt idx="11">
                  <c:v>14558</c:v>
                </c:pt>
                <c:pt idx="12">
                  <c:v>14577</c:v>
                </c:pt>
                <c:pt idx="13">
                  <c:v>14577</c:v>
                </c:pt>
                <c:pt idx="14">
                  <c:v>14594</c:v>
                </c:pt>
                <c:pt idx="15">
                  <c:v>14594</c:v>
                </c:pt>
                <c:pt idx="16">
                  <c:v>14594</c:v>
                </c:pt>
                <c:pt idx="17">
                  <c:v>14601</c:v>
                </c:pt>
                <c:pt idx="18">
                  <c:v>14601</c:v>
                </c:pt>
                <c:pt idx="19">
                  <c:v>14601</c:v>
                </c:pt>
                <c:pt idx="20">
                  <c:v>14714.5</c:v>
                </c:pt>
                <c:pt idx="21">
                  <c:v>14714.5</c:v>
                </c:pt>
                <c:pt idx="22">
                  <c:v>14714.5</c:v>
                </c:pt>
                <c:pt idx="23">
                  <c:v>14715</c:v>
                </c:pt>
                <c:pt idx="24">
                  <c:v>14715</c:v>
                </c:pt>
                <c:pt idx="25">
                  <c:v>14715</c:v>
                </c:pt>
                <c:pt idx="26">
                  <c:v>19201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5.7470537293186581E-2</c:v>
                </c:pt>
                <c:pt idx="1">
                  <c:v>8.3965764573272594E-2</c:v>
                </c:pt>
                <c:pt idx="2">
                  <c:v>8.4032816456670503E-2</c:v>
                </c:pt>
                <c:pt idx="3">
                  <c:v>8.4080401664243215E-2</c:v>
                </c:pt>
                <c:pt idx="4">
                  <c:v>8.4084727592204367E-2</c:v>
                </c:pt>
                <c:pt idx="5">
                  <c:v>8.8957885440445833E-2</c:v>
                </c:pt>
                <c:pt idx="6">
                  <c:v>8.8957885440445833E-2</c:v>
                </c:pt>
                <c:pt idx="7">
                  <c:v>8.8957885440445833E-2</c:v>
                </c:pt>
                <c:pt idx="8">
                  <c:v>8.8958966922436114E-2</c:v>
                </c:pt>
                <c:pt idx="9">
                  <c:v>8.8958966922436114E-2</c:v>
                </c:pt>
                <c:pt idx="10">
                  <c:v>8.8958966922436114E-2</c:v>
                </c:pt>
                <c:pt idx="11">
                  <c:v>8.8958966922436114E-2</c:v>
                </c:pt>
                <c:pt idx="12">
                  <c:v>8.9000063238067084E-2</c:v>
                </c:pt>
                <c:pt idx="13">
                  <c:v>8.9000063238067084E-2</c:v>
                </c:pt>
                <c:pt idx="14">
                  <c:v>8.9036833625736916E-2</c:v>
                </c:pt>
                <c:pt idx="15">
                  <c:v>8.9036833625736916E-2</c:v>
                </c:pt>
                <c:pt idx="16">
                  <c:v>8.9036833625736916E-2</c:v>
                </c:pt>
                <c:pt idx="17">
                  <c:v>8.9051974373600962E-2</c:v>
                </c:pt>
                <c:pt idx="18">
                  <c:v>8.9051974373600962E-2</c:v>
                </c:pt>
                <c:pt idx="19">
                  <c:v>8.9051974373600962E-2</c:v>
                </c:pt>
                <c:pt idx="20">
                  <c:v>8.9297470785396516E-2</c:v>
                </c:pt>
                <c:pt idx="21">
                  <c:v>8.9297470785396516E-2</c:v>
                </c:pt>
                <c:pt idx="22">
                  <c:v>8.9297470785396516E-2</c:v>
                </c:pt>
                <c:pt idx="23">
                  <c:v>8.929855226738681E-2</c:v>
                </c:pt>
                <c:pt idx="24">
                  <c:v>8.929855226738681E-2</c:v>
                </c:pt>
                <c:pt idx="25">
                  <c:v>8.929855226738681E-2</c:v>
                </c:pt>
                <c:pt idx="26">
                  <c:v>9.9001608684258169E-2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ECE-4D67-82CA-43DD262594B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12249.5</c:v>
                </c:pt>
                <c:pt idx="2">
                  <c:v>12280.5</c:v>
                </c:pt>
                <c:pt idx="3">
                  <c:v>12302.5</c:v>
                </c:pt>
                <c:pt idx="4">
                  <c:v>12304.5</c:v>
                </c:pt>
                <c:pt idx="5">
                  <c:v>14557.5</c:v>
                </c:pt>
                <c:pt idx="6">
                  <c:v>14557.5</c:v>
                </c:pt>
                <c:pt idx="7">
                  <c:v>14557.5</c:v>
                </c:pt>
                <c:pt idx="8">
                  <c:v>14558</c:v>
                </c:pt>
                <c:pt idx="9">
                  <c:v>14558</c:v>
                </c:pt>
                <c:pt idx="10">
                  <c:v>14558</c:v>
                </c:pt>
                <c:pt idx="11">
                  <c:v>14558</c:v>
                </c:pt>
                <c:pt idx="12">
                  <c:v>14577</c:v>
                </c:pt>
                <c:pt idx="13">
                  <c:v>14577</c:v>
                </c:pt>
                <c:pt idx="14">
                  <c:v>14594</c:v>
                </c:pt>
                <c:pt idx="15">
                  <c:v>14594</c:v>
                </c:pt>
                <c:pt idx="16">
                  <c:v>14594</c:v>
                </c:pt>
                <c:pt idx="17">
                  <c:v>14601</c:v>
                </c:pt>
                <c:pt idx="18">
                  <c:v>14601</c:v>
                </c:pt>
                <c:pt idx="19">
                  <c:v>14601</c:v>
                </c:pt>
                <c:pt idx="20">
                  <c:v>14714.5</c:v>
                </c:pt>
                <c:pt idx="21">
                  <c:v>14714.5</c:v>
                </c:pt>
                <c:pt idx="22">
                  <c:v>14714.5</c:v>
                </c:pt>
                <c:pt idx="23">
                  <c:v>14715</c:v>
                </c:pt>
                <c:pt idx="24">
                  <c:v>14715</c:v>
                </c:pt>
                <c:pt idx="25">
                  <c:v>14715</c:v>
                </c:pt>
                <c:pt idx="26">
                  <c:v>19201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ECE-4D67-82CA-43DD26259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884272"/>
        <c:axId val="1"/>
      </c:scatterChart>
      <c:valAx>
        <c:axId val="667884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78842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1B9E665-D4C9-5E0C-0B5A-9628EEE5E6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style="8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>
      <c r="A1" s="1" t="s">
        <v>46</v>
      </c>
      <c r="F1" s="33" t="s">
        <v>42</v>
      </c>
      <c r="G1" s="47" t="s">
        <v>43</v>
      </c>
      <c r="H1" s="34"/>
      <c r="I1" s="35" t="s">
        <v>44</v>
      </c>
      <c r="J1" s="36" t="s">
        <v>42</v>
      </c>
      <c r="K1" s="37">
        <v>1.1300999999999999</v>
      </c>
      <c r="L1" s="38">
        <v>74.435400000000001</v>
      </c>
      <c r="M1" s="39">
        <v>51608.517</v>
      </c>
      <c r="N1" s="39">
        <v>0.41324</v>
      </c>
      <c r="O1" s="40" t="s">
        <v>45</v>
      </c>
    </row>
    <row r="2" spans="1:15">
      <c r="A2" t="s">
        <v>24</v>
      </c>
      <c r="B2" t="s">
        <v>45</v>
      </c>
      <c r="C2" s="30"/>
      <c r="D2" s="3"/>
    </row>
    <row r="3" spans="1:15" ht="13.5" thickBot="1"/>
    <row r="4" spans="1:15" ht="14.25" thickTop="1" thickBot="1">
      <c r="A4" s="5" t="s">
        <v>1</v>
      </c>
      <c r="C4" s="27">
        <v>51608.517</v>
      </c>
      <c r="D4" s="28">
        <v>0.41324</v>
      </c>
    </row>
    <row r="5" spans="1:15" ht="13.5" thickTop="1">
      <c r="A5" s="9" t="s">
        <v>29</v>
      </c>
      <c r="B5" s="10"/>
      <c r="C5" s="11">
        <v>-9.5</v>
      </c>
      <c r="D5" s="10" t="s">
        <v>30</v>
      </c>
      <c r="E5" s="10"/>
    </row>
    <row r="6" spans="1:15">
      <c r="A6" s="5" t="s">
        <v>2</v>
      </c>
    </row>
    <row r="7" spans="1:15">
      <c r="A7" t="s">
        <v>3</v>
      </c>
      <c r="C7" s="8">
        <f>M1</f>
        <v>51608.517</v>
      </c>
      <c r="D7" s="29" t="s">
        <v>47</v>
      </c>
    </row>
    <row r="8" spans="1:15">
      <c r="A8" t="s">
        <v>4</v>
      </c>
      <c r="C8" s="8">
        <f>N1</f>
        <v>0.41324</v>
      </c>
      <c r="D8" s="29" t="str">
        <f>D7</f>
        <v>GCVS</v>
      </c>
    </row>
    <row r="9" spans="1:15">
      <c r="A9" s="24" t="s">
        <v>33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>
      <c r="A10" s="10"/>
      <c r="B10" s="10"/>
      <c r="C10" s="4" t="s">
        <v>20</v>
      </c>
      <c r="D10" s="4" t="s">
        <v>21</v>
      </c>
      <c r="E10" s="10"/>
    </row>
    <row r="11" spans="1:15">
      <c r="A11" s="10" t="s">
        <v>16</v>
      </c>
      <c r="B11" s="10"/>
      <c r="C11" s="21">
        <f ca="1">INTERCEPT(INDIRECT($E$9):G992,INDIRECT($D$9):F992)</f>
        <v>5.7470537293186581E-2</v>
      </c>
      <c r="D11" s="3"/>
      <c r="E11" s="10"/>
    </row>
    <row r="12" spans="1:15">
      <c r="A12" s="10" t="s">
        <v>17</v>
      </c>
      <c r="B12" s="10"/>
      <c r="C12" s="21">
        <f ca="1">SLOPE(INDIRECT($E$9):G992,INDIRECT($D$9):F992)</f>
        <v>2.1629639805776571E-6</v>
      </c>
      <c r="D12" s="3"/>
      <c r="E12" s="10"/>
    </row>
    <row r="13" spans="1:15">
      <c r="A13" s="10" t="s">
        <v>19</v>
      </c>
      <c r="B13" s="10"/>
      <c r="C13" s="3" t="s">
        <v>14</v>
      </c>
    </row>
    <row r="14" spans="1:15">
      <c r="A14" s="10"/>
      <c r="B14" s="10"/>
      <c r="C14" s="10"/>
    </row>
    <row r="15" spans="1:15">
      <c r="A15" s="12" t="s">
        <v>18</v>
      </c>
      <c r="B15" s="10"/>
      <c r="C15" s="13">
        <f ca="1">(C7+C11)+(C8+C12)*INT(MAX(F21:F3533))</f>
        <v>59543.237241608687</v>
      </c>
      <c r="E15" s="14" t="s">
        <v>35</v>
      </c>
      <c r="F15" s="31">
        <v>1</v>
      </c>
    </row>
    <row r="16" spans="1:15">
      <c r="A16" s="16" t="s">
        <v>5</v>
      </c>
      <c r="B16" s="10"/>
      <c r="C16" s="17">
        <f ca="1">+C8+C12</f>
        <v>0.41324216296398059</v>
      </c>
      <c r="E16" s="14" t="s">
        <v>31</v>
      </c>
      <c r="F16" s="32">
        <f ca="1">NOW()+15018.5+$C$5/24</f>
        <v>60175.811178935182</v>
      </c>
    </row>
    <row r="17" spans="1:21" ht="13.5" thickBot="1">
      <c r="A17" s="14" t="s">
        <v>28</v>
      </c>
      <c r="B17" s="10"/>
      <c r="C17" s="10">
        <f>COUNT(C21:C2191)</f>
        <v>27</v>
      </c>
      <c r="E17" s="14" t="s">
        <v>36</v>
      </c>
      <c r="F17" s="15">
        <f ca="1">ROUND(2*(F16-$C$7)/$C$8,0)/2+F15</f>
        <v>20733</v>
      </c>
    </row>
    <row r="18" spans="1:21" ht="14.25" thickTop="1" thickBot="1">
      <c r="A18" s="16" t="s">
        <v>6</v>
      </c>
      <c r="B18" s="10"/>
      <c r="C18" s="19">
        <f ca="1">+C15</f>
        <v>59543.237241608687</v>
      </c>
      <c r="D18" s="20">
        <f ca="1">+C16</f>
        <v>0.41324216296398059</v>
      </c>
      <c r="E18" s="14" t="s">
        <v>37</v>
      </c>
      <c r="F18" s="23">
        <f ca="1">ROUND(2*(F16-$C$15)/$C$16,0)/2+F15</f>
        <v>1532</v>
      </c>
    </row>
    <row r="19" spans="1:21" ht="13.5" thickTop="1">
      <c r="E19" s="14" t="s">
        <v>32</v>
      </c>
      <c r="F19" s="18">
        <f ca="1">+$C$15+$C$16*F18-15018.5-$C$5/24</f>
        <v>45158.220068602845</v>
      </c>
    </row>
    <row r="20" spans="1:21" ht="13.5" thickBot="1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8" t="s">
        <v>12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26" t="s">
        <v>34</v>
      </c>
    </row>
    <row r="21" spans="1:21">
      <c r="A21" t="s">
        <v>47</v>
      </c>
      <c r="C21" s="8">
        <v>51608.517</v>
      </c>
      <c r="D21" s="8" t="s">
        <v>14</v>
      </c>
      <c r="E21">
        <f t="shared" ref="E21:E27" si="0">+(C21-C$7)/C$8</f>
        <v>0</v>
      </c>
      <c r="F21">
        <f t="shared" ref="F21:F46" si="1">ROUND(2*E21,0)/2</f>
        <v>0</v>
      </c>
      <c r="G21" s="8">
        <f t="shared" ref="G21:G46" si="2">+C21-(C$7+F21*C$8)</f>
        <v>0</v>
      </c>
      <c r="I21">
        <f>+G21</f>
        <v>0</v>
      </c>
      <c r="O21">
        <f t="shared" ref="O21:O46" ca="1" si="3">+C$11+C$12*$F21</f>
        <v>5.7470537293186581E-2</v>
      </c>
      <c r="Q21" s="2">
        <f t="shared" ref="Q21:Q46" si="4">+C21-15018.5</f>
        <v>36590.017</v>
      </c>
    </row>
    <row r="22" spans="1:21">
      <c r="A22" s="41" t="s">
        <v>48</v>
      </c>
      <c r="B22" s="42" t="s">
        <v>49</v>
      </c>
      <c r="C22" s="43">
        <v>56670.584139999999</v>
      </c>
      <c r="D22" s="41">
        <v>2.0000000000000001E-4</v>
      </c>
      <c r="E22">
        <f t="shared" si="0"/>
        <v>12249.702690930208</v>
      </c>
      <c r="F22">
        <f t="shared" si="1"/>
        <v>12249.5</v>
      </c>
      <c r="G22" s="8">
        <f t="shared" si="2"/>
        <v>8.3760000001348089E-2</v>
      </c>
      <c r="K22">
        <f t="shared" ref="K22:K46" si="5">+G22</f>
        <v>8.3760000001348089E-2</v>
      </c>
      <c r="O22">
        <f t="shared" ca="1" si="3"/>
        <v>8.3965764573272594E-2</v>
      </c>
      <c r="Q22" s="2">
        <f t="shared" si="4"/>
        <v>41652.084139999999</v>
      </c>
    </row>
    <row r="23" spans="1:21">
      <c r="A23" s="41" t="s">
        <v>48</v>
      </c>
      <c r="B23" s="42" t="s">
        <v>49</v>
      </c>
      <c r="C23" s="43">
        <v>56683.39587</v>
      </c>
      <c r="D23" s="41">
        <v>1E-4</v>
      </c>
      <c r="E23">
        <f t="shared" si="0"/>
        <v>12280.705812602848</v>
      </c>
      <c r="F23">
        <f t="shared" si="1"/>
        <v>12280.5</v>
      </c>
      <c r="G23" s="8">
        <f t="shared" si="2"/>
        <v>8.5050000001501758E-2</v>
      </c>
      <c r="K23">
        <f t="shared" si="5"/>
        <v>8.5050000001501758E-2</v>
      </c>
      <c r="O23">
        <f t="shared" ca="1" si="3"/>
        <v>8.4032816456670503E-2</v>
      </c>
      <c r="Q23" s="2">
        <f t="shared" si="4"/>
        <v>41664.89587</v>
      </c>
    </row>
    <row r="24" spans="1:21">
      <c r="A24" s="41" t="s">
        <v>48</v>
      </c>
      <c r="B24" s="42" t="s">
        <v>49</v>
      </c>
      <c r="C24" s="43">
        <v>56692.487569999998</v>
      </c>
      <c r="D24" s="41">
        <v>1E-4</v>
      </c>
      <c r="E24">
        <f t="shared" si="0"/>
        <v>12302.706828961373</v>
      </c>
      <c r="F24">
        <f t="shared" si="1"/>
        <v>12302.5</v>
      </c>
      <c r="G24" s="8">
        <f t="shared" si="2"/>
        <v>8.5469999998167623E-2</v>
      </c>
      <c r="K24">
        <f t="shared" si="5"/>
        <v>8.5469999998167623E-2</v>
      </c>
      <c r="O24">
        <f t="shared" ca="1" si="3"/>
        <v>8.4080401664243215E-2</v>
      </c>
      <c r="Q24" s="2">
        <f t="shared" si="4"/>
        <v>41673.987569999998</v>
      </c>
    </row>
    <row r="25" spans="1:21">
      <c r="A25" s="41" t="s">
        <v>48</v>
      </c>
      <c r="B25" s="42" t="s">
        <v>49</v>
      </c>
      <c r="C25" s="43">
        <v>56693.313880000002</v>
      </c>
      <c r="D25" s="41">
        <v>1E-4</v>
      </c>
      <c r="E25">
        <f t="shared" si="0"/>
        <v>12304.706417578167</v>
      </c>
      <c r="F25">
        <f t="shared" si="1"/>
        <v>12304.5</v>
      </c>
      <c r="G25" s="8">
        <f t="shared" si="2"/>
        <v>8.5299999998824205E-2</v>
      </c>
      <c r="K25">
        <f t="shared" si="5"/>
        <v>8.5299999998824205E-2</v>
      </c>
      <c r="O25">
        <f t="shared" ca="1" si="3"/>
        <v>8.4084727592204367E-2</v>
      </c>
      <c r="Q25" s="2">
        <f t="shared" si="4"/>
        <v>41674.813880000002</v>
      </c>
    </row>
    <row r="26" spans="1:21">
      <c r="A26" s="44" t="s">
        <v>50</v>
      </c>
      <c r="B26" s="45" t="s">
        <v>0</v>
      </c>
      <c r="C26" s="46">
        <v>57624.357349999998</v>
      </c>
      <c r="D26" s="46">
        <v>2.0000000000000001E-4</v>
      </c>
      <c r="E26">
        <f t="shared" si="0"/>
        <v>14557.739691220595</v>
      </c>
      <c r="F26">
        <f t="shared" si="1"/>
        <v>14557.5</v>
      </c>
      <c r="G26" s="8">
        <f t="shared" si="2"/>
        <v>9.9049999997077975E-2</v>
      </c>
      <c r="K26">
        <f t="shared" si="5"/>
        <v>9.9049999997077975E-2</v>
      </c>
      <c r="O26">
        <f t="shared" ca="1" si="3"/>
        <v>8.8957885440445833E-2</v>
      </c>
      <c r="Q26" s="2">
        <f t="shared" si="4"/>
        <v>42605.857349999998</v>
      </c>
    </row>
    <row r="27" spans="1:21">
      <c r="A27" s="44" t="s">
        <v>50</v>
      </c>
      <c r="B27" s="45" t="s">
        <v>0</v>
      </c>
      <c r="C27" s="46">
        <v>57624.357609999999</v>
      </c>
      <c r="D27" s="46">
        <v>1E-4</v>
      </c>
      <c r="E27">
        <f t="shared" si="0"/>
        <v>14557.740320394927</v>
      </c>
      <c r="F27">
        <f t="shared" si="1"/>
        <v>14557.5</v>
      </c>
      <c r="G27" s="8">
        <f t="shared" si="2"/>
        <v>9.9309999997785781E-2</v>
      </c>
      <c r="K27">
        <f t="shared" si="5"/>
        <v>9.9309999997785781E-2</v>
      </c>
      <c r="O27">
        <f t="shared" ca="1" si="3"/>
        <v>8.8957885440445833E-2</v>
      </c>
      <c r="Q27" s="2">
        <f t="shared" si="4"/>
        <v>42605.857609999999</v>
      </c>
    </row>
    <row r="28" spans="1:21">
      <c r="A28" s="44" t="s">
        <v>50</v>
      </c>
      <c r="B28" s="45" t="s">
        <v>0</v>
      </c>
      <c r="C28" s="46">
        <v>57624.36262</v>
      </c>
      <c r="D28" s="46">
        <v>5.0000000000000001E-4</v>
      </c>
      <c r="E28" s="49">
        <f>+(C28-C$7)/C$8-0.5</f>
        <v>14557.252444100281</v>
      </c>
      <c r="F28">
        <f t="shared" si="1"/>
        <v>14557.5</v>
      </c>
      <c r="G28" s="8">
        <f t="shared" si="2"/>
        <v>0.10431999999855179</v>
      </c>
      <c r="K28">
        <f t="shared" si="5"/>
        <v>0.10431999999855179</v>
      </c>
      <c r="O28">
        <f t="shared" ca="1" si="3"/>
        <v>8.8957885440445833E-2</v>
      </c>
      <c r="Q28" s="2">
        <f t="shared" si="4"/>
        <v>42605.86262</v>
      </c>
    </row>
    <row r="29" spans="1:21">
      <c r="A29" s="44" t="s">
        <v>50</v>
      </c>
      <c r="B29" s="45" t="s">
        <v>49</v>
      </c>
      <c r="C29" s="46">
        <v>57624.56394</v>
      </c>
      <c r="D29" s="46">
        <v>2.9999999999999997E-4</v>
      </c>
      <c r="E29">
        <f t="shared" ref="E29:E46" si="6">+(C29-C$7)/C$8</f>
        <v>14558.23961862356</v>
      </c>
      <c r="F29">
        <f t="shared" si="1"/>
        <v>14558</v>
      </c>
      <c r="G29" s="8">
        <f t="shared" si="2"/>
        <v>9.9020000001473818E-2</v>
      </c>
      <c r="K29">
        <f t="shared" si="5"/>
        <v>9.9020000001473818E-2</v>
      </c>
      <c r="O29">
        <f t="shared" ca="1" si="3"/>
        <v>8.8958966922436114E-2</v>
      </c>
      <c r="Q29" s="2">
        <f t="shared" si="4"/>
        <v>42606.06394</v>
      </c>
    </row>
    <row r="30" spans="1:21">
      <c r="A30" s="44" t="s">
        <v>50</v>
      </c>
      <c r="B30" s="45" t="s">
        <v>49</v>
      </c>
      <c r="C30" s="46">
        <v>57624.564010000002</v>
      </c>
      <c r="D30" s="46">
        <v>2.0000000000000001E-4</v>
      </c>
      <c r="E30">
        <f t="shared" si="6"/>
        <v>14558.239788016654</v>
      </c>
      <c r="F30">
        <f t="shared" si="1"/>
        <v>14558</v>
      </c>
      <c r="G30" s="8">
        <f t="shared" si="2"/>
        <v>9.9090000003343448E-2</v>
      </c>
      <c r="K30">
        <f t="shared" si="5"/>
        <v>9.9090000003343448E-2</v>
      </c>
      <c r="O30">
        <f t="shared" ca="1" si="3"/>
        <v>8.8958966922436114E-2</v>
      </c>
      <c r="Q30" s="2">
        <f t="shared" si="4"/>
        <v>42606.064010000002</v>
      </c>
    </row>
    <row r="31" spans="1:21">
      <c r="A31" s="44" t="s">
        <v>50</v>
      </c>
      <c r="B31" s="45" t="s">
        <v>49</v>
      </c>
      <c r="C31" s="46">
        <v>57624.564140000002</v>
      </c>
      <c r="D31" s="46">
        <v>2.9999999999999997E-4</v>
      </c>
      <c r="E31">
        <f t="shared" si="6"/>
        <v>14558.240102603821</v>
      </c>
      <c r="F31">
        <f t="shared" si="1"/>
        <v>14558</v>
      </c>
      <c r="G31" s="8">
        <f t="shared" si="2"/>
        <v>9.9220000003697351E-2</v>
      </c>
      <c r="K31">
        <f t="shared" si="5"/>
        <v>9.9220000003697351E-2</v>
      </c>
      <c r="O31">
        <f t="shared" ca="1" si="3"/>
        <v>8.8958966922436114E-2</v>
      </c>
      <c r="Q31" s="2">
        <f t="shared" si="4"/>
        <v>42606.064140000002</v>
      </c>
    </row>
    <row r="32" spans="1:21">
      <c r="A32" s="44" t="s">
        <v>50</v>
      </c>
      <c r="B32" s="45" t="s">
        <v>49</v>
      </c>
      <c r="C32" s="46">
        <v>57624.564700000003</v>
      </c>
      <c r="D32" s="46">
        <v>2.0000000000000001E-4</v>
      </c>
      <c r="E32">
        <f t="shared" si="6"/>
        <v>14558.241457748531</v>
      </c>
      <c r="F32">
        <f t="shared" si="1"/>
        <v>14558</v>
      </c>
      <c r="G32" s="8">
        <f t="shared" si="2"/>
        <v>9.9780000004102476E-2</v>
      </c>
      <c r="K32">
        <f t="shared" si="5"/>
        <v>9.9780000004102476E-2</v>
      </c>
      <c r="O32">
        <f t="shared" ca="1" si="3"/>
        <v>8.8958966922436114E-2</v>
      </c>
      <c r="Q32" s="2">
        <f t="shared" si="4"/>
        <v>42606.064700000003</v>
      </c>
    </row>
    <row r="33" spans="1:17">
      <c r="A33" s="44" t="s">
        <v>50</v>
      </c>
      <c r="B33" s="45" t="s">
        <v>49</v>
      </c>
      <c r="C33" s="46">
        <v>57632.416259999998</v>
      </c>
      <c r="D33" s="46">
        <v>1E-4</v>
      </c>
      <c r="E33">
        <f t="shared" si="6"/>
        <v>14577.24145774852</v>
      </c>
      <c r="F33">
        <f t="shared" si="1"/>
        <v>14577</v>
      </c>
      <c r="G33" s="8">
        <f t="shared" si="2"/>
        <v>9.9779999996826518E-2</v>
      </c>
      <c r="K33">
        <f t="shared" si="5"/>
        <v>9.9779999996826518E-2</v>
      </c>
      <c r="O33">
        <f t="shared" ca="1" si="3"/>
        <v>8.9000063238067084E-2</v>
      </c>
      <c r="Q33" s="2">
        <f t="shared" si="4"/>
        <v>42613.916259999998</v>
      </c>
    </row>
    <row r="34" spans="1:17">
      <c r="A34" s="44" t="s">
        <v>50</v>
      </c>
      <c r="B34" s="45" t="s">
        <v>49</v>
      </c>
      <c r="C34" s="46">
        <v>57632.416340000003</v>
      </c>
      <c r="D34" s="46">
        <v>2.0000000000000001E-4</v>
      </c>
      <c r="E34">
        <f t="shared" si="6"/>
        <v>14577.241651340633</v>
      </c>
      <c r="F34">
        <f t="shared" si="1"/>
        <v>14577</v>
      </c>
      <c r="G34" s="8">
        <f t="shared" si="2"/>
        <v>9.9860000002081506E-2</v>
      </c>
      <c r="K34">
        <f t="shared" si="5"/>
        <v>9.9860000002081506E-2</v>
      </c>
      <c r="O34">
        <f t="shared" ca="1" si="3"/>
        <v>8.9000063238067084E-2</v>
      </c>
      <c r="Q34" s="2">
        <f t="shared" si="4"/>
        <v>42613.916340000003</v>
      </c>
    </row>
    <row r="35" spans="1:17">
      <c r="A35" s="44" t="s">
        <v>50</v>
      </c>
      <c r="B35" s="45" t="s">
        <v>49</v>
      </c>
      <c r="C35" s="46">
        <v>57639.44154</v>
      </c>
      <c r="D35" s="46">
        <v>1E-4</v>
      </c>
      <c r="E35">
        <f t="shared" si="6"/>
        <v>14594.241941728778</v>
      </c>
      <c r="F35">
        <f t="shared" si="1"/>
        <v>14594</v>
      </c>
      <c r="G35" s="8">
        <f t="shared" si="2"/>
        <v>9.9979999999050051E-2</v>
      </c>
      <c r="K35">
        <f t="shared" si="5"/>
        <v>9.9979999999050051E-2</v>
      </c>
      <c r="O35">
        <f t="shared" ca="1" si="3"/>
        <v>8.9036833625736916E-2</v>
      </c>
      <c r="Q35" s="2">
        <f t="shared" si="4"/>
        <v>42620.94154</v>
      </c>
    </row>
    <row r="36" spans="1:17">
      <c r="A36" s="44" t="s">
        <v>50</v>
      </c>
      <c r="B36" s="45" t="s">
        <v>49</v>
      </c>
      <c r="C36" s="46">
        <v>57639.44169</v>
      </c>
      <c r="D36" s="46">
        <v>1E-4</v>
      </c>
      <c r="E36">
        <f t="shared" si="6"/>
        <v>14594.242304713967</v>
      </c>
      <c r="F36">
        <f t="shared" si="1"/>
        <v>14594</v>
      </c>
      <c r="G36" s="8">
        <f t="shared" si="2"/>
        <v>0.10012999999889871</v>
      </c>
      <c r="K36">
        <f t="shared" si="5"/>
        <v>0.10012999999889871</v>
      </c>
      <c r="O36">
        <f t="shared" ca="1" si="3"/>
        <v>8.9036833625736916E-2</v>
      </c>
      <c r="Q36" s="2">
        <f t="shared" si="4"/>
        <v>42620.94169</v>
      </c>
    </row>
    <row r="37" spans="1:17">
      <c r="A37" s="44" t="s">
        <v>50</v>
      </c>
      <c r="B37" s="45" t="s">
        <v>49</v>
      </c>
      <c r="C37" s="46">
        <v>57639.441740000002</v>
      </c>
      <c r="D37" s="46">
        <v>1E-4</v>
      </c>
      <c r="E37">
        <f t="shared" si="6"/>
        <v>14594.242425709037</v>
      </c>
      <c r="F37">
        <f t="shared" si="1"/>
        <v>14594</v>
      </c>
      <c r="G37" s="8">
        <f t="shared" si="2"/>
        <v>0.10018000000127358</v>
      </c>
      <c r="K37">
        <f t="shared" si="5"/>
        <v>0.10018000000127358</v>
      </c>
      <c r="O37">
        <f t="shared" ca="1" si="3"/>
        <v>8.9036833625736916E-2</v>
      </c>
      <c r="Q37" s="2">
        <f t="shared" si="4"/>
        <v>42620.941740000002</v>
      </c>
    </row>
    <row r="38" spans="1:17">
      <c r="A38" s="44" t="s">
        <v>50</v>
      </c>
      <c r="B38" s="45" t="s">
        <v>0</v>
      </c>
      <c r="C38" s="46">
        <v>57642.33455</v>
      </c>
      <c r="D38" s="46">
        <v>1E-4</v>
      </c>
      <c r="E38">
        <f t="shared" si="6"/>
        <v>14601.242740296195</v>
      </c>
      <c r="F38">
        <f t="shared" si="1"/>
        <v>14601</v>
      </c>
      <c r="G38" s="8">
        <f t="shared" si="2"/>
        <v>0.10031000000162749</v>
      </c>
      <c r="K38">
        <f t="shared" si="5"/>
        <v>0.10031000000162749</v>
      </c>
      <c r="O38">
        <f t="shared" ca="1" si="3"/>
        <v>8.9051974373600962E-2</v>
      </c>
      <c r="Q38" s="2">
        <f t="shared" si="4"/>
        <v>42623.83455</v>
      </c>
    </row>
    <row r="39" spans="1:17">
      <c r="A39" s="44" t="s">
        <v>50</v>
      </c>
      <c r="B39" s="45" t="s">
        <v>0</v>
      </c>
      <c r="C39" s="46">
        <v>57642.33455</v>
      </c>
      <c r="D39" s="46">
        <v>1E-4</v>
      </c>
      <c r="E39">
        <f t="shared" si="6"/>
        <v>14601.242740296195</v>
      </c>
      <c r="F39">
        <f t="shared" si="1"/>
        <v>14601</v>
      </c>
      <c r="G39" s="8">
        <f t="shared" si="2"/>
        <v>0.10031000000162749</v>
      </c>
      <c r="K39">
        <f t="shared" si="5"/>
        <v>0.10031000000162749</v>
      </c>
      <c r="O39">
        <f t="shared" ca="1" si="3"/>
        <v>8.9051974373600962E-2</v>
      </c>
      <c r="Q39" s="2">
        <f t="shared" si="4"/>
        <v>42623.83455</v>
      </c>
    </row>
    <row r="40" spans="1:17">
      <c r="A40" s="44" t="s">
        <v>50</v>
      </c>
      <c r="B40" s="45" t="s">
        <v>0</v>
      </c>
      <c r="C40" s="46">
        <v>57642.334940000001</v>
      </c>
      <c r="D40" s="46">
        <v>1E-4</v>
      </c>
      <c r="E40">
        <f t="shared" si="6"/>
        <v>14601.243684057692</v>
      </c>
      <c r="F40">
        <f t="shared" si="1"/>
        <v>14601</v>
      </c>
      <c r="G40" s="8">
        <f t="shared" si="2"/>
        <v>0.10070000000268919</v>
      </c>
      <c r="K40">
        <f t="shared" si="5"/>
        <v>0.10070000000268919</v>
      </c>
      <c r="O40">
        <f t="shared" ca="1" si="3"/>
        <v>8.9051974373600962E-2</v>
      </c>
      <c r="Q40" s="2">
        <f t="shared" si="4"/>
        <v>42623.834940000001</v>
      </c>
    </row>
    <row r="41" spans="1:17">
      <c r="A41" s="44" t="s">
        <v>50</v>
      </c>
      <c r="B41" s="45" t="s">
        <v>0</v>
      </c>
      <c r="C41" s="46">
        <v>57689.23762</v>
      </c>
      <c r="D41" s="46">
        <v>1E-4</v>
      </c>
      <c r="E41">
        <f t="shared" si="6"/>
        <v>14714.743538863615</v>
      </c>
      <c r="F41">
        <f t="shared" si="1"/>
        <v>14714.5</v>
      </c>
      <c r="G41" s="8">
        <f t="shared" si="2"/>
        <v>0.10063999999692896</v>
      </c>
      <c r="K41">
        <f t="shared" si="5"/>
        <v>0.10063999999692896</v>
      </c>
      <c r="O41">
        <f t="shared" ca="1" si="3"/>
        <v>8.9297470785396516E-2</v>
      </c>
      <c r="Q41" s="2">
        <f t="shared" si="4"/>
        <v>42670.73762</v>
      </c>
    </row>
    <row r="42" spans="1:17">
      <c r="A42" s="44" t="s">
        <v>50</v>
      </c>
      <c r="B42" s="45" t="s">
        <v>0</v>
      </c>
      <c r="C42" s="46">
        <v>57689.23775</v>
      </c>
      <c r="D42" s="46">
        <v>1E-4</v>
      </c>
      <c r="E42">
        <f t="shared" si="6"/>
        <v>14714.74385345078</v>
      </c>
      <c r="F42">
        <f t="shared" si="1"/>
        <v>14714.5</v>
      </c>
      <c r="G42" s="8">
        <f t="shared" si="2"/>
        <v>0.10076999999728287</v>
      </c>
      <c r="K42">
        <f t="shared" si="5"/>
        <v>0.10076999999728287</v>
      </c>
      <c r="O42">
        <f t="shared" ca="1" si="3"/>
        <v>8.9297470785396516E-2</v>
      </c>
      <c r="Q42" s="2">
        <f t="shared" si="4"/>
        <v>42670.73775</v>
      </c>
    </row>
    <row r="43" spans="1:17">
      <c r="A43" s="44" t="s">
        <v>50</v>
      </c>
      <c r="B43" s="45" t="s">
        <v>0</v>
      </c>
      <c r="C43" s="46">
        <v>57689.237849999998</v>
      </c>
      <c r="D43" s="46">
        <v>1E-4</v>
      </c>
      <c r="E43">
        <f t="shared" si="6"/>
        <v>14714.744095440901</v>
      </c>
      <c r="F43">
        <f t="shared" si="1"/>
        <v>14714.5</v>
      </c>
      <c r="G43" s="8">
        <f t="shared" si="2"/>
        <v>0.10086999999475665</v>
      </c>
      <c r="K43">
        <f t="shared" si="5"/>
        <v>0.10086999999475665</v>
      </c>
      <c r="O43">
        <f t="shared" ca="1" si="3"/>
        <v>8.9297470785396516E-2</v>
      </c>
      <c r="Q43" s="2">
        <f t="shared" si="4"/>
        <v>42670.737849999998</v>
      </c>
    </row>
    <row r="44" spans="1:17">
      <c r="A44" s="44" t="s">
        <v>50</v>
      </c>
      <c r="B44" s="45" t="s">
        <v>49</v>
      </c>
      <c r="C44" s="46">
        <v>57689.444389999997</v>
      </c>
      <c r="D44" s="46">
        <v>1E-4</v>
      </c>
      <c r="E44">
        <f t="shared" si="6"/>
        <v>14715.243901848798</v>
      </c>
      <c r="F44">
        <f t="shared" si="1"/>
        <v>14715</v>
      </c>
      <c r="G44" s="8">
        <f t="shared" si="2"/>
        <v>0.10078999999677762</v>
      </c>
      <c r="K44">
        <f t="shared" si="5"/>
        <v>0.10078999999677762</v>
      </c>
      <c r="O44">
        <f t="shared" ca="1" si="3"/>
        <v>8.929855226738681E-2</v>
      </c>
      <c r="Q44" s="2">
        <f t="shared" si="4"/>
        <v>42670.944389999997</v>
      </c>
    </row>
    <row r="45" spans="1:17">
      <c r="A45" s="44" t="s">
        <v>50</v>
      </c>
      <c r="B45" s="45" t="s">
        <v>49</v>
      </c>
      <c r="C45" s="46">
        <v>57689.44457</v>
      </c>
      <c r="D45" s="46">
        <v>1E-4</v>
      </c>
      <c r="E45">
        <f t="shared" si="6"/>
        <v>14715.244337431033</v>
      </c>
      <c r="F45">
        <f t="shared" si="1"/>
        <v>14715</v>
      </c>
      <c r="G45" s="8">
        <f t="shared" si="2"/>
        <v>0.1009699999995064</v>
      </c>
      <c r="K45">
        <f t="shared" si="5"/>
        <v>0.1009699999995064</v>
      </c>
      <c r="O45">
        <f t="shared" ca="1" si="3"/>
        <v>8.929855226738681E-2</v>
      </c>
      <c r="Q45" s="2">
        <f t="shared" si="4"/>
        <v>42670.94457</v>
      </c>
    </row>
    <row r="46" spans="1:17">
      <c r="A46" s="44" t="s">
        <v>50</v>
      </c>
      <c r="B46" s="45" t="s">
        <v>49</v>
      </c>
      <c r="C46" s="46">
        <v>57689.444880000003</v>
      </c>
      <c r="D46" s="46">
        <v>2.0000000000000001E-4</v>
      </c>
      <c r="E46">
        <f t="shared" si="6"/>
        <v>14715.245087600433</v>
      </c>
      <c r="F46">
        <f t="shared" si="1"/>
        <v>14715</v>
      </c>
      <c r="G46" s="8">
        <f t="shared" si="2"/>
        <v>0.10128000000258908</v>
      </c>
      <c r="K46">
        <f t="shared" si="5"/>
        <v>0.10128000000258908</v>
      </c>
      <c r="O46">
        <f t="shared" ca="1" si="3"/>
        <v>8.929855226738681E-2</v>
      </c>
      <c r="Q46" s="2">
        <f t="shared" si="4"/>
        <v>42670.944880000003</v>
      </c>
    </row>
    <row r="47" spans="1:17">
      <c r="A47" s="50" t="s">
        <v>51</v>
      </c>
      <c r="B47" s="51" t="s">
        <v>49</v>
      </c>
      <c r="C47" s="52">
        <v>59543.05569999991</v>
      </c>
      <c r="D47" s="8"/>
      <c r="E47">
        <f t="shared" ref="E47" si="7">+(C47-C$7)/C$8</f>
        <v>19200.800261349119</v>
      </c>
      <c r="F47">
        <f t="shared" ref="F47" si="8">ROUND(2*E47,0)/2</f>
        <v>19201</v>
      </c>
      <c r="G47" s="8">
        <f t="shared" ref="G47" si="9">+C47-(C$7+F47*C$8)</f>
        <v>-8.2540000090375543E-2</v>
      </c>
      <c r="K47">
        <f t="shared" ref="K47" si="10">+G47</f>
        <v>-8.2540000090375543E-2</v>
      </c>
      <c r="O47">
        <f t="shared" ref="O47" ca="1" si="11">+C$11+C$12*$F47</f>
        <v>9.9001608684258169E-2</v>
      </c>
      <c r="Q47" s="2">
        <f t="shared" ref="Q47" si="12">+C47-15018.5</f>
        <v>44524.55569999991</v>
      </c>
    </row>
    <row r="48" spans="1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7" type="noConversion"/>
  <hyperlinks>
    <hyperlink ref="H2121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2023-08-19T07:28:05Z</dcterms:modified>
</cp:coreProperties>
</file>