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6763DF26-95B9-4000-9396-2A37627284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4" i="1" l="1"/>
  <c r="O22" i="1"/>
  <c r="O23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<sst xmlns="http://schemas.openxmlformats.org/spreadsheetml/2006/main" count="56" uniqueCount="49">
  <si>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</si>
  <si>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</si>
  <si>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</si>
  <si>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</si>
  <si>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</si>
  <si>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</si>
  <si>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</si>
  <si>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</si>
  <si>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</si>
  <si>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</si>
  <si>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</si>
  <si>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</si>
  <si>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</si>
  <si>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</si>
  <si>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</si>
  <si>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</si>
  <si>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</si>
  <si>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</si>
  <si>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</si>
  <si>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</si>
  <si>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</si>
  <si>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</si>
  <si>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</si>
  <si>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</si>
  <si>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</si>
  <si>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</si>
  <si>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</si>
  <si>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</si>
  <si>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</si>
  <si>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</si>
  <si>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</si>
  <si>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</si>
  <si>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</si>
  <si>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</si>
  <si>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</si>
  <si>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</si>
  <si>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</si>
  <si>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</si>
  <si>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</si>
  <si>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</si>
  <si>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</si>
  <si>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</si>
  <si>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</si>
  <si>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</si>
  <si>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V1330 Cas</t>
  </si>
  <si>
    <t>EB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</si>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</sst>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V1330</a:t>
            </a:r>
            <a:r>
              <a:rPr lang="en-AU" baseline="0"/>
              <a:t>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13805.5</c:v>
                </c:pt>
                <c:pt idx="2">
                  <c:v>14509.5</c:v>
                </c:pt>
                <c:pt idx="3">
                  <c:v>14510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13805.5</c:v>
                </c:pt>
                <c:pt idx="2">
                  <c:v>14509.5</c:v>
                </c:pt>
                <c:pt idx="3">
                  <c:v>14510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13805.5</c:v>
                </c:pt>
                <c:pt idx="2">
                  <c:v>14509.5</c:v>
                </c:pt>
                <c:pt idx="3">
                  <c:v>14510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13805.5</c:v>
                </c:pt>
                <c:pt idx="2">
                  <c:v>14509.5</c:v>
                </c:pt>
                <c:pt idx="3">
                  <c:v>14510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-9.1460699986782856E-3</c:v>
                </c:pt>
                <c:pt idx="2">
                  <c:v>-5.1007030000619125E-2</c:v>
                </c:pt>
                <c:pt idx="3">
                  <c:v>-4.2237400004523806E-2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13805.5</c:v>
                </c:pt>
                <c:pt idx="2">
                  <c:v>14509.5</c:v>
                </c:pt>
                <c:pt idx="3">
                  <c:v>14510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13805.5</c:v>
                </c:pt>
                <c:pt idx="2">
                  <c:v>14509.5</c:v>
                </c:pt>
                <c:pt idx="3">
                  <c:v>14510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13805.5</c:v>
                </c:pt>
                <c:pt idx="2">
                  <c:v>14509.5</c:v>
                </c:pt>
                <c:pt idx="3">
                  <c:v>14510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13805.5</c:v>
                </c:pt>
                <c:pt idx="2">
                  <c:v>14509.5</c:v>
                </c:pt>
                <c:pt idx="3">
                  <c:v>14510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1.1745038920797646E-3</c:v>
                </c:pt>
                <c:pt idx="1">
                  <c:v>-3.3347632750796656E-2</c:v>
                </c:pt>
                <c:pt idx="2">
                  <c:v>-3.5108060420680758E-2</c:v>
                </c:pt>
                <c:pt idx="3">
                  <c:v>-3.5109310724423574E-2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13805.5</c:v>
                </c:pt>
                <c:pt idx="2">
                  <c:v>14509.5</c:v>
                </c:pt>
                <c:pt idx="3">
                  <c:v>14510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51493.794000000002</v>
      </c>
      <c r="D7" s="29" t="s">
        <v>46</v>
      </c>
    </row>
    <row r="8" spans="1:15" x14ac:dyDescent="0.2">
      <c r="A8" t="s">
        <v>3</v>
      </c>
      <c r="C8" s="8">
        <v>0.55106074000000005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1.1745038920797646E-3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-2.5006074856308297E-6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59489.650228089282</v>
      </c>
      <c r="E15" s="14" t="s">
        <v>30</v>
      </c>
      <c r="F15" s="33">
        <f ca="1">NOW()+15018.5+$C$5/24</f>
        <v>59970.815639930552</v>
      </c>
    </row>
    <row r="16" spans="1:15" x14ac:dyDescent="0.2">
      <c r="A16" s="16" t="s">
        <v>4</v>
      </c>
      <c r="B16" s="10"/>
      <c r="C16" s="17">
        <f ca="1">+C8+C12</f>
        <v>0.55105823939251442</v>
      </c>
      <c r="E16" s="14" t="s">
        <v>35</v>
      </c>
      <c r="F16" s="15">
        <f ca="1">ROUND(2*(F15-$C$7)/$C$8,0)/2+F14</f>
        <v>15384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23">
        <f ca="1">ROUND(2*(F15-$C$15)/$C$16,0)/2+F14</f>
        <v>874</v>
      </c>
    </row>
    <row r="18" spans="1:21" ht="14.25" thickTop="1" thickBot="1" x14ac:dyDescent="0.25">
      <c r="A18" s="16" t="s">
        <v>5</v>
      </c>
      <c r="B18" s="10"/>
      <c r="C18" s="19">
        <f ca="1">+C15</f>
        <v>59489.650228089282</v>
      </c>
      <c r="D18" s="20">
        <f ca="1">+C16</f>
        <v>0.55105823939251442</v>
      </c>
      <c r="E18" s="14" t="s">
        <v>31</v>
      </c>
      <c r="F18" s="18">
        <f ca="1">+$C$15+$C$16*F17-15018.5-$C$5/24</f>
        <v>44953.170962651675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51493.794000000002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1.1745038920797646E-3</v>
      </c>
      <c r="Q21" s="43">
        <f>+C21-15018.5</f>
        <v>36475.294000000002</v>
      </c>
    </row>
    <row r="22" spans="1:21" x14ac:dyDescent="0.2">
      <c r="A22" s="45" t="s">
        <v>47</v>
      </c>
      <c r="B22" s="46" t="s">
        <v>48</v>
      </c>
      <c r="C22" s="47">
        <v>59101.4539</v>
      </c>
      <c r="D22" s="45">
        <v>2.2000000000000001E-3</v>
      </c>
      <c r="E22">
        <f t="shared" ref="E22:E24" si="0">+(C22-C$7)/C$8</f>
        <v>13805.483402791493</v>
      </c>
      <c r="F22">
        <f t="shared" ref="F22:F24" si="1">ROUND(2*E22,0)/2</f>
        <v>13805.5</v>
      </c>
      <c r="G22">
        <f t="shared" ref="G22:G24" si="2">+C22-(C$7+F22*C$8)</f>
        <v>-9.1460699986782856E-3</v>
      </c>
      <c r="K22">
        <f>+G22</f>
        <v>-9.1460699986782856E-3</v>
      </c>
      <c r="O22">
        <f t="shared" ref="O22:O24" ca="1" si="3">+C$11+C$12*$F22</f>
        <v>-3.3347632750796656E-2</v>
      </c>
      <c r="Q22" s="43">
        <f t="shared" ref="Q22:Q24" si="4">+C22-15018.5</f>
        <v>44082.9539</v>
      </c>
    </row>
    <row r="23" spans="1:21" x14ac:dyDescent="0.2">
      <c r="A23" s="45" t="s">
        <v>47</v>
      </c>
      <c r="B23" s="46" t="s">
        <v>48</v>
      </c>
      <c r="C23" s="47">
        <v>59489.358800000002</v>
      </c>
      <c r="D23" s="45">
        <v>2.0999999999999999E-3</v>
      </c>
      <c r="E23">
        <f t="shared" si="0"/>
        <v>14509.40743846132</v>
      </c>
      <c r="F23">
        <f t="shared" si="1"/>
        <v>14509.5</v>
      </c>
      <c r="G23">
        <f t="shared" si="2"/>
        <v>-5.1007030000619125E-2</v>
      </c>
      <c r="K23">
        <f>+G23</f>
        <v>-5.1007030000619125E-2</v>
      </c>
      <c r="O23">
        <f t="shared" ca="1" si="3"/>
        <v>-3.5108060420680758E-2</v>
      </c>
      <c r="Q23" s="43">
        <f t="shared" si="4"/>
        <v>44470.858800000002</v>
      </c>
    </row>
    <row r="24" spans="1:21" x14ac:dyDescent="0.2">
      <c r="A24" s="45" t="s">
        <v>47</v>
      </c>
      <c r="B24" s="46" t="s">
        <v>48</v>
      </c>
      <c r="C24" s="47">
        <v>59489.643100000001</v>
      </c>
      <c r="D24" s="45">
        <v>8.9999999999999998E-4</v>
      </c>
      <c r="E24">
        <f t="shared" si="0"/>
        <v>14509.923352550933</v>
      </c>
      <c r="F24">
        <f t="shared" si="1"/>
        <v>14510</v>
      </c>
      <c r="G24">
        <f t="shared" si="2"/>
        <v>-4.2237400004523806E-2</v>
      </c>
      <c r="K24">
        <f>+G24</f>
        <v>-4.2237400004523806E-2</v>
      </c>
      <c r="O24">
        <f t="shared" ca="1" si="3"/>
        <v>-3.5109310724423574E-2</v>
      </c>
      <c r="Q24" s="43">
        <f t="shared" si="4"/>
        <v>44471.143100000001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2023-01-26T06:34:31Z</dcterms:modified>
</cp:coreProperties>
</file>