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760B9CA4-2CA4-4B4A-9DDB-F74E9F7DA9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K29" i="1" s="1"/>
  <c r="Q29" i="1"/>
  <c r="E30" i="1"/>
  <c r="F30" i="1" s="1"/>
  <c r="G30" i="1" s="1"/>
  <c r="K30" i="1" s="1"/>
  <c r="Q30" i="1"/>
  <c r="E22" i="1"/>
  <c r="F22" i="1"/>
  <c r="G22" i="1"/>
  <c r="I22" i="1"/>
  <c r="E27" i="1"/>
  <c r="F27" i="1"/>
  <c r="G27" i="1"/>
  <c r="I27" i="1"/>
  <c r="E28" i="1"/>
  <c r="F28" i="1"/>
  <c r="G28" i="1"/>
  <c r="I28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1" i="1"/>
  <c r="F21" i="1"/>
  <c r="Q22" i="1"/>
  <c r="Q27" i="1"/>
  <c r="Q28" i="1"/>
  <c r="Q23" i="1"/>
  <c r="Q24" i="1"/>
  <c r="Q25" i="1"/>
  <c r="Q26" i="1"/>
  <c r="D9" i="1"/>
  <c r="C21" i="1"/>
  <c r="G21" i="1"/>
  <c r="I21" i="1"/>
  <c r="E9" i="1"/>
  <c r="A21" i="1"/>
  <c r="F16" i="1"/>
  <c r="F17" i="1" s="1"/>
  <c r="C17" i="1"/>
  <c r="Q21" i="1"/>
  <c r="C12" i="1"/>
  <c r="C11" i="1"/>
  <c r="O30" i="1" l="1"/>
  <c r="O29" i="1"/>
  <c r="O26" i="1"/>
  <c r="O27" i="1"/>
  <c r="C15" i="1"/>
  <c r="O28" i="1"/>
  <c r="O21" i="1"/>
  <c r="O24" i="1"/>
  <c r="O25" i="1"/>
  <c r="O23" i="1"/>
  <c r="O22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<sst xmlns="http://schemas.openxmlformats.org/spreadsheetml/2006/main" count="68" uniqueCount="57">
  <si>
    <t>OEJV 0137</t>
  </si>
  <si>
    <t>IBVS 6084</t>
  </si>
  <si>
    <t>I</t>
  </si>
  <si>
    <t>II</t>
  </si>
  <si>
    <t>OEJV 0160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</si>
  <si>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</si>
  <si>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</si>
  <si>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</si>
  <si>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</si>
  <si>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</si>
  <si>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</si>
  <si>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</si>
  <si>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</si>
  <si>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</si>
  <si>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</si>
  <si>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</si>
  <si>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</si>
  <si>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</si>
  <si>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</si>
  <si>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</si>
  <si>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</si>
  <si>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</si>
  <si>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</si>
  <si>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</si>
  <si>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</si>
  <si>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</si>
  <si>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</si>
  <si>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</si>
  <si>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</si>
  <si>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</si>
  <si>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</si>
  <si>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</si>
  <si>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</si>
  <si>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</si>
  <si>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</si>
  <si>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</si>
  <si>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</si>
  <si>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</si>
  <si>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</si>
  <si>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</si>
  <si>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</si>
  <si>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</si>
  <si>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</si>
  <si>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</si>
  <si>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</si>
  <si>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</si>
  <si>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V0738 Cep</t>
  </si>
  <si>
    <t>G3978-0622</t>
  </si>
  <si>
    <t>EA</t>
  </si>
  <si>
    <t>pr_3*</t>
  </si>
  <si>
    <t xml:space="preserve">B1:V </t>
  </si>
  <si>
    <t>V0738 Cep / GSC 3978-0622</t>
  </si>
  <si>
    <t>GCVS</t>
  </si>
  <si>
    <t>as of 2019-07-14</t>
  </si>
  <si>
    <t>IBVS 5929</t>
  </si>
  <si>
    <t>JBAV, 60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</si>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</sst>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19" fillId="0" borderId="0" xfId="0" applyFont="1">
      <alignment vertical="top"/>
    </xf>
    <xf numFmtId="0" fontId="14" fillId="0" borderId="0" xfId="41" applyFont="1" applyAlignment="1">
      <alignment horizontal="left" vertical="center"/>
    </xf>
    <xf numFmtId="0" fontId="14" fillId="0" borderId="0" xfId="41" applyFont="1" applyAlignment="1">
      <alignment horizontal="center" vertical="center"/>
    </xf>
    <xf numFmtId="0" fontId="14" fillId="0" borderId="0" xfId="41" applyFont="1" applyAlignment="1">
      <alignment horizontal="left"/>
    </xf>
    <xf numFmtId="0" fontId="14" fillId="0" borderId="0" xfId="41" applyFont="1" applyAlignment="1">
      <alignment horizont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V738 Cep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8.3000000000000001E-3</c:v>
                  </c:pt>
                  <c:pt idx="7">
                    <c:v>1E-3</c:v>
                  </c:pt>
                  <c:pt idx="8">
                    <c:v>2.5000000000000001E-3</c:v>
                  </c:pt>
                  <c:pt idx="9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8.3000000000000001E-3</c:v>
                  </c:pt>
                  <c:pt idx="7">
                    <c:v>1E-3</c:v>
                  </c:pt>
                  <c:pt idx="8">
                    <c:v>2.5000000000000001E-3</c:v>
                  </c:pt>
                  <c:pt idx="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2751.5</c:v>
                </c:pt>
                <c:pt idx="2">
                  <c:v>2806</c:v>
                </c:pt>
                <c:pt idx="3">
                  <c:v>2806</c:v>
                </c:pt>
                <c:pt idx="4">
                  <c:v>2872</c:v>
                </c:pt>
                <c:pt idx="5">
                  <c:v>3638.5</c:v>
                </c:pt>
                <c:pt idx="6">
                  <c:v>3893.5</c:v>
                </c:pt>
                <c:pt idx="7">
                  <c:v>3895</c:v>
                </c:pt>
                <c:pt idx="8">
                  <c:v>6128</c:v>
                </c:pt>
                <c:pt idx="9">
                  <c:v>6330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ED-43D9-9C86-006C3D4936E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8.3000000000000001E-3</c:v>
                  </c:pt>
                  <c:pt idx="7">
                    <c:v>1E-3</c:v>
                  </c:pt>
                  <c:pt idx="8">
                    <c:v>2.5000000000000001E-3</c:v>
                  </c:pt>
                  <c:pt idx="9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8.3000000000000001E-3</c:v>
                  </c:pt>
                  <c:pt idx="7">
                    <c:v>1E-3</c:v>
                  </c:pt>
                  <c:pt idx="8">
                    <c:v>2.5000000000000001E-3</c:v>
                  </c:pt>
                  <c:pt idx="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2751.5</c:v>
                </c:pt>
                <c:pt idx="2">
                  <c:v>2806</c:v>
                </c:pt>
                <c:pt idx="3">
                  <c:v>2806</c:v>
                </c:pt>
                <c:pt idx="4">
                  <c:v>2872</c:v>
                </c:pt>
                <c:pt idx="5">
                  <c:v>3638.5</c:v>
                </c:pt>
                <c:pt idx="6">
                  <c:v>3893.5</c:v>
                </c:pt>
                <c:pt idx="7">
                  <c:v>3895</c:v>
                </c:pt>
                <c:pt idx="8">
                  <c:v>6128</c:v>
                </c:pt>
                <c:pt idx="9">
                  <c:v>6330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1.1010000016540289E-3</c:v>
                </c:pt>
                <c:pt idx="6">
                  <c:v>-4.170999993220903E-3</c:v>
                </c:pt>
                <c:pt idx="7">
                  <c:v>1.6299999988405034E-3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ED-43D9-9C86-006C3D4936E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8.3000000000000001E-3</c:v>
                  </c:pt>
                  <c:pt idx="7">
                    <c:v>1E-3</c:v>
                  </c:pt>
                  <c:pt idx="8">
                    <c:v>2.5000000000000001E-3</c:v>
                  </c:pt>
                  <c:pt idx="9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8.3000000000000001E-3</c:v>
                  </c:pt>
                  <c:pt idx="7">
                    <c:v>1E-3</c:v>
                  </c:pt>
                  <c:pt idx="8">
                    <c:v>2.5000000000000001E-3</c:v>
                  </c:pt>
                  <c:pt idx="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2751.5</c:v>
                </c:pt>
                <c:pt idx="2">
                  <c:v>2806</c:v>
                </c:pt>
                <c:pt idx="3">
                  <c:v>2806</c:v>
                </c:pt>
                <c:pt idx="4">
                  <c:v>2872</c:v>
                </c:pt>
                <c:pt idx="5">
                  <c:v>3638.5</c:v>
                </c:pt>
                <c:pt idx="6">
                  <c:v>3893.5</c:v>
                </c:pt>
                <c:pt idx="7">
                  <c:v>3895</c:v>
                </c:pt>
                <c:pt idx="8">
                  <c:v>6128</c:v>
                </c:pt>
                <c:pt idx="9">
                  <c:v>6330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ED-43D9-9C86-006C3D4936E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8.3000000000000001E-3</c:v>
                  </c:pt>
                  <c:pt idx="7">
                    <c:v>1E-3</c:v>
                  </c:pt>
                  <c:pt idx="8">
                    <c:v>2.5000000000000001E-3</c:v>
                  </c:pt>
                  <c:pt idx="9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8.3000000000000001E-3</c:v>
                  </c:pt>
                  <c:pt idx="7">
                    <c:v>1E-3</c:v>
                  </c:pt>
                  <c:pt idx="8">
                    <c:v>2.5000000000000001E-3</c:v>
                  </c:pt>
                  <c:pt idx="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2751.5</c:v>
                </c:pt>
                <c:pt idx="2">
                  <c:v>2806</c:v>
                </c:pt>
                <c:pt idx="3">
                  <c:v>2806</c:v>
                </c:pt>
                <c:pt idx="4">
                  <c:v>2872</c:v>
                </c:pt>
                <c:pt idx="5">
                  <c:v>3638.5</c:v>
                </c:pt>
                <c:pt idx="6">
                  <c:v>3893.5</c:v>
                </c:pt>
                <c:pt idx="7">
                  <c:v>3895</c:v>
                </c:pt>
                <c:pt idx="8">
                  <c:v>6128</c:v>
                </c:pt>
                <c:pt idx="9">
                  <c:v>6330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-1.2159999969298951E-3</c:v>
                </c:pt>
                <c:pt idx="3">
                  <c:v>-7.2599999839439988E-4</c:v>
                </c:pt>
                <c:pt idx="4">
                  <c:v>-2.3320000036619604E-3</c:v>
                </c:pt>
                <c:pt idx="5">
                  <c:v>-1.4609999998356216E-3</c:v>
                </c:pt>
                <c:pt idx="8">
                  <c:v>-6.9480000020121224E-3</c:v>
                </c:pt>
                <c:pt idx="9">
                  <c:v>-5.2800000048591755E-3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ED-43D9-9C86-006C3D4936E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8.3000000000000001E-3</c:v>
                  </c:pt>
                  <c:pt idx="7">
                    <c:v>1E-3</c:v>
                  </c:pt>
                  <c:pt idx="8">
                    <c:v>2.5000000000000001E-3</c:v>
                  </c:pt>
                  <c:pt idx="9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8.3000000000000001E-3</c:v>
                  </c:pt>
                  <c:pt idx="7">
                    <c:v>1E-3</c:v>
                  </c:pt>
                  <c:pt idx="8">
                    <c:v>2.5000000000000001E-3</c:v>
                  </c:pt>
                  <c:pt idx="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2751.5</c:v>
                </c:pt>
                <c:pt idx="2">
                  <c:v>2806</c:v>
                </c:pt>
                <c:pt idx="3">
                  <c:v>2806</c:v>
                </c:pt>
                <c:pt idx="4">
                  <c:v>2872</c:v>
                </c:pt>
                <c:pt idx="5">
                  <c:v>3638.5</c:v>
                </c:pt>
                <c:pt idx="6">
                  <c:v>3893.5</c:v>
                </c:pt>
                <c:pt idx="7">
                  <c:v>3895</c:v>
                </c:pt>
                <c:pt idx="8">
                  <c:v>6128</c:v>
                </c:pt>
                <c:pt idx="9">
                  <c:v>6330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7ED-43D9-9C86-006C3D4936E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8.3000000000000001E-3</c:v>
                  </c:pt>
                  <c:pt idx="7">
                    <c:v>1E-3</c:v>
                  </c:pt>
                  <c:pt idx="8">
                    <c:v>2.5000000000000001E-3</c:v>
                  </c:pt>
                  <c:pt idx="9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8.3000000000000001E-3</c:v>
                  </c:pt>
                  <c:pt idx="7">
                    <c:v>1E-3</c:v>
                  </c:pt>
                  <c:pt idx="8">
                    <c:v>2.5000000000000001E-3</c:v>
                  </c:pt>
                  <c:pt idx="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2751.5</c:v>
                </c:pt>
                <c:pt idx="2">
                  <c:v>2806</c:v>
                </c:pt>
                <c:pt idx="3">
                  <c:v>2806</c:v>
                </c:pt>
                <c:pt idx="4">
                  <c:v>2872</c:v>
                </c:pt>
                <c:pt idx="5">
                  <c:v>3638.5</c:v>
                </c:pt>
                <c:pt idx="6">
                  <c:v>3893.5</c:v>
                </c:pt>
                <c:pt idx="7">
                  <c:v>3895</c:v>
                </c:pt>
                <c:pt idx="8">
                  <c:v>6128</c:v>
                </c:pt>
                <c:pt idx="9">
                  <c:v>6330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ED-43D9-9C86-006C3D4936E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8.3000000000000001E-3</c:v>
                  </c:pt>
                  <c:pt idx="7">
                    <c:v>1E-3</c:v>
                  </c:pt>
                  <c:pt idx="8">
                    <c:v>2.5000000000000001E-3</c:v>
                  </c:pt>
                  <c:pt idx="9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8.3000000000000001E-3</c:v>
                  </c:pt>
                  <c:pt idx="7">
                    <c:v>1E-3</c:v>
                  </c:pt>
                  <c:pt idx="8">
                    <c:v>2.5000000000000001E-3</c:v>
                  </c:pt>
                  <c:pt idx="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2751.5</c:v>
                </c:pt>
                <c:pt idx="2">
                  <c:v>2806</c:v>
                </c:pt>
                <c:pt idx="3">
                  <c:v>2806</c:v>
                </c:pt>
                <c:pt idx="4">
                  <c:v>2872</c:v>
                </c:pt>
                <c:pt idx="5">
                  <c:v>3638.5</c:v>
                </c:pt>
                <c:pt idx="6">
                  <c:v>3893.5</c:v>
                </c:pt>
                <c:pt idx="7">
                  <c:v>3895</c:v>
                </c:pt>
                <c:pt idx="8">
                  <c:v>6128</c:v>
                </c:pt>
                <c:pt idx="9">
                  <c:v>6330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7ED-43D9-9C86-006C3D4936E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2751.5</c:v>
                </c:pt>
                <c:pt idx="2">
                  <c:v>2806</c:v>
                </c:pt>
                <c:pt idx="3">
                  <c:v>2806</c:v>
                </c:pt>
                <c:pt idx="4">
                  <c:v>2872</c:v>
                </c:pt>
                <c:pt idx="5">
                  <c:v>3638.5</c:v>
                </c:pt>
                <c:pt idx="6">
                  <c:v>3893.5</c:v>
                </c:pt>
                <c:pt idx="7">
                  <c:v>3895</c:v>
                </c:pt>
                <c:pt idx="8">
                  <c:v>6128</c:v>
                </c:pt>
                <c:pt idx="9">
                  <c:v>6330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1.9022506500719248E-3</c:v>
                </c:pt>
                <c:pt idx="1">
                  <c:v>-1.1081786186566067E-3</c:v>
                </c:pt>
                <c:pt idx="2">
                  <c:v>-1.1678073285042187E-3</c:v>
                </c:pt>
                <c:pt idx="3">
                  <c:v>-1.1678073285042187E-3</c:v>
                </c:pt>
                <c:pt idx="4">
                  <c:v>-1.2400182431820609E-3</c:v>
                </c:pt>
                <c:pt idx="5">
                  <c:v>-2.0786495477360936E-3</c:v>
                </c:pt>
                <c:pt idx="6">
                  <c:v>-2.3576462635368474E-3</c:v>
                </c:pt>
                <c:pt idx="7">
                  <c:v>-2.3592874206886166E-3</c:v>
                </c:pt>
                <c:pt idx="8">
                  <c:v>-4.8024233672889476E-3</c:v>
                </c:pt>
                <c:pt idx="9">
                  <c:v>-5.0234325303938595E-3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ED-43D9-9C86-006C3D4936E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2751.5</c:v>
                </c:pt>
                <c:pt idx="2">
                  <c:v>2806</c:v>
                </c:pt>
                <c:pt idx="3">
                  <c:v>2806</c:v>
                </c:pt>
                <c:pt idx="4">
                  <c:v>2872</c:v>
                </c:pt>
                <c:pt idx="5">
                  <c:v>3638.5</c:v>
                </c:pt>
                <c:pt idx="6">
                  <c:v>3893.5</c:v>
                </c:pt>
                <c:pt idx="7">
                  <c:v>3895</c:v>
                </c:pt>
                <c:pt idx="8">
                  <c:v>6128</c:v>
                </c:pt>
                <c:pt idx="9">
                  <c:v>6330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7ED-43D9-9C86-006C3D493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726976"/>
        <c:axId val="1"/>
      </c:scatterChart>
      <c:valAx>
        <c:axId val="576726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6726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01346A7-101C-DBF2-5A17-9AC6CE1EA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55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hyperlink" Target="http://cdsbib.u-strasbg.fr/cgi-bin/cdsbib?1990RMxAA..21..381G" TargetMode="External"/><Relationship Id="rId6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vsolj.cetus-net.org/bulletin.html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cdsbib.u-strasbg.fr/cgi-bin/cdsbib?1990RMxAA..21..381G" TargetMode="External"/><Relationship Id="rId53" Type="http://schemas.openxmlformats.org/officeDocument/2006/relationships/hyperlink" Target="http://cdsbib.u-strasbg.fr/cgi-bin/cdsbib?1990RMxAA..21..381G" TargetMode="External"/><Relationship Id="rId58" Type="http://schemas.openxmlformats.org/officeDocument/2006/relationships/hyperlink" Target="http://vsolj.cetus-net.org/bulletin.html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57" Type="http://schemas.openxmlformats.org/officeDocument/2006/relationships/hyperlink" Target="http://vsolj.cetus-net.org/bulletin.html" TargetMode="External"/><Relationship Id="rId61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vsolj.cetus-net.org/bulletin.html" TargetMode="External"/><Relationship Id="rId6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56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cdsbib.u-strasbg.fr/cgi-bin/cdsbib?1990RMxAA..21..381G" TargetMode="External"/><Relationship Id="rId59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51</v>
      </c>
      <c r="F1" s="38" t="s">
        <v>46</v>
      </c>
      <c r="G1" s="31">
        <v>0</v>
      </c>
      <c r="H1" s="32"/>
      <c r="I1" s="39" t="s">
        <v>47</v>
      </c>
      <c r="J1" s="38" t="s">
        <v>46</v>
      </c>
      <c r="K1" s="40">
        <v>21.295500000000001</v>
      </c>
      <c r="L1" s="34">
        <v>58.561599999999999</v>
      </c>
      <c r="M1" s="35">
        <v>56485.403637201671</v>
      </c>
      <c r="N1" s="35">
        <v>1.2982653797744013</v>
      </c>
      <c r="O1" s="33" t="s">
        <v>48</v>
      </c>
      <c r="P1" s="34">
        <v>10</v>
      </c>
      <c r="Q1" s="34">
        <v>10.29</v>
      </c>
      <c r="R1" s="41" t="s">
        <v>49</v>
      </c>
      <c r="S1" s="33" t="s">
        <v>50</v>
      </c>
    </row>
    <row r="2" spans="1:19" x14ac:dyDescent="0.2">
      <c r="A2" t="s">
        <v>28</v>
      </c>
      <c r="B2" t="s">
        <v>48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5</v>
      </c>
      <c r="C4" s="27">
        <v>51428.659</v>
      </c>
      <c r="D4" s="28">
        <v>1.2982659999999999</v>
      </c>
      <c r="E4" s="42" t="s">
        <v>53</v>
      </c>
    </row>
    <row r="5" spans="1:19" ht="13.5" thickTop="1" x14ac:dyDescent="0.2">
      <c r="A5" s="9" t="s">
        <v>33</v>
      </c>
      <c r="B5" s="10"/>
      <c r="C5" s="11">
        <v>-9.5</v>
      </c>
      <c r="D5" s="10" t="s">
        <v>34</v>
      </c>
      <c r="E5" s="10"/>
    </row>
    <row r="6" spans="1:19" x14ac:dyDescent="0.2">
      <c r="A6" s="5" t="s">
        <v>6</v>
      </c>
    </row>
    <row r="7" spans="1:19" x14ac:dyDescent="0.2">
      <c r="A7" t="s">
        <v>7</v>
      </c>
      <c r="C7" s="8">
        <v>51428.659</v>
      </c>
      <c r="D7" s="29" t="s">
        <v>52</v>
      </c>
    </row>
    <row r="8" spans="1:19" x14ac:dyDescent="0.2">
      <c r="A8" t="s">
        <v>8</v>
      </c>
      <c r="C8" s="8">
        <v>1.2982659999999999</v>
      </c>
      <c r="D8" s="29" t="e">
        <v>#N/A</v>
      </c>
    </row>
    <row r="9" spans="1:19" x14ac:dyDescent="0.2">
      <c r="A9" s="24" t="s">
        <v>37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24</v>
      </c>
      <c r="D10" s="4" t="s">
        <v>25</v>
      </c>
      <c r="E10" s="10"/>
    </row>
    <row r="11" spans="1:19" x14ac:dyDescent="0.2">
      <c r="A11" s="10" t="s">
        <v>20</v>
      </c>
      <c r="B11" s="10"/>
      <c r="C11" s="21">
        <f ca="1">INTERCEPT(INDIRECT($E$9):G992,INDIRECT($D$9):F992)</f>
        <v>1.9022506500719248E-3</v>
      </c>
      <c r="D11" s="3"/>
      <c r="E11" s="10"/>
    </row>
    <row r="12" spans="1:19" x14ac:dyDescent="0.2">
      <c r="A12" s="10" t="s">
        <v>21</v>
      </c>
      <c r="B12" s="10"/>
      <c r="C12" s="21">
        <f ca="1">SLOPE(INDIRECT($E$9):G992,INDIRECT($D$9):F992)</f>
        <v>-1.0941047678460954E-6</v>
      </c>
      <c r="D12" s="3"/>
      <c r="E12" s="10"/>
    </row>
    <row r="13" spans="1:19" x14ac:dyDescent="0.2">
      <c r="A13" s="10" t="s">
        <v>23</v>
      </c>
      <c r="B13" s="10"/>
      <c r="C13" s="3" t="s">
        <v>18</v>
      </c>
    </row>
    <row r="14" spans="1:19" x14ac:dyDescent="0.2">
      <c r="A14" s="10"/>
      <c r="B14" s="10"/>
      <c r="C14" s="10"/>
    </row>
    <row r="15" spans="1:19" x14ac:dyDescent="0.2">
      <c r="A15" s="12" t="s">
        <v>22</v>
      </c>
      <c r="B15" s="10"/>
      <c r="C15" s="13">
        <f ca="1">(C7+C11)+(C8+C12)*INT(MAX(F21:F3533))</f>
        <v>59646.677756567471</v>
      </c>
      <c r="E15" s="14" t="s">
        <v>39</v>
      </c>
      <c r="F15" s="36">
        <v>1</v>
      </c>
    </row>
    <row r="16" spans="1:19" x14ac:dyDescent="0.2">
      <c r="A16" s="16" t="s">
        <v>9</v>
      </c>
      <c r="B16" s="10"/>
      <c r="C16" s="17">
        <f ca="1">+C8+C12</f>
        <v>1.298264905895232</v>
      </c>
      <c r="E16" s="14" t="s">
        <v>35</v>
      </c>
      <c r="F16" s="37">
        <f ca="1">NOW()+15018.5+$C$5/24</f>
        <v>59970.832124652778</v>
      </c>
    </row>
    <row r="17" spans="1:21" ht="13.5" thickBot="1" x14ac:dyDescent="0.25">
      <c r="A17" s="14" t="s">
        <v>32</v>
      </c>
      <c r="B17" s="10"/>
      <c r="C17" s="10">
        <f>COUNT(C21:C2191)</f>
        <v>10</v>
      </c>
      <c r="E17" s="14" t="s">
        <v>40</v>
      </c>
      <c r="F17" s="15">
        <f ca="1">ROUND(2*(F16-$C$7)/$C$8,0)/2+F15</f>
        <v>6580.5</v>
      </c>
    </row>
    <row r="18" spans="1:21" ht="14.25" thickTop="1" thickBot="1" x14ac:dyDescent="0.25">
      <c r="A18" s="16" t="s">
        <v>10</v>
      </c>
      <c r="B18" s="10"/>
      <c r="C18" s="19">
        <f ca="1">+C15</f>
        <v>59646.677756567471</v>
      </c>
      <c r="D18" s="20">
        <f ca="1">+C16</f>
        <v>1.298264905895232</v>
      </c>
      <c r="E18" s="14" t="s">
        <v>41</v>
      </c>
      <c r="F18" s="23">
        <f ca="1">ROUND(2*(F16-$C$15)/$C$16,0)/2+F15</f>
        <v>250.5</v>
      </c>
    </row>
    <row r="19" spans="1:21" ht="13.5" thickTop="1" x14ac:dyDescent="0.2">
      <c r="E19" s="14" t="s">
        <v>36</v>
      </c>
      <c r="F19" s="18">
        <f ca="1">+$C$15+$C$16*F18-15018.5-$C$5/24</f>
        <v>44953.788948827561</v>
      </c>
    </row>
    <row r="20" spans="1:21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42</v>
      </c>
      <c r="I20" s="7" t="s">
        <v>43</v>
      </c>
      <c r="J20" s="7" t="s">
        <v>44</v>
      </c>
      <c r="K20" s="7" t="s">
        <v>45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6" t="s">
        <v>38</v>
      </c>
    </row>
    <row r="21" spans="1:21" x14ac:dyDescent="0.2">
      <c r="A21" t="str">
        <f>D7</f>
        <v>GCVS</v>
      </c>
      <c r="C21" s="8">
        <f>C$7</f>
        <v>51428.659</v>
      </c>
      <c r="D21" s="8" t="s">
        <v>18</v>
      </c>
      <c r="E21">
        <f t="shared" ref="E21:E28" si="0">+(C21-C$7)/C$8</f>
        <v>0</v>
      </c>
      <c r="F21">
        <f t="shared" ref="F21:F28" si="1">ROUND(2*E21,0)/2</f>
        <v>0</v>
      </c>
      <c r="G21">
        <f t="shared" ref="G21:G28" si="2">+C21-(C$7+F21*C$8)</f>
        <v>0</v>
      </c>
      <c r="I21">
        <f>+G21</f>
        <v>0</v>
      </c>
      <c r="O21">
        <f t="shared" ref="O21:O28" ca="1" si="3">+C$11+C$12*$F21</f>
        <v>1.9022506500719248E-3</v>
      </c>
      <c r="Q21" s="2">
        <f t="shared" ref="Q21:Q28" si="4">+C21-15018.5</f>
        <v>36410.159</v>
      </c>
    </row>
    <row r="22" spans="1:21" x14ac:dyDescent="0.2">
      <c r="A22" s="43" t="s">
        <v>54</v>
      </c>
      <c r="B22" s="44" t="s">
        <v>3</v>
      </c>
      <c r="C22" s="43">
        <v>55000.839</v>
      </c>
      <c r="D22" s="43">
        <v>2E-3</v>
      </c>
      <c r="E22">
        <f t="shared" si="0"/>
        <v>2751.500848054251</v>
      </c>
      <c r="F22">
        <f t="shared" si="1"/>
        <v>2751.5</v>
      </c>
      <c r="G22">
        <f t="shared" si="2"/>
        <v>1.1010000016540289E-3</v>
      </c>
      <c r="I22">
        <f>+G22</f>
        <v>1.1010000016540289E-3</v>
      </c>
      <c r="O22">
        <f t="shared" ca="1" si="3"/>
        <v>-1.1081786186566067E-3</v>
      </c>
      <c r="Q22" s="2">
        <f t="shared" si="4"/>
        <v>39982.339</v>
      </c>
    </row>
    <row r="23" spans="1:21" x14ac:dyDescent="0.2">
      <c r="A23" s="43" t="s">
        <v>0</v>
      </c>
      <c r="B23" s="44" t="s">
        <v>2</v>
      </c>
      <c r="C23" s="43">
        <v>55071.59218</v>
      </c>
      <c r="D23" s="43">
        <v>4.0000000000000002E-4</v>
      </c>
      <c r="E23">
        <f t="shared" si="0"/>
        <v>2805.9990633660591</v>
      </c>
      <c r="F23">
        <f t="shared" si="1"/>
        <v>2806</v>
      </c>
      <c r="G23">
        <f t="shared" si="2"/>
        <v>-1.2159999969298951E-3</v>
      </c>
      <c r="K23">
        <f>+G23</f>
        <v>-1.2159999969298951E-3</v>
      </c>
      <c r="O23">
        <f t="shared" ca="1" si="3"/>
        <v>-1.1678073285042187E-3</v>
      </c>
      <c r="Q23" s="2">
        <f t="shared" si="4"/>
        <v>40053.09218</v>
      </c>
    </row>
    <row r="24" spans="1:21" x14ac:dyDescent="0.2">
      <c r="A24" s="43" t="s">
        <v>0</v>
      </c>
      <c r="B24" s="44" t="s">
        <v>2</v>
      </c>
      <c r="C24" s="43">
        <v>55071.592669999998</v>
      </c>
      <c r="D24" s="43">
        <v>5.9999999999999995E-4</v>
      </c>
      <c r="E24">
        <f t="shared" si="0"/>
        <v>2805.9994407925637</v>
      </c>
      <c r="F24">
        <f t="shared" si="1"/>
        <v>2806</v>
      </c>
      <c r="G24">
        <f t="shared" si="2"/>
        <v>-7.2599999839439988E-4</v>
      </c>
      <c r="K24">
        <f>+G24</f>
        <v>-7.2599999839439988E-4</v>
      </c>
      <c r="O24">
        <f t="shared" ca="1" si="3"/>
        <v>-1.1678073285042187E-3</v>
      </c>
      <c r="Q24" s="2">
        <f t="shared" si="4"/>
        <v>40053.092669999998</v>
      </c>
    </row>
    <row r="25" spans="1:21" x14ac:dyDescent="0.2">
      <c r="A25" s="43" t="s">
        <v>0</v>
      </c>
      <c r="B25" s="44" t="s">
        <v>2</v>
      </c>
      <c r="C25" s="43">
        <v>55157.276619999997</v>
      </c>
      <c r="D25" s="43">
        <v>4.0000000000000002E-4</v>
      </c>
      <c r="E25">
        <f t="shared" si="0"/>
        <v>2871.9982037579334</v>
      </c>
      <c r="F25">
        <f t="shared" si="1"/>
        <v>2872</v>
      </c>
      <c r="G25">
        <f t="shared" si="2"/>
        <v>-2.3320000036619604E-3</v>
      </c>
      <c r="K25">
        <f>+G25</f>
        <v>-2.3320000036619604E-3</v>
      </c>
      <c r="O25">
        <f t="shared" ca="1" si="3"/>
        <v>-1.2400182431820609E-3</v>
      </c>
      <c r="Q25" s="2">
        <f t="shared" si="4"/>
        <v>40138.776619999997</v>
      </c>
    </row>
    <row r="26" spans="1:21" x14ac:dyDescent="0.2">
      <c r="A26" s="45" t="s">
        <v>4</v>
      </c>
      <c r="B26" s="46" t="s">
        <v>3</v>
      </c>
      <c r="C26" s="43">
        <v>56152.398379999999</v>
      </c>
      <c r="D26" s="43">
        <v>4.0000000000000002E-4</v>
      </c>
      <c r="E26">
        <f t="shared" si="0"/>
        <v>3638.4988746528056</v>
      </c>
      <c r="F26">
        <f t="shared" si="1"/>
        <v>3638.5</v>
      </c>
      <c r="G26">
        <f t="shared" si="2"/>
        <v>-1.4609999998356216E-3</v>
      </c>
      <c r="K26">
        <f>+G26</f>
        <v>-1.4609999998356216E-3</v>
      </c>
      <c r="O26">
        <f t="shared" ca="1" si="3"/>
        <v>-2.0786495477360936E-3</v>
      </c>
      <c r="Q26" s="2">
        <f t="shared" si="4"/>
        <v>41133.898379999999</v>
      </c>
    </row>
    <row r="27" spans="1:21" x14ac:dyDescent="0.2">
      <c r="A27" s="45" t="s">
        <v>1</v>
      </c>
      <c r="B27" s="46"/>
      <c r="C27" s="43">
        <v>56483.453500000003</v>
      </c>
      <c r="D27" s="43">
        <v>8.3000000000000001E-3</v>
      </c>
      <c r="E27">
        <f t="shared" si="0"/>
        <v>3893.4967872531547</v>
      </c>
      <c r="F27">
        <f t="shared" si="1"/>
        <v>3893.5</v>
      </c>
      <c r="G27">
        <f t="shared" si="2"/>
        <v>-4.170999993220903E-3</v>
      </c>
      <c r="I27">
        <f>+G27</f>
        <v>-4.170999993220903E-3</v>
      </c>
      <c r="O27">
        <f t="shared" ca="1" si="3"/>
        <v>-2.3576462635368474E-3</v>
      </c>
      <c r="Q27" s="2">
        <f t="shared" si="4"/>
        <v>41464.953500000003</v>
      </c>
    </row>
    <row r="28" spans="1:21" x14ac:dyDescent="0.2">
      <c r="A28" s="45" t="s">
        <v>1</v>
      </c>
      <c r="B28" s="46"/>
      <c r="C28" s="43">
        <v>56485.4067</v>
      </c>
      <c r="D28" s="43">
        <v>1E-3</v>
      </c>
      <c r="E28">
        <f t="shared" si="0"/>
        <v>3895.0012555208255</v>
      </c>
      <c r="F28">
        <f t="shared" si="1"/>
        <v>3895</v>
      </c>
      <c r="G28">
        <f t="shared" si="2"/>
        <v>1.6299999988405034E-3</v>
      </c>
      <c r="I28">
        <f>+G28</f>
        <v>1.6299999988405034E-3</v>
      </c>
      <c r="O28">
        <f t="shared" ca="1" si="3"/>
        <v>-2.3592874206886166E-3</v>
      </c>
      <c r="Q28" s="2">
        <f t="shared" si="4"/>
        <v>41466.9067</v>
      </c>
    </row>
    <row r="29" spans="1:21" x14ac:dyDescent="0.2">
      <c r="A29" s="47" t="s">
        <v>55</v>
      </c>
      <c r="B29" s="48" t="s">
        <v>2</v>
      </c>
      <c r="C29" s="49">
        <v>59384.426099999997</v>
      </c>
      <c r="D29" s="47">
        <v>2.5000000000000001E-3</v>
      </c>
      <c r="E29">
        <f t="shared" ref="E29:E30" si="5">+(C29-C$7)/C$8</f>
        <v>6127.9946482461974</v>
      </c>
      <c r="F29">
        <f t="shared" ref="F29:F30" si="6">ROUND(2*E29,0)/2</f>
        <v>6128</v>
      </c>
      <c r="G29">
        <f t="shared" ref="G29:G30" si="7">+C29-(C$7+F29*C$8)</f>
        <v>-6.9480000020121224E-3</v>
      </c>
      <c r="K29">
        <f>+G29</f>
        <v>-6.9480000020121224E-3</v>
      </c>
      <c r="O29">
        <f t="shared" ref="O29:O30" ca="1" si="8">+C$11+C$12*$F29</f>
        <v>-4.8024233672889476E-3</v>
      </c>
      <c r="Q29" s="2">
        <f t="shared" ref="Q29:Q30" si="9">+C29-15018.5</f>
        <v>44365.926099999997</v>
      </c>
    </row>
    <row r="30" spans="1:21" x14ac:dyDescent="0.2">
      <c r="A30" s="47" t="s">
        <v>56</v>
      </c>
      <c r="B30" s="48" t="s">
        <v>3</v>
      </c>
      <c r="C30" s="49">
        <v>59646.677499999998</v>
      </c>
      <c r="D30" s="47">
        <v>5.9999999999999995E-4</v>
      </c>
      <c r="E30">
        <f t="shared" si="5"/>
        <v>6329.9959330368347</v>
      </c>
      <c r="F30">
        <f t="shared" si="6"/>
        <v>6330</v>
      </c>
      <c r="G30">
        <f t="shared" si="7"/>
        <v>-5.2800000048591755E-3</v>
      </c>
      <c r="K30">
        <f>+G30</f>
        <v>-5.2800000048591755E-3</v>
      </c>
      <c r="O30">
        <f t="shared" ca="1" si="8"/>
        <v>-5.0234325303938595E-3</v>
      </c>
      <c r="Q30" s="2">
        <f t="shared" si="9"/>
        <v>44628.177499999998</v>
      </c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L43332" r:id="rId1" display="http://vsolj.cetus-net.org/bulletin.html" xr:uid="{00000000-0004-0000-0000-000000000000}"/>
    <hyperlink ref="L23669" r:id="rId2" display="http://vsolj.cetus-net.org/bulletin.html" xr:uid="{00000000-0004-0000-0000-000001000000}"/>
    <hyperlink ref="M43332" r:id="rId3" display="http://vsolj.cetus-net.org/bulletin.html" xr:uid="{00000000-0004-0000-0000-000002000000}"/>
    <hyperlink ref="AW1793" r:id="rId4" display="http://cdsbib.u-strasbg.fr/cgi-bin/cdsbib?1990RMxAA..21..381G" xr:uid="{00000000-0004-0000-0000-000003000000}"/>
    <hyperlink ref="L43329" r:id="rId5" display="https://www.aavso.org/ejaavso" xr:uid="{00000000-0004-0000-0000-000004000000}"/>
    <hyperlink ref="L55233" r:id="rId6" display="http://vsolj.cetus-net.org/bulletin.html" xr:uid="{00000000-0004-0000-0000-000005000000}"/>
    <hyperlink ref="AV13464" r:id="rId7" display="http://cdsbib.u-strasbg.fr/cgi-bin/cdsbib?1990RMxAA..21..381G" xr:uid="{00000000-0004-0000-0000-000006000000}"/>
    <hyperlink ref="AV13467" r:id="rId8" display="http://cdsbib.u-strasbg.fr/cgi-bin/cdsbib?1990RMxAA..21..381G" xr:uid="{00000000-0004-0000-0000-000007000000}"/>
    <hyperlink ref="AV13465" r:id="rId9" display="http://cdsbib.u-strasbg.fr/cgi-bin/cdsbib?1990RMxAA..21..381G" xr:uid="{00000000-0004-0000-0000-000008000000}"/>
    <hyperlink ref="AV20945" r:id="rId10" display="http://cdsbib.u-strasbg.fr/cgi-bin/cdsbib?1990RMxAA..21..381G" xr:uid="{00000000-0004-0000-0000-000009000000}"/>
    <hyperlink ref="AW43975" r:id="rId11" display="http://cdsbib.u-strasbg.fr/cgi-bin/cdsbib?1990RMxAA..21..381G" xr:uid="{00000000-0004-0000-0000-00000A000000}"/>
    <hyperlink ref="AW43976" r:id="rId12" display="http://cdsbib.u-strasbg.fr/cgi-bin/cdsbib?1990RMxAA..21..381G" xr:uid="{00000000-0004-0000-0000-00000B000000}"/>
    <hyperlink ref="L3933" r:id="rId13" display="https://www.aavso.org/ejaavso" xr:uid="{00000000-0004-0000-0000-00000C000000}"/>
    <hyperlink ref="AW63804" r:id="rId14" display="http://cdsbib.u-strasbg.fr/cgi-bin/cdsbib?1990RMxAA..21..381G" xr:uid="{00000000-0004-0000-0000-00000D000000}"/>
    <hyperlink ref="AW27127" r:id="rId15" display="http://cdsbib.u-strasbg.fr/cgi-bin/cdsbib?1990RMxAA..21..381G" xr:uid="{00000000-0004-0000-0000-00000E000000}"/>
    <hyperlink ref="AW27003" r:id="rId16" display="http://cdsbib.u-strasbg.fr/cgi-bin/cdsbib?1990RMxAA..21..381G" xr:uid="{00000000-0004-0000-0000-00000F000000}"/>
    <hyperlink ref="AV23133" r:id="rId17" display="http://cdsbib.u-strasbg.fr/cgi-bin/cdsbib?1990RMxAA..21..381G" xr:uid="{00000000-0004-0000-0000-000010000000}"/>
    <hyperlink ref="AV23902" r:id="rId18" display="http://cdsbib.u-strasbg.fr/cgi-bin/cdsbib?1990RMxAA..21..381G" xr:uid="{00000000-0004-0000-0000-000011000000}"/>
    <hyperlink ref="AV23905" r:id="rId19" display="http://cdsbib.u-strasbg.fr/cgi-bin/cdsbib?1990RMxAA..21..381G" xr:uid="{00000000-0004-0000-0000-000012000000}"/>
    <hyperlink ref="AV23830" r:id="rId20" display="http://cdsbib.u-strasbg.fr/cgi-bin/cdsbib?1990RMxAA..21..381G" xr:uid="{00000000-0004-0000-0000-000013000000}"/>
    <hyperlink ref="N28670" r:id="rId21" display="http://vsolj.cetus-net.org/bulletin.html" xr:uid="{00000000-0004-0000-0000-000014000000}"/>
    <hyperlink ref="N43325" r:id="rId22" display="https://www.aavso.org/ejaavso" xr:uid="{00000000-0004-0000-0000-000015000000}"/>
    <hyperlink ref="AY10956" r:id="rId23" display="http://cdsbib.u-strasbg.fr/cgi-bin/cdsbib?1990RMxAA..21..381G" xr:uid="{00000000-0004-0000-0000-000016000000}"/>
    <hyperlink ref="N30550" r:id="rId24" display="https://www.aavso.org/ejaavso" xr:uid="{00000000-0004-0000-0000-000017000000}"/>
    <hyperlink ref="AX46972" r:id="rId25" display="http://cdsbib.u-strasbg.fr/cgi-bin/cdsbib?1990RMxAA..21..381G" xr:uid="{00000000-0004-0000-0000-000018000000}"/>
    <hyperlink ref="AX13541" r:id="rId26" display="http://cdsbib.u-strasbg.fr/cgi-bin/cdsbib?1990RMxAA..21..381G" xr:uid="{00000000-0004-0000-0000-000019000000}"/>
    <hyperlink ref="AX14275" r:id="rId27" display="http://cdsbib.u-strasbg.fr/cgi-bin/cdsbib?1990RMxAA..21..381G" xr:uid="{00000000-0004-0000-0000-00001A000000}"/>
    <hyperlink ref="AX13463" r:id="rId28" display="http://cdsbib.u-strasbg.fr/cgi-bin/cdsbib?1990RMxAA..21..381G" xr:uid="{00000000-0004-0000-0000-00001B000000}"/>
    <hyperlink ref="AY57556" r:id="rId29" display="http://cdsbib.u-strasbg.fr/cgi-bin/cdsbib?1990RMxAA..21..381G" xr:uid="{00000000-0004-0000-0000-00001C000000}"/>
    <hyperlink ref="AY57557" r:id="rId30" display="http://cdsbib.u-strasbg.fr/cgi-bin/cdsbib?1990RMxAA..21..381G" xr:uid="{00000000-0004-0000-0000-00001D000000}"/>
    <hyperlink ref="AY34398" r:id="rId31" display="http://cdsbib.u-strasbg.fr/cgi-bin/cdsbib?1990RMxAA..21..381G" xr:uid="{00000000-0004-0000-0000-00001E000000}"/>
    <hyperlink ref="AY18930" r:id="rId32" display="http://cdsbib.u-strasbg.fr/cgi-bin/cdsbib?1990RMxAA..21..381G" xr:uid="{00000000-0004-0000-0000-00001F000000}"/>
    <hyperlink ref="AY18937" r:id="rId33" display="http://cdsbib.u-strasbg.fr/cgi-bin/cdsbib?1990RMxAA..21..381G" xr:uid="{00000000-0004-0000-0000-000020000000}"/>
    <hyperlink ref="AX23829" r:id="rId34" display="http://cdsbib.u-strasbg.fr/cgi-bin/cdsbib?1990RMxAA..21..381G" xr:uid="{00000000-0004-0000-0000-000021000000}"/>
    <hyperlink ref="AX24326" r:id="rId35" display="http://cdsbib.u-strasbg.fr/cgi-bin/cdsbib?1990RMxAA..21..381G" xr:uid="{00000000-0004-0000-0000-000022000000}"/>
    <hyperlink ref="AX24352" r:id="rId36" display="http://cdsbib.u-strasbg.fr/cgi-bin/cdsbib?1990RMxAA..21..381G" xr:uid="{00000000-0004-0000-0000-000023000000}"/>
    <hyperlink ref="AX24307" r:id="rId37" display="http://cdsbib.u-strasbg.fr/cgi-bin/cdsbib?1990RMxAA..21..381G" xr:uid="{00000000-0004-0000-0000-000024000000}"/>
    <hyperlink ref="BI43328" r:id="rId38" display="http://cdsbib.u-strasbg.fr/cgi-bin/cdsbib?1990RMxAA..21..381G" xr:uid="{00000000-0004-0000-0000-000025000000}"/>
    <hyperlink ref="AT8414" r:id="rId39" display="http://cdsbib.u-strasbg.fr/cgi-bin/cdsbib?1990RMxAA..21..381G" xr:uid="{00000000-0004-0000-0000-000026000000}"/>
    <hyperlink ref="AU42226" r:id="rId40" display="http://cdsbib.u-strasbg.fr/cgi-bin/cdsbib?1990RMxAA..21..381G" xr:uid="{00000000-0004-0000-0000-000027000000}"/>
    <hyperlink ref="AU43706" r:id="rId41" display="http://cdsbib.u-strasbg.fr/cgi-bin/cdsbib?1990RMxAA..21..381G" xr:uid="{00000000-0004-0000-0000-000028000000}"/>
    <hyperlink ref="AU43637" r:id="rId42" display="http://cdsbib.u-strasbg.fr/cgi-bin/cdsbib?1990RMxAA..21..381G" xr:uid="{00000000-0004-0000-0000-000029000000}"/>
    <hyperlink ref="AT43724" r:id="rId43" display="http://cdsbib.u-strasbg.fr/cgi-bin/cdsbib?1990RMxAA..21..381G" xr:uid="{00000000-0004-0000-0000-00002A000000}"/>
    <hyperlink ref="AU43360" r:id="rId44" display="http://cdsbib.u-strasbg.fr/cgi-bin/cdsbib?1990RMxAA..21..381G" xr:uid="{00000000-0004-0000-0000-00002B000000}"/>
    <hyperlink ref="AU43465" r:id="rId45" display="http://cdsbib.u-strasbg.fr/cgi-bin/cdsbib?1990RMxAA..21..381G" xr:uid="{00000000-0004-0000-0000-00002C000000}"/>
    <hyperlink ref="AU43361" r:id="rId46" display="http://cdsbib.u-strasbg.fr/cgi-bin/cdsbib?1990RMxAA..21..381G" xr:uid="{00000000-0004-0000-0000-00002D000000}"/>
    <hyperlink ref="AT43725" r:id="rId47" display="http://cdsbib.u-strasbg.fr/cgi-bin/cdsbib?1990RMxAA..21..381G" xr:uid="{00000000-0004-0000-0000-00002E000000}"/>
    <hyperlink ref="AU43466" r:id="rId48" display="http://cdsbib.u-strasbg.fr/cgi-bin/cdsbib?1990RMxAA..21..381G" xr:uid="{00000000-0004-0000-0000-00002F000000}"/>
    <hyperlink ref="AU43818" r:id="rId49" display="http://cdsbib.u-strasbg.fr/cgi-bin/cdsbib?1990RMxAA..21..381G" xr:uid="{00000000-0004-0000-0000-000030000000}"/>
    <hyperlink ref="AT48265" r:id="rId50" display="http://cdsbib.u-strasbg.fr/cgi-bin/cdsbib?1990RMxAA..21..381G" xr:uid="{00000000-0004-0000-0000-000031000000}"/>
    <hyperlink ref="M45769" r:id="rId51" display="http://vsolj.cetus-net.org/bulletin.html" xr:uid="{00000000-0004-0000-0000-000032000000}"/>
    <hyperlink ref="M45762" r:id="rId52" display="http://vsolj.cetus-net.org/bulletin.html" xr:uid="{00000000-0004-0000-0000-000033000000}"/>
    <hyperlink ref="AU48276" r:id="rId53" display="http://cdsbib.u-strasbg.fr/cgi-bin/cdsbib?1990RMxAA..21..381G" xr:uid="{00000000-0004-0000-0000-000034000000}"/>
    <hyperlink ref="AU48280" r:id="rId54" display="http://cdsbib.u-strasbg.fr/cgi-bin/cdsbib?1990RMxAA..21..381G" xr:uid="{00000000-0004-0000-0000-000035000000}"/>
    <hyperlink ref="AU48277" r:id="rId55" display="http://cdsbib.u-strasbg.fr/cgi-bin/cdsbib?1990RMxAA..21..381G" xr:uid="{00000000-0004-0000-0000-000036000000}"/>
    <hyperlink ref="AW48265" r:id="rId56" display="http://cdsbib.u-strasbg.fr/cgi-bin/cdsbib?1990RMxAA..21..381G" xr:uid="{00000000-0004-0000-0000-000037000000}"/>
    <hyperlink ref="P45769" r:id="rId57" display="http://vsolj.cetus-net.org/bulletin.html" xr:uid="{00000000-0004-0000-0000-000038000000}"/>
    <hyperlink ref="P45762" r:id="rId58" display="http://vsolj.cetus-net.org/bulletin.html" xr:uid="{00000000-0004-0000-0000-000039000000}"/>
    <hyperlink ref="AX48276" r:id="rId59" display="http://cdsbib.u-strasbg.fr/cgi-bin/cdsbib?1990RMxAA..21..381G" xr:uid="{00000000-0004-0000-0000-00003A000000}"/>
    <hyperlink ref="AX48280" r:id="rId60" display="http://cdsbib.u-strasbg.fr/cgi-bin/cdsbib?1990RMxAA..21..381G" xr:uid="{00000000-0004-0000-0000-00003B000000}"/>
    <hyperlink ref="AX48277" r:id="rId61" display="http://cdsbib.u-strasbg.fr/cgi-bin/cdsbib?1990RMxAA..21..381G" xr:uid="{00000000-0004-0000-0000-00003C000000}"/>
  </hyperlinks>
  <pageMargins left="0.75" right="0.75" top="1" bottom="1" header="0.5" footer="0.5"/>
  <headerFooter alignWithMargins="0"/>
  <drawing r:id="rId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2023-01-26T06:58:15Z</dcterms:modified>
</cp:coreProperties>
</file>