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393EF455-8985-4371-9951-32C23AB68137}" xr6:coauthVersionLast="47" xr6:coauthVersionMax="47" xr10:uidLastSave="{00000000-0000-0000-0000-000000000000}"/>
  <bookViews>
    <workbookView xWindow="14385" yWindow="720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" l="1"/>
  <c r="F29" i="1" s="1"/>
  <c r="G29" i="1" s="1"/>
  <c r="K29" i="1" s="1"/>
  <c r="Q29" i="1"/>
  <c r="E22" i="1"/>
  <c r="F22" i="1"/>
  <c r="E27" i="1"/>
  <c r="F27" i="1"/>
  <c r="D9" i="1"/>
  <c r="C9" i="1"/>
  <c r="Q22" i="1"/>
  <c r="Q23" i="1"/>
  <c r="Q24" i="1"/>
  <c r="Q25" i="1"/>
  <c r="Q26" i="1"/>
  <c r="Q27" i="1"/>
  <c r="Q28" i="1"/>
  <c r="C8" i="1"/>
  <c r="C7" i="1"/>
  <c r="B2" i="1"/>
  <c r="A1" i="1"/>
  <c r="D8" i="1"/>
  <c r="F16" i="1"/>
  <c r="C17" i="1"/>
  <c r="Q21" i="1"/>
  <c r="E26" i="1"/>
  <c r="F26" i="1"/>
  <c r="G26" i="1"/>
  <c r="K26" i="1"/>
  <c r="E24" i="1"/>
  <c r="F24" i="1"/>
  <c r="G24" i="1"/>
  <c r="K24" i="1"/>
  <c r="E28" i="1"/>
  <c r="F28" i="1"/>
  <c r="G28" i="1"/>
  <c r="K28" i="1"/>
  <c r="G21" i="1"/>
  <c r="I21" i="1"/>
  <c r="G25" i="1"/>
  <c r="K25" i="1"/>
  <c r="E23" i="1"/>
  <c r="F23" i="1"/>
  <c r="G23" i="1"/>
  <c r="K23" i="1"/>
  <c r="E21" i="1"/>
  <c r="F21" i="1"/>
  <c r="G27" i="1"/>
  <c r="K27" i="1"/>
  <c r="E25" i="1"/>
  <c r="F25" i="1"/>
  <c r="G22" i="1"/>
  <c r="K22" i="1"/>
  <c r="C12" i="1"/>
  <c r="C11" i="1"/>
  <c r="O29" i="1" l="1"/>
  <c r="O24" i="1"/>
  <c r="O25" i="1"/>
  <c r="O23" i="1"/>
  <c r="O26" i="1"/>
  <c r="O27" i="1"/>
  <c r="C15" i="1"/>
  <c r="O22" i="1"/>
  <c r="O28" i="1"/>
  <c r="O21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<sst xmlns="http://schemas.openxmlformats.org/spreadsheetml/2006/main" count="67" uniqueCount="53">
  <si>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</si>
  <si>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</si>
  <si>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</si>
  <si>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</si>
  <si>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</si>
  <si>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</si>
  <si>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</si>
  <si>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</si>
  <si>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</si>
  <si>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</si>
  <si>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</si>
  <si>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</si>
  <si>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</si>
  <si>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</si>
  <si>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</si>
  <si>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</si>
  <si>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</si>
  <si>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</si>
  <si>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</si>
  <si>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</si>
  <si>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</si>
  <si>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</si>
  <si>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</si>
  <si>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</si>
  <si>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</si>
  <si>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</si>
  <si>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</si>
  <si>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</si>
  <si>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</si>
  <si>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</si>
  <si>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</si>
  <si>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</si>
  <si>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</si>
  <si>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</si>
  <si>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</si>
  <si>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</si>
  <si>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</si>
  <si>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</si>
  <si>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</si>
  <si>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</si>
  <si>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</si>
  <si>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V0813 Cep  </t>
  </si>
  <si>
    <t>2017K</t>
  </si>
  <si>
    <t>G4232-0599</t>
  </si>
  <si>
    <t xml:space="preserve">EW        </t>
  </si>
  <si>
    <t>pr_0</t>
  </si>
  <si>
    <t xml:space="preserve">          </t>
  </si>
  <si>
    <t>GCVS</t>
  </si>
  <si>
    <t>IBVS 6196</t>
  </si>
  <si>
    <t>I</t>
  </si>
  <si>
    <t>OEJV 0179</t>
  </si>
  <si>
    <t>II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</si>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</sst>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31" fillId="0" borderId="0" xfId="42" applyFont="1"/>
    <xf numFmtId="0" fontId="31" fillId="0" borderId="0" xfId="42" applyFont="1" applyAlignment="1">
      <alignment horizontal="center"/>
    </xf>
    <xf numFmtId="0" fontId="31" fillId="0" borderId="0" xfId="42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72" fontId="33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V0813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18557</c:v>
                </c:pt>
                <c:pt idx="2">
                  <c:v>16583</c:v>
                </c:pt>
                <c:pt idx="3">
                  <c:v>16583.5</c:v>
                </c:pt>
                <c:pt idx="4">
                  <c:v>17533</c:v>
                </c:pt>
                <c:pt idx="5">
                  <c:v>17533.5</c:v>
                </c:pt>
                <c:pt idx="6">
                  <c:v>17592</c:v>
                </c:pt>
                <c:pt idx="7">
                  <c:v>17592.5</c:v>
                </c:pt>
                <c:pt idx="8">
                  <c:v>23845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69-423E-9269-FB3F2F40E7A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18557</c:v>
                </c:pt>
                <c:pt idx="2">
                  <c:v>16583</c:v>
                </c:pt>
                <c:pt idx="3">
                  <c:v>16583.5</c:v>
                </c:pt>
                <c:pt idx="4">
                  <c:v>17533</c:v>
                </c:pt>
                <c:pt idx="5">
                  <c:v>17533.5</c:v>
                </c:pt>
                <c:pt idx="6">
                  <c:v>17592</c:v>
                </c:pt>
                <c:pt idx="7">
                  <c:v>17592.5</c:v>
                </c:pt>
                <c:pt idx="8">
                  <c:v>23845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69-423E-9269-FB3F2F40E7A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18557</c:v>
                </c:pt>
                <c:pt idx="2">
                  <c:v>16583</c:v>
                </c:pt>
                <c:pt idx="3">
                  <c:v>16583.5</c:v>
                </c:pt>
                <c:pt idx="4">
                  <c:v>17533</c:v>
                </c:pt>
                <c:pt idx="5">
                  <c:v>17533.5</c:v>
                </c:pt>
                <c:pt idx="6">
                  <c:v>17592</c:v>
                </c:pt>
                <c:pt idx="7">
                  <c:v>17592.5</c:v>
                </c:pt>
                <c:pt idx="8">
                  <c:v>23845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69-423E-9269-FB3F2F40E7A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18557</c:v>
                </c:pt>
                <c:pt idx="2">
                  <c:v>16583</c:v>
                </c:pt>
                <c:pt idx="3">
                  <c:v>16583.5</c:v>
                </c:pt>
                <c:pt idx="4">
                  <c:v>17533</c:v>
                </c:pt>
                <c:pt idx="5">
                  <c:v>17533.5</c:v>
                </c:pt>
                <c:pt idx="6">
                  <c:v>17592</c:v>
                </c:pt>
                <c:pt idx="7">
                  <c:v>17592.5</c:v>
                </c:pt>
                <c:pt idx="8">
                  <c:v>23845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1.4998999999079388E-2</c:v>
                </c:pt>
                <c:pt idx="2">
                  <c:v>-4.5309000000997912E-2</c:v>
                </c:pt>
                <c:pt idx="3">
                  <c:v>-4.4415500007744413E-2</c:v>
                </c:pt>
                <c:pt idx="4">
                  <c:v>-1.6169000002264511E-2</c:v>
                </c:pt>
                <c:pt idx="5">
                  <c:v>-1.6705500005627982E-2</c:v>
                </c:pt>
                <c:pt idx="6">
                  <c:v>-1.2565999997605104E-2</c:v>
                </c:pt>
                <c:pt idx="7">
                  <c:v>-1.3702500000363216E-2</c:v>
                </c:pt>
                <c:pt idx="8">
                  <c:v>-7.1850000022095628E-3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69-423E-9269-FB3F2F40E7A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18557</c:v>
                </c:pt>
                <c:pt idx="2">
                  <c:v>16583</c:v>
                </c:pt>
                <c:pt idx="3">
                  <c:v>16583.5</c:v>
                </c:pt>
                <c:pt idx="4">
                  <c:v>17533</c:v>
                </c:pt>
                <c:pt idx="5">
                  <c:v>17533.5</c:v>
                </c:pt>
                <c:pt idx="6">
                  <c:v>17592</c:v>
                </c:pt>
                <c:pt idx="7">
                  <c:v>17592.5</c:v>
                </c:pt>
                <c:pt idx="8">
                  <c:v>23845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69-423E-9269-FB3F2F40E7A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18557</c:v>
                </c:pt>
                <c:pt idx="2">
                  <c:v>16583</c:v>
                </c:pt>
                <c:pt idx="3">
                  <c:v>16583.5</c:v>
                </c:pt>
                <c:pt idx="4">
                  <c:v>17533</c:v>
                </c:pt>
                <c:pt idx="5">
                  <c:v>17533.5</c:v>
                </c:pt>
                <c:pt idx="6">
                  <c:v>17592</c:v>
                </c:pt>
                <c:pt idx="7">
                  <c:v>17592.5</c:v>
                </c:pt>
                <c:pt idx="8">
                  <c:v>23845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69-423E-9269-FB3F2F40E7A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1.2999999999999999E-3</c:v>
                  </c:pt>
                  <c:pt idx="3">
                    <c:v>8.0000000000000004E-4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18557</c:v>
                </c:pt>
                <c:pt idx="2">
                  <c:v>16583</c:v>
                </c:pt>
                <c:pt idx="3">
                  <c:v>16583.5</c:v>
                </c:pt>
                <c:pt idx="4">
                  <c:v>17533</c:v>
                </c:pt>
                <c:pt idx="5">
                  <c:v>17533.5</c:v>
                </c:pt>
                <c:pt idx="6">
                  <c:v>17592</c:v>
                </c:pt>
                <c:pt idx="7">
                  <c:v>17592.5</c:v>
                </c:pt>
                <c:pt idx="8">
                  <c:v>23845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69-423E-9269-FB3F2F40E7A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18557</c:v>
                </c:pt>
                <c:pt idx="2">
                  <c:v>16583</c:v>
                </c:pt>
                <c:pt idx="3">
                  <c:v>16583.5</c:v>
                </c:pt>
                <c:pt idx="4">
                  <c:v>17533</c:v>
                </c:pt>
                <c:pt idx="5">
                  <c:v>17533.5</c:v>
                </c:pt>
                <c:pt idx="6">
                  <c:v>17592</c:v>
                </c:pt>
                <c:pt idx="7">
                  <c:v>17592.5</c:v>
                </c:pt>
                <c:pt idx="8">
                  <c:v>23845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-8.8776527642140293E-2</c:v>
                </c:pt>
                <c:pt idx="1">
                  <c:v>-1.6345348082393463E-2</c:v>
                </c:pt>
                <c:pt idx="2">
                  <c:v>-2.4050211392785237E-2</c:v>
                </c:pt>
                <c:pt idx="3">
                  <c:v>-2.4048259806333766E-2</c:v>
                </c:pt>
                <c:pt idx="4">
                  <c:v>-2.0342197134997908E-2</c:v>
                </c:pt>
                <c:pt idx="5">
                  <c:v>-2.0340245548546437E-2</c:v>
                </c:pt>
                <c:pt idx="6">
                  <c:v>-2.0111909933724803E-2</c:v>
                </c:pt>
                <c:pt idx="7">
                  <c:v>-2.0109958347273332E-2</c:v>
                </c:pt>
                <c:pt idx="8">
                  <c:v>4.2946302283217025E-3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69-423E-9269-FB3F2F40E7A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18557</c:v>
                </c:pt>
                <c:pt idx="2">
                  <c:v>16583</c:v>
                </c:pt>
                <c:pt idx="3">
                  <c:v>16583.5</c:v>
                </c:pt>
                <c:pt idx="4">
                  <c:v>17533</c:v>
                </c:pt>
                <c:pt idx="5">
                  <c:v>17533.5</c:v>
                </c:pt>
                <c:pt idx="6">
                  <c:v>17592</c:v>
                </c:pt>
                <c:pt idx="7">
                  <c:v>17592.5</c:v>
                </c:pt>
                <c:pt idx="8">
                  <c:v>23845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269-423E-9269-FB3F2F40E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328960"/>
        <c:axId val="1"/>
      </c:scatterChart>
      <c:valAx>
        <c:axId val="498328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8328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4DA926D-163E-4C74-D95E-F3103972B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tr">
        <f>F1&amp;" / GSC "&amp;RIGHT(I1,9)</f>
        <v>V0813 Cep   / GSC 4232-0599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20.082899999999999</v>
      </c>
      <c r="L1" s="32">
        <v>60.573509999999999</v>
      </c>
      <c r="M1" s="33">
        <v>51299.605000000003</v>
      </c>
      <c r="N1" s="33">
        <v>0.338893</v>
      </c>
      <c r="O1" s="31" t="s">
        <v>44</v>
      </c>
      <c r="P1" s="42">
        <v>13.15</v>
      </c>
      <c r="Q1" s="42">
        <v>13.5</v>
      </c>
      <c r="R1" s="43" t="s">
        <v>45</v>
      </c>
      <c r="S1" s="31" t="s">
        <v>46</v>
      </c>
    </row>
    <row r="2" spans="1:19" x14ac:dyDescent="0.2">
      <c r="A2" t="s">
        <v>23</v>
      </c>
      <c r="B2" t="str">
        <f>O1</f>
        <v xml:space="preserve">EW        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51299.605000000003</v>
      </c>
      <c r="D4" s="27">
        <v>0.338893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f>M1</f>
        <v>51299.605000000003</v>
      </c>
      <c r="D7" s="28" t="s">
        <v>47</v>
      </c>
    </row>
    <row r="8" spans="1:19" x14ac:dyDescent="0.2">
      <c r="A8" t="s">
        <v>3</v>
      </c>
      <c r="C8" s="8">
        <f>N1</f>
        <v>0.338893</v>
      </c>
      <c r="D8" s="28" t="str">
        <f>D7</f>
        <v>GCVS</v>
      </c>
    </row>
    <row r="9" spans="1:19" x14ac:dyDescent="0.2">
      <c r="A9" s="24" t="s">
        <v>32</v>
      </c>
      <c r="B9" s="36">
        <v>22</v>
      </c>
      <c r="C9" s="22" t="str">
        <f>"F"&amp;B9</f>
        <v>F22</v>
      </c>
      <c r="D9" s="23" t="str">
        <f>"G"&amp;B9</f>
        <v>G22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-8.8776527642140293E-2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3.903172902934032E-6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59380.512879630231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0.33889690317290294</v>
      </c>
      <c r="E16" s="14" t="s">
        <v>30</v>
      </c>
      <c r="F16" s="35">
        <f ca="1">NOW()+15018.5+$C$5/24</f>
        <v>59952.725078703705</v>
      </c>
    </row>
    <row r="17" spans="1:21" ht="13.5" thickBot="1" x14ac:dyDescent="0.25">
      <c r="A17" s="14" t="s">
        <v>27</v>
      </c>
      <c r="B17" s="10"/>
      <c r="C17" s="10">
        <f>COUNT(C21:C2191)</f>
        <v>9</v>
      </c>
      <c r="E17" s="14" t="s">
        <v>35</v>
      </c>
      <c r="F17" s="15">
        <f ca="1">ROUND(2*(F16-$C$7)/$C$8,0)/2+F15</f>
        <v>25534.5</v>
      </c>
    </row>
    <row r="18" spans="1:21" ht="14.25" thickTop="1" thickBot="1" x14ac:dyDescent="0.25">
      <c r="A18" s="16" t="s">
        <v>5</v>
      </c>
      <c r="B18" s="10"/>
      <c r="C18" s="19">
        <f ca="1">+C15</f>
        <v>59380.512879630231</v>
      </c>
      <c r="D18" s="20">
        <f ca="1">+C16</f>
        <v>0.33889690317290294</v>
      </c>
      <c r="E18" s="14" t="s">
        <v>36</v>
      </c>
      <c r="F18" s="23">
        <f ca="1">ROUND(2*(F16-$C$15)/$C$16,0)/2+F15</f>
        <v>1689.5</v>
      </c>
    </row>
    <row r="19" spans="1:21" ht="13.5" thickTop="1" x14ac:dyDescent="0.2">
      <c r="E19" s="14" t="s">
        <v>31</v>
      </c>
      <c r="F19" s="18">
        <f ca="1">+$C$15+$C$16*F18-15018.5-$C$5/24</f>
        <v>44934.975030874186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47</v>
      </c>
      <c r="C21" s="8">
        <v>51299.605000000003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-8.8776527642140293E-2</v>
      </c>
      <c r="Q21" s="2">
        <f>+C21-15018.5</f>
        <v>36281.105000000003</v>
      </c>
    </row>
    <row r="22" spans="1:21" x14ac:dyDescent="0.2">
      <c r="A22" s="44" t="s">
        <v>48</v>
      </c>
      <c r="B22" s="45" t="s">
        <v>49</v>
      </c>
      <c r="C22" s="46">
        <v>57588.457399999999</v>
      </c>
      <c r="D22" s="46">
        <v>8.9999999999999998E-4</v>
      </c>
      <c r="E22">
        <f t="shared" ref="E22:E28" si="0">+(C22-C$7)/C$8</f>
        <v>18557.044258807342</v>
      </c>
      <c r="F22">
        <f t="shared" ref="F22:F28" si="1">ROUND(2*E22,0)/2</f>
        <v>18557</v>
      </c>
      <c r="G22">
        <f t="shared" ref="G22:G28" si="2">+C22-(C$7+F22*C$8)</f>
        <v>1.4998999999079388E-2</v>
      </c>
      <c r="K22">
        <f t="shared" ref="K22:K28" si="3">+G22</f>
        <v>1.4998999999079388E-2</v>
      </c>
      <c r="O22">
        <f t="shared" ref="O22:O28" ca="1" si="4">+C$11+C$12*$F22</f>
        <v>-1.6345348082393463E-2</v>
      </c>
      <c r="Q22" s="2">
        <f t="shared" ref="Q22:Q28" si="5">+C22-15018.5</f>
        <v>42569.957399999999</v>
      </c>
    </row>
    <row r="23" spans="1:21" x14ac:dyDescent="0.2">
      <c r="A23" s="47" t="s">
        <v>50</v>
      </c>
      <c r="B23" s="48" t="s">
        <v>49</v>
      </c>
      <c r="C23" s="49">
        <v>56919.422310000002</v>
      </c>
      <c r="D23" s="49">
        <v>1.2999999999999999E-3</v>
      </c>
      <c r="E23">
        <f t="shared" si="0"/>
        <v>16582.866302933369</v>
      </c>
      <c r="F23">
        <f t="shared" si="1"/>
        <v>16583</v>
      </c>
      <c r="G23">
        <f t="shared" si="2"/>
        <v>-4.5309000000997912E-2</v>
      </c>
      <c r="K23">
        <f t="shared" si="3"/>
        <v>-4.5309000000997912E-2</v>
      </c>
      <c r="O23">
        <f t="shared" ca="1" si="4"/>
        <v>-2.4050211392785237E-2</v>
      </c>
      <c r="Q23" s="2">
        <f t="shared" si="5"/>
        <v>41900.922310000002</v>
      </c>
    </row>
    <row r="24" spans="1:21" x14ac:dyDescent="0.2">
      <c r="A24" s="47" t="s">
        <v>50</v>
      </c>
      <c r="B24" s="48" t="s">
        <v>51</v>
      </c>
      <c r="C24" s="49">
        <v>56919.592649999999</v>
      </c>
      <c r="D24" s="49">
        <v>8.0000000000000004E-4</v>
      </c>
      <c r="E24">
        <f t="shared" si="0"/>
        <v>16583.368939458753</v>
      </c>
      <c r="F24">
        <f t="shared" si="1"/>
        <v>16583.5</v>
      </c>
      <c r="G24">
        <f t="shared" si="2"/>
        <v>-4.4415500007744413E-2</v>
      </c>
      <c r="K24">
        <f t="shared" si="3"/>
        <v>-4.4415500007744413E-2</v>
      </c>
      <c r="O24">
        <f t="shared" ca="1" si="4"/>
        <v>-2.4048259806333766E-2</v>
      </c>
      <c r="Q24" s="2">
        <f t="shared" si="5"/>
        <v>41901.092649999999</v>
      </c>
    </row>
    <row r="25" spans="1:21" x14ac:dyDescent="0.2">
      <c r="A25" s="47" t="s">
        <v>50</v>
      </c>
      <c r="B25" s="48" t="s">
        <v>51</v>
      </c>
      <c r="C25" s="49">
        <v>57241.399799999999</v>
      </c>
      <c r="D25" s="49">
        <v>5.9999999999999995E-4</v>
      </c>
      <c r="E25">
        <f t="shared" si="0"/>
        <v>17532.952288775501</v>
      </c>
      <c r="F25">
        <f t="shared" si="1"/>
        <v>17533</v>
      </c>
      <c r="G25">
        <f t="shared" si="2"/>
        <v>-1.6169000002264511E-2</v>
      </c>
      <c r="K25">
        <f t="shared" si="3"/>
        <v>-1.6169000002264511E-2</v>
      </c>
      <c r="O25">
        <f t="shared" ca="1" si="4"/>
        <v>-2.0342197134997908E-2</v>
      </c>
      <c r="Q25" s="2">
        <f t="shared" si="5"/>
        <v>42222.899799999999</v>
      </c>
    </row>
    <row r="26" spans="1:21" x14ac:dyDescent="0.2">
      <c r="A26" s="47" t="s">
        <v>50</v>
      </c>
      <c r="B26" s="48" t="s">
        <v>49</v>
      </c>
      <c r="C26" s="49">
        <v>57241.56871</v>
      </c>
      <c r="D26" s="49">
        <v>2.9999999999999997E-4</v>
      </c>
      <c r="E26">
        <f t="shared" si="0"/>
        <v>17533.450705679952</v>
      </c>
      <c r="F26">
        <f t="shared" si="1"/>
        <v>17533.5</v>
      </c>
      <c r="G26">
        <f t="shared" si="2"/>
        <v>-1.6705500005627982E-2</v>
      </c>
      <c r="K26">
        <f t="shared" si="3"/>
        <v>-1.6705500005627982E-2</v>
      </c>
      <c r="O26">
        <f t="shared" ca="1" si="4"/>
        <v>-2.0340245548546437E-2</v>
      </c>
      <c r="Q26" s="2">
        <f t="shared" si="5"/>
        <v>42223.06871</v>
      </c>
    </row>
    <row r="27" spans="1:21" x14ac:dyDescent="0.2">
      <c r="A27" s="47" t="s">
        <v>50</v>
      </c>
      <c r="B27" s="48" t="s">
        <v>51</v>
      </c>
      <c r="C27" s="49">
        <v>57261.398090000002</v>
      </c>
      <c r="D27" s="49">
        <v>5.0000000000000001E-4</v>
      </c>
      <c r="E27">
        <f t="shared" si="0"/>
        <v>17591.962920449816</v>
      </c>
      <c r="F27">
        <f t="shared" si="1"/>
        <v>17592</v>
      </c>
      <c r="G27">
        <f t="shared" si="2"/>
        <v>-1.2565999997605104E-2</v>
      </c>
      <c r="K27">
        <f t="shared" si="3"/>
        <v>-1.2565999997605104E-2</v>
      </c>
      <c r="O27">
        <f t="shared" ca="1" si="4"/>
        <v>-2.0111909933724803E-2</v>
      </c>
      <c r="Q27" s="2">
        <f t="shared" si="5"/>
        <v>42242.898090000002</v>
      </c>
    </row>
    <row r="28" spans="1:21" x14ac:dyDescent="0.2">
      <c r="A28" s="47" t="s">
        <v>50</v>
      </c>
      <c r="B28" s="48" t="s">
        <v>49</v>
      </c>
      <c r="C28" s="49">
        <v>57261.566400000003</v>
      </c>
      <c r="D28" s="49">
        <v>2.9999999999999997E-4</v>
      </c>
      <c r="E28">
        <f t="shared" si="0"/>
        <v>17592.459566883943</v>
      </c>
      <c r="F28">
        <f t="shared" si="1"/>
        <v>17592.5</v>
      </c>
      <c r="G28">
        <f t="shared" si="2"/>
        <v>-1.3702500000363216E-2</v>
      </c>
      <c r="K28">
        <f t="shared" si="3"/>
        <v>-1.3702500000363216E-2</v>
      </c>
      <c r="O28">
        <f t="shared" ca="1" si="4"/>
        <v>-2.0109958347273332E-2</v>
      </c>
      <c r="Q28" s="2">
        <f t="shared" si="5"/>
        <v>42243.066400000003</v>
      </c>
    </row>
    <row r="29" spans="1:21" x14ac:dyDescent="0.2">
      <c r="A29" s="50" t="s">
        <v>52</v>
      </c>
      <c r="B29" s="51" t="s">
        <v>49</v>
      </c>
      <c r="C29" s="52">
        <v>59380.501400000001</v>
      </c>
      <c r="D29" s="50">
        <v>1.2999999999999999E-3</v>
      </c>
      <c r="E29">
        <f t="shared" ref="E29" si="6">+(C29-C$7)/C$8</f>
        <v>23844.978798617845</v>
      </c>
      <c r="F29">
        <f t="shared" ref="F29" si="7">ROUND(2*E29,0)/2</f>
        <v>23845</v>
      </c>
      <c r="G29">
        <f t="shared" ref="G29" si="8">+C29-(C$7+F29*C$8)</f>
        <v>-7.1850000022095628E-3</v>
      </c>
      <c r="K29">
        <f t="shared" ref="K29" si="9">+G29</f>
        <v>-7.1850000022095628E-3</v>
      </c>
      <c r="O29">
        <f t="shared" ref="O29" ca="1" si="10">+C$11+C$12*$F29</f>
        <v>4.2946302283217025E-3</v>
      </c>
      <c r="Q29" s="2">
        <f t="shared" ref="Q29" si="11">+C29-15018.5</f>
        <v>44362.001400000001</v>
      </c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2023-01-08T04:24:06Z</dcterms:modified>
</cp:coreProperties>
</file>