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ED71A3C0-DE79-42B1-8047-E1FDF5509C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2" i="1"/>
  <c r="F22" i="1"/>
  <c r="G22" i="1"/>
  <c r="K22" i="1"/>
  <c r="Q22" i="1"/>
  <c r="C9" i="1"/>
  <c r="E21" i="1"/>
  <c r="F21" i="1"/>
  <c r="G21" i="1"/>
  <c r="I21" i="1"/>
  <c r="D9" i="1"/>
  <c r="F16" i="1"/>
  <c r="C17" i="1"/>
  <c r="Q21" i="1"/>
  <c r="C12" i="1"/>
  <c r="C11" i="1"/>
  <c r="O23" i="1" l="1"/>
  <c r="O22" i="1"/>
  <c r="C15" i="1"/>
  <c r="F18" i="1" s="1"/>
  <c r="O21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<sst xmlns="http://schemas.openxmlformats.org/spreadsheetml/2006/main" count="56" uniqueCount="51">
  <si>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</si>
  <si>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</si>
  <si>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</si>
  <si>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</si>
  <si>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</si>
  <si>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</si>
  <si>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</si>
  <si>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</si>
  <si>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</si>
  <si>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</si>
  <si>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</si>
  <si>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</si>
  <si>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</si>
  <si>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</si>
  <si>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</si>
  <si>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</si>
  <si>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</si>
  <si>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</si>
  <si>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</si>
  <si>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</si>
  <si>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</si>
  <si>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</si>
  <si>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</si>
  <si>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</si>
  <si>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</si>
  <si>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</si>
  <si>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</si>
  <si>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</si>
  <si>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</si>
  <si>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</si>
  <si>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</si>
  <si>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</si>
  <si>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</si>
  <si>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</si>
  <si>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</si>
  <si>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</si>
  <si>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</si>
  <si>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</si>
  <si>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</si>
  <si>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</si>
  <si>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</si>
  <si>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V0915 Cep</t>
  </si>
  <si>
    <t>G4485-1061</t>
  </si>
  <si>
    <t xml:space="preserve"> V0915 Cep </t>
  </si>
  <si>
    <t>EA</t>
  </si>
  <si>
    <t>OEJV 0083</t>
  </si>
  <si>
    <t>V0915 Cep / GSC 4485-1061</t>
  </si>
  <si>
    <t>OEJV 0211</t>
  </si>
  <si>
    <t>I</t>
  </si>
  <si>
    <t>as of 2021-06-08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</si>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</sst>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2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5" fillId="3" borderId="1" xfId="0" applyFont="1" applyFill="1" applyBorder="1" applyAlignment="1">
      <alignment vertical="center"/>
    </xf>
    <xf numFmtId="0" fontId="18" fillId="0" borderId="0" xfId="0" applyFon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5" fontId="20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V0915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64-42EB-A23D-CE44D2BE6B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64-42EB-A23D-CE44D2BE6B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64-42EB-A23D-CE44D2BE6B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3.7240000106976368E-2</c:v>
                </c:pt>
                <c:pt idx="2">
                  <c:v>4.4800000105169602E-2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64-42EB-A23D-CE44D2BE6B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64-42EB-A23D-CE44D2BE6B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64-42EB-A23D-CE44D2BE6B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64-42EB-A23D-CE44D2BE6B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3.1581000772405027E-4</c:v>
                </c:pt>
                <c:pt idx="1">
                  <c:v>3.5813842214952714E-2</c:v>
                </c:pt>
                <c:pt idx="2">
                  <c:v>4.5910347989469212E-2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64-42EB-A23D-CE44D2BE6B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C64-42EB-A23D-CE44D2BE6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600280"/>
        <c:axId val="1"/>
      </c:scatterChart>
      <c:valAx>
        <c:axId val="841600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600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8BCCDB9-A325-ECCD-9BEC-161452F87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46</v>
      </c>
      <c r="F1" s="31" t="s">
        <v>41</v>
      </c>
      <c r="G1" s="32">
        <v>0</v>
      </c>
      <c r="H1" s="33"/>
      <c r="I1" s="34" t="s">
        <v>42</v>
      </c>
      <c r="J1" s="35" t="s">
        <v>43</v>
      </c>
      <c r="K1" s="36">
        <v>22.512797000000003</v>
      </c>
      <c r="L1" s="37">
        <v>71.432090000000002</v>
      </c>
      <c r="M1" s="40">
        <v>51341.862999999896</v>
      </c>
      <c r="N1" s="40">
        <v>3.5697000000000001</v>
      </c>
      <c r="O1" s="34" t="s">
        <v>44</v>
      </c>
      <c r="P1">
        <v>11.18</v>
      </c>
    </row>
    <row r="2" spans="1:16" x14ac:dyDescent="0.2">
      <c r="A2" t="s">
        <v>23</v>
      </c>
      <c r="B2" t="s">
        <v>44</v>
      </c>
      <c r="C2" s="30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51341.862999999998</v>
      </c>
      <c r="D4" s="28">
        <v>3.5697000000000001</v>
      </c>
      <c r="E4" s="41" t="s">
        <v>49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8">
        <v>51341.862999999896</v>
      </c>
      <c r="D7" s="29" t="s">
        <v>45</v>
      </c>
    </row>
    <row r="8" spans="1:16" x14ac:dyDescent="0.2">
      <c r="A8" t="s">
        <v>3</v>
      </c>
      <c r="C8" s="8">
        <v>3.5697000000000001</v>
      </c>
      <c r="D8" s="29" t="s">
        <v>45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3.1581000772405027E-4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2.0032749552612111E-5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59466.546110347888</v>
      </c>
      <c r="E15" s="14" t="s">
        <v>34</v>
      </c>
      <c r="F15" s="38">
        <v>1</v>
      </c>
    </row>
    <row r="16" spans="1:16" x14ac:dyDescent="0.2">
      <c r="A16" s="16" t="s">
        <v>4</v>
      </c>
      <c r="B16" s="10"/>
      <c r="C16" s="17">
        <f ca="1">+C8+C12</f>
        <v>3.5697200327495526</v>
      </c>
      <c r="E16" s="14" t="s">
        <v>30</v>
      </c>
      <c r="F16" s="39">
        <f ca="1">NOW()+15018.5+$C$5/24</f>
        <v>59970.834439583334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2418.5</v>
      </c>
    </row>
    <row r="18" spans="1:21" ht="14.25" thickTop="1" thickBot="1" x14ac:dyDescent="0.25">
      <c r="A18" s="16" t="s">
        <v>5</v>
      </c>
      <c r="B18" s="10"/>
      <c r="C18" s="19">
        <f ca="1">+C15</f>
        <v>59466.546110347888</v>
      </c>
      <c r="D18" s="20">
        <f ca="1">+C16</f>
        <v>3.5697200327495526</v>
      </c>
      <c r="E18" s="14" t="s">
        <v>36</v>
      </c>
      <c r="F18" s="23">
        <f ca="1">ROUND(2*(F16-$C$15)/$C$16,0)/2+F15</f>
        <v>142.5</v>
      </c>
    </row>
    <row r="19" spans="1:21" ht="13.5" thickTop="1" x14ac:dyDescent="0.2">
      <c r="E19" s="14" t="s">
        <v>31</v>
      </c>
      <c r="F19" s="18">
        <f ca="1">+$C$15+$C$16*F18-15018.5-$C$5/24</f>
        <v>44957.127048348033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45</v>
      </c>
      <c r="C21" s="8">
        <v>51341.862999999896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3.1581000772405027E-4</v>
      </c>
      <c r="Q21" s="2">
        <f>+C21-15018.5</f>
        <v>36323.362999999896</v>
      </c>
    </row>
    <row r="22" spans="1:21" x14ac:dyDescent="0.2">
      <c r="A22" t="s">
        <v>47</v>
      </c>
      <c r="B22" t="s">
        <v>48</v>
      </c>
      <c r="C22" s="8">
        <v>57667.408640000001</v>
      </c>
      <c r="D22" s="8">
        <v>2.9999999999999997E-4</v>
      </c>
      <c r="E22">
        <f>+(C22-C$7)/C$8</f>
        <v>1772.0104322492382</v>
      </c>
      <c r="F22">
        <f>ROUND(2*E22,0)/2</f>
        <v>1772</v>
      </c>
      <c r="G22">
        <f>+C22-(C$7+F22*C$8)</f>
        <v>3.7240000106976368E-2</v>
      </c>
      <c r="K22">
        <f>+G22</f>
        <v>3.7240000106976368E-2</v>
      </c>
      <c r="O22">
        <f ca="1">+C$11+C$12*$F22</f>
        <v>3.5813842214952714E-2</v>
      </c>
      <c r="Q22" s="2">
        <f>+C22-15018.5</f>
        <v>42648.908640000001</v>
      </c>
    </row>
    <row r="23" spans="1:21" x14ac:dyDescent="0.2">
      <c r="A23" s="42" t="s">
        <v>50</v>
      </c>
      <c r="B23" s="43" t="s">
        <v>48</v>
      </c>
      <c r="C23" s="44">
        <v>59466.544999999998</v>
      </c>
      <c r="D23" s="42">
        <v>1E-3</v>
      </c>
      <c r="E23">
        <f>+(C23-C$7)/C$8</f>
        <v>2276.0125500742647</v>
      </c>
      <c r="F23">
        <f>ROUND(2*E23,0)/2</f>
        <v>2276</v>
      </c>
      <c r="G23">
        <f>+C23-(C$7+F23*C$8)</f>
        <v>4.4800000105169602E-2</v>
      </c>
      <c r="K23">
        <f>+G23</f>
        <v>4.4800000105169602E-2</v>
      </c>
      <c r="O23">
        <f ca="1">+C$11+C$12*$F23</f>
        <v>4.5910347989469212E-2</v>
      </c>
      <c r="Q23" s="2">
        <f>+C23-15018.5</f>
        <v>44448.044999999998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2023-01-26T07:01:35Z</dcterms:modified>
</cp:coreProperties>
</file>