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E2C1FE5-5EA4-409E-A271-441205EA4BAA}" xr6:coauthVersionLast="47" xr6:coauthVersionMax="47" xr10:uidLastSave="{00000000-0000-0000-0000-000000000000}"/>
  <bookViews>
    <workbookView xWindow="540" yWindow="0" windowWidth="14325" windowHeight="1477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E29" i="1"/>
  <c r="F29" i="1"/>
  <c r="G29" i="1"/>
  <c r="I29" i="1"/>
  <c r="E30" i="1"/>
  <c r="F30" i="1"/>
  <c r="G30" i="1"/>
  <c r="I30" i="1"/>
  <c r="Q22" i="1"/>
  <c r="Q23" i="1"/>
  <c r="Q24" i="1"/>
  <c r="Q25" i="1"/>
  <c r="Q26" i="1"/>
  <c r="Q27" i="1"/>
  <c r="I28" i="1"/>
  <c r="Q28" i="1"/>
  <c r="Q29" i="1"/>
  <c r="Q30" i="1"/>
  <c r="F11" i="1"/>
  <c r="C21" i="1"/>
  <c r="E21" i="1"/>
  <c r="F21" i="1"/>
  <c r="G21" i="1"/>
  <c r="H21" i="1"/>
  <c r="A21" i="1"/>
  <c r="H20" i="1"/>
  <c r="G11" i="1"/>
  <c r="E14" i="1"/>
  <c r="C17" i="1"/>
  <c r="Q21" i="1"/>
  <c r="C12" i="1"/>
  <c r="C16" i="1" l="1"/>
  <c r="D18" i="1" s="1"/>
  <c r="E15" i="1"/>
  <c r="C11" i="1"/>
  <c r="O28" i="1" l="1"/>
  <c r="S28" i="1" s="1"/>
  <c r="O23" i="1"/>
  <c r="S23" i="1" s="1"/>
  <c r="O21" i="1"/>
  <c r="S21" i="1" s="1"/>
  <c r="O27" i="1"/>
  <c r="S27" i="1" s="1"/>
  <c r="C15" i="1"/>
  <c r="O29" i="1"/>
  <c r="S29" i="1" s="1"/>
  <c r="O22" i="1"/>
  <c r="S22" i="1" s="1"/>
  <c r="O25" i="1"/>
  <c r="S25" i="1" s="1"/>
  <c r="O26" i="1"/>
  <c r="S26" i="1" s="1"/>
  <c r="O30" i="1"/>
  <c r="S30" i="1" s="1"/>
  <c r="O24" i="1"/>
  <c r="S24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<sst xmlns="http://schemas.openxmlformats.org/spreadsheetml/2006/main" count="71" uniqueCount="52">
  <si>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</si>
  <si>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</si>
  <si>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</si>
  <si>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</si>
  <si>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</si>
  <si>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</si>
  <si>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</si>
  <si>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</si>
  <si>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</si>
  <si>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</si>
  <si>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</si>
  <si>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</si>
  <si>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</si>
  <si>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</si>
  <si>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</si>
  <si>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</si>
  <si>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</si>
  <si>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</si>
  <si>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</si>
  <si>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</si>
  <si>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</si>
  <si>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</si>
  <si>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</si>
  <si>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</si>
  <si>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</si>
  <si>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</si>
  <si>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</si>
  <si>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</si>
  <si>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</si>
  <si>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</si>
  <si>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</si>
  <si>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</si>
  <si>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</si>
  <si>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</si>
  <si>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</si>
  <si>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</si>
  <si>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</si>
  <si>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</si>
  <si>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</si>
  <si>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</si>
  <si>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</si>
  <si>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</si>
  <si>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G4487-0399</t>
  </si>
  <si>
    <t>G4487-0399_Cep.xls</t>
  </si>
  <si>
    <t>EW</t>
  </si>
  <si>
    <t>Cep</t>
  </si>
  <si>
    <t>VSX</t>
  </si>
  <si>
    <t>OEJV 0160</t>
  </si>
  <si>
    <t>II</t>
  </si>
  <si>
    <t>I</t>
  </si>
  <si>
    <t>OEJV</t>
  </si>
  <si>
    <t>V1114 Cep / GSC 4487-0399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</si>
</sst>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4487-0399 -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1320.5</c:v>
                </c:pt>
                <c:pt idx="2">
                  <c:v>1320.5</c:v>
                </c:pt>
                <c:pt idx="3">
                  <c:v>1320.5</c:v>
                </c:pt>
                <c:pt idx="4">
                  <c:v>2046</c:v>
                </c:pt>
                <c:pt idx="5">
                  <c:v>2046</c:v>
                </c:pt>
                <c:pt idx="6">
                  <c:v>2046</c:v>
                </c:pt>
                <c:pt idx="7">
                  <c:v>2080.5</c:v>
                </c:pt>
                <c:pt idx="8">
                  <c:v>2080.5</c:v>
                </c:pt>
                <c:pt idx="9">
                  <c:v>2080.5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93-40BD-BAD8-4DE1420FBCA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1320.5</c:v>
                </c:pt>
                <c:pt idx="2">
                  <c:v>1320.5</c:v>
                </c:pt>
                <c:pt idx="3">
                  <c:v>1320.5</c:v>
                </c:pt>
                <c:pt idx="4">
                  <c:v>2046</c:v>
                </c:pt>
                <c:pt idx="5">
                  <c:v>2046</c:v>
                </c:pt>
                <c:pt idx="6">
                  <c:v>2046</c:v>
                </c:pt>
                <c:pt idx="7">
                  <c:v>2080.5</c:v>
                </c:pt>
                <c:pt idx="8">
                  <c:v>2080.5</c:v>
                </c:pt>
                <c:pt idx="9">
                  <c:v>2080.5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-2.5839999994786922E-2</c:v>
                </c:pt>
                <c:pt idx="2">
                  <c:v>-2.5799999995797407E-2</c:v>
                </c:pt>
                <c:pt idx="3">
                  <c:v>-2.5359999992360827E-2</c:v>
                </c:pt>
                <c:pt idx="4">
                  <c:v>-4.1039999996428378E-2</c:v>
                </c:pt>
                <c:pt idx="5">
                  <c:v>-4.0559999994002283E-2</c:v>
                </c:pt>
                <c:pt idx="6">
                  <c:v>-3.9939999995112885E-2</c:v>
                </c:pt>
                <c:pt idx="7">
                  <c:v>-4.5180000000982545E-2</c:v>
                </c:pt>
                <c:pt idx="8">
                  <c:v>-4.4459999997343402E-2</c:v>
                </c:pt>
                <c:pt idx="9">
                  <c:v>-4.2820000002393499E-2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93-40BD-BAD8-4DE1420FBCA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1320.5</c:v>
                </c:pt>
                <c:pt idx="2">
                  <c:v>1320.5</c:v>
                </c:pt>
                <c:pt idx="3">
                  <c:v>1320.5</c:v>
                </c:pt>
                <c:pt idx="4">
                  <c:v>2046</c:v>
                </c:pt>
                <c:pt idx="5">
                  <c:v>2046</c:v>
                </c:pt>
                <c:pt idx="6">
                  <c:v>2046</c:v>
                </c:pt>
                <c:pt idx="7">
                  <c:v>2080.5</c:v>
                </c:pt>
                <c:pt idx="8">
                  <c:v>2080.5</c:v>
                </c:pt>
                <c:pt idx="9">
                  <c:v>2080.5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93-40BD-BAD8-4DE1420FBCA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1320.5</c:v>
                </c:pt>
                <c:pt idx="2">
                  <c:v>1320.5</c:v>
                </c:pt>
                <c:pt idx="3">
                  <c:v>1320.5</c:v>
                </c:pt>
                <c:pt idx="4">
                  <c:v>2046</c:v>
                </c:pt>
                <c:pt idx="5">
                  <c:v>2046</c:v>
                </c:pt>
                <c:pt idx="6">
                  <c:v>2046</c:v>
                </c:pt>
                <c:pt idx="7">
                  <c:v>2080.5</c:v>
                </c:pt>
                <c:pt idx="8">
                  <c:v>2080.5</c:v>
                </c:pt>
                <c:pt idx="9">
                  <c:v>2080.5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93-40BD-BAD8-4DE1420FBCA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1320.5</c:v>
                </c:pt>
                <c:pt idx="2">
                  <c:v>1320.5</c:v>
                </c:pt>
                <c:pt idx="3">
                  <c:v>1320.5</c:v>
                </c:pt>
                <c:pt idx="4">
                  <c:v>2046</c:v>
                </c:pt>
                <c:pt idx="5">
                  <c:v>2046</c:v>
                </c:pt>
                <c:pt idx="6">
                  <c:v>2046</c:v>
                </c:pt>
                <c:pt idx="7">
                  <c:v>2080.5</c:v>
                </c:pt>
                <c:pt idx="8">
                  <c:v>2080.5</c:v>
                </c:pt>
                <c:pt idx="9">
                  <c:v>2080.5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93-40BD-BAD8-4DE1420FBCA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1320.5</c:v>
                </c:pt>
                <c:pt idx="2">
                  <c:v>1320.5</c:v>
                </c:pt>
                <c:pt idx="3">
                  <c:v>1320.5</c:v>
                </c:pt>
                <c:pt idx="4">
                  <c:v>2046</c:v>
                </c:pt>
                <c:pt idx="5">
                  <c:v>2046</c:v>
                </c:pt>
                <c:pt idx="6">
                  <c:v>2046</c:v>
                </c:pt>
                <c:pt idx="7">
                  <c:v>2080.5</c:v>
                </c:pt>
                <c:pt idx="8">
                  <c:v>2080.5</c:v>
                </c:pt>
                <c:pt idx="9">
                  <c:v>2080.5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93-40BD-BAD8-4DE1420FBCA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1320.5</c:v>
                </c:pt>
                <c:pt idx="2">
                  <c:v>1320.5</c:v>
                </c:pt>
                <c:pt idx="3">
                  <c:v>1320.5</c:v>
                </c:pt>
                <c:pt idx="4">
                  <c:v>2046</c:v>
                </c:pt>
                <c:pt idx="5">
                  <c:v>2046</c:v>
                </c:pt>
                <c:pt idx="6">
                  <c:v>2046</c:v>
                </c:pt>
                <c:pt idx="7">
                  <c:v>2080.5</c:v>
                </c:pt>
                <c:pt idx="8">
                  <c:v>2080.5</c:v>
                </c:pt>
                <c:pt idx="9">
                  <c:v>2080.5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93-40BD-BAD8-4DE1420FBCA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1320.5</c:v>
                </c:pt>
                <c:pt idx="2">
                  <c:v>1320.5</c:v>
                </c:pt>
                <c:pt idx="3">
                  <c:v>1320.5</c:v>
                </c:pt>
                <c:pt idx="4">
                  <c:v>2046</c:v>
                </c:pt>
                <c:pt idx="5">
                  <c:v>2046</c:v>
                </c:pt>
                <c:pt idx="6">
                  <c:v>2046</c:v>
                </c:pt>
                <c:pt idx="7">
                  <c:v>2080.5</c:v>
                </c:pt>
                <c:pt idx="8">
                  <c:v>2080.5</c:v>
                </c:pt>
                <c:pt idx="9">
                  <c:v>2080.5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1.0277830565348645E-3</c:v>
                </c:pt>
                <c:pt idx="1">
                  <c:v>-2.6550539887035433E-2</c:v>
                </c:pt>
                <c:pt idx="2">
                  <c:v>-2.6550539887035433E-2</c:v>
                </c:pt>
                <c:pt idx="3">
                  <c:v>-2.6550539887035433E-2</c:v>
                </c:pt>
                <c:pt idx="4">
                  <c:v>-4.1702431818546416E-2</c:v>
                </c:pt>
                <c:pt idx="5">
                  <c:v>-4.1702431818546416E-2</c:v>
                </c:pt>
                <c:pt idx="6">
                  <c:v>-4.1702431818546416E-2</c:v>
                </c:pt>
                <c:pt idx="7">
                  <c:v>-4.2422955969665825E-2</c:v>
                </c:pt>
                <c:pt idx="8">
                  <c:v>-4.2422955969665825E-2</c:v>
                </c:pt>
                <c:pt idx="9">
                  <c:v>-4.2422955969665825E-2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93-40BD-BAD8-4DE1420FBCA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1320.5</c:v>
                </c:pt>
                <c:pt idx="2">
                  <c:v>1320.5</c:v>
                </c:pt>
                <c:pt idx="3">
                  <c:v>1320.5</c:v>
                </c:pt>
                <c:pt idx="4">
                  <c:v>2046</c:v>
                </c:pt>
                <c:pt idx="5">
                  <c:v>2046</c:v>
                </c:pt>
                <c:pt idx="6">
                  <c:v>2046</c:v>
                </c:pt>
                <c:pt idx="7">
                  <c:v>2080.5</c:v>
                </c:pt>
                <c:pt idx="8">
                  <c:v>2080.5</c:v>
                </c:pt>
                <c:pt idx="9">
                  <c:v>2080.5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93-40BD-BAD8-4DE1420FB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736792"/>
        <c:axId val="1"/>
      </c:scatterChart>
      <c:valAx>
        <c:axId val="644736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4736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2A69136-5FE3-841E-578F-646E80BDA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G34" sqref="G3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43</v>
      </c>
    </row>
    <row r="2" spans="1:7" x14ac:dyDescent="0.2">
      <c r="A2" t="s">
        <v>24</v>
      </c>
      <c r="B2" t="s">
        <v>44</v>
      </c>
      <c r="C2" s="31" t="s">
        <v>41</v>
      </c>
      <c r="D2" s="3" t="s">
        <v>45</v>
      </c>
      <c r="E2" s="32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55121.2</v>
      </c>
      <c r="D7" s="30" t="s">
        <v>46</v>
      </c>
    </row>
    <row r="8" spans="1:7" x14ac:dyDescent="0.2">
      <c r="A8" t="s">
        <v>3</v>
      </c>
      <c r="C8" s="8">
        <v>0.49624000000000001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1.0277830565348645E-3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-2.0884758003461036E-5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60186.755958564812</v>
      </c>
    </row>
    <row r="15" spans="1:7" x14ac:dyDescent="0.2">
      <c r="A15" s="12" t="s">
        <v>17</v>
      </c>
      <c r="B15" s="10"/>
      <c r="C15" s="13">
        <f ca="1">(C7+C11)+(C8+C12)*INT(MAX(F21:F3533))</f>
        <v>56153.336787486405</v>
      </c>
      <c r="D15" s="14" t="s">
        <v>38</v>
      </c>
      <c r="E15" s="15">
        <f ca="1">ROUND(2*(E14-$C$7)/$C$8,0)/2+E13</f>
        <v>10209</v>
      </c>
    </row>
    <row r="16" spans="1:7" x14ac:dyDescent="0.2">
      <c r="A16" s="16" t="s">
        <v>4</v>
      </c>
      <c r="B16" s="10"/>
      <c r="C16" s="17">
        <f ca="1">+C8+C12</f>
        <v>0.49621911524199658</v>
      </c>
      <c r="D16" s="14" t="s">
        <v>39</v>
      </c>
      <c r="E16" s="24">
        <f ca="1">ROUND(2*(E14-$C$15)/$C$16,0)/2+E13</f>
        <v>8129.5</v>
      </c>
    </row>
    <row r="17" spans="1:19" ht="13.5" thickBot="1" x14ac:dyDescent="0.25">
      <c r="A17" s="14" t="s">
        <v>29</v>
      </c>
      <c r="B17" s="10"/>
      <c r="C17" s="10">
        <f>COUNT(C21:C2191)</f>
        <v>10</v>
      </c>
      <c r="D17" s="14" t="s">
        <v>33</v>
      </c>
      <c r="E17" s="18">
        <f ca="1">+$C$15+$C$16*E16-15018.5-$C$9/24</f>
        <v>45169.245918179549</v>
      </c>
    </row>
    <row r="18" spans="1:19" ht="14.25" thickTop="1" thickBot="1" x14ac:dyDescent="0.25">
      <c r="A18" s="16" t="s">
        <v>5</v>
      </c>
      <c r="B18" s="10"/>
      <c r="C18" s="19">
        <f ca="1">+C15</f>
        <v>56153.336787486405</v>
      </c>
      <c r="D18" s="20">
        <f ca="1">+C16</f>
        <v>0.49621911524199658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1.5018698260319029E-3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50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55121.2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1.0277830565348645E-3</v>
      </c>
      <c r="Q21" s="2">
        <f>+C21-15018.5</f>
        <v>40102.699999999997</v>
      </c>
      <c r="S21">
        <f ca="1">+(O21-G21)^2</f>
        <v>1.0563380113001483E-6</v>
      </c>
    </row>
    <row r="22" spans="1:19" x14ac:dyDescent="0.2">
      <c r="A22" s="33" t="s">
        <v>47</v>
      </c>
      <c r="B22" s="34" t="s">
        <v>48</v>
      </c>
      <c r="C22" s="35">
        <v>55776.459080000001</v>
      </c>
      <c r="D22" s="35">
        <v>2.9999999999999997E-4</v>
      </c>
      <c r="E22">
        <f t="shared" ref="E22:E30" si="0">+(C22-C$7)/C$8</f>
        <v>1320.4479284217384</v>
      </c>
      <c r="F22">
        <f t="shared" ref="F22:F30" si="1">ROUND(2*E22,0)/2</f>
        <v>1320.5</v>
      </c>
      <c r="G22">
        <f t="shared" ref="G22:G30" si="2">+C22-(C$7+F22*C$8)</f>
        <v>-2.5839999994786922E-2</v>
      </c>
      <c r="I22">
        <f t="shared" ref="I22:I30" si="3">+G22</f>
        <v>-2.5839999994786922E-2</v>
      </c>
      <c r="O22">
        <f t="shared" ref="O22:O30" ca="1" si="4">+C$11+C$12*$F22</f>
        <v>-2.6550539887035433E-2</v>
      </c>
      <c r="Q22" s="2">
        <f t="shared" ref="Q22:Q30" si="5">+C22-15018.5</f>
        <v>40757.959080000001</v>
      </c>
      <c r="S22">
        <f t="shared" ref="S22:S30" ca="1" si="6">+(O22-G22)^2</f>
        <v>5.0486693847652533E-7</v>
      </c>
    </row>
    <row r="23" spans="1:19" x14ac:dyDescent="0.2">
      <c r="A23" s="33" t="s">
        <v>47</v>
      </c>
      <c r="B23" s="34" t="s">
        <v>48</v>
      </c>
      <c r="C23" s="35">
        <v>55776.45912</v>
      </c>
      <c r="D23" s="35">
        <v>2.0000000000000001E-4</v>
      </c>
      <c r="E23">
        <f t="shared" si="0"/>
        <v>1320.4480090278946</v>
      </c>
      <c r="F23">
        <f t="shared" si="1"/>
        <v>1320.5</v>
      </c>
      <c r="G23">
        <f t="shared" si="2"/>
        <v>-2.5799999995797407E-2</v>
      </c>
      <c r="I23">
        <f t="shared" si="3"/>
        <v>-2.5799999995797407E-2</v>
      </c>
      <c r="O23">
        <f t="shared" ca="1" si="4"/>
        <v>-2.6550539887035433E-2</v>
      </c>
      <c r="Q23" s="2">
        <f t="shared" si="5"/>
        <v>40757.95912</v>
      </c>
      <c r="S23">
        <f t="shared" ca="1" si="6"/>
        <v>5.6331012833958765E-7</v>
      </c>
    </row>
    <row r="24" spans="1:19" x14ac:dyDescent="0.2">
      <c r="A24" s="33" t="s">
        <v>47</v>
      </c>
      <c r="B24" s="34" t="s">
        <v>48</v>
      </c>
      <c r="C24" s="35">
        <v>55776.459560000003</v>
      </c>
      <c r="D24" s="35">
        <v>2.9999999999999997E-4</v>
      </c>
      <c r="E24">
        <f t="shared" si="0"/>
        <v>1320.4488956956429</v>
      </c>
      <c r="F24">
        <f t="shared" si="1"/>
        <v>1320.5</v>
      </c>
      <c r="G24">
        <f t="shared" si="2"/>
        <v>-2.5359999992360827E-2</v>
      </c>
      <c r="I24">
        <f t="shared" si="3"/>
        <v>-2.5359999992360827E-2</v>
      </c>
      <c r="O24">
        <f t="shared" ca="1" si="4"/>
        <v>-2.6550539887035433E-2</v>
      </c>
      <c r="Q24" s="2">
        <f t="shared" si="5"/>
        <v>40757.959560000003</v>
      </c>
      <c r="S24">
        <f t="shared" ca="1" si="6"/>
        <v>1.4173852408118222E-6</v>
      </c>
    </row>
    <row r="25" spans="1:19" x14ac:dyDescent="0.2">
      <c r="A25" s="33" t="s">
        <v>47</v>
      </c>
      <c r="B25" s="34" t="s">
        <v>49</v>
      </c>
      <c r="C25" s="35">
        <v>56136.466</v>
      </c>
      <c r="D25" s="35">
        <v>2.9999999999999997E-4</v>
      </c>
      <c r="E25">
        <f t="shared" si="0"/>
        <v>2045.9172980815799</v>
      </c>
      <c r="F25">
        <f t="shared" si="1"/>
        <v>2046</v>
      </c>
      <c r="G25">
        <f t="shared" si="2"/>
        <v>-4.1039999996428378E-2</v>
      </c>
      <c r="I25">
        <f t="shared" si="3"/>
        <v>-4.1039999996428378E-2</v>
      </c>
      <c r="O25">
        <f t="shared" ca="1" si="4"/>
        <v>-4.1702431818546416E-2</v>
      </c>
      <c r="Q25" s="2">
        <f t="shared" si="5"/>
        <v>41117.966</v>
      </c>
      <c r="S25">
        <f t="shared" ca="1" si="6"/>
        <v>4.3881591895462442E-7</v>
      </c>
    </row>
    <row r="26" spans="1:19" x14ac:dyDescent="0.2">
      <c r="A26" s="33" t="s">
        <v>47</v>
      </c>
      <c r="B26" s="34" t="s">
        <v>49</v>
      </c>
      <c r="C26" s="35">
        <v>56136.466480000003</v>
      </c>
      <c r="D26" s="35">
        <v>2.9999999999999997E-4</v>
      </c>
      <c r="E26">
        <f t="shared" si="0"/>
        <v>2045.9182653554847</v>
      </c>
      <c r="F26">
        <f t="shared" si="1"/>
        <v>2046</v>
      </c>
      <c r="G26">
        <f t="shared" si="2"/>
        <v>-4.0559999994002283E-2</v>
      </c>
      <c r="I26">
        <f t="shared" si="3"/>
        <v>-4.0559999994002283E-2</v>
      </c>
      <c r="O26">
        <f t="shared" ca="1" si="4"/>
        <v>-4.1702431818546416E-2</v>
      </c>
      <c r="Q26" s="2">
        <f t="shared" si="5"/>
        <v>41117.966480000003</v>
      </c>
      <c r="S26">
        <f t="shared" ca="1" si="6"/>
        <v>1.3051504737312383E-6</v>
      </c>
    </row>
    <row r="27" spans="1:19" x14ac:dyDescent="0.2">
      <c r="A27" s="33" t="s">
        <v>47</v>
      </c>
      <c r="B27" s="34" t="s">
        <v>49</v>
      </c>
      <c r="C27" s="35">
        <v>56136.467100000002</v>
      </c>
      <c r="D27" s="35">
        <v>6.9999999999999999E-4</v>
      </c>
      <c r="E27">
        <f t="shared" si="0"/>
        <v>2045.9195147509361</v>
      </c>
      <c r="F27">
        <f t="shared" si="1"/>
        <v>2046</v>
      </c>
      <c r="G27">
        <f t="shared" si="2"/>
        <v>-3.9939999995112885E-2</v>
      </c>
      <c r="I27">
        <f t="shared" si="3"/>
        <v>-3.9939999995112885E-2</v>
      </c>
      <c r="O27">
        <f t="shared" ca="1" si="4"/>
        <v>-4.1702431818546416E-2</v>
      </c>
      <c r="Q27" s="2">
        <f t="shared" si="5"/>
        <v>41117.967100000002</v>
      </c>
      <c r="S27">
        <f t="shared" ca="1" si="6"/>
        <v>3.1061659322512428E-6</v>
      </c>
    </row>
    <row r="28" spans="1:19" x14ac:dyDescent="0.2">
      <c r="A28" s="33" t="s">
        <v>47</v>
      </c>
      <c r="B28" s="34" t="s">
        <v>48</v>
      </c>
      <c r="C28" s="35">
        <v>56153.582139999999</v>
      </c>
      <c r="D28" s="35">
        <v>5.9999999999999995E-4</v>
      </c>
      <c r="E28">
        <f t="shared" si="0"/>
        <v>2080.4089553441913</v>
      </c>
      <c r="F28">
        <f t="shared" si="1"/>
        <v>2080.5</v>
      </c>
      <c r="G28">
        <f t="shared" si="2"/>
        <v>-4.5180000000982545E-2</v>
      </c>
      <c r="I28">
        <f t="shared" si="3"/>
        <v>-4.5180000000982545E-2</v>
      </c>
      <c r="O28">
        <f t="shared" ca="1" si="4"/>
        <v>-4.2422955969665825E-2</v>
      </c>
      <c r="Q28" s="2">
        <f t="shared" si="5"/>
        <v>41135.082139999999</v>
      </c>
      <c r="S28">
        <f t="shared" ca="1" si="6"/>
        <v>7.6012917906191519E-6</v>
      </c>
    </row>
    <row r="29" spans="1:19" x14ac:dyDescent="0.2">
      <c r="A29" s="33" t="s">
        <v>47</v>
      </c>
      <c r="B29" s="34" t="s">
        <v>48</v>
      </c>
      <c r="C29" s="35">
        <v>56153.582860000002</v>
      </c>
      <c r="D29" s="35">
        <v>6.9999999999999999E-4</v>
      </c>
      <c r="E29">
        <f t="shared" si="0"/>
        <v>2080.4104062550482</v>
      </c>
      <c r="F29">
        <f t="shared" si="1"/>
        <v>2080.5</v>
      </c>
      <c r="G29">
        <f t="shared" si="2"/>
        <v>-4.4459999997343402E-2</v>
      </c>
      <c r="I29">
        <f t="shared" si="3"/>
        <v>-4.4459999997343402E-2</v>
      </c>
      <c r="O29">
        <f t="shared" ca="1" si="4"/>
        <v>-4.2422955969665825E-2</v>
      </c>
      <c r="Q29" s="2">
        <f t="shared" si="5"/>
        <v>41135.082860000002</v>
      </c>
      <c r="S29">
        <f t="shared" ca="1" si="6"/>
        <v>4.1495483706968859E-6</v>
      </c>
    </row>
    <row r="30" spans="1:19" x14ac:dyDescent="0.2">
      <c r="A30" s="33" t="s">
        <v>47</v>
      </c>
      <c r="B30" s="34" t="s">
        <v>48</v>
      </c>
      <c r="C30" s="35">
        <v>56153.584499999997</v>
      </c>
      <c r="D30" s="35">
        <v>2.9999999999999997E-4</v>
      </c>
      <c r="E30">
        <f t="shared" si="0"/>
        <v>2080.4137111075288</v>
      </c>
      <c r="F30">
        <f t="shared" si="1"/>
        <v>2080.5</v>
      </c>
      <c r="G30">
        <f t="shared" si="2"/>
        <v>-4.2820000002393499E-2</v>
      </c>
      <c r="I30">
        <f t="shared" si="3"/>
        <v>-4.2820000002393499E-2</v>
      </c>
      <c r="O30">
        <f t="shared" ca="1" si="4"/>
        <v>-4.2422955969665825E-2</v>
      </c>
      <c r="Q30" s="2">
        <f t="shared" si="5"/>
        <v>41135.084499999997</v>
      </c>
      <c r="S30">
        <f t="shared" ca="1" si="6"/>
        <v>1.576439639246542E-7</v>
      </c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2023-08-30T06:08:34Z</dcterms:modified>
</cp:coreProperties>
</file>