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0BE8AA-E405-4601-B913-F3BA6C2BC775}" xr6:coauthVersionLast="47" xr6:coauthVersionMax="47" xr10:uidLastSave="{00000000-0000-0000-0000-000000000000}"/>
  <bookViews>
    <workbookView xWindow="540" yWindow="0" windowWidth="14325" windowHeight="147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9" i="1"/>
  <c r="D9" i="1"/>
  <c r="Q22" i="1"/>
  <c r="Q23" i="1"/>
  <c r="C21" i="1"/>
  <c r="G21" i="1"/>
  <c r="H21" i="1"/>
  <c r="E21" i="1"/>
  <c r="F21" i="1"/>
  <c r="F16" i="1"/>
  <c r="F17" i="1" s="1"/>
  <c r="Q21" i="1"/>
  <c r="C17" i="1"/>
  <c r="C11" i="1"/>
  <c r="C12" i="1"/>
  <c r="C16" i="1" l="1"/>
  <c r="D18" i="1" s="1"/>
  <c r="O23" i="1"/>
  <c r="C15" i="1"/>
  <c r="F18" i="1" s="1"/>
  <c r="O21" i="1"/>
  <c r="O22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<sst xmlns="http://schemas.openxmlformats.org/spreadsheetml/2006/main" count="55" uniqueCount="49">
  <si>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</si>
  <si>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</si>
  <si>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</si>
  <si>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</si>
  <si>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</si>
  <si>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</si>
  <si>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</si>
  <si>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</si>
  <si>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</si>
  <si>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</si>
  <si>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</si>
  <si>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</si>
  <si>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</si>
  <si>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</si>
  <si>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</si>
  <si>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</si>
  <si>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</si>
  <si>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</si>
  <si>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</si>
  <si>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</si>
  <si>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</si>
  <si>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</si>
  <si>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</si>
  <si>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</si>
  <si>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</si>
  <si>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</si>
  <si>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</si>
  <si>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</si>
  <si>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</si>
  <si>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</si>
  <si>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</si>
  <si>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</si>
  <si>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</si>
  <si>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</si>
  <si>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</si>
  <si>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</si>
  <si>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</si>
  <si>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</si>
  <si>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</si>
  <si>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</si>
  <si>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</si>
  <si>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</si>
  <si>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Cet</t>
  </si>
  <si>
    <t>EW</t>
  </si>
  <si>
    <t>OEJV 0155</t>
  </si>
  <si>
    <t>I</t>
  </si>
  <si>
    <t>0,0200</t>
  </si>
  <si>
    <t>II</t>
  </si>
  <si>
    <t>NSV 807 Cet / GSC 5859-0452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</si>
</sst>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5859-0452 -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7-4934-AF48-FFC904BED7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-8.1760000466601923E-4</c:v>
                </c:pt>
                <c:pt idx="2">
                  <c:v>-5.1276000012876466E-3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7-4934-AF48-FFC904BED7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7-4934-AF48-FFC904BED7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67-4934-AF48-FFC904BED7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67-4934-AF48-FFC904BED7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67-4934-AF48-FFC904BED7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67-4934-AF48-FFC904BED7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9.5536723035886898E-3</c:v>
                </c:pt>
                <c:pt idx="1">
                  <c:v>-8.1760000466601923E-4</c:v>
                </c:pt>
                <c:pt idx="2">
                  <c:v>-5.1276000012876466E-3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67-4934-AF48-FFC904BED7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67-4934-AF48-FFC904BE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224840"/>
        <c:axId val="1"/>
      </c:scatterChart>
      <c:valAx>
        <c:axId val="52022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224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F7EE34-4B9C-1DEB-FFF6-6CA34A409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t="s">
        <v>43</v>
      </c>
      <c r="C2" s="3"/>
      <c r="D2" s="3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51869.16</v>
      </c>
      <c r="D7" s="29" t="s">
        <v>41</v>
      </c>
    </row>
    <row r="8" spans="1:6" x14ac:dyDescent="0.2">
      <c r="A8" t="s">
        <v>3</v>
      </c>
      <c r="C8" s="8">
        <v>0.3389624</v>
      </c>
      <c r="D8" s="29" t="s">
        <v>41</v>
      </c>
    </row>
    <row r="9" spans="1:6" x14ac:dyDescent="0.2">
      <c r="A9" s="24" t="s">
        <v>35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9.5536723035886898E-3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-1.9480225973431084E-6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54423.575519774015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0.33896045197740265</v>
      </c>
      <c r="E16" s="14" t="s">
        <v>33</v>
      </c>
      <c r="F16" s="15">
        <f ca="1">NOW()+15018.5+$C$5/24</f>
        <v>60186.760785300925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E17" s="14" t="s">
        <v>38</v>
      </c>
      <c r="F17" s="15">
        <f ca="1">ROUND(2*(F16-$C$7)/$C$8,0)/2+F15</f>
        <v>24539.5</v>
      </c>
    </row>
    <row r="18" spans="1:18" ht="14.25" thickTop="1" thickBot="1" x14ac:dyDescent="0.25">
      <c r="A18" s="16" t="s">
        <v>5</v>
      </c>
      <c r="B18" s="10"/>
      <c r="C18" s="19">
        <f ca="1">+C15</f>
        <v>54423.575519774015</v>
      </c>
      <c r="D18" s="20">
        <f ca="1">+C16</f>
        <v>0.33896045197740265</v>
      </c>
      <c r="E18" s="14" t="s">
        <v>39</v>
      </c>
      <c r="F18" s="23">
        <f ca="1">ROUND(2*(F16-$C$15)/$C$16,0)/2+F15</f>
        <v>17003.5</v>
      </c>
    </row>
    <row r="19" spans="1:18" ht="13.5" thickTop="1" x14ac:dyDescent="0.2">
      <c r="E19" s="14" t="s">
        <v>34</v>
      </c>
      <c r="F19" s="18">
        <f ca="1">+$C$15+$C$16*F18-15018.5-$C$5/24</f>
        <v>45168.985398305114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t="s">
        <v>41</v>
      </c>
      <c r="C21" s="8">
        <f>C7</f>
        <v>51869.16</v>
      </c>
      <c r="D21" s="8"/>
      <c r="E21">
        <f>+(C21-C$7)/C$8</f>
        <v>0</v>
      </c>
      <c r="F21" s="36">
        <f>ROUND(2*E21,0)/2</f>
        <v>0</v>
      </c>
      <c r="G21">
        <f>+C21-(C$7+F21*C$8)</f>
        <v>0</v>
      </c>
      <c r="H21">
        <f>+G21</f>
        <v>0</v>
      </c>
      <c r="O21">
        <f ca="1">+C$11+C$12*$F21</f>
        <v>9.5536723035886898E-3</v>
      </c>
      <c r="Q21" s="2">
        <f>+C21-15018.5</f>
        <v>36850.660000000003</v>
      </c>
    </row>
    <row r="22" spans="1:18" x14ac:dyDescent="0.2">
      <c r="A22" s="37" t="s">
        <v>44</v>
      </c>
      <c r="B22" s="38" t="s">
        <v>45</v>
      </c>
      <c r="C22" s="39">
        <v>53673.794999999998</v>
      </c>
      <c r="D22" s="39" t="s">
        <v>46</v>
      </c>
      <c r="E22">
        <f>+(C22-C$7)/C$8</f>
        <v>5323.9975879330414</v>
      </c>
      <c r="F22" s="36">
        <f>ROUND(2*E22,0)/2</f>
        <v>5324</v>
      </c>
      <c r="G22">
        <f>+C22-(C$7+F22*C$8)</f>
        <v>-8.1760000466601923E-4</v>
      </c>
      <c r="I22">
        <f>+G22</f>
        <v>-8.1760000466601923E-4</v>
      </c>
      <c r="O22">
        <f ca="1">+C$11+C$12*$F22</f>
        <v>-8.1760000466601923E-4</v>
      </c>
      <c r="Q22" s="2">
        <f>+C22-15018.5</f>
        <v>38655.294999999998</v>
      </c>
    </row>
    <row r="23" spans="1:18" x14ac:dyDescent="0.2">
      <c r="A23" s="37" t="s">
        <v>44</v>
      </c>
      <c r="B23" s="38" t="s">
        <v>47</v>
      </c>
      <c r="C23" s="39">
        <v>54423.745000000003</v>
      </c>
      <c r="D23" s="39" t="s">
        <v>46</v>
      </c>
      <c r="E23">
        <f>+(C23-C$7)/C$8</f>
        <v>7536.4848726584396</v>
      </c>
      <c r="F23" s="36">
        <f>ROUND(2*E23,0)/2</f>
        <v>7536.5</v>
      </c>
      <c r="G23">
        <f>+C23-(C$7+F23*C$8)</f>
        <v>-5.1276000012876466E-3</v>
      </c>
      <c r="I23">
        <f>+G23</f>
        <v>-5.1276000012876466E-3</v>
      </c>
      <c r="O23">
        <f ca="1">+C$11+C$12*$F23</f>
        <v>-5.1276000012876466E-3</v>
      </c>
      <c r="Q23" s="2">
        <f>+C23-15018.5</f>
        <v>39405.245000000003</v>
      </c>
    </row>
    <row r="24" spans="1:18" x14ac:dyDescent="0.2">
      <c r="A24" s="34"/>
      <c r="B24" s="35"/>
      <c r="C24" s="34"/>
      <c r="D24" s="34"/>
      <c r="Q24" s="2"/>
    </row>
    <row r="25" spans="1:18" x14ac:dyDescent="0.2">
      <c r="A25" s="30"/>
      <c r="B25" s="31"/>
      <c r="C25" s="32"/>
      <c r="D25" s="33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2023-08-30T06:15:31Z</dcterms:modified>
</cp:coreProperties>
</file>