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B65CE3A-D57B-420C-A83C-7499CCE43928}" xr6:coauthVersionLast="47" xr6:coauthVersionMax="47" xr10:uidLastSave="{00000000-0000-0000-0000-000000000000}"/>
  <bookViews>
    <workbookView xWindow="14145" yWindow="180" windowWidth="13470" windowHeight="1456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E26" i="1"/>
  <c r="F26" i="1" s="1"/>
  <c r="G26" i="1" s="1"/>
  <c r="K26" i="1" s="1"/>
  <c r="Q26" i="1"/>
  <c r="E28" i="1"/>
  <c r="F28" i="1" s="1"/>
  <c r="G28" i="1" s="1"/>
  <c r="K28" i="1" s="1"/>
  <c r="Q28" i="1"/>
  <c r="E29" i="1"/>
  <c r="F29" i="1"/>
  <c r="G29" i="1" s="1"/>
  <c r="K29" i="1" s="1"/>
  <c r="Q29" i="1"/>
  <c r="Q27" i="1"/>
  <c r="E27" i="1"/>
  <c r="F27" i="1" s="1"/>
  <c r="G27" i="1" s="1"/>
  <c r="K27" i="1" s="1"/>
  <c r="Q25" i="1"/>
  <c r="D9" i="1"/>
  <c r="C9" i="1"/>
  <c r="E22" i="1"/>
  <c r="F22" i="1"/>
  <c r="G22" i="1" s="1"/>
  <c r="K22" i="1" s="1"/>
  <c r="E23" i="1"/>
  <c r="F23" i="1"/>
  <c r="G23" i="1"/>
  <c r="K23" i="1"/>
  <c r="E24" i="1"/>
  <c r="F24" i="1"/>
  <c r="G24" i="1" s="1"/>
  <c r="K24" i="1" s="1"/>
  <c r="E25" i="1"/>
  <c r="F25" i="1"/>
  <c r="G25" i="1"/>
  <c r="K25" i="1"/>
  <c r="C21" i="1"/>
  <c r="Q21" i="1" s="1"/>
  <c r="E21" i="1"/>
  <c r="F21" i="1" s="1"/>
  <c r="Q24" i="1"/>
  <c r="Q23" i="1"/>
  <c r="F16" i="1"/>
  <c r="F17" i="1" s="1"/>
  <c r="Q22" i="1"/>
  <c r="C17" i="1"/>
  <c r="C12" i="1"/>
  <c r="C11" i="1"/>
  <c r="O30" i="1" l="1"/>
  <c r="G21" i="1"/>
  <c r="I21" i="1" s="1"/>
  <c r="O29" i="1"/>
  <c r="O28" i="1"/>
  <c r="O26" i="1"/>
  <c r="O27" i="1"/>
  <c r="O24" i="1"/>
  <c r="O23" i="1"/>
  <c r="O21" i="1"/>
  <c r="C15" i="1"/>
  <c r="O22" i="1"/>
  <c r="O2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<sst xmlns="http://schemas.openxmlformats.org/spreadsheetml/2006/main" count="62" uniqueCount="56">
  <si>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</si>
  <si>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</si>
  <si>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</si>
  <si>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</si>
  <si>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</si>
  <si>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</si>
  <si>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</si>
  <si>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</si>
  <si>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</si>
  <si>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</si>
  <si>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</si>
  <si>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</si>
  <si>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</si>
  <si>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</si>
  <si>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</si>
  <si>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</si>
  <si>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</si>
  <si>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</si>
  <si>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</si>
  <si>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</si>
  <si>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</si>
  <si>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</si>
  <si>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</si>
  <si>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</si>
  <si>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</si>
  <si>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</si>
  <si>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</si>
  <si>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</si>
  <si>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</si>
  <si>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</si>
  <si>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</si>
  <si>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</si>
  <si>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</si>
  <si>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</si>
  <si>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</si>
  <si>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</si>
  <si>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</si>
  <si>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</si>
  <si>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</si>
  <si>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Cnc</t>
  </si>
  <si>
    <t>IBVS 5992</t>
  </si>
  <si>
    <t>I</t>
  </si>
  <si>
    <t>IBVS 6154</t>
  </si>
  <si>
    <t>IBVS 6195</t>
  </si>
  <si>
    <t>pg</t>
  </si>
  <si>
    <t>vis</t>
  </si>
  <si>
    <t>PE</t>
  </si>
  <si>
    <t>CCD</t>
  </si>
  <si>
    <t>NV Cnc / GSC 1936-0040</t>
  </si>
  <si>
    <t>IBVS 6262</t>
  </si>
  <si>
    <t>RHN 2021</t>
  </si>
  <si>
    <t>IBVS, 63, 6262</t>
  </si>
  <si>
    <t>II</t>
  </si>
  <si>
    <t>JBAV, 60</t>
  </si>
  <si>
    <t>JBAV, 63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</si>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</sst>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1" applyNumberFormat="0" applyFont="0" applyFill="0" applyAlignment="0" applyProtection="0"/>
    <xf numFmtId="43" fontId="21" fillId="0" borderId="0" applyFon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43" fontId="20" fillId="0" borderId="0" xfId="8" applyFont="1" applyBorder="1"/>
    <xf numFmtId="165" fontId="20" fillId="0" borderId="0" xfId="0" applyNumberFormat="1" applyFont="1" applyAlignment="1">
      <alignment horizontal="left" vertical="center" wrapText="1"/>
    </xf>
    <xf numFmtId="165" fontId="0" fillId="0" borderId="0" xfId="0" applyNumberFormat="1" applyAlignment="1">
      <alignment horizontal="left"/>
    </xf>
    <xf numFmtId="165" fontId="17" fillId="0" borderId="0" xfId="0" applyNumberFormat="1" applyFont="1" applyAlignment="1">
      <alignment horizontal="left" vertical="center"/>
    </xf>
    <xf numFmtId="165" fontId="5" fillId="0" borderId="0" xfId="0" applyNumberFormat="1" applyFont="1" applyAlignment="1">
      <alignment horizontal="left"/>
    </xf>
    <xf numFmtId="165" fontId="16" fillId="0" borderId="0" xfId="0" applyNumberFormat="1" applyFont="1" applyAlignment="1">
      <alignment horizontal="left"/>
    </xf>
    <xf numFmtId="165" fontId="20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NV Cnc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14211.5</c:v>
                </c:pt>
                <c:pt idx="8">
                  <c:v>14797.5</c:v>
                </c:pt>
                <c:pt idx="9">
                  <c:v>15486.5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3A-4A1C-B922-01E6818F4D1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14211.5</c:v>
                </c:pt>
                <c:pt idx="8">
                  <c:v>14797.5</c:v>
                </c:pt>
                <c:pt idx="9">
                  <c:v>15486.5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3A-4A1C-B922-01E6818F4D1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14211.5</c:v>
                </c:pt>
                <c:pt idx="8">
                  <c:v>14797.5</c:v>
                </c:pt>
                <c:pt idx="9">
                  <c:v>15486.5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3A-4A1C-B922-01E6818F4D1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14211.5</c:v>
                </c:pt>
                <c:pt idx="8">
                  <c:v>14797.5</c:v>
                </c:pt>
                <c:pt idx="9">
                  <c:v>15486.5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1.1525000008987263E-3</c:v>
                </c:pt>
                <c:pt idx="2">
                  <c:v>4.4010142082697712E-3</c:v>
                </c:pt>
                <c:pt idx="3">
                  <c:v>5.5724999983794987E-3</c:v>
                </c:pt>
                <c:pt idx="4">
                  <c:v>8.277499997348059E-3</c:v>
                </c:pt>
                <c:pt idx="5">
                  <c:v>8.277499997348059E-3</c:v>
                </c:pt>
                <c:pt idx="6">
                  <c:v>7.7874999988125637E-3</c:v>
                </c:pt>
                <c:pt idx="7">
                  <c:v>6.5524999954504892E-3</c:v>
                </c:pt>
                <c:pt idx="8">
                  <c:v>-4.3750000622821972E-4</c:v>
                </c:pt>
                <c:pt idx="9">
                  <c:v>1.0577500019280706E-2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3A-4A1C-B922-01E6818F4D1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14211.5</c:v>
                </c:pt>
                <c:pt idx="8">
                  <c:v>14797.5</c:v>
                </c:pt>
                <c:pt idx="9">
                  <c:v>15486.5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3A-4A1C-B922-01E6818F4D1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14211.5</c:v>
                </c:pt>
                <c:pt idx="8">
                  <c:v>14797.5</c:v>
                </c:pt>
                <c:pt idx="9">
                  <c:v>15486.5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3A-4A1C-B922-01E6818F4D1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1.4E-3</c:v>
                  </c:pt>
                  <c:pt idx="8">
                    <c:v>5.0000000000000001E-4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14211.5</c:v>
                </c:pt>
                <c:pt idx="8">
                  <c:v>14797.5</c:v>
                </c:pt>
                <c:pt idx="9">
                  <c:v>15486.5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3A-4A1C-B922-01E6818F4D1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14211.5</c:v>
                </c:pt>
                <c:pt idx="8">
                  <c:v>14797.5</c:v>
                </c:pt>
                <c:pt idx="9">
                  <c:v>15486.5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-1.1434814399575374E-3</c:v>
                </c:pt>
                <c:pt idx="1">
                  <c:v>2.4700028890611439E-3</c:v>
                </c:pt>
                <c:pt idx="2">
                  <c:v>4.5651102610444541E-3</c:v>
                </c:pt>
                <c:pt idx="3">
                  <c:v>5.0050322434158495E-3</c:v>
                </c:pt>
                <c:pt idx="4">
                  <c:v>5.8607170188330077E-3</c:v>
                </c:pt>
                <c:pt idx="5">
                  <c:v>5.8607170188330077E-3</c:v>
                </c:pt>
                <c:pt idx="6">
                  <c:v>6.8304556415316377E-3</c:v>
                </c:pt>
                <c:pt idx="7">
                  <c:v>6.841130632163895E-3</c:v>
                </c:pt>
                <c:pt idx="8">
                  <c:v>7.1703698169271607E-3</c:v>
                </c:pt>
                <c:pt idx="9">
                  <c:v>7.5574786877494991E-3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3A-4A1C-B922-01E6818F4D1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14211.5</c:v>
                </c:pt>
                <c:pt idx="8">
                  <c:v>14797.5</c:v>
                </c:pt>
                <c:pt idx="9">
                  <c:v>15486.5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E3A-4A1C-B922-01E6818F4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5332784"/>
        <c:axId val="1"/>
      </c:scatterChart>
      <c:valAx>
        <c:axId val="795332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5332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898B9F2-2C16-2BB0-98B3-7D41B05528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48</v>
      </c>
    </row>
    <row r="2" spans="1:6" x14ac:dyDescent="0.2">
      <c r="A2" t="s">
        <v>23</v>
      </c>
      <c r="C2" s="3"/>
      <c r="D2" s="3" t="s">
        <v>39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52623.19</v>
      </c>
      <c r="D7" s="29" t="s">
        <v>38</v>
      </c>
    </row>
    <row r="8" spans="1:6" x14ac:dyDescent="0.2">
      <c r="A8" t="s">
        <v>3</v>
      </c>
      <c r="C8" s="8">
        <v>0.46746500000000002</v>
      </c>
      <c r="D8" s="29" t="s">
        <v>38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-1.1434814399575374E-3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5.6184161222400393E-7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59862.360547197772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0.46746556184161225</v>
      </c>
      <c r="E16" s="14" t="s">
        <v>30</v>
      </c>
      <c r="F16" s="15">
        <f ca="1">NOW()+15018.5+$C$5/24</f>
        <v>60170.74717037037</v>
      </c>
    </row>
    <row r="17" spans="1:21" ht="13.5" thickBot="1" x14ac:dyDescent="0.25">
      <c r="A17" s="14" t="s">
        <v>27</v>
      </c>
      <c r="B17" s="10"/>
      <c r="C17" s="10">
        <f>COUNT(C21:C2191)</f>
        <v>10</v>
      </c>
      <c r="E17" s="14" t="s">
        <v>35</v>
      </c>
      <c r="F17" s="15">
        <f ca="1">ROUND(2*(F16-$C$7)/$C$8,0)/2+F15</f>
        <v>16146.5</v>
      </c>
    </row>
    <row r="18" spans="1:21" ht="14.25" thickTop="1" thickBot="1" x14ac:dyDescent="0.25">
      <c r="A18" s="16" t="s">
        <v>5</v>
      </c>
      <c r="B18" s="10"/>
      <c r="C18" s="19">
        <f ca="1">+C15</f>
        <v>59862.360547197772</v>
      </c>
      <c r="D18" s="20">
        <f ca="1">+C16</f>
        <v>0.46746556184161225</v>
      </c>
      <c r="E18" s="14" t="s">
        <v>36</v>
      </c>
      <c r="F18" s="23">
        <f ca="1">ROUND(2*(F16-$C$15)/$C$16,0)/2+F15</f>
        <v>660.5</v>
      </c>
    </row>
    <row r="19" spans="1:21" ht="13.5" thickTop="1" x14ac:dyDescent="0.2">
      <c r="E19" s="14" t="s">
        <v>31</v>
      </c>
      <c r="F19" s="18">
        <f ca="1">+$C$15+$C$16*F18-15018.5-$C$5/24</f>
        <v>45153.017384127495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38</v>
      </c>
      <c r="C21" s="43">
        <f>C7</f>
        <v>52623.19</v>
      </c>
      <c r="D21" s="8"/>
      <c r="E21">
        <f t="shared" ref="E21:E29" si="0">+(C21-C$7)/C$8</f>
        <v>0</v>
      </c>
      <c r="F21" s="34">
        <f t="shared" ref="F21:F30" si="1">ROUND(2*E21,0)/2</f>
        <v>0</v>
      </c>
      <c r="G21">
        <f t="shared" ref="G21:G29" si="2">+C21-(C$7+F21*C$8)</f>
        <v>0</v>
      </c>
      <c r="I21">
        <f>+G21</f>
        <v>0</v>
      </c>
      <c r="O21">
        <f t="shared" ref="O21:O29" ca="1" si="3">+C$11+C$12*$F21</f>
        <v>-1.1434814399575374E-3</v>
      </c>
      <c r="Q21" s="2">
        <f t="shared" ref="Q21:Q29" si="4">+C21-15018.5</f>
        <v>37604.69</v>
      </c>
    </row>
    <row r="22" spans="1:21" x14ac:dyDescent="0.2">
      <c r="A22" s="35" t="s">
        <v>40</v>
      </c>
      <c r="B22" s="36" t="s">
        <v>41</v>
      </c>
      <c r="C22" s="44">
        <v>55629.692300000002</v>
      </c>
      <c r="D22" s="35">
        <v>2.0000000000000001E-4</v>
      </c>
      <c r="E22">
        <f t="shared" si="0"/>
        <v>6431.5024654252193</v>
      </c>
      <c r="F22" s="34">
        <f t="shared" si="1"/>
        <v>6431.5</v>
      </c>
      <c r="G22">
        <f t="shared" si="2"/>
        <v>1.1525000008987263E-3</v>
      </c>
      <c r="K22">
        <f t="shared" ref="K22:K29" si="5">+G22</f>
        <v>1.1525000008987263E-3</v>
      </c>
      <c r="O22">
        <f t="shared" ca="1" si="3"/>
        <v>2.4700028890611439E-3</v>
      </c>
      <c r="Q22" s="2">
        <f t="shared" si="4"/>
        <v>40611.192300000002</v>
      </c>
    </row>
    <row r="23" spans="1:21" x14ac:dyDescent="0.2">
      <c r="A23" s="37" t="s">
        <v>42</v>
      </c>
      <c r="B23" s="33"/>
      <c r="C23" s="45">
        <v>57372.872533514208</v>
      </c>
      <c r="D23" s="32">
        <v>5.0000000000000001E-4</v>
      </c>
      <c r="E23">
        <f t="shared" si="0"/>
        <v>10160.509414638969</v>
      </c>
      <c r="F23" s="34">
        <f t="shared" si="1"/>
        <v>10160.5</v>
      </c>
      <c r="G23">
        <f t="shared" si="2"/>
        <v>4.4010142082697712E-3</v>
      </c>
      <c r="K23">
        <f t="shared" si="5"/>
        <v>4.4010142082697712E-3</v>
      </c>
      <c r="O23">
        <f t="shared" ca="1" si="3"/>
        <v>4.5651102610444541E-3</v>
      </c>
      <c r="Q23" s="2">
        <f t="shared" si="4"/>
        <v>42354.372533514208</v>
      </c>
    </row>
    <row r="24" spans="1:21" x14ac:dyDescent="0.2">
      <c r="A24" s="37" t="s">
        <v>43</v>
      </c>
      <c r="B24" s="33"/>
      <c r="C24" s="45">
        <v>57738.898800000003</v>
      </c>
      <c r="D24" s="32">
        <v>2.0000000000000001E-4</v>
      </c>
      <c r="E24">
        <f t="shared" si="0"/>
        <v>10943.511920678553</v>
      </c>
      <c r="F24" s="34">
        <f t="shared" si="1"/>
        <v>10943.5</v>
      </c>
      <c r="G24">
        <f t="shared" si="2"/>
        <v>5.5724999983794987E-3</v>
      </c>
      <c r="K24">
        <f t="shared" si="5"/>
        <v>5.5724999983794987E-3</v>
      </c>
      <c r="O24">
        <f t="shared" ca="1" si="3"/>
        <v>5.0050322434158495E-3</v>
      </c>
      <c r="Q24" s="2">
        <f t="shared" si="4"/>
        <v>42720.398800000003</v>
      </c>
    </row>
    <row r="25" spans="1:21" x14ac:dyDescent="0.2">
      <c r="A25" s="38" t="s">
        <v>49</v>
      </c>
      <c r="B25" s="30"/>
      <c r="C25" s="46">
        <v>58450.850700000003</v>
      </c>
      <c r="D25" s="31">
        <v>6.9999999999999999E-4</v>
      </c>
      <c r="E25">
        <f t="shared" si="0"/>
        <v>12466.517707208026</v>
      </c>
      <c r="F25" s="34">
        <f t="shared" si="1"/>
        <v>12466.5</v>
      </c>
      <c r="G25">
        <f t="shared" si="2"/>
        <v>8.277499997348059E-3</v>
      </c>
      <c r="K25">
        <f t="shared" si="5"/>
        <v>8.277499997348059E-3</v>
      </c>
      <c r="O25">
        <f t="shared" ca="1" si="3"/>
        <v>5.8607170188330077E-3</v>
      </c>
      <c r="Q25" s="2">
        <f t="shared" si="4"/>
        <v>43432.350700000003</v>
      </c>
    </row>
    <row r="26" spans="1:21" x14ac:dyDescent="0.2">
      <c r="A26" s="39" t="s">
        <v>51</v>
      </c>
      <c r="B26" s="40" t="s">
        <v>52</v>
      </c>
      <c r="C26" s="42">
        <v>58450.850700000003</v>
      </c>
      <c r="D26" s="39">
        <v>6.9999999999999999E-4</v>
      </c>
      <c r="E26">
        <f t="shared" si="0"/>
        <v>12466.517707208026</v>
      </c>
      <c r="F26" s="34">
        <f t="shared" si="1"/>
        <v>12466.5</v>
      </c>
      <c r="G26">
        <f t="shared" si="2"/>
        <v>8.277499997348059E-3</v>
      </c>
      <c r="K26">
        <f t="shared" si="5"/>
        <v>8.277499997348059E-3</v>
      </c>
      <c r="O26">
        <f t="shared" ca="1" si="3"/>
        <v>5.8607170188330077E-3</v>
      </c>
      <c r="Q26" s="2">
        <f t="shared" si="4"/>
        <v>43432.350700000003</v>
      </c>
    </row>
    <row r="27" spans="1:21" x14ac:dyDescent="0.2">
      <c r="A27" s="5" t="s">
        <v>50</v>
      </c>
      <c r="C27" s="43">
        <v>59257.694799999997</v>
      </c>
      <c r="D27" s="8">
        <v>2.9999999999999997E-4</v>
      </c>
      <c r="E27">
        <f t="shared" si="0"/>
        <v>14192.516659001198</v>
      </c>
      <c r="F27" s="34">
        <f t="shared" si="1"/>
        <v>14192.5</v>
      </c>
      <c r="G27">
        <f t="shared" si="2"/>
        <v>7.7874999988125637E-3</v>
      </c>
      <c r="K27">
        <f t="shared" si="5"/>
        <v>7.7874999988125637E-3</v>
      </c>
      <c r="O27">
        <f t="shared" ca="1" si="3"/>
        <v>6.8304556415316377E-3</v>
      </c>
      <c r="Q27" s="2">
        <f t="shared" si="4"/>
        <v>44239.194799999997</v>
      </c>
    </row>
    <row r="28" spans="1:21" x14ac:dyDescent="0.2">
      <c r="A28" s="39" t="s">
        <v>53</v>
      </c>
      <c r="B28" s="40" t="s">
        <v>41</v>
      </c>
      <c r="C28" s="42">
        <v>59266.575400000002</v>
      </c>
      <c r="D28" s="39">
        <v>1.4E-3</v>
      </c>
      <c r="E28">
        <f t="shared" si="0"/>
        <v>14211.514017092186</v>
      </c>
      <c r="F28" s="34">
        <f t="shared" si="1"/>
        <v>14211.5</v>
      </c>
      <c r="G28">
        <f t="shared" si="2"/>
        <v>6.5524999954504892E-3</v>
      </c>
      <c r="K28">
        <f t="shared" si="5"/>
        <v>6.5524999954504892E-3</v>
      </c>
      <c r="O28">
        <f t="shared" ca="1" si="3"/>
        <v>6.841130632163895E-3</v>
      </c>
      <c r="Q28" s="2">
        <f t="shared" si="4"/>
        <v>44248.075400000002</v>
      </c>
    </row>
    <row r="29" spans="1:21" x14ac:dyDescent="0.2">
      <c r="A29" s="39" t="s">
        <v>54</v>
      </c>
      <c r="B29" s="40" t="s">
        <v>52</v>
      </c>
      <c r="C29" s="42">
        <v>59540.502899999999</v>
      </c>
      <c r="D29" s="39">
        <v>5.0000000000000001E-4</v>
      </c>
      <c r="E29">
        <f t="shared" si="0"/>
        <v>14797.499064101048</v>
      </c>
      <c r="F29" s="34">
        <f t="shared" si="1"/>
        <v>14797.5</v>
      </c>
      <c r="G29">
        <f t="shared" si="2"/>
        <v>-4.3750000622821972E-4</v>
      </c>
      <c r="K29">
        <f t="shared" si="5"/>
        <v>-4.3750000622821972E-4</v>
      </c>
      <c r="O29">
        <f t="shared" ca="1" si="3"/>
        <v>7.1703698169271607E-3</v>
      </c>
      <c r="Q29" s="2">
        <f t="shared" si="4"/>
        <v>44522.002899999999</v>
      </c>
    </row>
    <row r="30" spans="1:21" x14ac:dyDescent="0.2">
      <c r="A30" s="41" t="s">
        <v>55</v>
      </c>
      <c r="B30" s="41" t="s">
        <v>41</v>
      </c>
      <c r="C30" s="47">
        <v>59862.597300000023</v>
      </c>
      <c r="D30" s="39">
        <v>2.9999999999999997E-4</v>
      </c>
      <c r="E30">
        <f t="shared" ref="E30" si="6">+(C30-C$7)/C$8</f>
        <v>15486.522627362519</v>
      </c>
      <c r="F30" s="34">
        <f t="shared" si="1"/>
        <v>15486.5</v>
      </c>
      <c r="G30">
        <f t="shared" ref="G30" si="7">+C30-(C$7+F30*C$8)</f>
        <v>1.0577500019280706E-2</v>
      </c>
      <c r="K30">
        <f t="shared" ref="K30" si="8">+G30</f>
        <v>1.0577500019280706E-2</v>
      </c>
      <c r="O30">
        <f t="shared" ref="O30" ca="1" si="9">+C$11+C$12*$F30</f>
        <v>7.5574786877494991E-3</v>
      </c>
      <c r="Q30" s="2">
        <f t="shared" ref="Q30" si="10">+C30-15018.5</f>
        <v>44844.097300000023</v>
      </c>
    </row>
    <row r="31" spans="1:21" x14ac:dyDescent="0.2">
      <c r="C31" s="43"/>
      <c r="D31" s="8"/>
      <c r="Q31" s="2"/>
    </row>
    <row r="32" spans="1:21" x14ac:dyDescent="0.2">
      <c r="C32" s="43"/>
      <c r="D32" s="8"/>
      <c r="Q32" s="2"/>
    </row>
    <row r="33" spans="3:17" x14ac:dyDescent="0.2">
      <c r="C33" s="43"/>
      <c r="D33" s="8"/>
      <c r="Q33" s="2"/>
    </row>
    <row r="34" spans="3:17" x14ac:dyDescent="0.2">
      <c r="C34" s="43"/>
      <c r="D34" s="8"/>
    </row>
    <row r="35" spans="3:17" x14ac:dyDescent="0.2">
      <c r="C35" s="43"/>
      <c r="D35" s="8"/>
    </row>
    <row r="36" spans="3:17" x14ac:dyDescent="0.2">
      <c r="C36" s="43"/>
      <c r="D36" s="8"/>
    </row>
    <row r="37" spans="3:17" x14ac:dyDescent="0.2">
      <c r="C37" s="43"/>
      <c r="D37" s="8"/>
    </row>
    <row r="38" spans="3:17" x14ac:dyDescent="0.2">
      <c r="C38" s="43"/>
      <c r="D38" s="8"/>
    </row>
    <row r="39" spans="3:17" x14ac:dyDescent="0.2">
      <c r="C39" s="43"/>
      <c r="D39" s="8"/>
    </row>
    <row r="40" spans="3:17" x14ac:dyDescent="0.2">
      <c r="C40" s="43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T29">
    <sortCondition ref="C21:C29"/>
  </sortState>
  <phoneticPr fontId="8" type="noConversion"/>
  <pageMargins left="0.75" right="0.75" top="1" bottom="1" header="0.5" footer="0.5"/>
  <pageSetup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2023-08-14T05:55:55Z</dcterms:modified>
</cp:coreProperties>
</file>