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E1A1A4E-52E3-454B-B45A-48F144735937}" xr6:coauthVersionLast="47" xr6:coauthVersionMax="47" xr10:uidLastSave="{00000000-0000-0000-0000-000000000000}"/>
  <bookViews>
    <workbookView xWindow="14490" yWindow="60" windowWidth="13995" windowHeight="143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 s="1"/>
  <c r="K33" i="1" s="1"/>
  <c r="Q33" i="1"/>
  <c r="E29" i="1"/>
  <c r="F29" i="1"/>
  <c r="G29" i="1"/>
  <c r="K29" i="1"/>
  <c r="Q29" i="1"/>
  <c r="E28" i="1"/>
  <c r="F28" i="1"/>
  <c r="G28" i="1"/>
  <c r="K28" i="1"/>
  <c r="D9" i="1"/>
  <c r="C9" i="1"/>
  <c r="C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I24" i="1"/>
  <c r="E25" i="1"/>
  <c r="F25" i="1"/>
  <c r="U25" i="1"/>
  <c r="E27" i="1"/>
  <c r="F27" i="1"/>
  <c r="G27" i="1"/>
  <c r="K27" i="1"/>
  <c r="E26" i="1"/>
  <c r="F26" i="1"/>
  <c r="U26" i="1"/>
  <c r="Q28" i="1"/>
  <c r="F16" i="1"/>
  <c r="A21" i="1"/>
  <c r="Q22" i="1"/>
  <c r="Q23" i="1"/>
  <c r="Q24" i="1"/>
  <c r="Q25" i="1"/>
  <c r="Q27" i="1"/>
  <c r="Q26" i="1"/>
  <c r="Q21" i="1"/>
  <c r="G21" i="1"/>
  <c r="C17" i="1"/>
  <c r="I21" i="1"/>
  <c r="C12" i="1"/>
  <c r="C11" i="1"/>
  <c r="O33" i="1" l="1"/>
  <c r="S33" i="1" s="1"/>
  <c r="O32" i="1"/>
  <c r="S32" i="1" s="1"/>
  <c r="O31" i="1"/>
  <c r="S31" i="1" s="1"/>
  <c r="O30" i="1"/>
  <c r="S30" i="1" s="1"/>
  <c r="O29" i="1"/>
  <c r="S29" i="1" s="1"/>
  <c r="O21" i="1"/>
  <c r="S21" i="1" s="1"/>
  <c r="O23" i="1"/>
  <c r="S23" i="1" s="1"/>
  <c r="O22" i="1"/>
  <c r="S22" i="1" s="1"/>
  <c r="O26" i="1"/>
  <c r="S26" i="1" s="1"/>
  <c r="C15" i="1"/>
  <c r="O24" i="1"/>
  <c r="S24" i="1" s="1"/>
  <c r="O27" i="1"/>
  <c r="S27" i="1" s="1"/>
  <c r="O28" i="1"/>
  <c r="S28" i="1" s="1"/>
  <c r="O25" i="1"/>
  <c r="S25" i="1" s="1"/>
  <c r="C16" i="1"/>
  <c r="D18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<sst xmlns="http://schemas.openxmlformats.org/spreadsheetml/2006/main" count="73" uniqueCount="57">
  <si>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</si>
  <si>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</si>
  <si>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</si>
  <si>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</si>
  <si>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</si>
  <si>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</si>
  <si>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</si>
  <si>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</si>
  <si>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</si>
  <si>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</si>
  <si>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</si>
  <si>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</si>
  <si>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</si>
  <si>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</si>
  <si>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</si>
  <si>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</si>
  <si>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</si>
  <si>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</si>
  <si>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</si>
  <si>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</si>
  <si>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</si>
  <si>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</si>
  <si>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</si>
  <si>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</si>
  <si>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</si>
  <si>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</si>
  <si>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</si>
  <si>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</si>
  <si>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</si>
  <si>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</si>
  <si>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</si>
  <si>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</si>
  <si>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</si>
  <si>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</si>
  <si>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</si>
  <si>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</si>
  <si>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</si>
  <si>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</si>
  <si>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G1445-0866</t>
  </si>
  <si>
    <t>EB / EW</t>
  </si>
  <si>
    <t>CrB</t>
  </si>
  <si>
    <t>VSX</t>
  </si>
  <si>
    <t>IBVS 5894</t>
  </si>
  <si>
    <t>I</t>
  </si>
  <si>
    <t>IBVS 5945</t>
  </si>
  <si>
    <t>II</t>
  </si>
  <si>
    <t>IBVS 5992</t>
  </si>
  <si>
    <t>IBVS 6029</t>
  </si>
  <si>
    <t>pg</t>
  </si>
  <si>
    <t>vis</t>
  </si>
  <si>
    <t>PE</t>
  </si>
  <si>
    <t>CCD</t>
  </si>
  <si>
    <t>BAD?</t>
  </si>
  <si>
    <t>PU Com / GSC 1445-0866</t>
  </si>
  <si>
    <t>RHN 2022</t>
  </si>
  <si>
    <t>OEJV 212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</si>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</sst>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2" fontId="19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PU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9-4004-B15E-40910AE633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2.9000002032262273E-3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9-4004-B15E-40910AE633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9-4004-B15E-40910AE633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2.6800002015079372E-3</c:v>
                </c:pt>
                <c:pt idx="2">
                  <c:v>3.4100002012564801E-3</c:v>
                </c:pt>
                <c:pt idx="6">
                  <c:v>4.9700001982273534E-3</c:v>
                </c:pt>
                <c:pt idx="7">
                  <c:v>1.3580000202637166E-2</c:v>
                </c:pt>
                <c:pt idx="8">
                  <c:v>1.4480000201729126E-2</c:v>
                </c:pt>
                <c:pt idx="9">
                  <c:v>1.3590000387921464E-2</c:v>
                </c:pt>
                <c:pt idx="10">
                  <c:v>1.5270000127202366E-2</c:v>
                </c:pt>
                <c:pt idx="11">
                  <c:v>1.5370000422990415E-2</c:v>
                </c:pt>
                <c:pt idx="12">
                  <c:v>1.567000037903199E-2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9-4004-B15E-40910AE633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9-4004-B15E-40910AE633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9-4004-B15E-40910AE633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9-4004-B15E-40910AE633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-1.2354857237850646E-3</c:v>
                </c:pt>
                <c:pt idx="1">
                  <c:v>2.6648960750707161E-3</c:v>
                </c:pt>
                <c:pt idx="2">
                  <c:v>3.5000739824440508E-3</c:v>
                </c:pt>
                <c:pt idx="3">
                  <c:v>4.3564078068723229E-3</c:v>
                </c:pt>
                <c:pt idx="4">
                  <c:v>4.5266167759052305E-3</c:v>
                </c:pt>
                <c:pt idx="5">
                  <c:v>5.323329379542315E-3</c:v>
                </c:pt>
                <c:pt idx="6">
                  <c:v>5.4877685530147846E-3</c:v>
                </c:pt>
                <c:pt idx="7">
                  <c:v>1.2963981150451734E-2</c:v>
                </c:pt>
                <c:pt idx="8">
                  <c:v>1.4666070840780809E-2</c:v>
                </c:pt>
                <c:pt idx="9">
                  <c:v>1.486753286909942E-2</c:v>
                </c:pt>
                <c:pt idx="10">
                  <c:v>1.4882918990593921E-2</c:v>
                </c:pt>
                <c:pt idx="11">
                  <c:v>1.4882918990593921E-2</c:v>
                </c:pt>
                <c:pt idx="12">
                  <c:v>1.4882918990593921E-2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9-4004-B15E-40910AE633D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16745.5</c:v>
                </c:pt>
                <c:pt idx="10">
                  <c:v>16761.5</c:v>
                </c:pt>
                <c:pt idx="11">
                  <c:v>16761.5</c:v>
                </c:pt>
                <c:pt idx="12">
                  <c:v>16761.5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-3.839999801130034E-3</c:v>
                </c:pt>
                <c:pt idx="5">
                  <c:v>1.2900001966045238E-3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29-4004-B15E-40910AE63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773784"/>
        <c:axId val="1"/>
      </c:scatterChart>
      <c:valAx>
        <c:axId val="581773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773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9F50A-0CDD-8297-2DCF-04E29691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53</v>
      </c>
    </row>
    <row r="2" spans="1:6" x14ac:dyDescent="0.2">
      <c r="A2" t="s">
        <v>23</v>
      </c>
      <c r="B2" t="s">
        <v>39</v>
      </c>
      <c r="C2" s="30" t="s">
        <v>37</v>
      </c>
      <c r="D2" s="3" t="s">
        <v>40</v>
      </c>
      <c r="E2" s="31" t="s">
        <v>38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53439.708999999799</v>
      </c>
      <c r="D7" s="29" t="s">
        <v>41</v>
      </c>
    </row>
    <row r="8" spans="1:6" x14ac:dyDescent="0.2">
      <c r="A8" t="s">
        <v>3</v>
      </c>
      <c r="C8" s="8">
        <v>0.37302000000000002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-1.2354857237850646E-3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9.6163259340625754E-7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59691.912102437971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0.37302096163259341</v>
      </c>
      <c r="E16" s="14" t="s">
        <v>30</v>
      </c>
      <c r="F16" s="15">
        <f ca="1">NOW()+15018.5+$C$5/24</f>
        <v>60177.711855671296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34</v>
      </c>
      <c r="F17" s="15">
        <f ca="1">ROUND(2*(F16-$C$7)/$C$8,0)/2+F15</f>
        <v>18064.5</v>
      </c>
    </row>
    <row r="18" spans="1:21" ht="14.25" thickTop="1" thickBot="1" x14ac:dyDescent="0.25">
      <c r="A18" s="16" t="s">
        <v>5</v>
      </c>
      <c r="B18" s="10"/>
      <c r="C18" s="19">
        <f ca="1">+C15</f>
        <v>59691.912102437971</v>
      </c>
      <c r="D18" s="20">
        <f ca="1">+C16</f>
        <v>0.37302096163259341</v>
      </c>
      <c r="E18" s="14" t="s">
        <v>35</v>
      </c>
      <c r="F18" s="23">
        <f ca="1">ROUND(2*(F16-$C$15)/$C$16,0)/2+F15</f>
        <v>1303.5</v>
      </c>
    </row>
    <row r="19" spans="1:21" ht="13.5" thickTop="1" x14ac:dyDescent="0.2">
      <c r="E19" s="14" t="s">
        <v>31</v>
      </c>
      <c r="F19" s="18">
        <f ca="1">+$C$15+$C$16*F18-15018.5-$C$5/24</f>
        <v>45160.040759259391</v>
      </c>
      <c r="S19">
        <f ca="1">SQRT(SUM(S21:S50)/(COUNT(S21:S50)-1))</f>
        <v>2.7875431095705683E-3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52</v>
      </c>
    </row>
    <row r="21" spans="1:21" x14ac:dyDescent="0.2">
      <c r="A21" t="str">
        <f>D7</f>
        <v>VSX</v>
      </c>
      <c r="C21" s="8">
        <f>C$7</f>
        <v>53439.708999999799</v>
      </c>
      <c r="D21" s="8" t="s">
        <v>13</v>
      </c>
      <c r="E21">
        <f t="shared" ref="E21:E28" si="0">+(C21-C$7)/C$8</f>
        <v>0</v>
      </c>
      <c r="F21">
        <f t="shared" ref="F21:F29" si="1">ROUND(2*E21,0)/2</f>
        <v>0</v>
      </c>
      <c r="G21">
        <f>+C21-(C$7+F21*C$8)</f>
        <v>0</v>
      </c>
      <c r="I21">
        <f>+G21</f>
        <v>0</v>
      </c>
      <c r="O21">
        <f t="shared" ref="O21:O28" ca="1" si="2">+C$11+C$12*$F21</f>
        <v>-1.2354857237850646E-3</v>
      </c>
      <c r="Q21" s="2">
        <f t="shared" ref="Q21:Q28" si="3">+C21-15018.5</f>
        <v>38421.208999999799</v>
      </c>
      <c r="S21">
        <f ca="1">+(O21-G21)^2</f>
        <v>1.526424973676705E-6</v>
      </c>
    </row>
    <row r="22" spans="1:21" x14ac:dyDescent="0.2">
      <c r="A22" s="32" t="s">
        <v>42</v>
      </c>
      <c r="B22" s="33" t="s">
        <v>43</v>
      </c>
      <c r="C22" s="32">
        <v>54952.680800000002</v>
      </c>
      <c r="D22" s="32">
        <v>1E-3</v>
      </c>
      <c r="E22">
        <f t="shared" si="0"/>
        <v>4056.0071846019059</v>
      </c>
      <c r="F22">
        <f t="shared" si="1"/>
        <v>4056</v>
      </c>
      <c r="G22">
        <f>+C22-(C$7+F22*C$8)</f>
        <v>2.6800002015079372E-3</v>
      </c>
      <c r="K22">
        <f>+G22</f>
        <v>2.6800002015079372E-3</v>
      </c>
      <c r="O22">
        <f t="shared" ca="1" si="2"/>
        <v>2.6648960750707161E-3</v>
      </c>
      <c r="Q22" s="2">
        <f t="shared" si="3"/>
        <v>39934.180800000002</v>
      </c>
      <c r="S22">
        <f ca="1">+(O22-G22)^2</f>
        <v>2.281346354315612E-10</v>
      </c>
    </row>
    <row r="23" spans="1:21" x14ac:dyDescent="0.2">
      <c r="A23" s="32" t="s">
        <v>44</v>
      </c>
      <c r="B23" s="33" t="s">
        <v>45</v>
      </c>
      <c r="C23" s="32">
        <v>55276.649400000002</v>
      </c>
      <c r="D23" s="32">
        <v>4.0000000000000002E-4</v>
      </c>
      <c r="E23">
        <f t="shared" si="0"/>
        <v>4924.5091416015312</v>
      </c>
      <c r="F23">
        <f t="shared" si="1"/>
        <v>4924.5</v>
      </c>
      <c r="G23">
        <f>+C23-(C$7+F23*C$8)</f>
        <v>3.4100002012564801E-3</v>
      </c>
      <c r="K23">
        <f>+G23</f>
        <v>3.4100002012564801E-3</v>
      </c>
      <c r="O23">
        <f t="shared" ca="1" si="2"/>
        <v>3.5000739824440508E-3</v>
      </c>
      <c r="Q23" s="2">
        <f t="shared" si="3"/>
        <v>40258.149400000002</v>
      </c>
      <c r="S23">
        <f ca="1">+(O23-G23)^2</f>
        <v>8.1132860574263785E-9</v>
      </c>
    </row>
    <row r="24" spans="1:21" x14ac:dyDescent="0.2">
      <c r="A24" s="32" t="s">
        <v>46</v>
      </c>
      <c r="B24" s="33" t="s">
        <v>43</v>
      </c>
      <c r="C24" s="32">
        <v>55608.823199999999</v>
      </c>
      <c r="D24" s="32">
        <v>1E-3</v>
      </c>
      <c r="E24">
        <f t="shared" si="0"/>
        <v>5815.0077743826068</v>
      </c>
      <c r="F24">
        <f t="shared" si="1"/>
        <v>5815</v>
      </c>
      <c r="G24">
        <f>+C24-(C$7+F24*C$8)</f>
        <v>2.9000002032262273E-3</v>
      </c>
      <c r="I24">
        <f>+G24</f>
        <v>2.9000002032262273E-3</v>
      </c>
      <c r="O24">
        <f t="shared" ca="1" si="2"/>
        <v>4.3564078068723229E-3</v>
      </c>
      <c r="Q24" s="2">
        <f t="shared" si="3"/>
        <v>40590.323199999999</v>
      </c>
      <c r="S24">
        <f ca="1">+(O24-G24)^2</f>
        <v>2.1211231079581628E-6</v>
      </c>
    </row>
    <row r="25" spans="1:21" x14ac:dyDescent="0.2">
      <c r="A25" s="32" t="s">
        <v>46</v>
      </c>
      <c r="B25" s="33" t="s">
        <v>43</v>
      </c>
      <c r="C25" s="32">
        <v>55674.841</v>
      </c>
      <c r="D25" s="32">
        <v>3.0000000000000001E-3</v>
      </c>
      <c r="E25">
        <f t="shared" si="0"/>
        <v>5991.9897056463496</v>
      </c>
      <c r="F25">
        <f t="shared" si="1"/>
        <v>5992</v>
      </c>
      <c r="O25">
        <f t="shared" ca="1" si="2"/>
        <v>4.5266167759052305E-3</v>
      </c>
      <c r="Q25" s="2">
        <f t="shared" si="3"/>
        <v>40656.341</v>
      </c>
      <c r="S25">
        <f ca="1">+(O25-U25)^2</f>
        <v>7.0000272947121265E-5</v>
      </c>
      <c r="U25">
        <f>+C25-(C$7+F25*C$8)</f>
        <v>-3.839999801130034E-3</v>
      </c>
    </row>
    <row r="26" spans="1:21" x14ac:dyDescent="0.2">
      <c r="A26" s="34" t="s">
        <v>47</v>
      </c>
      <c r="B26" s="35" t="s">
        <v>45</v>
      </c>
      <c r="C26" s="34">
        <v>55983.893199999999</v>
      </c>
      <c r="D26" s="34">
        <v>5.9999999999999995E-4</v>
      </c>
      <c r="E26">
        <f t="shared" si="0"/>
        <v>6820.5034582601456</v>
      </c>
      <c r="F26">
        <f t="shared" si="1"/>
        <v>6820.5</v>
      </c>
      <c r="O26">
        <f t="shared" ca="1" si="2"/>
        <v>5.323329379542315E-3</v>
      </c>
      <c r="Q26" s="2">
        <f t="shared" si="3"/>
        <v>40965.393199999999</v>
      </c>
      <c r="S26">
        <f ca="1">+(O26-U26)^2</f>
        <v>1.6267744297937629E-5</v>
      </c>
      <c r="U26">
        <f>+C26-(C$7+F26*C$8)</f>
        <v>1.2900001966045238E-3</v>
      </c>
    </row>
    <row r="27" spans="1:21" x14ac:dyDescent="0.2">
      <c r="A27" s="34" t="s">
        <v>47</v>
      </c>
      <c r="B27" s="35" t="s">
        <v>45</v>
      </c>
      <c r="C27" s="34">
        <v>56047.683299999997</v>
      </c>
      <c r="D27" s="34">
        <v>4.0000000000000002E-4</v>
      </c>
      <c r="E27">
        <f t="shared" si="0"/>
        <v>6991.513323682907</v>
      </c>
      <c r="F27">
        <f t="shared" si="1"/>
        <v>6991.5</v>
      </c>
      <c r="G27">
        <f>+C27-(C$7+F27*C$8)</f>
        <v>4.9700001982273534E-3</v>
      </c>
      <c r="K27">
        <f>+G27</f>
        <v>4.9700001982273534E-3</v>
      </c>
      <c r="O27">
        <f t="shared" ca="1" si="2"/>
        <v>5.4877685530147846E-3</v>
      </c>
      <c r="Q27" s="2">
        <f t="shared" si="3"/>
        <v>41029.183299999997</v>
      </c>
      <c r="S27">
        <f ca="1">+(O27-G27)^2</f>
        <v>2.6808406921928327E-7</v>
      </c>
    </row>
    <row r="28" spans="1:21" x14ac:dyDescent="0.2">
      <c r="A28" s="39" t="s">
        <v>55</v>
      </c>
      <c r="C28" s="8">
        <v>58947.7359</v>
      </c>
      <c r="D28" s="8">
        <v>2.9999999999999997E-4</v>
      </c>
      <c r="E28">
        <f t="shared" si="0"/>
        <v>14766.0364055552</v>
      </c>
      <c r="F28">
        <f t="shared" si="1"/>
        <v>14766</v>
      </c>
      <c r="G28">
        <f>+C28-(C$7+F28*C$8)</f>
        <v>1.3580000202637166E-2</v>
      </c>
      <c r="K28">
        <f>+G28</f>
        <v>1.3580000202637166E-2</v>
      </c>
      <c r="O28">
        <f t="shared" ca="1" si="2"/>
        <v>1.2963981150451734E-2</v>
      </c>
      <c r="Q28" s="2">
        <f t="shared" si="3"/>
        <v>43929.2359</v>
      </c>
      <c r="S28">
        <f ca="1">+(O28-G28)^2</f>
        <v>3.7947947265543796E-7</v>
      </c>
    </row>
    <row r="29" spans="1:21" x14ac:dyDescent="0.2">
      <c r="A29" s="5" t="s">
        <v>54</v>
      </c>
      <c r="C29" s="37">
        <v>59607.982199999999</v>
      </c>
      <c r="D29" s="38">
        <v>2.9999999999999997E-4</v>
      </c>
      <c r="E29">
        <f>+(C29-C$7)/C$8</f>
        <v>16536.038818294459</v>
      </c>
      <c r="F29">
        <f t="shared" si="1"/>
        <v>16536</v>
      </c>
      <c r="G29">
        <f>+C29-(C$7+F29*C$8)</f>
        <v>1.4480000201729126E-2</v>
      </c>
      <c r="K29">
        <f>+G29</f>
        <v>1.4480000201729126E-2</v>
      </c>
      <c r="O29">
        <f ca="1">+C$11+C$12*$F29</f>
        <v>1.4666070840780809E-2</v>
      </c>
      <c r="Q29" s="2">
        <f>+C29-15018.5</f>
        <v>44589.482199999999</v>
      </c>
      <c r="S29">
        <f ca="1">+(O29-G29)^2</f>
        <v>3.4622282717101727E-8</v>
      </c>
    </row>
    <row r="30" spans="1:21" x14ac:dyDescent="0.2">
      <c r="A30" s="40" t="s">
        <v>56</v>
      </c>
      <c r="B30" s="41" t="s">
        <v>45</v>
      </c>
      <c r="C30" s="42">
        <v>59686.12900000019</v>
      </c>
      <c r="D30" s="8"/>
      <c r="E30">
        <f t="shared" ref="E30:E33" si="4">+(C30-C$7)/C$8</f>
        <v>16745.536432363922</v>
      </c>
      <c r="F30">
        <f t="shared" ref="F30:F33" si="5">ROUND(2*E30,0)/2</f>
        <v>16745.5</v>
      </c>
      <c r="G30">
        <f t="shared" ref="G30:G33" si="6">+C30-(C$7+F30*C$8)</f>
        <v>1.3590000387921464E-2</v>
      </c>
      <c r="K30">
        <f t="shared" ref="K30:K33" si="7">+G30</f>
        <v>1.3590000387921464E-2</v>
      </c>
      <c r="O30">
        <f t="shared" ref="O30:O33" ca="1" si="8">+C$11+C$12*$F30</f>
        <v>1.486753286909942E-2</v>
      </c>
      <c r="Q30" s="2">
        <f t="shared" ref="Q30:Q33" si="9">+C30-15018.5</f>
        <v>44667.62900000019</v>
      </c>
      <c r="S30">
        <f t="shared" ref="S30:S33" ca="1" si="10">+(O30-G30)^2</f>
        <v>1.6320892404647057E-6</v>
      </c>
    </row>
    <row r="31" spans="1:21" x14ac:dyDescent="0.2">
      <c r="A31" s="40" t="s">
        <v>56</v>
      </c>
      <c r="B31" s="41" t="s">
        <v>45</v>
      </c>
      <c r="C31" s="42">
        <v>59692.098999999929</v>
      </c>
      <c r="D31" s="8"/>
      <c r="E31">
        <f t="shared" si="4"/>
        <v>16761.540936143181</v>
      </c>
      <c r="F31">
        <f t="shared" si="5"/>
        <v>16761.5</v>
      </c>
      <c r="G31">
        <f t="shared" si="6"/>
        <v>1.5270000127202366E-2</v>
      </c>
      <c r="K31">
        <f t="shared" si="7"/>
        <v>1.5270000127202366E-2</v>
      </c>
      <c r="O31">
        <f t="shared" ca="1" si="8"/>
        <v>1.4882918990593921E-2</v>
      </c>
      <c r="Q31" s="2">
        <f t="shared" si="9"/>
        <v>44673.598999999929</v>
      </c>
      <c r="S31">
        <f t="shared" ca="1" si="10"/>
        <v>1.4983180631808506E-7</v>
      </c>
    </row>
    <row r="32" spans="1:21" x14ac:dyDescent="0.2">
      <c r="A32" s="40" t="s">
        <v>56</v>
      </c>
      <c r="B32" s="41" t="s">
        <v>45</v>
      </c>
      <c r="C32" s="42">
        <v>59692.099100000225</v>
      </c>
      <c r="D32" s="8"/>
      <c r="E32">
        <f t="shared" si="4"/>
        <v>16761.541204226116</v>
      </c>
      <c r="F32">
        <f t="shared" si="5"/>
        <v>16761.5</v>
      </c>
      <c r="G32">
        <f t="shared" si="6"/>
        <v>1.5370000422990415E-2</v>
      </c>
      <c r="K32">
        <f t="shared" si="7"/>
        <v>1.5370000422990415E-2</v>
      </c>
      <c r="O32">
        <f t="shared" ca="1" si="8"/>
        <v>1.4882918990593921E-2</v>
      </c>
      <c r="Q32" s="2">
        <f t="shared" si="9"/>
        <v>44673.599100000225</v>
      </c>
      <c r="S32">
        <f t="shared" ca="1" si="10"/>
        <v>2.3724832178542028E-7</v>
      </c>
    </row>
    <row r="33" spans="1:19" x14ac:dyDescent="0.2">
      <c r="A33" s="40" t="s">
        <v>56</v>
      </c>
      <c r="B33" s="41" t="s">
        <v>45</v>
      </c>
      <c r="C33" s="42">
        <v>59692.099400000181</v>
      </c>
      <c r="D33" s="8"/>
      <c r="E33">
        <f t="shared" si="4"/>
        <v>16761.542008472421</v>
      </c>
      <c r="F33">
        <f t="shared" si="5"/>
        <v>16761.5</v>
      </c>
      <c r="G33">
        <f t="shared" si="6"/>
        <v>1.567000037903199E-2</v>
      </c>
      <c r="K33">
        <f t="shared" si="7"/>
        <v>1.567000037903199E-2</v>
      </c>
      <c r="O33">
        <f t="shared" ca="1" si="8"/>
        <v>1.4882918990593921E-2</v>
      </c>
      <c r="Q33" s="2">
        <f t="shared" si="9"/>
        <v>44673.599400000181</v>
      </c>
      <c r="S33">
        <f t="shared" ca="1" si="10"/>
        <v>6.1949711202559751E-7</v>
      </c>
    </row>
    <row r="34" spans="1:19" x14ac:dyDescent="0.2">
      <c r="C34" s="8"/>
      <c r="D34" s="8"/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  <c r="E46" s="36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2023-08-21T05:05:04Z</dcterms:modified>
</cp:coreProperties>
</file>