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EAC53219-31C7-4A7D-9BBF-A0FBDA956A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K28" i="1" s="1"/>
  <c r="Q28" i="1"/>
  <c r="Q29" i="1"/>
  <c r="Q30" i="1"/>
  <c r="Q31" i="1"/>
  <c r="Q25" i="1"/>
  <c r="Q26" i="1"/>
  <c r="Q27" i="1"/>
  <c r="Q23" i="1"/>
  <c r="Q24" i="1"/>
  <c r="Q22" i="1"/>
  <c r="E25" i="1"/>
  <c r="F25" i="1" s="1"/>
  <c r="G25" i="1" s="1"/>
  <c r="K25" i="1" s="1"/>
  <c r="E22" i="1"/>
  <c r="F22" i="1" s="1"/>
  <c r="G22" i="1" s="1"/>
  <c r="K22" i="1" s="1"/>
  <c r="F16" i="1"/>
  <c r="C17" i="1"/>
  <c r="Q21" i="1"/>
  <c r="E21" i="1"/>
  <c r="F21" i="1" s="1"/>
  <c r="F17" i="1" l="1"/>
  <c r="E26" i="1"/>
  <c r="F26" i="1" s="1"/>
  <c r="G26" i="1" s="1"/>
  <c r="K26" i="1" s="1"/>
  <c r="E30" i="1"/>
  <c r="F30" i="1" s="1"/>
  <c r="G30" i="1" s="1"/>
  <c r="K30" i="1" s="1"/>
  <c r="E24" i="1"/>
  <c r="F24" i="1" s="1"/>
  <c r="G24" i="1" s="1"/>
  <c r="K24" i="1" s="1"/>
  <c r="E27" i="1"/>
  <c r="F27" i="1" s="1"/>
  <c r="G27" i="1" s="1"/>
  <c r="K27" i="1" s="1"/>
  <c r="E23" i="1"/>
  <c r="F23" i="1" s="1"/>
  <c r="G23" i="1" s="1"/>
  <c r="K23" i="1" s="1"/>
  <c r="E29" i="1"/>
  <c r="F29" i="1" s="1"/>
  <c r="G29" i="1" s="1"/>
  <c r="K29" i="1" s="1"/>
  <c r="E31" i="1"/>
  <c r="F31" i="1" s="1"/>
  <c r="G31" i="1" s="1"/>
  <c r="K31" i="1" s="1"/>
  <c r="G21" i="1"/>
  <c r="C12" i="1"/>
  <c r="C11" i="1"/>
  <c r="O21" i="1" l="1"/>
  <c r="O30" i="1"/>
  <c r="O23" i="1"/>
  <c r="O31" i="1"/>
  <c r="O24" i="1"/>
  <c r="O28" i="1"/>
  <c r="O29" i="1"/>
  <c r="C15" i="1"/>
  <c r="C18" i="1" s="1"/>
  <c r="O22" i="1"/>
  <c r="O27" i="1"/>
  <c r="O26" i="1"/>
  <c r="O25" i="1"/>
  <c r="C16" i="1"/>
  <c r="D18" i="1" s="1"/>
  <c r="J21" i="1"/>
  <c r="F18" i="1" l="1"/>
  <c r="F19" i="1" s="1"/>
</calcChain>
</file>

<file path=xl/sharedStrings.xml><?xml version="1.0" encoding="utf-8"?>
<sst xmlns="http://schemas.openxmlformats.org/spreadsheetml/2006/main" count="74" uniqueCount="55">
  <si>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</si>
  <si>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</si>
  <si>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</si>
  <si>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</si>
  <si>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</si>
  <si>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</si>
  <si>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</si>
  <si>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</si>
  <si>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</si>
  <si>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</si>
  <si>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</si>
  <si>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</si>
  <si>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</si>
  <si>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</si>
  <si>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</si>
  <si>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</si>
  <si>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</si>
  <si>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</si>
  <si>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</si>
  <si>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</si>
  <si>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</si>
  <si>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</si>
  <si>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</si>
  <si>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</si>
  <si>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</si>
  <si>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</si>
  <si>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</si>
  <si>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</si>
  <si>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</si>
  <si>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</si>
  <si>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</si>
  <si>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</si>
  <si>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</si>
  <si>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</si>
  <si>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</si>
  <si>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</si>
  <si>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</si>
  <si>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</si>
  <si>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</si>
  <si>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</si>
  <si>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</si>
  <si>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BD CrB</t>
  </si>
  <si>
    <t>2013a</t>
  </si>
  <si>
    <t>G2570-0018</t>
  </si>
  <si>
    <t>EW</t>
  </si>
  <si>
    <t>GCVS</t>
  </si>
  <si>
    <t>OEJV 0168</t>
  </si>
  <si>
    <t>I</t>
  </si>
  <si>
    <t>JAVSO..46..184</t>
  </si>
  <si>
    <t>JAVSO 49, 256</t>
  </si>
  <si>
    <t>II</t>
  </si>
  <si>
    <t>JAAVSO, 50, 255</t>
  </si>
  <si>
    <t>BD CrB / GSC 2570-0018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</si>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</sst>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>
      <alignment vertical="top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8" fillId="4" borderId="0" xfId="0" applyFont="1" applyFill="1" applyAlignment="1"/>
    <xf numFmtId="0" fontId="21" fillId="0" borderId="0" xfId="0" applyFont="1" applyAlignme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65" fontId="22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BD CrB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40-4D63-A102-723301A0E1C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40-4D63-A102-723301A0E1C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40-4D63-A102-723301A0E1C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">
                  <c:v>8.7725999997928739E-2</c:v>
                </c:pt>
                <c:pt idx="2">
                  <c:v>0.11556600000039907</c:v>
                </c:pt>
                <c:pt idx="3">
                  <c:v>0.1192700000028708</c:v>
                </c:pt>
                <c:pt idx="4">
                  <c:v>0.13586599999689497</c:v>
                </c:pt>
                <c:pt idx="5">
                  <c:v>0.14117000000260305</c:v>
                </c:pt>
                <c:pt idx="6">
                  <c:v>0.13906099999439903</c:v>
                </c:pt>
                <c:pt idx="7">
                  <c:v>0.14062600000033854</c:v>
                </c:pt>
                <c:pt idx="8">
                  <c:v>0.13961699999345001</c:v>
                </c:pt>
                <c:pt idx="9">
                  <c:v>0.14039300000149524</c:v>
                </c:pt>
                <c:pt idx="10">
                  <c:v>0.13986899999872549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40-4D63-A102-723301A0E1C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40-4D63-A102-723301A0E1C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40-4D63-A102-723301A0E1C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340-4D63-A102-723301A0E1C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-8.6129311861235514E-4</c:v>
                </c:pt>
                <c:pt idx="1">
                  <c:v>9.2606480650916451E-2</c:v>
                </c:pt>
                <c:pt idx="2">
                  <c:v>0.11593766748512362</c:v>
                </c:pt>
                <c:pt idx="3">
                  <c:v>0.11656936756288248</c:v>
                </c:pt>
                <c:pt idx="4">
                  <c:v>0.13530583024659829</c:v>
                </c:pt>
                <c:pt idx="5">
                  <c:v>0.13563955858956522</c:v>
                </c:pt>
                <c:pt idx="6">
                  <c:v>0.13585707795596333</c:v>
                </c:pt>
                <c:pt idx="7">
                  <c:v>0.14180161406506209</c:v>
                </c:pt>
                <c:pt idx="8">
                  <c:v>0.14201913343146019</c:v>
                </c:pt>
                <c:pt idx="9">
                  <c:v>0.14210256551720193</c:v>
                </c:pt>
                <c:pt idx="10">
                  <c:v>0.14218599760294368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340-4D63-A102-723301A0E1C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</c:numCache>
            </c:numRef>
          </c:xVal>
          <c:yVal>
            <c:numRef>
              <c:f>Active!$R$21:$R$995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340-4D63-A102-723301A0E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783312"/>
        <c:axId val="1"/>
      </c:scatterChart>
      <c:valAx>
        <c:axId val="748783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8783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172DE00-F35C-8834-5D37-D231FC589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6"/>
  <sheetViews>
    <sheetView tabSelected="1" workbookViewId="0">
      <selection activeCell="F10" sqref="F10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52</v>
      </c>
      <c r="F1" s="31" t="s">
        <v>41</v>
      </c>
      <c r="G1" s="32" t="s">
        <v>42</v>
      </c>
      <c r="H1" s="33"/>
      <c r="I1" s="34" t="s">
        <v>43</v>
      </c>
      <c r="J1" s="35" t="s">
        <v>41</v>
      </c>
      <c r="K1" s="36">
        <v>15.312200000000001</v>
      </c>
      <c r="L1" s="37">
        <v>35.525400000000005</v>
      </c>
      <c r="M1" s="38">
        <v>51219.289499999999</v>
      </c>
      <c r="N1" s="38">
        <v>0.35686600000000002</v>
      </c>
      <c r="O1" s="34" t="s">
        <v>44</v>
      </c>
    </row>
    <row r="2" spans="1:15">
      <c r="A2" t="s">
        <v>23</v>
      </c>
      <c r="B2" t="s">
        <v>44</v>
      </c>
      <c r="C2" s="30"/>
      <c r="D2" s="3"/>
    </row>
    <row r="3" spans="1:15" ht="13.5" thickBot="1"/>
    <row r="4" spans="1:15" ht="14.25" thickTop="1" thickBot="1">
      <c r="A4" s="5" t="s">
        <v>0</v>
      </c>
      <c r="C4" s="27">
        <v>51219.289499999999</v>
      </c>
      <c r="D4" s="28">
        <v>0.35686600000000002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8">
        <v>51219.289499999999</v>
      </c>
      <c r="D7" s="29" t="s">
        <v>45</v>
      </c>
    </row>
    <row r="8" spans="1:15">
      <c r="A8" t="s">
        <v>3</v>
      </c>
      <c r="C8" s="8">
        <v>0.35686600000000002</v>
      </c>
      <c r="D8" s="29" t="s">
        <v>45</v>
      </c>
    </row>
    <row r="9" spans="1:15">
      <c r="A9" s="24" t="s">
        <v>32</v>
      </c>
      <c r="B9" s="25">
        <v>21</v>
      </c>
      <c r="C9" s="22" t="s">
        <v>53</v>
      </c>
      <c r="D9" s="23" t="s">
        <v>54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INTERCEPT(INDIRECT($D$9):G988,INDIRECT($C$9):F988)</f>
        <v>-8.6129311861235514E-4</v>
      </c>
      <c r="D11" s="3"/>
      <c r="E11" s="10"/>
    </row>
    <row r="12" spans="1:15">
      <c r="A12" s="10" t="s">
        <v>16</v>
      </c>
      <c r="B12" s="10"/>
      <c r="C12" s="21">
        <f ca="1">SLOPE(INDIRECT($D$9):G988,INDIRECT($C$9):F988)</f>
        <v>5.9594346958383579E-6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(C7+C11)+(C8+C12)*INT(MAX(F21:F3529))</f>
        <v>59785.286281017885</v>
      </c>
      <c r="E15" s="14" t="s">
        <v>34</v>
      </c>
      <c r="F15" s="39">
        <v>1</v>
      </c>
    </row>
    <row r="16" spans="1:15">
      <c r="A16" s="16" t="s">
        <v>4</v>
      </c>
      <c r="B16" s="10"/>
      <c r="C16" s="17">
        <f ca="1">+C8+C12</f>
        <v>0.35687195943469585</v>
      </c>
      <c r="E16" s="14" t="s">
        <v>30</v>
      </c>
      <c r="F16" s="40">
        <f ca="1">NOW()+15018.5+$C$5/24</f>
        <v>59970.849963310182</v>
      </c>
    </row>
    <row r="17" spans="1:18" ht="13.5" thickBot="1">
      <c r="A17" s="14" t="s">
        <v>27</v>
      </c>
      <c r="B17" s="10"/>
      <c r="C17" s="10">
        <f>COUNT(C21:C2187)</f>
        <v>11</v>
      </c>
      <c r="E17" s="14" t="s">
        <v>35</v>
      </c>
      <c r="F17" s="15">
        <f ca="1">ROUND(2*(F16-$C$7)/$C$8,0)/2+F15</f>
        <v>24524.5</v>
      </c>
    </row>
    <row r="18" spans="1:18" ht="14.25" thickTop="1" thickBot="1">
      <c r="A18" s="16" t="s">
        <v>5</v>
      </c>
      <c r="B18" s="10"/>
      <c r="C18" s="19">
        <f ca="1">+C15</f>
        <v>59785.286281017885</v>
      </c>
      <c r="D18" s="20">
        <f ca="1">+C16</f>
        <v>0.35687195943469585</v>
      </c>
      <c r="E18" s="14" t="s">
        <v>36</v>
      </c>
      <c r="F18" s="23">
        <f ca="1">ROUND(2*(F16-$C$15)/$C$16,0)/2+F15</f>
        <v>521</v>
      </c>
    </row>
    <row r="19" spans="1:18" ht="13.5" thickTop="1">
      <c r="E19" s="14" t="s">
        <v>31</v>
      </c>
      <c r="F19" s="18">
        <f ca="1">+$C$15+$C$16*F18-15018.5-$C$5/24</f>
        <v>44953.1124052167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>
      <c r="A21" t="s">
        <v>45</v>
      </c>
      <c r="C21" s="8">
        <v>51219.289499999999</v>
      </c>
      <c r="D21" s="8" t="s">
        <v>13</v>
      </c>
      <c r="E21">
        <f t="shared" ref="E21:E31" si="0">+(C21-C$7)/C$8</f>
        <v>0</v>
      </c>
      <c r="F21">
        <f>ROUND(2*E21,0)/2</f>
        <v>0</v>
      </c>
      <c r="G21">
        <f t="shared" ref="G21:G31" si="1">+C21-(C$7+F21*C$8)</f>
        <v>0</v>
      </c>
      <c r="J21">
        <f>+G21</f>
        <v>0</v>
      </c>
      <c r="O21">
        <f t="shared" ref="O21:O31" ca="1" si="2">+C$11+C$12*$F21</f>
        <v>-8.6129311861235514E-4</v>
      </c>
      <c r="Q21" s="2">
        <f t="shared" ref="Q21:Q31" si="3">+C21-15018.5</f>
        <v>36200.789499999999</v>
      </c>
    </row>
    <row r="22" spans="1:18">
      <c r="A22" s="41" t="s">
        <v>46</v>
      </c>
      <c r="B22" s="42" t="s">
        <v>47</v>
      </c>
      <c r="C22" s="43">
        <v>56816.46357</v>
      </c>
      <c r="D22" s="41">
        <v>5.9999999999999995E-4</v>
      </c>
      <c r="E22">
        <f t="shared" si="0"/>
        <v>15684.245823362273</v>
      </c>
      <c r="F22">
        <f>ROUND(2*E22,0)/2</f>
        <v>15684</v>
      </c>
      <c r="G22">
        <f t="shared" si="1"/>
        <v>8.7725999997928739E-2</v>
      </c>
      <c r="K22">
        <f t="shared" ref="K22:K31" si="4">+G22</f>
        <v>8.7725999997928739E-2</v>
      </c>
      <c r="O22">
        <f t="shared" ca="1" si="2"/>
        <v>9.2606480650916451E-2</v>
      </c>
      <c r="Q22" s="2">
        <f t="shared" si="3"/>
        <v>41797.96357</v>
      </c>
    </row>
    <row r="23" spans="1:18">
      <c r="A23" s="44" t="s">
        <v>48</v>
      </c>
      <c r="B23" s="45" t="s">
        <v>47</v>
      </c>
      <c r="C23" s="46">
        <v>58213.621800000001</v>
      </c>
      <c r="D23" s="46">
        <v>4.0000000000000002E-4</v>
      </c>
      <c r="E23">
        <f t="shared" si="0"/>
        <v>19599.323835837546</v>
      </c>
      <c r="F23" s="47">
        <f t="shared" ref="F23:F31" si="5">ROUND(2*E23,0)/2-0.5</f>
        <v>19599</v>
      </c>
      <c r="G23">
        <f t="shared" si="1"/>
        <v>0.11556600000039907</v>
      </c>
      <c r="K23">
        <f t="shared" si="4"/>
        <v>0.11556600000039907</v>
      </c>
      <c r="O23">
        <f t="shared" ca="1" si="2"/>
        <v>0.11593766748512362</v>
      </c>
      <c r="Q23" s="2">
        <f t="shared" si="3"/>
        <v>43195.121800000001</v>
      </c>
    </row>
    <row r="24" spans="1:18">
      <c r="A24" s="44" t="s">
        <v>48</v>
      </c>
      <c r="B24" s="45" t="s">
        <v>47</v>
      </c>
      <c r="C24" s="46">
        <v>58251.453300000001</v>
      </c>
      <c r="D24" s="46">
        <v>4.0000000000000002E-4</v>
      </c>
      <c r="E24">
        <f t="shared" si="0"/>
        <v>19705.334215083538</v>
      </c>
      <c r="F24" s="47">
        <f t="shared" si="5"/>
        <v>19705</v>
      </c>
      <c r="G24">
        <f t="shared" si="1"/>
        <v>0.1192700000028708</v>
      </c>
      <c r="K24">
        <f t="shared" si="4"/>
        <v>0.1192700000028708</v>
      </c>
      <c r="O24">
        <f t="shared" ca="1" si="2"/>
        <v>0.11656936756288248</v>
      </c>
      <c r="Q24" s="2">
        <f t="shared" si="3"/>
        <v>43232.953300000001</v>
      </c>
    </row>
    <row r="25" spans="1:18" ht="12" customHeight="1">
      <c r="A25" s="48" t="s">
        <v>49</v>
      </c>
      <c r="B25" s="45" t="s">
        <v>47</v>
      </c>
      <c r="C25" s="46">
        <v>59373.456599999998</v>
      </c>
      <c r="D25" s="46">
        <v>5.0000000000000001E-4</v>
      </c>
      <c r="E25">
        <f t="shared" si="0"/>
        <v>22849.380719934088</v>
      </c>
      <c r="F25" s="47">
        <f t="shared" si="5"/>
        <v>22849</v>
      </c>
      <c r="G25">
        <f t="shared" si="1"/>
        <v>0.13586599999689497</v>
      </c>
      <c r="K25">
        <f t="shared" si="4"/>
        <v>0.13586599999689497</v>
      </c>
      <c r="O25">
        <f t="shared" ca="1" si="2"/>
        <v>0.13530583024659829</v>
      </c>
      <c r="Q25" s="2">
        <f t="shared" si="3"/>
        <v>44354.956599999998</v>
      </c>
    </row>
    <row r="26" spans="1:18" ht="12" customHeight="1">
      <c r="A26" s="48" t="s">
        <v>49</v>
      </c>
      <c r="B26" s="45" t="s">
        <v>47</v>
      </c>
      <c r="C26" s="46">
        <v>59393.446400000001</v>
      </c>
      <c r="D26" s="46">
        <v>6.9999999999999999E-4</v>
      </c>
      <c r="E26">
        <f t="shared" si="0"/>
        <v>22905.395582655678</v>
      </c>
      <c r="F26" s="47">
        <f t="shared" si="5"/>
        <v>22905</v>
      </c>
      <c r="G26">
        <f t="shared" si="1"/>
        <v>0.14117000000260305</v>
      </c>
      <c r="K26">
        <f t="shared" si="4"/>
        <v>0.14117000000260305</v>
      </c>
      <c r="O26">
        <f t="shared" ca="1" si="2"/>
        <v>0.13563955858956522</v>
      </c>
      <c r="Q26" s="2">
        <f t="shared" si="3"/>
        <v>44374.946400000001</v>
      </c>
    </row>
    <row r="27" spans="1:18" ht="12" customHeight="1">
      <c r="A27" s="48" t="s">
        <v>49</v>
      </c>
      <c r="B27" s="45" t="s">
        <v>50</v>
      </c>
      <c r="C27" s="46">
        <v>59406.469899999996</v>
      </c>
      <c r="D27" s="46">
        <v>5.0000000000000001E-4</v>
      </c>
      <c r="E27">
        <f t="shared" si="0"/>
        <v>22941.889672874404</v>
      </c>
      <c r="F27" s="47">
        <f t="shared" si="5"/>
        <v>22941.5</v>
      </c>
      <c r="G27">
        <f t="shared" si="1"/>
        <v>0.13906099999439903</v>
      </c>
      <c r="K27">
        <f t="shared" si="4"/>
        <v>0.13906099999439903</v>
      </c>
      <c r="O27">
        <f t="shared" ca="1" si="2"/>
        <v>0.13585707795596333</v>
      </c>
      <c r="Q27" s="2">
        <f t="shared" si="3"/>
        <v>44387.969899999996</v>
      </c>
    </row>
    <row r="28" spans="1:18" ht="12" customHeight="1">
      <c r="A28" s="49" t="s">
        <v>51</v>
      </c>
      <c r="B28" s="50" t="s">
        <v>47</v>
      </c>
      <c r="C28" s="51">
        <v>59762.445299999999</v>
      </c>
      <c r="D28" s="49">
        <v>2.9999999999999997E-4</v>
      </c>
      <c r="E28">
        <f t="shared" si="0"/>
        <v>23939.394058273974</v>
      </c>
      <c r="F28" s="47">
        <f t="shared" si="5"/>
        <v>23939</v>
      </c>
      <c r="G28">
        <f t="shared" si="1"/>
        <v>0.14062600000033854</v>
      </c>
      <c r="K28">
        <f t="shared" si="4"/>
        <v>0.14062600000033854</v>
      </c>
      <c r="O28">
        <f t="shared" ca="1" si="2"/>
        <v>0.14180161406506209</v>
      </c>
      <c r="Q28" s="2">
        <f t="shared" si="3"/>
        <v>44743.945299999999</v>
      </c>
    </row>
    <row r="29" spans="1:18" ht="12" customHeight="1">
      <c r="A29" s="49" t="s">
        <v>51</v>
      </c>
      <c r="B29" s="50" t="s">
        <v>47</v>
      </c>
      <c r="C29" s="51">
        <v>59775.469899999996</v>
      </c>
      <c r="D29" s="49">
        <v>5.9999999999999995E-4</v>
      </c>
      <c r="E29">
        <f t="shared" si="0"/>
        <v>23975.891230882171</v>
      </c>
      <c r="F29" s="47">
        <f t="shared" si="5"/>
        <v>23975.5</v>
      </c>
      <c r="G29">
        <f t="shared" si="1"/>
        <v>0.13961699999345001</v>
      </c>
      <c r="K29">
        <f t="shared" si="4"/>
        <v>0.13961699999345001</v>
      </c>
      <c r="O29">
        <f t="shared" ca="1" si="2"/>
        <v>0.14201913343146019</v>
      </c>
      <c r="Q29" s="2">
        <f t="shared" si="3"/>
        <v>44756.969899999996</v>
      </c>
    </row>
    <row r="30" spans="1:18" ht="12" customHeight="1">
      <c r="A30" s="49" t="s">
        <v>51</v>
      </c>
      <c r="B30" s="50" t="s">
        <v>47</v>
      </c>
      <c r="C30" s="51">
        <v>59780.466800000002</v>
      </c>
      <c r="D30" s="49">
        <v>5.9999999999999995E-4</v>
      </c>
      <c r="E30">
        <f t="shared" si="0"/>
        <v>23989.893405367849</v>
      </c>
      <c r="F30" s="47">
        <f t="shared" si="5"/>
        <v>23989.5</v>
      </c>
      <c r="G30">
        <f t="shared" si="1"/>
        <v>0.14039300000149524</v>
      </c>
      <c r="K30">
        <f t="shared" si="4"/>
        <v>0.14039300000149524</v>
      </c>
      <c r="O30">
        <f t="shared" ca="1" si="2"/>
        <v>0.14210256551720193</v>
      </c>
      <c r="Q30" s="2">
        <f t="shared" si="3"/>
        <v>44761.966800000002</v>
      </c>
    </row>
    <row r="31" spans="1:18" ht="12" customHeight="1">
      <c r="A31" s="49" t="s">
        <v>51</v>
      </c>
      <c r="B31" s="50" t="s">
        <v>47</v>
      </c>
      <c r="C31" s="51">
        <v>59785.462399999997</v>
      </c>
      <c r="D31" s="49">
        <v>5.0000000000000001E-4</v>
      </c>
      <c r="E31">
        <f t="shared" si="0"/>
        <v>24003.891937029577</v>
      </c>
      <c r="F31" s="47">
        <f t="shared" si="5"/>
        <v>24003.5</v>
      </c>
      <c r="G31">
        <f t="shared" si="1"/>
        <v>0.13986899999872549</v>
      </c>
      <c r="K31">
        <f t="shared" si="4"/>
        <v>0.13986899999872549</v>
      </c>
      <c r="O31">
        <f t="shared" ca="1" si="2"/>
        <v>0.14218599760294368</v>
      </c>
      <c r="Q31" s="2">
        <f t="shared" si="3"/>
        <v>44766.962399999997</v>
      </c>
    </row>
    <row r="32" spans="1:18" ht="12" customHeight="1">
      <c r="C32" s="8"/>
      <c r="D32" s="8"/>
    </row>
    <row r="33" spans="3:4" ht="12" customHeight="1">
      <c r="C33" s="8"/>
      <c r="D33" s="8"/>
    </row>
    <row r="34" spans="3:4">
      <c r="C34" s="8"/>
      <c r="D34" s="8"/>
    </row>
    <row r="35" spans="3:4">
      <c r="C35" s="8"/>
      <c r="D35" s="8"/>
    </row>
    <row r="36" spans="3:4">
      <c r="C36" s="8"/>
      <c r="D36" s="8"/>
    </row>
    <row r="37" spans="3:4">
      <c r="C37" s="8"/>
      <c r="D37" s="8"/>
    </row>
    <row r="38" spans="3:4">
      <c r="C38" s="8"/>
      <c r="D38" s="8"/>
    </row>
    <row r="39" spans="3:4">
      <c r="C39" s="8"/>
      <c r="D39" s="8"/>
    </row>
    <row r="40" spans="3:4">
      <c r="C40" s="8"/>
      <c r="D40" s="8"/>
    </row>
    <row r="41" spans="3:4">
      <c r="C41" s="8"/>
      <c r="D41" s="8"/>
    </row>
    <row r="42" spans="3:4">
      <c r="C42" s="8"/>
      <c r="D42" s="8"/>
    </row>
    <row r="43" spans="3:4">
      <c r="C43" s="8"/>
      <c r="D43" s="8"/>
    </row>
    <row r="44" spans="3:4">
      <c r="C44" s="8"/>
      <c r="D44" s="8"/>
    </row>
    <row r="45" spans="3:4">
      <c r="C45" s="8"/>
      <c r="D45" s="8"/>
    </row>
    <row r="46" spans="3:4">
      <c r="C46" s="8"/>
      <c r="D46" s="8"/>
    </row>
    <row r="47" spans="3:4">
      <c r="C47" s="8"/>
      <c r="D47" s="8"/>
    </row>
    <row r="48" spans="3:4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</sheetData>
  <protectedRanges>
    <protectedRange sqref="A23:D24" name="Range1"/>
  </protectedRanges>
  <sortState xmlns:xlrd2="http://schemas.microsoft.com/office/spreadsheetml/2017/richdata2" ref="A21:Q31">
    <sortCondition ref="C21:C31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2023-01-26T07:23:56Z</dcterms:modified>
</cp:coreProperties>
</file>