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B41931B-4E85-483C-8D2B-FA14772A4C62}" xr6:coauthVersionLast="47" xr6:coauthVersionMax="47" xr10:uidLastSave="{00000000-0000-0000-0000-000000000000}"/>
  <bookViews>
    <workbookView xWindow="14565" yWindow="315" windowWidth="13995" windowHeight="1432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/>
  <c r="G31" i="1" s="1"/>
  <c r="K31" i="1" s="1"/>
  <c r="Q31" i="1"/>
  <c r="E32" i="1"/>
  <c r="F32" i="1"/>
  <c r="G32" i="1"/>
  <c r="K32" i="1"/>
  <c r="Q32" i="1"/>
  <c r="E33" i="1"/>
  <c r="F33" i="1"/>
  <c r="G33" i="1" s="1"/>
  <c r="K33" i="1" s="1"/>
  <c r="Q33" i="1"/>
  <c r="E34" i="1"/>
  <c r="F34" i="1"/>
  <c r="G34" i="1" s="1"/>
  <c r="K34" i="1" s="1"/>
  <c r="Q34" i="1"/>
  <c r="E28" i="1"/>
  <c r="F28" i="1"/>
  <c r="G28" i="1"/>
  <c r="K28" i="1"/>
  <c r="Q27" i="1"/>
  <c r="Q29" i="1"/>
  <c r="Q30" i="1"/>
  <c r="Q22" i="1"/>
  <c r="Q26" i="1"/>
  <c r="Q25" i="1"/>
  <c r="Q24" i="1"/>
  <c r="Q23" i="1"/>
  <c r="Q28" i="1"/>
  <c r="C8" i="1"/>
  <c r="E22" i="1"/>
  <c r="F22" i="1"/>
  <c r="G22" i="1"/>
  <c r="K22" i="1"/>
  <c r="C9" i="1"/>
  <c r="D9" i="1"/>
  <c r="D8" i="1"/>
  <c r="F16" i="1"/>
  <c r="F17" i="1" s="1"/>
  <c r="C17" i="1"/>
  <c r="Q21" i="1"/>
  <c r="E30" i="1"/>
  <c r="F30" i="1"/>
  <c r="G30" i="1"/>
  <c r="K30" i="1"/>
  <c r="E26" i="1"/>
  <c r="F26" i="1"/>
  <c r="G26" i="1"/>
  <c r="K26" i="1"/>
  <c r="E24" i="1"/>
  <c r="F24" i="1"/>
  <c r="G24" i="1"/>
  <c r="K24" i="1"/>
  <c r="E27" i="1"/>
  <c r="F27" i="1"/>
  <c r="G27" i="1"/>
  <c r="K27" i="1"/>
  <c r="E23" i="1"/>
  <c r="F23" i="1"/>
  <c r="G23" i="1"/>
  <c r="K23" i="1"/>
  <c r="E29" i="1"/>
  <c r="F29" i="1"/>
  <c r="G29" i="1"/>
  <c r="K29" i="1"/>
  <c r="E25" i="1"/>
  <c r="F25" i="1"/>
  <c r="G25" i="1"/>
  <c r="K25" i="1"/>
  <c r="E21" i="1"/>
  <c r="F21" i="1"/>
  <c r="G21" i="1"/>
  <c r="I21" i="1"/>
  <c r="C12" i="1"/>
  <c r="C11" i="1"/>
  <c r="O32" i="1" l="1"/>
  <c r="O31" i="1"/>
  <c r="O34" i="1"/>
  <c r="O33" i="1"/>
  <c r="O29" i="1"/>
  <c r="O27" i="1"/>
  <c r="O25" i="1"/>
  <c r="O24" i="1"/>
  <c r="O28" i="1"/>
  <c r="O22" i="1"/>
  <c r="O23" i="1"/>
  <c r="O26" i="1"/>
  <c r="O21" i="1"/>
  <c r="O30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<sst xmlns="http://schemas.openxmlformats.org/spreadsheetml/2006/main" count="79" uniqueCount="55">
  <si>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</si>
  <si>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</si>
  <si>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</si>
  <si>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</si>
  <si>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</si>
  <si>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</si>
  <si>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</si>
  <si>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</si>
  <si>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</si>
  <si>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</si>
  <si>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</si>
  <si>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</si>
  <si>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</si>
  <si>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</si>
  <si>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</si>
  <si>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</si>
  <si>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</si>
  <si>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</si>
  <si>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</si>
  <si>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</si>
  <si>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</si>
  <si>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</si>
  <si>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</si>
  <si>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</si>
  <si>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</si>
  <si>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</si>
  <si>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</si>
  <si>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</si>
  <si>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</si>
  <si>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</si>
  <si>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</si>
  <si>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</si>
  <si>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</si>
  <si>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</si>
  <si>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</si>
  <si>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</si>
  <si>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</si>
  <si>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</si>
  <si>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</si>
  <si>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</si>
  <si>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</si>
  <si>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CL CrB</t>
  </si>
  <si>
    <t>2017K</t>
  </si>
  <si>
    <t>G2579-1255</t>
  </si>
  <si>
    <t xml:space="preserve">EW        </t>
  </si>
  <si>
    <t>pr_6</t>
  </si>
  <si>
    <t xml:space="preserve">   </t>
  </si>
  <si>
    <t>CL CrB / GSC 2579-1255</t>
  </si>
  <si>
    <t>GCVS</t>
  </si>
  <si>
    <t>IBVS 6196</t>
  </si>
  <si>
    <t>I</t>
  </si>
  <si>
    <t>OEJV 0179</t>
  </si>
  <si>
    <t>II</t>
  </si>
  <si>
    <t>OEJV 0211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</si>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</sst>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172" fontId="33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CrB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18197.5</c:v>
                </c:pt>
                <c:pt idx="2">
                  <c:v>18022.5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26594.5</c:v>
                </c:pt>
                <c:pt idx="11">
                  <c:v>26597.5</c:v>
                </c:pt>
                <c:pt idx="12">
                  <c:v>26601</c:v>
                </c:pt>
                <c:pt idx="13">
                  <c:v>26604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E-4CA2-BB06-A6D7F672D3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18197.5</c:v>
                </c:pt>
                <c:pt idx="2">
                  <c:v>18022.5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26594.5</c:v>
                </c:pt>
                <c:pt idx="11">
                  <c:v>26597.5</c:v>
                </c:pt>
                <c:pt idx="12">
                  <c:v>26601</c:v>
                </c:pt>
                <c:pt idx="13">
                  <c:v>26604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E-4CA2-BB06-A6D7F672D3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18197.5</c:v>
                </c:pt>
                <c:pt idx="2">
                  <c:v>18022.5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26594.5</c:v>
                </c:pt>
                <c:pt idx="11">
                  <c:v>26597.5</c:v>
                </c:pt>
                <c:pt idx="12">
                  <c:v>26601</c:v>
                </c:pt>
                <c:pt idx="13">
                  <c:v>26604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E-4CA2-BB06-A6D7F672D3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18197.5</c:v>
                </c:pt>
                <c:pt idx="2">
                  <c:v>18022.5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26594.5</c:v>
                </c:pt>
                <c:pt idx="11">
                  <c:v>26597.5</c:v>
                </c:pt>
                <c:pt idx="12">
                  <c:v>26601</c:v>
                </c:pt>
                <c:pt idx="13">
                  <c:v>26604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-2.1874999998544808E-2</c:v>
                </c:pt>
                <c:pt idx="2">
                  <c:v>-2.440500000375323E-2</c:v>
                </c:pt>
                <c:pt idx="3">
                  <c:v>-2.3180000003776513E-2</c:v>
                </c:pt>
                <c:pt idx="4">
                  <c:v>-2.2425000002840534E-2</c:v>
                </c:pt>
                <c:pt idx="5">
                  <c:v>-2.3530000005848706E-2</c:v>
                </c:pt>
                <c:pt idx="6">
                  <c:v>-2.6470000208064448E-2</c:v>
                </c:pt>
                <c:pt idx="7">
                  <c:v>-2.6600000004691537E-2</c:v>
                </c:pt>
                <c:pt idx="8">
                  <c:v>-2.4735000231885351E-2</c:v>
                </c:pt>
                <c:pt idx="9">
                  <c:v>-2.8880000238132197E-2</c:v>
                </c:pt>
                <c:pt idx="10">
                  <c:v>-4.7144999931333587E-2</c:v>
                </c:pt>
                <c:pt idx="11">
                  <c:v>-4.7674999987066258E-2</c:v>
                </c:pt>
                <c:pt idx="12">
                  <c:v>-4.93099998057005E-2</c:v>
                </c:pt>
                <c:pt idx="13">
                  <c:v>-4.8840000163181685E-2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E-4CA2-BB06-A6D7F672D3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18197.5</c:v>
                </c:pt>
                <c:pt idx="2">
                  <c:v>18022.5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26594.5</c:v>
                </c:pt>
                <c:pt idx="11">
                  <c:v>26597.5</c:v>
                </c:pt>
                <c:pt idx="12">
                  <c:v>26601</c:v>
                </c:pt>
                <c:pt idx="13">
                  <c:v>26604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5E-4CA2-BB06-A6D7F672D3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18197.5</c:v>
                </c:pt>
                <c:pt idx="2">
                  <c:v>18022.5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26594.5</c:v>
                </c:pt>
                <c:pt idx="11">
                  <c:v>26597.5</c:v>
                </c:pt>
                <c:pt idx="12">
                  <c:v>26601</c:v>
                </c:pt>
                <c:pt idx="13">
                  <c:v>26604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5E-4CA2-BB06-A6D7F672D3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18197.5</c:v>
                </c:pt>
                <c:pt idx="2">
                  <c:v>18022.5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26594.5</c:v>
                </c:pt>
                <c:pt idx="11">
                  <c:v>26597.5</c:v>
                </c:pt>
                <c:pt idx="12">
                  <c:v>26601</c:v>
                </c:pt>
                <c:pt idx="13">
                  <c:v>26604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5E-4CA2-BB06-A6D7F672D3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18197.5</c:v>
                </c:pt>
                <c:pt idx="2">
                  <c:v>18022.5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26594.5</c:v>
                </c:pt>
                <c:pt idx="11">
                  <c:v>26597.5</c:v>
                </c:pt>
                <c:pt idx="12">
                  <c:v>26601</c:v>
                </c:pt>
                <c:pt idx="13">
                  <c:v>26604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8.6165479424376266E-3</c:v>
                </c:pt>
                <c:pt idx="1">
                  <c:v>-2.6523570768081494E-2</c:v>
                </c:pt>
                <c:pt idx="2">
                  <c:v>-2.6185638591994621E-2</c:v>
                </c:pt>
                <c:pt idx="3">
                  <c:v>-2.6524536288584599E-2</c:v>
                </c:pt>
                <c:pt idx="4">
                  <c:v>-2.6571846793236761E-2</c:v>
                </c:pt>
                <c:pt idx="5">
                  <c:v>-2.6572812313739865E-2</c:v>
                </c:pt>
                <c:pt idx="6">
                  <c:v>-2.863130202636047E-2</c:v>
                </c:pt>
                <c:pt idx="7">
                  <c:v>-2.883213029100638E-2</c:v>
                </c:pt>
                <c:pt idx="8">
                  <c:v>-3.1169655429024428E-2</c:v>
                </c:pt>
                <c:pt idx="9">
                  <c:v>-3.1684277857179574E-2</c:v>
                </c:pt>
                <c:pt idx="10">
                  <c:v>-4.2738522097232695E-2</c:v>
                </c:pt>
                <c:pt idx="11">
                  <c:v>-4.2744315220251336E-2</c:v>
                </c:pt>
                <c:pt idx="12">
                  <c:v>-4.2751073863773068E-2</c:v>
                </c:pt>
                <c:pt idx="13">
                  <c:v>-4.2756866986791695E-2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5E-4CA2-BB06-A6D7F672D3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18197.5</c:v>
                </c:pt>
                <c:pt idx="2">
                  <c:v>18022.5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26594.5</c:v>
                </c:pt>
                <c:pt idx="11">
                  <c:v>26597.5</c:v>
                </c:pt>
                <c:pt idx="12">
                  <c:v>26601</c:v>
                </c:pt>
                <c:pt idx="13">
                  <c:v>26604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5E-4CA2-BB06-A6D7F672D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679440"/>
        <c:axId val="1"/>
      </c:scatterChart>
      <c:valAx>
        <c:axId val="57967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67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5E78F9-C705-4D02-52CC-290636911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16.100899999999999</v>
      </c>
      <c r="L1" s="32">
        <v>35.573059999999998</v>
      </c>
      <c r="M1" s="33">
        <v>51323.878900000003</v>
      </c>
      <c r="N1" s="33">
        <v>0.31880999999999998</v>
      </c>
      <c r="O1" s="31" t="s">
        <v>44</v>
      </c>
      <c r="P1" s="42">
        <v>12.55</v>
      </c>
      <c r="Q1" s="42">
        <v>12.9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51323.878900000003</v>
      </c>
      <c r="D4" s="27">
        <v>0.31880999999999998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51323.878900000003</v>
      </c>
      <c r="D7" s="28" t="s">
        <v>48</v>
      </c>
    </row>
    <row r="8" spans="1:19" x14ac:dyDescent="0.2">
      <c r="A8" t="s">
        <v>3</v>
      </c>
      <c r="C8" s="8">
        <f>N1</f>
        <v>0.31880999999999998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8.6165479424376266E-3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-1.9310410062106949E-6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59805.45738313302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0.31880806895899377</v>
      </c>
      <c r="E16" s="14" t="s">
        <v>30</v>
      </c>
      <c r="F16" s="35">
        <f ca="1">NOW()+15018.5+$C$5/24</f>
        <v>60177.724825925921</v>
      </c>
    </row>
    <row r="17" spans="1:21" ht="13.5" thickBot="1" x14ac:dyDescent="0.25">
      <c r="A17" s="14" t="s">
        <v>27</v>
      </c>
      <c r="B17" s="10"/>
      <c r="C17" s="10">
        <f>COUNT(C21:C2191)</f>
        <v>14</v>
      </c>
      <c r="E17" s="14" t="s">
        <v>35</v>
      </c>
      <c r="F17" s="15">
        <f ca="1">ROUND(2*(F16-$C$7)/$C$8,0)/2+F15</f>
        <v>27772.5</v>
      </c>
    </row>
    <row r="18" spans="1:21" ht="14.25" thickTop="1" thickBot="1" x14ac:dyDescent="0.25">
      <c r="A18" s="16" t="s">
        <v>5</v>
      </c>
      <c r="B18" s="10"/>
      <c r="C18" s="19">
        <f ca="1">+C15</f>
        <v>59805.45738313302</v>
      </c>
      <c r="D18" s="20">
        <f ca="1">+C16</f>
        <v>0.31880806895899377</v>
      </c>
      <c r="E18" s="14" t="s">
        <v>36</v>
      </c>
      <c r="F18" s="23">
        <f ca="1">ROUND(2*(F16-$C$15)/$C$16,0)/2+F15</f>
        <v>1168.5</v>
      </c>
    </row>
    <row r="19" spans="1:21" ht="13.5" thickTop="1" x14ac:dyDescent="0.2">
      <c r="E19" s="14" t="s">
        <v>31</v>
      </c>
      <c r="F19" s="18">
        <f ca="1">+$C$15+$C$16*F18-15018.5-$C$5/24</f>
        <v>45159.880445044939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51323.878900000003</v>
      </c>
      <c r="D21" s="8" t="s">
        <v>13</v>
      </c>
      <c r="E21">
        <f t="shared" ref="E21:E30" si="0">+(C21-C$7)/C$8</f>
        <v>0</v>
      </c>
      <c r="F21">
        <f t="shared" ref="F21:F30" si="1">ROUND(2*E21,0)/2</f>
        <v>0</v>
      </c>
      <c r="G21">
        <f t="shared" ref="G21:G30" si="2">+C21-(C$7+F21*C$8)</f>
        <v>0</v>
      </c>
      <c r="I21">
        <f>+G21</f>
        <v>0</v>
      </c>
      <c r="O21">
        <f t="shared" ref="O21:O30" ca="1" si="3">+C$11+C$12*$F21</f>
        <v>8.6165479424376266E-3</v>
      </c>
      <c r="Q21" s="2">
        <f t="shared" ref="Q21:Q30" si="4">+C21-15018.5</f>
        <v>36305.378900000003</v>
      </c>
    </row>
    <row r="22" spans="1:21" x14ac:dyDescent="0.2">
      <c r="A22" s="44" t="s">
        <v>49</v>
      </c>
      <c r="B22" s="45" t="s">
        <v>50</v>
      </c>
      <c r="C22" s="46">
        <v>57125.402000000002</v>
      </c>
      <c r="D22" s="46">
        <v>6.9999999999999999E-4</v>
      </c>
      <c r="E22">
        <f t="shared" si="0"/>
        <v>18197.431385464693</v>
      </c>
      <c r="F22">
        <f t="shared" si="1"/>
        <v>18197.5</v>
      </c>
      <c r="G22">
        <f t="shared" si="2"/>
        <v>-2.1874999998544808E-2</v>
      </c>
      <c r="K22">
        <f t="shared" ref="K22:K30" si="5">+G22</f>
        <v>-2.1874999998544808E-2</v>
      </c>
      <c r="O22">
        <f t="shared" ca="1" si="3"/>
        <v>-2.6523570768081494E-2</v>
      </c>
      <c r="Q22" s="2">
        <f t="shared" si="4"/>
        <v>42106.902000000002</v>
      </c>
    </row>
    <row r="23" spans="1:21" x14ac:dyDescent="0.2">
      <c r="A23" s="47" t="s">
        <v>51</v>
      </c>
      <c r="B23" s="48" t="s">
        <v>52</v>
      </c>
      <c r="C23" s="49">
        <v>57069.60772</v>
      </c>
      <c r="D23" s="49">
        <v>8.0000000000000004E-4</v>
      </c>
      <c r="E23">
        <f t="shared" si="0"/>
        <v>18022.423449703576</v>
      </c>
      <c r="F23">
        <f t="shared" si="1"/>
        <v>18022.5</v>
      </c>
      <c r="G23">
        <f t="shared" si="2"/>
        <v>-2.440500000375323E-2</v>
      </c>
      <c r="K23">
        <f t="shared" si="5"/>
        <v>-2.440500000375323E-2</v>
      </c>
      <c r="O23">
        <f t="shared" ca="1" si="3"/>
        <v>-2.6185638591994621E-2</v>
      </c>
      <c r="Q23" s="2">
        <f t="shared" si="4"/>
        <v>42051.10772</v>
      </c>
    </row>
    <row r="24" spans="1:21" x14ac:dyDescent="0.2">
      <c r="A24" s="44" t="s">
        <v>49</v>
      </c>
      <c r="B24" s="45" t="s">
        <v>50</v>
      </c>
      <c r="C24" s="46">
        <v>57125.560100000002</v>
      </c>
      <c r="D24" s="46">
        <v>2.3E-3</v>
      </c>
      <c r="E24">
        <f t="shared" si="0"/>
        <v>18197.927292117562</v>
      </c>
      <c r="F24">
        <f t="shared" si="1"/>
        <v>18198</v>
      </c>
      <c r="G24">
        <f t="shared" si="2"/>
        <v>-2.3180000003776513E-2</v>
      </c>
      <c r="K24">
        <f t="shared" si="5"/>
        <v>-2.3180000003776513E-2</v>
      </c>
      <c r="O24">
        <f t="shared" ca="1" si="3"/>
        <v>-2.6524536288584599E-2</v>
      </c>
      <c r="Q24" s="2">
        <f t="shared" si="4"/>
        <v>42107.060100000002</v>
      </c>
    </row>
    <row r="25" spans="1:21" x14ac:dyDescent="0.2">
      <c r="A25" s="44" t="s">
        <v>49</v>
      </c>
      <c r="B25" s="45" t="s">
        <v>50</v>
      </c>
      <c r="C25" s="46">
        <v>57133.371700000003</v>
      </c>
      <c r="D25" s="46">
        <v>2.0999999999999999E-3</v>
      </c>
      <c r="E25">
        <f t="shared" si="0"/>
        <v>18222.42966029924</v>
      </c>
      <c r="F25">
        <f t="shared" si="1"/>
        <v>18222.5</v>
      </c>
      <c r="G25">
        <f t="shared" si="2"/>
        <v>-2.2425000002840534E-2</v>
      </c>
      <c r="K25">
        <f t="shared" si="5"/>
        <v>-2.2425000002840534E-2</v>
      </c>
      <c r="O25">
        <f t="shared" ca="1" si="3"/>
        <v>-2.6571846793236761E-2</v>
      </c>
      <c r="Q25" s="2">
        <f t="shared" si="4"/>
        <v>42114.871700000003</v>
      </c>
    </row>
    <row r="26" spans="1:21" x14ac:dyDescent="0.2">
      <c r="A26" s="44" t="s">
        <v>49</v>
      </c>
      <c r="B26" s="45" t="s">
        <v>50</v>
      </c>
      <c r="C26" s="46">
        <v>57133.53</v>
      </c>
      <c r="D26" s="46">
        <v>8.0000000000000004E-4</v>
      </c>
      <c r="E26">
        <f t="shared" si="0"/>
        <v>18222.926194284984</v>
      </c>
      <c r="F26">
        <f t="shared" si="1"/>
        <v>18223</v>
      </c>
      <c r="G26">
        <f t="shared" si="2"/>
        <v>-2.3530000005848706E-2</v>
      </c>
      <c r="K26">
        <f t="shared" si="5"/>
        <v>-2.3530000005848706E-2</v>
      </c>
      <c r="O26">
        <f t="shared" ca="1" si="3"/>
        <v>-2.6572812313739865E-2</v>
      </c>
      <c r="Q26" s="2">
        <f t="shared" si="4"/>
        <v>42115.03</v>
      </c>
    </row>
    <row r="27" spans="1:21" x14ac:dyDescent="0.2">
      <c r="A27" s="50" t="s">
        <v>53</v>
      </c>
      <c r="B27" s="51" t="s">
        <v>50</v>
      </c>
      <c r="C27" s="52">
        <v>57473.378519999795</v>
      </c>
      <c r="D27" s="52">
        <v>5.9999999999999995E-4</v>
      </c>
      <c r="E27">
        <f t="shared" si="0"/>
        <v>19288.916972490799</v>
      </c>
      <c r="F27">
        <f t="shared" si="1"/>
        <v>19289</v>
      </c>
      <c r="G27">
        <f t="shared" si="2"/>
        <v>-2.6470000208064448E-2</v>
      </c>
      <c r="K27">
        <f t="shared" si="5"/>
        <v>-2.6470000208064448E-2</v>
      </c>
      <c r="O27">
        <f t="shared" ca="1" si="3"/>
        <v>-2.863130202636047E-2</v>
      </c>
      <c r="Q27" s="2">
        <f t="shared" si="4"/>
        <v>42454.878519999795</v>
      </c>
    </row>
    <row r="28" spans="1:21" x14ac:dyDescent="0.2">
      <c r="A28" s="47" t="s">
        <v>51</v>
      </c>
      <c r="B28" s="48" t="s">
        <v>50</v>
      </c>
      <c r="C28" s="49">
        <v>57506.534630000002</v>
      </c>
      <c r="D28" s="49">
        <v>6.9999999999999999E-4</v>
      </c>
      <c r="E28">
        <f t="shared" si="0"/>
        <v>19392.916564725067</v>
      </c>
      <c r="F28">
        <f t="shared" si="1"/>
        <v>19393</v>
      </c>
      <c r="G28">
        <f t="shared" si="2"/>
        <v>-2.6600000004691537E-2</v>
      </c>
      <c r="K28">
        <f t="shared" si="5"/>
        <v>-2.6600000004691537E-2</v>
      </c>
      <c r="O28">
        <f t="shared" ca="1" si="3"/>
        <v>-2.883213029100638E-2</v>
      </c>
      <c r="Q28" s="2">
        <f t="shared" si="4"/>
        <v>42488.034630000002</v>
      </c>
    </row>
    <row r="29" spans="1:21" x14ac:dyDescent="0.2">
      <c r="A29" s="50" t="s">
        <v>53</v>
      </c>
      <c r="B29" s="51" t="s">
        <v>52</v>
      </c>
      <c r="C29" s="52">
        <v>57892.455999999773</v>
      </c>
      <c r="D29" s="52">
        <v>2.0000000000000001E-4</v>
      </c>
      <c r="E29">
        <f t="shared" si="0"/>
        <v>20603.422414603589</v>
      </c>
      <c r="F29">
        <f t="shared" si="1"/>
        <v>20603.5</v>
      </c>
      <c r="G29">
        <f t="shared" si="2"/>
        <v>-2.4735000231885351E-2</v>
      </c>
      <c r="K29">
        <f t="shared" si="5"/>
        <v>-2.4735000231885351E-2</v>
      </c>
      <c r="O29">
        <f t="shared" ca="1" si="3"/>
        <v>-3.1169655429024428E-2</v>
      </c>
      <c r="Q29" s="2">
        <f t="shared" si="4"/>
        <v>42873.955999999773</v>
      </c>
    </row>
    <row r="30" spans="1:21" x14ac:dyDescent="0.2">
      <c r="A30" s="50" t="s">
        <v>53</v>
      </c>
      <c r="B30" s="51" t="s">
        <v>50</v>
      </c>
      <c r="C30" s="52">
        <v>57977.414719999768</v>
      </c>
      <c r="D30" s="52">
        <v>4.0000000000000002E-4</v>
      </c>
      <c r="E30">
        <f t="shared" si="0"/>
        <v>20869.909413129339</v>
      </c>
      <c r="F30">
        <f t="shared" si="1"/>
        <v>20870</v>
      </c>
      <c r="G30">
        <f t="shared" si="2"/>
        <v>-2.8880000238132197E-2</v>
      </c>
      <c r="K30">
        <f t="shared" si="5"/>
        <v>-2.8880000238132197E-2</v>
      </c>
      <c r="O30">
        <f t="shared" ca="1" si="3"/>
        <v>-3.1684277857179574E-2</v>
      </c>
      <c r="Q30" s="2">
        <f t="shared" si="4"/>
        <v>42958.914719999768</v>
      </c>
    </row>
    <row r="31" spans="1:21" x14ac:dyDescent="0.2">
      <c r="A31" s="53" t="s">
        <v>54</v>
      </c>
      <c r="B31" s="54" t="s">
        <v>52</v>
      </c>
      <c r="C31" s="55">
        <v>59802.424300000072</v>
      </c>
      <c r="D31" s="8"/>
      <c r="E31">
        <f t="shared" ref="E31:E34" si="6">+(C31-C$7)/C$8</f>
        <v>26594.352121953729</v>
      </c>
      <c r="F31">
        <f t="shared" ref="F31:F34" si="7">ROUND(2*E31,0)/2</f>
        <v>26594.5</v>
      </c>
      <c r="G31">
        <f t="shared" ref="G31:G34" si="8">+C31-(C$7+F31*C$8)</f>
        <v>-4.7144999931333587E-2</v>
      </c>
      <c r="K31">
        <f t="shared" ref="K31:K34" si="9">+G31</f>
        <v>-4.7144999931333587E-2</v>
      </c>
      <c r="O31">
        <f t="shared" ref="O31:O34" ca="1" si="10">+C$11+C$12*$F31</f>
        <v>-4.2738522097232695E-2</v>
      </c>
      <c r="Q31" s="2">
        <f t="shared" ref="Q31:Q34" si="11">+C31-15018.5</f>
        <v>44783.924300000072</v>
      </c>
    </row>
    <row r="32" spans="1:21" x14ac:dyDescent="0.2">
      <c r="A32" s="53" t="s">
        <v>54</v>
      </c>
      <c r="B32" s="54" t="s">
        <v>52</v>
      </c>
      <c r="C32" s="55">
        <v>59803.380200000014</v>
      </c>
      <c r="D32" s="8"/>
      <c r="E32">
        <f t="shared" si="6"/>
        <v>26597.350459521382</v>
      </c>
      <c r="F32">
        <f t="shared" si="7"/>
        <v>26597.5</v>
      </c>
      <c r="G32">
        <f t="shared" si="8"/>
        <v>-4.7674999987066258E-2</v>
      </c>
      <c r="K32">
        <f t="shared" si="9"/>
        <v>-4.7674999987066258E-2</v>
      </c>
      <c r="O32">
        <f t="shared" ca="1" si="10"/>
        <v>-4.2744315220251336E-2</v>
      </c>
      <c r="Q32" s="2">
        <f t="shared" si="11"/>
        <v>44784.880200000014</v>
      </c>
    </row>
    <row r="33" spans="1:17" x14ac:dyDescent="0.2">
      <c r="A33" s="53" t="s">
        <v>54</v>
      </c>
      <c r="B33" s="54" t="s">
        <v>50</v>
      </c>
      <c r="C33" s="55">
        <v>59804.4944000002</v>
      </c>
      <c r="D33" s="8"/>
      <c r="E33">
        <f t="shared" si="6"/>
        <v>26600.845331075554</v>
      </c>
      <c r="F33">
        <f t="shared" si="7"/>
        <v>26601</v>
      </c>
      <c r="G33">
        <f t="shared" si="8"/>
        <v>-4.93099998057005E-2</v>
      </c>
      <c r="K33">
        <f t="shared" si="9"/>
        <v>-4.93099998057005E-2</v>
      </c>
      <c r="O33">
        <f t="shared" ca="1" si="10"/>
        <v>-4.2751073863773068E-2</v>
      </c>
      <c r="Q33" s="2">
        <f t="shared" si="11"/>
        <v>44785.9944000002</v>
      </c>
    </row>
    <row r="34" spans="1:17" x14ac:dyDescent="0.2">
      <c r="A34" s="53" t="s">
        <v>54</v>
      </c>
      <c r="B34" s="54" t="s">
        <v>50</v>
      </c>
      <c r="C34" s="55">
        <v>59805.451299999841</v>
      </c>
      <c r="D34" s="8"/>
      <c r="E34">
        <f t="shared" si="6"/>
        <v>26603.846805306726</v>
      </c>
      <c r="F34">
        <f t="shared" si="7"/>
        <v>26604</v>
      </c>
      <c r="G34">
        <f t="shared" si="8"/>
        <v>-4.8840000163181685E-2</v>
      </c>
      <c r="K34">
        <f t="shared" si="9"/>
        <v>-4.8840000163181685E-2</v>
      </c>
      <c r="O34">
        <f t="shared" ca="1" si="10"/>
        <v>-4.2756866986791695E-2</v>
      </c>
      <c r="Q34" s="2">
        <f t="shared" si="11"/>
        <v>44786.951299999841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8:D30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2023-08-21T05:23:45Z</dcterms:modified>
</cp:coreProperties>
</file>