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FC3D44A-0033-4500-9B03-2168C7ED7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74" i="1" l="1"/>
  <c r="F74" i="1" s="1"/>
  <c r="G74" i="1" s="1"/>
  <c r="K74" i="1" s="1"/>
  <c r="Q74" i="1"/>
  <c r="E75" i="1"/>
  <c r="F75" i="1" s="1"/>
  <c r="G75" i="1" s="1"/>
  <c r="K75" i="1" s="1"/>
  <c r="Q75" i="1"/>
  <c r="E76" i="1"/>
  <c r="F76" i="1"/>
  <c r="G76" i="1" s="1"/>
  <c r="K76" i="1" s="1"/>
  <c r="Q76" i="1"/>
  <c r="E77" i="1"/>
  <c r="F77" i="1" s="1"/>
  <c r="G77" i="1" s="1"/>
  <c r="K77" i="1" s="1"/>
  <c r="Q77" i="1"/>
  <c r="E50" i="1"/>
  <c r="F50" i="1"/>
  <c r="G50" i="1" s="1"/>
  <c r="K50" i="1" s="1"/>
  <c r="E49" i="1"/>
  <c r="F49" i="1" s="1"/>
  <c r="E48" i="1"/>
  <c r="F48" i="1"/>
  <c r="B48" i="1" s="1"/>
  <c r="E52" i="1"/>
  <c r="F52" i="1" s="1"/>
  <c r="E54" i="1"/>
  <c r="F54" i="1"/>
  <c r="E56" i="1"/>
  <c r="F56" i="1" s="1"/>
  <c r="E57" i="1"/>
  <c r="F57" i="1" s="1"/>
  <c r="E60" i="1"/>
  <c r="F60" i="1"/>
  <c r="E61" i="1"/>
  <c r="F61" i="1" s="1"/>
  <c r="E62" i="1"/>
  <c r="F62" i="1" s="1"/>
  <c r="E63" i="1"/>
  <c r="F63" i="1"/>
  <c r="G63" i="1"/>
  <c r="K63" i="1" s="1"/>
  <c r="E64" i="1"/>
  <c r="F64" i="1" s="1"/>
  <c r="E66" i="1"/>
  <c r="F66" i="1" s="1"/>
  <c r="E67" i="1"/>
  <c r="F67" i="1"/>
  <c r="G67" i="1"/>
  <c r="K67" i="1" s="1"/>
  <c r="E68" i="1"/>
  <c r="F68" i="1" s="1"/>
  <c r="E69" i="1"/>
  <c r="F69" i="1"/>
  <c r="E70" i="1"/>
  <c r="F70" i="1"/>
  <c r="E71" i="1"/>
  <c r="F71" i="1"/>
  <c r="G71" i="1" s="1"/>
  <c r="K71" i="1" s="1"/>
  <c r="E72" i="1"/>
  <c r="F72" i="1"/>
  <c r="E73" i="1"/>
  <c r="F73" i="1"/>
  <c r="B73" i="1" s="1"/>
  <c r="E65" i="1"/>
  <c r="F65" i="1" s="1"/>
  <c r="R65" i="1" s="1"/>
  <c r="E23" i="1"/>
  <c r="F23" i="1"/>
  <c r="G23" i="1"/>
  <c r="K23" i="1"/>
  <c r="E24" i="1"/>
  <c r="F24" i="1"/>
  <c r="G24" i="1" s="1"/>
  <c r="K24" i="1" s="1"/>
  <c r="E25" i="1"/>
  <c r="F25" i="1"/>
  <c r="E26" i="1"/>
  <c r="F26" i="1"/>
  <c r="E27" i="1"/>
  <c r="F27" i="1"/>
  <c r="E28" i="1"/>
  <c r="F28" i="1"/>
  <c r="B28" i="1" s="1"/>
  <c r="E29" i="1"/>
  <c r="F29" i="1"/>
  <c r="G29" i="1" s="1"/>
  <c r="K29" i="1" s="1"/>
  <c r="E30" i="1"/>
  <c r="F30" i="1"/>
  <c r="E31" i="1"/>
  <c r="F31" i="1"/>
  <c r="B31" i="1" s="1"/>
  <c r="E32" i="1"/>
  <c r="F32" i="1"/>
  <c r="E33" i="1"/>
  <c r="F33" i="1"/>
  <c r="E34" i="1"/>
  <c r="F34" i="1"/>
  <c r="G34" i="1" s="1"/>
  <c r="K34" i="1" s="1"/>
  <c r="E35" i="1"/>
  <c r="F35" i="1"/>
  <c r="B35" i="1" s="1"/>
  <c r="E36" i="1"/>
  <c r="F36" i="1"/>
  <c r="E37" i="1"/>
  <c r="F37" i="1" s="1"/>
  <c r="E38" i="1"/>
  <c r="F38" i="1" s="1"/>
  <c r="E39" i="1"/>
  <c r="F39" i="1"/>
  <c r="E40" i="1"/>
  <c r="F40" i="1"/>
  <c r="B40" i="1" s="1"/>
  <c r="E41" i="1"/>
  <c r="F41" i="1"/>
  <c r="E42" i="1"/>
  <c r="F42" i="1"/>
  <c r="E43" i="1"/>
  <c r="F43" i="1"/>
  <c r="E44" i="1"/>
  <c r="F44" i="1"/>
  <c r="B44" i="1" s="1"/>
  <c r="E45" i="1"/>
  <c r="F45" i="1"/>
  <c r="E46" i="1"/>
  <c r="F46" i="1"/>
  <c r="B46" i="1" s="1"/>
  <c r="E47" i="1"/>
  <c r="F47" i="1"/>
  <c r="G47" i="1" s="1"/>
  <c r="K47" i="1" s="1"/>
  <c r="E9" i="1"/>
  <c r="D9" i="1"/>
  <c r="C22" i="1"/>
  <c r="E22" i="1"/>
  <c r="F22" i="1" s="1"/>
  <c r="G22" i="1" s="1"/>
  <c r="K22" i="1" s="1"/>
  <c r="Q50" i="1"/>
  <c r="Q51" i="1"/>
  <c r="Q65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11" i="2"/>
  <c r="B12" i="2"/>
  <c r="Q21" i="1"/>
  <c r="F16" i="1"/>
  <c r="F17" i="1" s="1"/>
  <c r="B47" i="1"/>
  <c r="B29" i="1"/>
  <c r="E15" i="2"/>
  <c r="B23" i="1"/>
  <c r="E21" i="1"/>
  <c r="E11" i="2" s="1"/>
  <c r="C17" i="1"/>
  <c r="Q22" i="1"/>
  <c r="E12" i="2"/>
  <c r="E14" i="2"/>
  <c r="G26" i="1"/>
  <c r="K26" i="1"/>
  <c r="B26" i="1"/>
  <c r="B43" i="1"/>
  <c r="G43" i="1"/>
  <c r="K43" i="1"/>
  <c r="G25" i="1"/>
  <c r="K25" i="1"/>
  <c r="B25" i="1"/>
  <c r="B34" i="1"/>
  <c r="G69" i="1"/>
  <c r="K69" i="1"/>
  <c r="B69" i="1"/>
  <c r="B41" i="1"/>
  <c r="G41" i="1"/>
  <c r="K41" i="1" s="1"/>
  <c r="B36" i="1"/>
  <c r="G36" i="1"/>
  <c r="K36" i="1"/>
  <c r="B33" i="1"/>
  <c r="G33" i="1"/>
  <c r="K33" i="1"/>
  <c r="G30" i="1"/>
  <c r="K30" i="1" s="1"/>
  <c r="B30" i="1"/>
  <c r="G72" i="1"/>
  <c r="K72" i="1"/>
  <c r="B72" i="1"/>
  <c r="G60" i="1"/>
  <c r="K60" i="1"/>
  <c r="B60" i="1"/>
  <c r="B54" i="1"/>
  <c r="G54" i="1"/>
  <c r="K54" i="1" s="1"/>
  <c r="B32" i="1"/>
  <c r="G32" i="1"/>
  <c r="K32" i="1"/>
  <c r="B45" i="1"/>
  <c r="G45" i="1"/>
  <c r="K45" i="1"/>
  <c r="B39" i="1"/>
  <c r="G39" i="1"/>
  <c r="K39" i="1"/>
  <c r="G27" i="1"/>
  <c r="K27" i="1"/>
  <c r="B27" i="1"/>
  <c r="G42" i="1"/>
  <c r="K42" i="1"/>
  <c r="B42" i="1"/>
  <c r="B70" i="1"/>
  <c r="G70" i="1"/>
  <c r="K70" i="1"/>
  <c r="B63" i="1"/>
  <c r="G48" i="1"/>
  <c r="K48" i="1"/>
  <c r="G35" i="1"/>
  <c r="K35" i="1"/>
  <c r="G73" i="1"/>
  <c r="K73" i="1" s="1"/>
  <c r="E13" i="2"/>
  <c r="E16" i="2"/>
  <c r="B67" i="1"/>
  <c r="E59" i="1"/>
  <c r="F59" i="1" s="1"/>
  <c r="E51" i="1"/>
  <c r="F51" i="1"/>
  <c r="G51" i="1"/>
  <c r="K51" i="1"/>
  <c r="E58" i="1"/>
  <c r="F58" i="1" s="1"/>
  <c r="E55" i="1"/>
  <c r="F55" i="1" s="1"/>
  <c r="E53" i="1"/>
  <c r="F53" i="1"/>
  <c r="G53" i="1"/>
  <c r="K53" i="1" s="1"/>
  <c r="B53" i="1"/>
  <c r="B62" i="1" l="1"/>
  <c r="G62" i="1"/>
  <c r="K62" i="1" s="1"/>
  <c r="G52" i="1"/>
  <c r="K52" i="1" s="1"/>
  <c r="B52" i="1"/>
  <c r="B68" i="1"/>
  <c r="G68" i="1"/>
  <c r="K68" i="1" s="1"/>
  <c r="B61" i="1"/>
  <c r="G61" i="1"/>
  <c r="K61" i="1" s="1"/>
  <c r="B66" i="1"/>
  <c r="G66" i="1"/>
  <c r="K66" i="1" s="1"/>
  <c r="G49" i="1"/>
  <c r="K49" i="1" s="1"/>
  <c r="B49" i="1"/>
  <c r="B64" i="1"/>
  <c r="G64" i="1"/>
  <c r="K64" i="1" s="1"/>
  <c r="B57" i="1"/>
  <c r="G57" i="1"/>
  <c r="K57" i="1" s="1"/>
  <c r="G58" i="1"/>
  <c r="K58" i="1" s="1"/>
  <c r="B58" i="1"/>
  <c r="G59" i="1"/>
  <c r="K59" i="1" s="1"/>
  <c r="B59" i="1"/>
  <c r="G38" i="1"/>
  <c r="K38" i="1" s="1"/>
  <c r="B38" i="1"/>
  <c r="G37" i="1"/>
  <c r="K37" i="1" s="1"/>
  <c r="B37" i="1"/>
  <c r="B56" i="1"/>
  <c r="G56" i="1"/>
  <c r="K56" i="1" s="1"/>
  <c r="G55" i="1"/>
  <c r="K55" i="1" s="1"/>
  <c r="B55" i="1"/>
  <c r="B24" i="1"/>
  <c r="G40" i="1"/>
  <c r="K40" i="1" s="1"/>
  <c r="B71" i="1"/>
  <c r="G28" i="1"/>
  <c r="F21" i="1"/>
  <c r="G21" i="1" s="1"/>
  <c r="K21" i="1" s="1"/>
  <c r="G44" i="1"/>
  <c r="K44" i="1" s="1"/>
  <c r="G31" i="1"/>
  <c r="K31" i="1" s="1"/>
  <c r="G46" i="1"/>
  <c r="K46" i="1" s="1"/>
  <c r="C11" i="1"/>
  <c r="C12" i="1"/>
  <c r="C16" i="1" l="1"/>
  <c r="D18" i="1" s="1"/>
  <c r="O23" i="1"/>
  <c r="O25" i="1"/>
  <c r="O51" i="1"/>
  <c r="O24" i="1"/>
  <c r="O44" i="1"/>
  <c r="O45" i="1"/>
  <c r="O42" i="1"/>
  <c r="O22" i="1"/>
  <c r="O68" i="1"/>
  <c r="O64" i="1"/>
  <c r="O33" i="1"/>
  <c r="O63" i="1"/>
  <c r="O37" i="1"/>
  <c r="O36" i="1"/>
  <c r="O50" i="1"/>
  <c r="O27" i="1"/>
  <c r="O69" i="1"/>
  <c r="O74" i="1"/>
  <c r="O57" i="1"/>
  <c r="O59" i="1"/>
  <c r="O54" i="1"/>
  <c r="O26" i="1"/>
  <c r="O53" i="1"/>
  <c r="O75" i="1"/>
  <c r="O47" i="1"/>
  <c r="O66" i="1"/>
  <c r="O77" i="1"/>
  <c r="C15" i="1"/>
  <c r="F18" i="1" s="1"/>
  <c r="O40" i="1"/>
  <c r="O61" i="1"/>
  <c r="O49" i="1"/>
  <c r="O21" i="1"/>
  <c r="O62" i="1"/>
  <c r="O29" i="1"/>
  <c r="O67" i="1"/>
  <c r="O65" i="1"/>
  <c r="O58" i="1"/>
  <c r="O73" i="1"/>
  <c r="O31" i="1"/>
  <c r="O39" i="1"/>
  <c r="O28" i="1"/>
  <c r="O60" i="1"/>
  <c r="O34" i="1"/>
  <c r="O71" i="1"/>
  <c r="O38" i="1"/>
  <c r="O76" i="1"/>
  <c r="O48" i="1"/>
  <c r="O55" i="1"/>
  <c r="O46" i="1"/>
  <c r="O43" i="1"/>
  <c r="O30" i="1"/>
  <c r="O41" i="1"/>
  <c r="O70" i="1"/>
  <c r="O35" i="1"/>
  <c r="O56" i="1"/>
  <c r="O72" i="1"/>
  <c r="O32" i="1"/>
  <c r="O52" i="1"/>
  <c r="K28" i="1"/>
  <c r="C18" i="1" l="1"/>
  <c r="F19" i="1"/>
</calcChain>
</file>

<file path=xl/sharedStrings.xml><?xml version="1.0" encoding="utf-8"?>
<sst xmlns="http://schemas.openxmlformats.org/spreadsheetml/2006/main" count="242" uniqueCount="80">
  <si>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</si>
  <si>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</si>
  <si>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</si>
  <si>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</si>
  <si>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</si>
  <si>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</si>
  <si>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</si>
  <si>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</si>
  <si>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</si>
  <si>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</si>
  <si>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</si>
  <si>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</si>
  <si>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</si>
  <si>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</si>
  <si>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</si>
  <si>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</si>
  <si>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</si>
  <si>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</si>
  <si>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</si>
  <si>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</si>
  <si>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</si>
  <si>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</si>
  <si>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</si>
  <si>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</si>
  <si>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</si>
  <si>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</si>
  <si>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</si>
  <si>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</si>
  <si>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</si>
  <si>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</si>
  <si>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</si>
  <si>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</si>
  <si>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</si>
  <si>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</si>
  <si>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TW Cru</t>
  </si>
  <si>
    <t>EW/KW</t>
  </si>
  <si>
    <t>TW Cru / GSC na</t>
  </si>
  <si>
    <t>Kreiner</t>
  </si>
  <si>
    <t>GCVS 4</t>
  </si>
  <si>
    <t>I</t>
  </si>
  <si>
    <t>1926a</t>
  </si>
  <si>
    <t>2000b</t>
  </si>
  <si>
    <t>V</t>
  </si>
  <si>
    <t>2002c</t>
  </si>
  <si>
    <t>2004d</t>
  </si>
  <si>
    <t>–0.0024</t>
  </si>
  <si>
    <t>–0.0016</t>
  </si>
  <si>
    <t>–0.0022</t>
  </si>
  <si>
    <t>–0.0029</t>
  </si>
  <si>
    <t>–0.0019</t>
  </si>
  <si>
    <t>–0.0023</t>
  </si>
  <si>
    <t>–0.0013</t>
  </si>
  <si>
    <t>–0.0008</t>
  </si>
  <si>
    <t>–0.0005</t>
  </si>
  <si>
    <t>–0.0012</t>
  </si>
  <si>
    <t>–0.0004</t>
  </si>
  <si>
    <t>–0.0002</t>
  </si>
  <si>
    <t>–0.0007</t>
  </si>
  <si>
    <t>–0.0003</t>
  </si>
  <si>
    <t>–0.0035</t>
  </si>
  <si>
    <t>–0.0001</t>
  </si>
  <si>
    <t>B</t>
  </si>
  <si>
    <t>–0.0020</t>
  </si>
  <si>
    <t>Moriarty 2015JAVSO..43..151</t>
  </si>
  <si>
    <t>Bruna 1930</t>
  </si>
  <si>
    <t>Pojmański 2002</t>
  </si>
  <si>
    <t>Kreiner 2004</t>
  </si>
  <si>
    <t>Dvorak 2004</t>
  </si>
  <si>
    <t>Moriarty 2015</t>
  </si>
  <si>
    <t>pg</t>
  </si>
  <si>
    <t>vis</t>
  </si>
  <si>
    <t>PE</t>
  </si>
  <si>
    <t>CCD</t>
  </si>
  <si>
    <t>s5</t>
  </si>
  <si>
    <t>s6</t>
  </si>
  <si>
    <t>s7</t>
  </si>
  <si>
    <t>JAVSO..44…26</t>
  </si>
  <si>
    <t>JAVSO..43..238</t>
  </si>
  <si>
    <t>II</t>
  </si>
  <si>
    <t>BMGA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</si>
</sst>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"/>
    <numFmt numFmtId="166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7" fillId="4" borderId="0" xfId="0" applyFont="1" applyFill="1" applyAlignme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 applyAlignment="1"/>
    <xf numFmtId="0" fontId="20" fillId="0" borderId="0" xfId="0" applyFont="1" applyAlignment="1" applyProtection="1">
      <alignment horizontal="center" vertical="center" wrapText="1"/>
      <protection locked="0"/>
    </xf>
    <xf numFmtId="165" fontId="20" fillId="0" borderId="0" xfId="0" applyNumberFormat="1" applyFont="1" applyAlignment="1" applyProtection="1">
      <protection locked="0"/>
    </xf>
    <xf numFmtId="166" fontId="20" fillId="0" borderId="0" xfId="0" applyNumberFormat="1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TW Cru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6F-49D0-A794-574395587E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6F-49D0-A794-574395587E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6F-49D0-A794-574395587E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0.1923861500035855</c:v>
                </c:pt>
                <c:pt idx="1">
                  <c:v>0</c:v>
                </c:pt>
                <c:pt idx="2">
                  <c:v>-6.2002000049687922E-4</c:v>
                </c:pt>
                <c:pt idx="3">
                  <c:v>-4.0000000008149073E-3</c:v>
                </c:pt>
                <c:pt idx="4">
                  <c:v>-7.5312500048312359E-3</c:v>
                </c:pt>
                <c:pt idx="5">
                  <c:v>-2.5297280000813771E-2</c:v>
                </c:pt>
                <c:pt idx="6">
                  <c:v>-2.4512930001947097E-2</c:v>
                </c:pt>
                <c:pt idx="7">
                  <c:v>-2.5141340003756341E-2</c:v>
                </c:pt>
                <c:pt idx="8">
                  <c:v>-2.5378289996297099E-2</c:v>
                </c:pt>
                <c:pt idx="9">
                  <c:v>-2.5901419998263009E-2</c:v>
                </c:pt>
                <c:pt idx="10">
                  <c:v>-2.5049379997653887E-2</c:v>
                </c:pt>
                <c:pt idx="11">
                  <c:v>-2.5541769995470531E-2</c:v>
                </c:pt>
                <c:pt idx="12">
                  <c:v>-2.6394889995572157E-2</c:v>
                </c:pt>
                <c:pt idx="13">
                  <c:v>-2.5878789994749241E-2</c:v>
                </c:pt>
                <c:pt idx="14">
                  <c:v>-2.5631919997977093E-2</c:v>
                </c:pt>
                <c:pt idx="15">
                  <c:v>-2.5178210002195556E-2</c:v>
                </c:pt>
                <c:pt idx="16">
                  <c:v>-2.5765239995962474E-2</c:v>
                </c:pt>
                <c:pt idx="17">
                  <c:v>-2.6493650002521463E-2</c:v>
                </c:pt>
                <c:pt idx="18">
                  <c:v>-2.5646900001447648E-2</c:v>
                </c:pt>
                <c:pt idx="19">
                  <c:v>-2.6820029997907113E-2</c:v>
                </c:pt>
                <c:pt idx="20">
                  <c:v>-2.6578279997920617E-2</c:v>
                </c:pt>
                <c:pt idx="21">
                  <c:v>-2.7441409998573363E-2</c:v>
                </c:pt>
                <c:pt idx="22">
                  <c:v>-2.9055669998342637E-2</c:v>
                </c:pt>
                <c:pt idx="23">
                  <c:v>-2.9776390001643449E-2</c:v>
                </c:pt>
                <c:pt idx="24">
                  <c:v>-2.9387690003204625E-2</c:v>
                </c:pt>
                <c:pt idx="25">
                  <c:v>-2.9948409995995462E-2</c:v>
                </c:pt>
                <c:pt idx="26">
                  <c:v>-2.8321540004981216E-2</c:v>
                </c:pt>
                <c:pt idx="27">
                  <c:v>-2.7504060002684128E-2</c:v>
                </c:pt>
                <c:pt idx="28">
                  <c:v>-2.8707190002023708E-2</c:v>
                </c:pt>
                <c:pt idx="29">
                  <c:v>-3.0060520075494424E-2</c:v>
                </c:pt>
                <c:pt idx="30">
                  <c:v>-3.0060520002734847E-2</c:v>
                </c:pt>
                <c:pt idx="31">
                  <c:v>-3.0731530001503415E-2</c:v>
                </c:pt>
                <c:pt idx="32">
                  <c:v>-3.0521530003170483E-2</c:v>
                </c:pt>
                <c:pt idx="33">
                  <c:v>-3.09397800010629E-2</c:v>
                </c:pt>
                <c:pt idx="34">
                  <c:v>-3.0592909999541007E-2</c:v>
                </c:pt>
                <c:pt idx="35">
                  <c:v>-3.0805430003965739E-2</c:v>
                </c:pt>
                <c:pt idx="36">
                  <c:v>-3.4707819999312051E-2</c:v>
                </c:pt>
                <c:pt idx="37">
                  <c:v>-3.1317820001277141E-2</c:v>
                </c:pt>
                <c:pt idx="38">
                  <c:v>-3.0717820001882501E-2</c:v>
                </c:pt>
                <c:pt idx="39">
                  <c:v>-3.3200949997990392E-2</c:v>
                </c:pt>
                <c:pt idx="40">
                  <c:v>-3.1030949998239521E-2</c:v>
                </c:pt>
                <c:pt idx="41">
                  <c:v>-3.0570949995308183E-2</c:v>
                </c:pt>
                <c:pt idx="42">
                  <c:v>-3.3617610002693255E-2</c:v>
                </c:pt>
                <c:pt idx="43">
                  <c:v>-3.1737609999254346E-2</c:v>
                </c:pt>
                <c:pt idx="45">
                  <c:v>-3.1568910002533812E-2</c:v>
                </c:pt>
                <c:pt idx="46">
                  <c:v>-3.1408909999299794E-2</c:v>
                </c:pt>
                <c:pt idx="47">
                  <c:v>-3.213203999621328E-2</c:v>
                </c:pt>
                <c:pt idx="48">
                  <c:v>-3.0682040000101551E-2</c:v>
                </c:pt>
                <c:pt idx="49">
                  <c:v>-3.147999999782769E-2</c:v>
                </c:pt>
                <c:pt idx="50">
                  <c:v>-3.0660000003990717E-2</c:v>
                </c:pt>
                <c:pt idx="51">
                  <c:v>-3.1969710005796514E-2</c:v>
                </c:pt>
                <c:pt idx="52">
                  <c:v>-3.1459710000490304E-2</c:v>
                </c:pt>
                <c:pt idx="53">
                  <c:v>-5.4116190120112151E-2</c:v>
                </c:pt>
                <c:pt idx="54">
                  <c:v>-5.5631449853535742E-2</c:v>
                </c:pt>
                <c:pt idx="55">
                  <c:v>-5.2924579969840124E-2</c:v>
                </c:pt>
                <c:pt idx="56">
                  <c:v>-5.5357710116368253E-2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6F-49D0-A794-574395587E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6F-49D0-A794-574395587E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76F-49D0-A794-574395587E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0</c:v>
                  </c:pt>
                  <c:pt idx="2">
                    <c:v>0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1.41E-3</c:v>
                  </c:pt>
                  <c:pt idx="6">
                    <c:v>1.1299999999999999E-3</c:v>
                  </c:pt>
                  <c:pt idx="7">
                    <c:v>1.25E-3</c:v>
                  </c:pt>
                  <c:pt idx="8">
                    <c:v>1.1199999999999999E-3</c:v>
                  </c:pt>
                  <c:pt idx="9">
                    <c:v>1.15E-3</c:v>
                  </c:pt>
                  <c:pt idx="10">
                    <c:v>1.0499999999999999E-3</c:v>
                  </c:pt>
                  <c:pt idx="11">
                    <c:v>1.1199999999999999E-3</c:v>
                  </c:pt>
                  <c:pt idx="12">
                    <c:v>1.0399999999999999E-3</c:v>
                  </c:pt>
                  <c:pt idx="13">
                    <c:v>1.1299999999999999E-3</c:v>
                  </c:pt>
                  <c:pt idx="14">
                    <c:v>1.2999999999999999E-3</c:v>
                  </c:pt>
                  <c:pt idx="15">
                    <c:v>9.3000000000000005E-4</c:v>
                  </c:pt>
                  <c:pt idx="16">
                    <c:v>1.1800000000000001E-3</c:v>
                  </c:pt>
                  <c:pt idx="17">
                    <c:v>1.2199999999999999E-3</c:v>
                  </c:pt>
                  <c:pt idx="18">
                    <c:v>1.4599999999999999E-3</c:v>
                  </c:pt>
                  <c:pt idx="19">
                    <c:v>1.2999999999999999E-3</c:v>
                  </c:pt>
                  <c:pt idx="20">
                    <c:v>1.5499999999999999E-3</c:v>
                  </c:pt>
                  <c:pt idx="21">
                    <c:v>1.39E-3</c:v>
                  </c:pt>
                  <c:pt idx="22">
                    <c:v>4.4999999999999999E-4</c:v>
                  </c:pt>
                  <c:pt idx="23">
                    <c:v>1.25E-3</c:v>
                  </c:pt>
                  <c:pt idx="24">
                    <c:v>1.24E-3</c:v>
                  </c:pt>
                  <c:pt idx="25">
                    <c:v>1.9000000000000001E-4</c:v>
                  </c:pt>
                  <c:pt idx="26">
                    <c:v>1.9E-3</c:v>
                  </c:pt>
                  <c:pt idx="27">
                    <c:v>1.5E-3</c:v>
                  </c:pt>
                  <c:pt idx="28">
                    <c:v>1.4E-3</c:v>
                  </c:pt>
                  <c:pt idx="29">
                    <c:v>5.0000000000000001E-4</c:v>
                  </c:pt>
                  <c:pt idx="30">
                    <c:v>5.0000000000000001E-4</c:v>
                  </c:pt>
                  <c:pt idx="31">
                    <c:v>1.0399999999999999E-3</c:v>
                  </c:pt>
                  <c:pt idx="32">
                    <c:v>1.3699999999999999E-3</c:v>
                  </c:pt>
                  <c:pt idx="33">
                    <c:v>1.2199999999999999E-3</c:v>
                  </c:pt>
                  <c:pt idx="34">
                    <c:v>1.0200000000000001E-3</c:v>
                  </c:pt>
                  <c:pt idx="35">
                    <c:v>1.1999999999999999E-3</c:v>
                  </c:pt>
                  <c:pt idx="36">
                    <c:v>1.4E-3</c:v>
                  </c:pt>
                  <c:pt idx="37">
                    <c:v>1.9599999999999999E-3</c:v>
                  </c:pt>
                  <c:pt idx="38">
                    <c:v>3.16E-3</c:v>
                  </c:pt>
                  <c:pt idx="39">
                    <c:v>3.0200000000000001E-3</c:v>
                  </c:pt>
                  <c:pt idx="40">
                    <c:v>1.7899999999999999E-3</c:v>
                  </c:pt>
                  <c:pt idx="41">
                    <c:v>1.92E-3</c:v>
                  </c:pt>
                  <c:pt idx="42">
                    <c:v>1.6000000000000001E-3</c:v>
                  </c:pt>
                  <c:pt idx="43">
                    <c:v>1.73E-3</c:v>
                  </c:pt>
                  <c:pt idx="44">
                    <c:v>2.0000000000000001E-4</c:v>
                  </c:pt>
                  <c:pt idx="45">
                    <c:v>2.7499999999999998E-3</c:v>
                  </c:pt>
                  <c:pt idx="46">
                    <c:v>1.7899999999999999E-3</c:v>
                  </c:pt>
                  <c:pt idx="47">
                    <c:v>1.75E-3</c:v>
                  </c:pt>
                  <c:pt idx="48">
                    <c:v>1.89E-3</c:v>
                  </c:pt>
                  <c:pt idx="49">
                    <c:v>5.64E-3</c:v>
                  </c:pt>
                  <c:pt idx="50">
                    <c:v>2.2399999999999998E-3</c:v>
                  </c:pt>
                  <c:pt idx="51">
                    <c:v>1.6299999999999999E-3</c:v>
                  </c:pt>
                  <c:pt idx="52">
                    <c:v>1.7099999999999999E-3</c:v>
                  </c:pt>
                  <c:pt idx="53">
                    <c:v>9.9099999999999991E-4</c:v>
                  </c:pt>
                  <c:pt idx="54">
                    <c:v>1.206E-3</c:v>
                  </c:pt>
                  <c:pt idx="55">
                    <c:v>1.137E-3</c:v>
                  </c:pt>
                  <c:pt idx="56">
                    <c:v>1.4530000000000001E-3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76F-49D0-A794-574395587E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0.17911960353440953</c:v>
                </c:pt>
                <c:pt idx="1">
                  <c:v>-2.1139826816165275E-3</c:v>
                </c:pt>
                <c:pt idx="2">
                  <c:v>2.0040686351537685E-3</c:v>
                </c:pt>
                <c:pt idx="3">
                  <c:v>-2.1139826816165275E-3</c:v>
                </c:pt>
                <c:pt idx="4">
                  <c:v>-6.0785268482545975E-3</c:v>
                </c:pt>
                <c:pt idx="5">
                  <c:v>-2.2990955099599274E-2</c:v>
                </c:pt>
                <c:pt idx="6">
                  <c:v>-2.2997298370265894E-2</c:v>
                </c:pt>
                <c:pt idx="7">
                  <c:v>-2.3069611655865373E-2</c:v>
                </c:pt>
                <c:pt idx="8">
                  <c:v>-2.3088641467865233E-2</c:v>
                </c:pt>
                <c:pt idx="9">
                  <c:v>-2.3089910121998559E-2</c:v>
                </c:pt>
                <c:pt idx="10">
                  <c:v>-2.3206626302264385E-2</c:v>
                </c:pt>
                <c:pt idx="11">
                  <c:v>-2.3337297677996773E-2</c:v>
                </c:pt>
                <c:pt idx="12">
                  <c:v>-2.5397591990515247E-2</c:v>
                </c:pt>
                <c:pt idx="13">
                  <c:v>-2.543565161451497E-2</c:v>
                </c:pt>
                <c:pt idx="14">
                  <c:v>-2.5436920268648296E-2</c:v>
                </c:pt>
                <c:pt idx="15">
                  <c:v>-2.5605651268380412E-2</c:v>
                </c:pt>
                <c:pt idx="16">
                  <c:v>-2.5644979546513461E-2</c:v>
                </c:pt>
                <c:pt idx="17">
                  <c:v>-2.571729283211294E-2</c:v>
                </c:pt>
                <c:pt idx="18">
                  <c:v>-2.7651990385432319E-2</c:v>
                </c:pt>
                <c:pt idx="19">
                  <c:v>-2.7653259039565642E-2</c:v>
                </c:pt>
                <c:pt idx="20">
                  <c:v>-2.7684975392898745E-2</c:v>
                </c:pt>
                <c:pt idx="21">
                  <c:v>-2.7686244047032071E-2</c:v>
                </c:pt>
                <c:pt idx="22">
                  <c:v>-2.9718627968617413E-2</c:v>
                </c:pt>
                <c:pt idx="23">
                  <c:v>-2.9901314163816094E-2</c:v>
                </c:pt>
                <c:pt idx="24">
                  <c:v>-2.9914000705149334E-2</c:v>
                </c:pt>
                <c:pt idx="25">
                  <c:v>-3.0096686900348019E-2</c:v>
                </c:pt>
                <c:pt idx="26">
                  <c:v>-3.0097955554481342E-2</c:v>
                </c:pt>
                <c:pt idx="27">
                  <c:v>-3.0103030171014639E-2</c:v>
                </c:pt>
                <c:pt idx="28">
                  <c:v>-3.0104298825147962E-2</c:v>
                </c:pt>
                <c:pt idx="29">
                  <c:v>-3.205929484460053E-2</c:v>
                </c:pt>
                <c:pt idx="30">
                  <c:v>-3.205929484460053E-2</c:v>
                </c:pt>
                <c:pt idx="31">
                  <c:v>-3.2156981212866489E-2</c:v>
                </c:pt>
                <c:pt idx="32">
                  <c:v>-3.2156981212866489E-2</c:v>
                </c:pt>
                <c:pt idx="33">
                  <c:v>-3.2188697566199589E-2</c:v>
                </c:pt>
                <c:pt idx="34">
                  <c:v>-3.2189966220332919E-2</c:v>
                </c:pt>
                <c:pt idx="35">
                  <c:v>-3.2195040836866216E-2</c:v>
                </c:pt>
                <c:pt idx="36">
                  <c:v>-3.2325712212598605E-2</c:v>
                </c:pt>
                <c:pt idx="37">
                  <c:v>-3.2325712212598605E-2</c:v>
                </c:pt>
                <c:pt idx="38">
                  <c:v>-3.2325712212598605E-2</c:v>
                </c:pt>
                <c:pt idx="39">
                  <c:v>-3.2326980866731927E-2</c:v>
                </c:pt>
                <c:pt idx="40">
                  <c:v>-3.2326980866731927E-2</c:v>
                </c:pt>
                <c:pt idx="41">
                  <c:v>-3.2326980866731927E-2</c:v>
                </c:pt>
                <c:pt idx="42">
                  <c:v>-3.2431010505664513E-2</c:v>
                </c:pt>
                <c:pt idx="43">
                  <c:v>-3.2431010505664513E-2</c:v>
                </c:pt>
                <c:pt idx="44">
                  <c:v>-3.2441159738731108E-2</c:v>
                </c:pt>
                <c:pt idx="45">
                  <c:v>-3.2443697046997753E-2</c:v>
                </c:pt>
                <c:pt idx="46">
                  <c:v>-3.2443697046997753E-2</c:v>
                </c:pt>
                <c:pt idx="47">
                  <c:v>-3.2444965701131076E-2</c:v>
                </c:pt>
                <c:pt idx="48">
                  <c:v>-3.2444965701131076E-2</c:v>
                </c:pt>
                <c:pt idx="49">
                  <c:v>-3.2561681881396909E-2</c:v>
                </c:pt>
                <c:pt idx="50">
                  <c:v>-3.2561681881396909E-2</c:v>
                </c:pt>
                <c:pt idx="51">
                  <c:v>-3.2646681708329628E-2</c:v>
                </c:pt>
                <c:pt idx="52">
                  <c:v>-3.2646681708329628E-2</c:v>
                </c:pt>
                <c:pt idx="53">
                  <c:v>-5.129082285166181E-2</c:v>
                </c:pt>
                <c:pt idx="54">
                  <c:v>-5.1420225573260876E-2</c:v>
                </c:pt>
                <c:pt idx="55">
                  <c:v>-5.1421494227394199E-2</c:v>
                </c:pt>
                <c:pt idx="56">
                  <c:v>-5.1422762881527521E-2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76F-49D0-A794-574395587E7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-71427.5</c:v>
                </c:pt>
                <c:pt idx="1">
                  <c:v>0</c:v>
                </c:pt>
                <c:pt idx="2">
                  <c:v>-1623</c:v>
                </c:pt>
                <c:pt idx="3">
                  <c:v>0</c:v>
                </c:pt>
                <c:pt idx="4">
                  <c:v>1562.5</c:v>
                </c:pt>
                <c:pt idx="5">
                  <c:v>8228</c:v>
                </c:pt>
                <c:pt idx="6">
                  <c:v>8230.5</c:v>
                </c:pt>
                <c:pt idx="7">
                  <c:v>8259</c:v>
                </c:pt>
                <c:pt idx="8">
                  <c:v>8266.5</c:v>
                </c:pt>
                <c:pt idx="9">
                  <c:v>8267</c:v>
                </c:pt>
                <c:pt idx="10">
                  <c:v>8313</c:v>
                </c:pt>
                <c:pt idx="11">
                  <c:v>8364.5</c:v>
                </c:pt>
                <c:pt idx="12">
                  <c:v>9176.5</c:v>
                </c:pt>
                <c:pt idx="13">
                  <c:v>9191.5</c:v>
                </c:pt>
                <c:pt idx="14">
                  <c:v>9192</c:v>
                </c:pt>
                <c:pt idx="15">
                  <c:v>9258.5</c:v>
                </c:pt>
                <c:pt idx="16">
                  <c:v>9274</c:v>
                </c:pt>
                <c:pt idx="17">
                  <c:v>9302.5</c:v>
                </c:pt>
                <c:pt idx="18">
                  <c:v>10065</c:v>
                </c:pt>
                <c:pt idx="19">
                  <c:v>10065.5</c:v>
                </c:pt>
                <c:pt idx="20">
                  <c:v>10078</c:v>
                </c:pt>
                <c:pt idx="21">
                  <c:v>10078.5</c:v>
                </c:pt>
                <c:pt idx="22">
                  <c:v>10879.5</c:v>
                </c:pt>
                <c:pt idx="23">
                  <c:v>10951.5</c:v>
                </c:pt>
                <c:pt idx="24">
                  <c:v>10956.5</c:v>
                </c:pt>
                <c:pt idx="25">
                  <c:v>11028.5</c:v>
                </c:pt>
                <c:pt idx="26">
                  <c:v>11029</c:v>
                </c:pt>
                <c:pt idx="27">
                  <c:v>11031</c:v>
                </c:pt>
                <c:pt idx="28">
                  <c:v>11031.5</c:v>
                </c:pt>
                <c:pt idx="29">
                  <c:v>11802</c:v>
                </c:pt>
                <c:pt idx="30">
                  <c:v>11802</c:v>
                </c:pt>
                <c:pt idx="31">
                  <c:v>11840.5</c:v>
                </c:pt>
                <c:pt idx="32">
                  <c:v>11840.5</c:v>
                </c:pt>
                <c:pt idx="33">
                  <c:v>11853</c:v>
                </c:pt>
                <c:pt idx="34">
                  <c:v>11853.5</c:v>
                </c:pt>
                <c:pt idx="35">
                  <c:v>11855.5</c:v>
                </c:pt>
                <c:pt idx="36">
                  <c:v>11907</c:v>
                </c:pt>
                <c:pt idx="37">
                  <c:v>11907</c:v>
                </c:pt>
                <c:pt idx="38">
                  <c:v>11907</c:v>
                </c:pt>
                <c:pt idx="39">
                  <c:v>11907.5</c:v>
                </c:pt>
                <c:pt idx="40">
                  <c:v>11907.5</c:v>
                </c:pt>
                <c:pt idx="41">
                  <c:v>11907.5</c:v>
                </c:pt>
                <c:pt idx="42">
                  <c:v>11948.5</c:v>
                </c:pt>
                <c:pt idx="43">
                  <c:v>11948.5</c:v>
                </c:pt>
                <c:pt idx="44">
                  <c:v>11952.5</c:v>
                </c:pt>
                <c:pt idx="45">
                  <c:v>11953.5</c:v>
                </c:pt>
                <c:pt idx="46">
                  <c:v>11953.5</c:v>
                </c:pt>
                <c:pt idx="47">
                  <c:v>11954</c:v>
                </c:pt>
                <c:pt idx="48">
                  <c:v>11954</c:v>
                </c:pt>
                <c:pt idx="49">
                  <c:v>12000</c:v>
                </c:pt>
                <c:pt idx="50">
                  <c:v>12000</c:v>
                </c:pt>
                <c:pt idx="51">
                  <c:v>12033.5</c:v>
                </c:pt>
                <c:pt idx="52">
                  <c:v>12033.5</c:v>
                </c:pt>
                <c:pt idx="53">
                  <c:v>19381.5</c:v>
                </c:pt>
                <c:pt idx="54">
                  <c:v>19432.5</c:v>
                </c:pt>
                <c:pt idx="55">
                  <c:v>19433</c:v>
                </c:pt>
                <c:pt idx="56">
                  <c:v>19433.5</c:v>
                </c:pt>
              </c:numCache>
            </c:numRef>
          </c:xVal>
          <c:yVal>
            <c:numRef>
              <c:f>Active!$R$21:$R$996</c:f>
              <c:numCache>
                <c:formatCode>General</c:formatCode>
                <c:ptCount val="976"/>
                <c:pt idx="44">
                  <c:v>7.1927350007172208E-2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76F-49D0-A794-574395587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2443920"/>
        <c:axId val="1"/>
      </c:scatterChart>
      <c:valAx>
        <c:axId val="57244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443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B58C2D2D-4C70-F064-632F-AB8B5C382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937"/>
  <sheetViews>
    <sheetView tabSelected="1" workbookViewId="0">
      <pane xSplit="14" ySplit="21" topLeftCell="O61" activePane="bottomRight" state="frozen"/>
      <selection pane="topRight" activeCell="O1" sqref="O1"/>
      <selection pane="bottomLeft" activeCell="A22" sqref="A22"/>
      <selection pane="bottomRight" activeCell="D9" sqref="D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.28515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36</v>
      </c>
      <c r="F1" s="31" t="s">
        <v>34</v>
      </c>
      <c r="G1" s="32">
        <v>0</v>
      </c>
      <c r="H1" s="40"/>
      <c r="I1" s="33" t="s">
        <v>13</v>
      </c>
      <c r="J1" s="34" t="s">
        <v>34</v>
      </c>
      <c r="K1" s="35">
        <v>12.03162</v>
      </c>
      <c r="L1" s="36">
        <v>-62.561599999999999</v>
      </c>
      <c r="M1" s="37">
        <v>52500.281999999999</v>
      </c>
      <c r="N1" s="37">
        <v>0.38814626000000002</v>
      </c>
      <c r="O1" s="33" t="s">
        <v>35</v>
      </c>
    </row>
    <row r="2" spans="1:15" x14ac:dyDescent="0.2">
      <c r="A2" t="s">
        <v>23</v>
      </c>
      <c r="B2" t="s">
        <v>35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24776.1574</v>
      </c>
      <c r="D4" s="28">
        <v>0.38813579999999998</v>
      </c>
    </row>
    <row r="5" spans="1:15" ht="13.5" thickTop="1" x14ac:dyDescent="0.2">
      <c r="A5" s="9" t="s">
        <v>25</v>
      </c>
      <c r="B5" s="10"/>
      <c r="C5" s="11">
        <v>-9.5</v>
      </c>
      <c r="D5" s="10" t="s">
        <v>26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52500.281999999999</v>
      </c>
      <c r="D7" s="33" t="s">
        <v>37</v>
      </c>
    </row>
    <row r="8" spans="1:15" x14ac:dyDescent="0.2">
      <c r="A8" t="s">
        <v>3</v>
      </c>
      <c r="C8" s="8">
        <v>0.38814626000000002</v>
      </c>
      <c r="D8" s="29" t="s">
        <v>37</v>
      </c>
    </row>
    <row r="9" spans="1:15" x14ac:dyDescent="0.2">
      <c r="A9" s="24" t="s">
        <v>29</v>
      </c>
      <c r="C9" s="25">
        <v>22</v>
      </c>
      <c r="D9" s="22" t="str">
        <f>"F"&amp;C9</f>
        <v>F22</v>
      </c>
      <c r="E9" s="23" t="str">
        <f>"G"&amp;C9</f>
        <v>G22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INTERCEPT(INDIRECT($E$9):G989,INDIRECT($D$9):F989)</f>
        <v>-2.1139826816165275E-3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SLOPE(INDIRECT($E$9):G989,INDIRECT($D$9):F989)</f>
        <v>-2.5373082666483647E-6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(C7+C11)+(C8+C12)*INT(MAX(F21:F3530))</f>
        <v>60043.076849085774</v>
      </c>
      <c r="E15" s="14" t="s">
        <v>31</v>
      </c>
      <c r="F15" s="38">
        <v>1</v>
      </c>
    </row>
    <row r="16" spans="1:15" x14ac:dyDescent="0.2">
      <c r="A16" s="16" t="s">
        <v>4</v>
      </c>
      <c r="B16" s="10"/>
      <c r="C16" s="17">
        <f ca="1">+C8+C12</f>
        <v>0.38814372269173336</v>
      </c>
      <c r="E16" s="14" t="s">
        <v>27</v>
      </c>
      <c r="F16" s="39">
        <f ca="1">NOW()+15018.5+$C$5/24</f>
        <v>60093.690024884258</v>
      </c>
    </row>
    <row r="17" spans="1:18" ht="13.5" thickBot="1" x14ac:dyDescent="0.25">
      <c r="A17" s="14" t="s">
        <v>24</v>
      </c>
      <c r="B17" s="10"/>
      <c r="C17" s="10">
        <f>COUNT(C21:C2188)</f>
        <v>57</v>
      </c>
      <c r="E17" s="14" t="s">
        <v>32</v>
      </c>
      <c r="F17" s="15">
        <f ca="1">ROUND(2*(F16-$C$7)/$C$8,0)/2+F15</f>
        <v>19564.5</v>
      </c>
    </row>
    <row r="18" spans="1:18" ht="14.25" thickTop="1" thickBot="1" x14ac:dyDescent="0.25">
      <c r="A18" s="16" t="s">
        <v>5</v>
      </c>
      <c r="B18" s="10"/>
      <c r="C18" s="19">
        <f ca="1">+C15</f>
        <v>60043.076849085774</v>
      </c>
      <c r="D18" s="20">
        <f ca="1">+C16</f>
        <v>0.38814372269173336</v>
      </c>
      <c r="E18" s="14" t="s">
        <v>33</v>
      </c>
      <c r="F18" s="23">
        <f ca="1">ROUND(2*(F16-$C$15)/$C$16,0)/2+F15</f>
        <v>131.5</v>
      </c>
    </row>
    <row r="19" spans="1:18" ht="13.5" thickTop="1" x14ac:dyDescent="0.2">
      <c r="E19" s="14" t="s">
        <v>28</v>
      </c>
      <c r="F19" s="18">
        <f ca="1">+$C$15+$C$16*F18-15018.5-$C$5/24</f>
        <v>45076.01358195307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69</v>
      </c>
      <c r="I20" s="7" t="s">
        <v>70</v>
      </c>
      <c r="J20" s="7" t="s">
        <v>71</v>
      </c>
      <c r="K20" s="7" t="s">
        <v>72</v>
      </c>
      <c r="L20" s="7" t="s">
        <v>73</v>
      </c>
      <c r="M20" s="7" t="s">
        <v>74</v>
      </c>
      <c r="N20" s="7" t="s">
        <v>75</v>
      </c>
      <c r="O20" s="7" t="s">
        <v>22</v>
      </c>
      <c r="P20" s="6" t="s">
        <v>21</v>
      </c>
      <c r="Q20" s="4" t="s">
        <v>14</v>
      </c>
      <c r="R20" s="26" t="s">
        <v>30</v>
      </c>
    </row>
    <row r="21" spans="1:18" x14ac:dyDescent="0.2">
      <c r="A21" t="s">
        <v>38</v>
      </c>
      <c r="C21" s="8">
        <v>24776.1574</v>
      </c>
      <c r="D21" s="8"/>
      <c r="E21" s="41">
        <f>+(C21-C$7)/C$8-0.5</f>
        <v>-71427.504346248243</v>
      </c>
      <c r="F21">
        <f t="shared" ref="F21:F52" si="0">ROUND(2*E21,0)/2</f>
        <v>-71427.5</v>
      </c>
      <c r="G21">
        <f t="shared" ref="G21:G64" si="1">+C21-(C$7+F21*C$8)</f>
        <v>0.1923861500035855</v>
      </c>
      <c r="K21">
        <f t="shared" ref="K21:K64" si="2">+G21</f>
        <v>0.1923861500035855</v>
      </c>
      <c r="O21">
        <f t="shared" ref="O21:O52" ca="1" si="3">+C$11+C$12*$F21</f>
        <v>0.17911960353440953</v>
      </c>
      <c r="Q21" s="2">
        <f t="shared" ref="Q21:Q52" si="4">+C21-15018.5</f>
        <v>9757.6574000000001</v>
      </c>
    </row>
    <row r="22" spans="1:18" x14ac:dyDescent="0.2">
      <c r="A22" t="s">
        <v>37</v>
      </c>
      <c r="C22" s="8">
        <f>C$7</f>
        <v>52500.281999999999</v>
      </c>
      <c r="D22" s="8" t="s">
        <v>13</v>
      </c>
      <c r="E22">
        <f t="shared" ref="E22:E53" si="5">+(C22-C$7)/C$8</f>
        <v>0</v>
      </c>
      <c r="F22">
        <f t="shared" si="0"/>
        <v>0</v>
      </c>
      <c r="G22">
        <f t="shared" si="1"/>
        <v>0</v>
      </c>
      <c r="K22">
        <f t="shared" si="2"/>
        <v>0</v>
      </c>
      <c r="O22">
        <f t="shared" ca="1" si="3"/>
        <v>-2.1139826816165275E-3</v>
      </c>
      <c r="Q22" s="2">
        <f t="shared" si="4"/>
        <v>37481.781999999999</v>
      </c>
    </row>
    <row r="23" spans="1:18" x14ac:dyDescent="0.2">
      <c r="A23" t="s">
        <v>65</v>
      </c>
      <c r="B23" s="3" t="str">
        <f t="shared" ref="B23:B49" si="6">IF(F23=INT(F23),"I","II")</f>
        <v>I</v>
      </c>
      <c r="C23" s="8">
        <v>51870.32</v>
      </c>
      <c r="D23" s="8">
        <v>0</v>
      </c>
      <c r="E23">
        <f t="shared" si="5"/>
        <v>-1623.0015973875402</v>
      </c>
      <c r="F23">
        <f t="shared" si="0"/>
        <v>-1623</v>
      </c>
      <c r="G23">
        <f t="shared" si="1"/>
        <v>-6.2002000049687922E-4</v>
      </c>
      <c r="K23">
        <f t="shared" si="2"/>
        <v>-6.2002000049687922E-4</v>
      </c>
      <c r="O23">
        <f t="shared" ca="1" si="3"/>
        <v>2.0040686351537685E-3</v>
      </c>
      <c r="Q23" s="2">
        <f t="shared" si="4"/>
        <v>36851.82</v>
      </c>
    </row>
    <row r="24" spans="1:18" x14ac:dyDescent="0.2">
      <c r="A24" t="s">
        <v>66</v>
      </c>
      <c r="B24" s="3" t="str">
        <f t="shared" si="6"/>
        <v>I</v>
      </c>
      <c r="C24" s="8">
        <v>52500.277999999998</v>
      </c>
      <c r="D24" s="8">
        <v>2.9999999999999997E-4</v>
      </c>
      <c r="E24">
        <f t="shared" si="5"/>
        <v>-1.0305393644176571E-2</v>
      </c>
      <c r="F24">
        <f t="shared" si="0"/>
        <v>0</v>
      </c>
      <c r="G24">
        <f t="shared" si="1"/>
        <v>-4.0000000008149073E-3</v>
      </c>
      <c r="K24">
        <f t="shared" si="2"/>
        <v>-4.0000000008149073E-3</v>
      </c>
      <c r="O24">
        <f t="shared" ca="1" si="3"/>
        <v>-2.1139826816165275E-3</v>
      </c>
      <c r="Q24" s="2">
        <f t="shared" si="4"/>
        <v>37481.777999999998</v>
      </c>
    </row>
    <row r="25" spans="1:18" x14ac:dyDescent="0.2">
      <c r="A25" t="s">
        <v>67</v>
      </c>
      <c r="B25" s="3" t="str">
        <f t="shared" si="6"/>
        <v>II</v>
      </c>
      <c r="C25" s="8">
        <v>53106.752999999997</v>
      </c>
      <c r="D25" s="8">
        <v>2.9999999999999997E-4</v>
      </c>
      <c r="E25">
        <f t="shared" si="5"/>
        <v>1562.4805968760274</v>
      </c>
      <c r="F25">
        <f t="shared" si="0"/>
        <v>1562.5</v>
      </c>
      <c r="G25">
        <f t="shared" si="1"/>
        <v>-7.5312500048312359E-3</v>
      </c>
      <c r="K25">
        <f t="shared" si="2"/>
        <v>-7.5312500048312359E-3</v>
      </c>
      <c r="O25">
        <f t="shared" ca="1" si="3"/>
        <v>-6.0785268482545975E-3</v>
      </c>
      <c r="Q25" s="2">
        <f t="shared" si="4"/>
        <v>38088.252999999997</v>
      </c>
    </row>
    <row r="26" spans="1:18" x14ac:dyDescent="0.2">
      <c r="A26" t="s">
        <v>68</v>
      </c>
      <c r="B26" s="3" t="str">
        <f t="shared" si="6"/>
        <v>I</v>
      </c>
      <c r="C26" s="8">
        <v>55693.924129999999</v>
      </c>
      <c r="D26" s="8">
        <v>1.41E-3</v>
      </c>
      <c r="E26">
        <f t="shared" si="5"/>
        <v>8227.934825392882</v>
      </c>
      <c r="F26">
        <f t="shared" si="0"/>
        <v>8228</v>
      </c>
      <c r="G26">
        <f t="shared" si="1"/>
        <v>-2.5297280000813771E-2</v>
      </c>
      <c r="K26">
        <f t="shared" si="2"/>
        <v>-2.5297280000813771E-2</v>
      </c>
      <c r="O26">
        <f t="shared" ca="1" si="3"/>
        <v>-2.2990955099599274E-2</v>
      </c>
      <c r="Q26" s="2">
        <f t="shared" si="4"/>
        <v>40675.424129999999</v>
      </c>
    </row>
    <row r="27" spans="1:18" x14ac:dyDescent="0.2">
      <c r="A27" t="s">
        <v>68</v>
      </c>
      <c r="B27" s="3" t="str">
        <f t="shared" si="6"/>
        <v>II</v>
      </c>
      <c r="C27" s="8">
        <v>55694.895279999997</v>
      </c>
      <c r="D27" s="8">
        <v>1.1299999999999999E-3</v>
      </c>
      <c r="E27">
        <f t="shared" si="5"/>
        <v>8230.4368461517515</v>
      </c>
      <c r="F27">
        <f t="shared" si="0"/>
        <v>8230.5</v>
      </c>
      <c r="G27">
        <f t="shared" si="1"/>
        <v>-2.4512930001947097E-2</v>
      </c>
      <c r="K27">
        <f t="shared" si="2"/>
        <v>-2.4512930001947097E-2</v>
      </c>
      <c r="O27">
        <f t="shared" ca="1" si="3"/>
        <v>-2.2997298370265894E-2</v>
      </c>
      <c r="Q27" s="2">
        <f t="shared" si="4"/>
        <v>40676.395279999997</v>
      </c>
    </row>
    <row r="28" spans="1:18" x14ac:dyDescent="0.2">
      <c r="A28" t="s">
        <v>68</v>
      </c>
      <c r="B28" s="3" t="str">
        <f t="shared" si="6"/>
        <v>I</v>
      </c>
      <c r="C28" s="8">
        <v>55705.956819999999</v>
      </c>
      <c r="D28" s="8">
        <v>1.25E-3</v>
      </c>
      <c r="E28">
        <f t="shared" si="5"/>
        <v>8258.9352271486532</v>
      </c>
      <c r="F28">
        <f t="shared" si="0"/>
        <v>8259</v>
      </c>
      <c r="G28">
        <f t="shared" si="1"/>
        <v>-2.5141340003756341E-2</v>
      </c>
      <c r="K28">
        <f t="shared" si="2"/>
        <v>-2.5141340003756341E-2</v>
      </c>
      <c r="O28">
        <f t="shared" ca="1" si="3"/>
        <v>-2.3069611655865373E-2</v>
      </c>
      <c r="Q28" s="2">
        <f t="shared" si="4"/>
        <v>40687.456819999999</v>
      </c>
    </row>
    <row r="29" spans="1:18" x14ac:dyDescent="0.2">
      <c r="A29" t="s">
        <v>68</v>
      </c>
      <c r="B29" s="3" t="str">
        <f t="shared" si="6"/>
        <v>II</v>
      </c>
      <c r="C29" s="8">
        <v>55708.867680000003</v>
      </c>
      <c r="D29" s="8">
        <v>1.1199999999999999E-3</v>
      </c>
      <c r="E29">
        <f t="shared" si="5"/>
        <v>8266.4346166829055</v>
      </c>
      <c r="F29">
        <f t="shared" si="0"/>
        <v>8266.5</v>
      </c>
      <c r="G29">
        <f t="shared" si="1"/>
        <v>-2.5378289996297099E-2</v>
      </c>
      <c r="K29">
        <f t="shared" si="2"/>
        <v>-2.5378289996297099E-2</v>
      </c>
      <c r="O29">
        <f t="shared" ca="1" si="3"/>
        <v>-2.3088641467865233E-2</v>
      </c>
      <c r="Q29" s="2">
        <f t="shared" si="4"/>
        <v>40690.367680000003</v>
      </c>
    </row>
    <row r="30" spans="1:18" x14ac:dyDescent="0.2">
      <c r="A30" t="s">
        <v>68</v>
      </c>
      <c r="B30" s="3" t="str">
        <f t="shared" si="6"/>
        <v>I</v>
      </c>
      <c r="C30" s="8">
        <v>55709.061229999999</v>
      </c>
      <c r="D30" s="8">
        <v>1.15E-3</v>
      </c>
      <c r="E30">
        <f t="shared" si="5"/>
        <v>8266.9332689177518</v>
      </c>
      <c r="F30">
        <f t="shared" si="0"/>
        <v>8267</v>
      </c>
      <c r="G30">
        <f t="shared" si="1"/>
        <v>-2.5901419998263009E-2</v>
      </c>
      <c r="K30">
        <f t="shared" si="2"/>
        <v>-2.5901419998263009E-2</v>
      </c>
      <c r="O30">
        <f t="shared" ca="1" si="3"/>
        <v>-2.3089910121998559E-2</v>
      </c>
      <c r="Q30" s="2">
        <f t="shared" si="4"/>
        <v>40690.561229999999</v>
      </c>
    </row>
    <row r="31" spans="1:18" x14ac:dyDescent="0.2">
      <c r="A31" t="s">
        <v>68</v>
      </c>
      <c r="B31" s="3" t="str">
        <f t="shared" si="6"/>
        <v>I</v>
      </c>
      <c r="C31" s="8">
        <v>55726.916810000002</v>
      </c>
      <c r="D31" s="8">
        <v>1.0499999999999999E-3</v>
      </c>
      <c r="E31">
        <f t="shared" si="5"/>
        <v>8312.9354640696602</v>
      </c>
      <c r="F31">
        <f t="shared" si="0"/>
        <v>8313</v>
      </c>
      <c r="G31">
        <f t="shared" si="1"/>
        <v>-2.5049379997653887E-2</v>
      </c>
      <c r="K31">
        <f t="shared" si="2"/>
        <v>-2.5049379997653887E-2</v>
      </c>
      <c r="O31">
        <f t="shared" ca="1" si="3"/>
        <v>-2.3206626302264385E-2</v>
      </c>
      <c r="Q31" s="2">
        <f t="shared" si="4"/>
        <v>40708.416810000002</v>
      </c>
    </row>
    <row r="32" spans="1:18" x14ac:dyDescent="0.2">
      <c r="A32" t="s">
        <v>68</v>
      </c>
      <c r="B32" s="3" t="str">
        <f t="shared" si="6"/>
        <v>II</v>
      </c>
      <c r="C32" s="8">
        <v>55746.905850000003</v>
      </c>
      <c r="D32" s="8">
        <v>1.1199999999999999E-3</v>
      </c>
      <c r="E32">
        <f t="shared" si="5"/>
        <v>8364.4341955014679</v>
      </c>
      <c r="F32">
        <f t="shared" si="0"/>
        <v>8364.5</v>
      </c>
      <c r="G32">
        <f t="shared" si="1"/>
        <v>-2.5541769995470531E-2</v>
      </c>
      <c r="K32">
        <f t="shared" si="2"/>
        <v>-2.5541769995470531E-2</v>
      </c>
      <c r="O32">
        <f t="shared" ca="1" si="3"/>
        <v>-2.3337297677996773E-2</v>
      </c>
      <c r="Q32" s="2">
        <f t="shared" si="4"/>
        <v>40728.405850000003</v>
      </c>
    </row>
    <row r="33" spans="1:17" x14ac:dyDescent="0.2">
      <c r="A33" t="s">
        <v>68</v>
      </c>
      <c r="B33" s="3" t="str">
        <f t="shared" si="6"/>
        <v>II</v>
      </c>
      <c r="C33" s="8">
        <v>56062.079760000001</v>
      </c>
      <c r="D33" s="8">
        <v>1.0399999999999999E-3</v>
      </c>
      <c r="E33">
        <f t="shared" si="5"/>
        <v>9176.431997567106</v>
      </c>
      <c r="F33">
        <f t="shared" si="0"/>
        <v>9176.5</v>
      </c>
      <c r="G33">
        <f t="shared" si="1"/>
        <v>-2.6394889995572157E-2</v>
      </c>
      <c r="K33">
        <f t="shared" si="2"/>
        <v>-2.6394889995572157E-2</v>
      </c>
      <c r="O33">
        <f t="shared" ca="1" si="3"/>
        <v>-2.5397591990515247E-2</v>
      </c>
      <c r="Q33" s="2">
        <f t="shared" si="4"/>
        <v>41043.579760000001</v>
      </c>
    </row>
    <row r="34" spans="1:17" x14ac:dyDescent="0.2">
      <c r="A34" t="s">
        <v>68</v>
      </c>
      <c r="B34" s="3" t="str">
        <f t="shared" si="6"/>
        <v>II</v>
      </c>
      <c r="C34" s="8">
        <v>56067.902470000001</v>
      </c>
      <c r="D34" s="8">
        <v>1.1299999999999999E-3</v>
      </c>
      <c r="E34">
        <f t="shared" si="5"/>
        <v>9191.4333272205204</v>
      </c>
      <c r="F34">
        <f t="shared" si="0"/>
        <v>9191.5</v>
      </c>
      <c r="G34">
        <f t="shared" si="1"/>
        <v>-2.5878789994749241E-2</v>
      </c>
      <c r="K34">
        <f t="shared" si="2"/>
        <v>-2.5878789994749241E-2</v>
      </c>
      <c r="O34">
        <f t="shared" ca="1" si="3"/>
        <v>-2.543565161451497E-2</v>
      </c>
      <c r="Q34" s="2">
        <f t="shared" si="4"/>
        <v>41049.402470000001</v>
      </c>
    </row>
    <row r="35" spans="1:17" x14ac:dyDescent="0.2">
      <c r="A35" t="s">
        <v>68</v>
      </c>
      <c r="B35" s="3" t="str">
        <f t="shared" si="6"/>
        <v>I</v>
      </c>
      <c r="C35" s="8">
        <v>56068.096790000003</v>
      </c>
      <c r="D35" s="8">
        <v>1.2999999999999999E-3</v>
      </c>
      <c r="E35">
        <f t="shared" si="5"/>
        <v>9191.9339632436586</v>
      </c>
      <c r="F35">
        <f t="shared" si="0"/>
        <v>9192</v>
      </c>
      <c r="G35">
        <f t="shared" si="1"/>
        <v>-2.5631919997977093E-2</v>
      </c>
      <c r="K35">
        <f t="shared" si="2"/>
        <v>-2.5631919997977093E-2</v>
      </c>
      <c r="O35">
        <f t="shared" ca="1" si="3"/>
        <v>-2.5436920268648296E-2</v>
      </c>
      <c r="Q35" s="2">
        <f t="shared" si="4"/>
        <v>41049.596790000003</v>
      </c>
    </row>
    <row r="36" spans="1:17" x14ac:dyDescent="0.2">
      <c r="A36" t="s">
        <v>68</v>
      </c>
      <c r="B36" s="3" t="str">
        <f t="shared" si="6"/>
        <v>II</v>
      </c>
      <c r="C36" s="8">
        <v>56093.908969999997</v>
      </c>
      <c r="D36" s="8">
        <v>9.3000000000000005E-4</v>
      </c>
      <c r="E36">
        <f t="shared" si="5"/>
        <v>9258.4351321586801</v>
      </c>
      <c r="F36">
        <f t="shared" si="0"/>
        <v>9258.5</v>
      </c>
      <c r="G36">
        <f t="shared" si="1"/>
        <v>-2.5178210002195556E-2</v>
      </c>
      <c r="K36">
        <f t="shared" si="2"/>
        <v>-2.5178210002195556E-2</v>
      </c>
      <c r="O36">
        <f t="shared" ca="1" si="3"/>
        <v>-2.5605651268380412E-2</v>
      </c>
      <c r="Q36" s="2">
        <f t="shared" si="4"/>
        <v>41075.408969999997</v>
      </c>
    </row>
    <row r="37" spans="1:17" x14ac:dyDescent="0.2">
      <c r="A37" t="s">
        <v>68</v>
      </c>
      <c r="B37" s="3" t="str">
        <f t="shared" si="6"/>
        <v>I</v>
      </c>
      <c r="C37" s="8">
        <v>56099.924650000001</v>
      </c>
      <c r="D37" s="8">
        <v>1.1800000000000001E-3</v>
      </c>
      <c r="E37">
        <f t="shared" si="5"/>
        <v>9273.9336197648827</v>
      </c>
      <c r="F37">
        <f t="shared" si="0"/>
        <v>9274</v>
      </c>
      <c r="G37">
        <f t="shared" si="1"/>
        <v>-2.5765239995962474E-2</v>
      </c>
      <c r="K37">
        <f t="shared" si="2"/>
        <v>-2.5765239995962474E-2</v>
      </c>
      <c r="O37">
        <f t="shared" ca="1" si="3"/>
        <v>-2.5644979546513461E-2</v>
      </c>
      <c r="Q37" s="2">
        <f t="shared" si="4"/>
        <v>41081.424650000001</v>
      </c>
    </row>
    <row r="38" spans="1:17" x14ac:dyDescent="0.2">
      <c r="A38" t="s">
        <v>68</v>
      </c>
      <c r="B38" s="3" t="str">
        <f t="shared" si="6"/>
        <v>II</v>
      </c>
      <c r="C38" s="8">
        <v>56110.986089999999</v>
      </c>
      <c r="D38" s="8">
        <v>1.2199999999999999E-3</v>
      </c>
      <c r="E38">
        <f t="shared" si="5"/>
        <v>9302.4317431269319</v>
      </c>
      <c r="F38">
        <f t="shared" si="0"/>
        <v>9302.5</v>
      </c>
      <c r="G38">
        <f t="shared" si="1"/>
        <v>-2.6493650002521463E-2</v>
      </c>
      <c r="K38">
        <f t="shared" si="2"/>
        <v>-2.6493650002521463E-2</v>
      </c>
      <c r="O38">
        <f t="shared" ca="1" si="3"/>
        <v>-2.571729283211294E-2</v>
      </c>
      <c r="Q38" s="2">
        <f t="shared" si="4"/>
        <v>41092.486089999999</v>
      </c>
    </row>
    <row r="39" spans="1:17" x14ac:dyDescent="0.2">
      <c r="A39" t="s">
        <v>68</v>
      </c>
      <c r="B39" s="3" t="str">
        <f t="shared" si="6"/>
        <v>I</v>
      </c>
      <c r="C39" s="8">
        <v>56406.94846</v>
      </c>
      <c r="D39" s="8">
        <v>1.4599999999999999E-3</v>
      </c>
      <c r="E39">
        <f t="shared" si="5"/>
        <v>10064.933924649951</v>
      </c>
      <c r="F39">
        <f t="shared" si="0"/>
        <v>10065</v>
      </c>
      <c r="G39">
        <f t="shared" si="1"/>
        <v>-2.5646900001447648E-2</v>
      </c>
      <c r="K39">
        <f t="shared" si="2"/>
        <v>-2.5646900001447648E-2</v>
      </c>
      <c r="O39">
        <f t="shared" ca="1" si="3"/>
        <v>-2.7651990385432319E-2</v>
      </c>
      <c r="Q39" s="2">
        <f t="shared" si="4"/>
        <v>41388.44846</v>
      </c>
    </row>
    <row r="40" spans="1:17" x14ac:dyDescent="0.2">
      <c r="A40" t="s">
        <v>68</v>
      </c>
      <c r="B40" s="3" t="str">
        <f t="shared" si="6"/>
        <v>II</v>
      </c>
      <c r="C40" s="8">
        <v>56407.141360000001</v>
      </c>
      <c r="D40" s="8">
        <v>1.2999999999999999E-3</v>
      </c>
      <c r="E40">
        <f t="shared" si="5"/>
        <v>10065.430902258344</v>
      </c>
      <c r="F40">
        <f t="shared" si="0"/>
        <v>10065.5</v>
      </c>
      <c r="G40">
        <f t="shared" si="1"/>
        <v>-2.6820029997907113E-2</v>
      </c>
      <c r="K40">
        <f t="shared" si="2"/>
        <v>-2.6820029997907113E-2</v>
      </c>
      <c r="O40">
        <f t="shared" ca="1" si="3"/>
        <v>-2.7653259039565642E-2</v>
      </c>
      <c r="Q40" s="2">
        <f t="shared" si="4"/>
        <v>41388.641360000001</v>
      </c>
    </row>
    <row r="41" spans="1:17" x14ac:dyDescent="0.2">
      <c r="A41" t="s">
        <v>68</v>
      </c>
      <c r="B41" s="3" t="str">
        <f t="shared" si="6"/>
        <v>I</v>
      </c>
      <c r="C41" s="8">
        <v>56411.993430000002</v>
      </c>
      <c r="D41" s="8">
        <v>1.5499999999999999E-3</v>
      </c>
      <c r="E41">
        <f t="shared" si="5"/>
        <v>10077.931525090575</v>
      </c>
      <c r="F41">
        <f t="shared" si="0"/>
        <v>10078</v>
      </c>
      <c r="G41">
        <f t="shared" si="1"/>
        <v>-2.6578279997920617E-2</v>
      </c>
      <c r="K41">
        <f t="shared" si="2"/>
        <v>-2.6578279997920617E-2</v>
      </c>
      <c r="O41">
        <f t="shared" ca="1" si="3"/>
        <v>-2.7684975392898745E-2</v>
      </c>
      <c r="Q41" s="2">
        <f t="shared" si="4"/>
        <v>41393.493430000002</v>
      </c>
    </row>
    <row r="42" spans="1:17" x14ac:dyDescent="0.2">
      <c r="A42" t="s">
        <v>68</v>
      </c>
      <c r="B42" s="3" t="str">
        <f t="shared" si="6"/>
        <v>II</v>
      </c>
      <c r="C42" s="8">
        <v>56412.18664</v>
      </c>
      <c r="D42" s="8">
        <v>1.39E-3</v>
      </c>
      <c r="E42">
        <f t="shared" si="5"/>
        <v>10078.429301366965</v>
      </c>
      <c r="F42">
        <f t="shared" si="0"/>
        <v>10078.5</v>
      </c>
      <c r="G42">
        <f t="shared" si="1"/>
        <v>-2.7441409998573363E-2</v>
      </c>
      <c r="K42">
        <f t="shared" si="2"/>
        <v>-2.7441409998573363E-2</v>
      </c>
      <c r="O42">
        <f t="shared" ca="1" si="3"/>
        <v>-2.7686244047032071E-2</v>
      </c>
      <c r="Q42" s="2">
        <f t="shared" si="4"/>
        <v>41393.68664</v>
      </c>
    </row>
    <row r="43" spans="1:17" x14ac:dyDescent="0.2">
      <c r="A43" t="s">
        <v>68</v>
      </c>
      <c r="B43" s="3" t="str">
        <f t="shared" si="6"/>
        <v>II</v>
      </c>
      <c r="C43" s="8">
        <v>56723.090179999999</v>
      </c>
      <c r="D43" s="8">
        <v>4.4999999999999999E-4</v>
      </c>
      <c r="E43">
        <f t="shared" si="5"/>
        <v>10879.425142470778</v>
      </c>
      <c r="F43">
        <f t="shared" si="0"/>
        <v>10879.5</v>
      </c>
      <c r="G43">
        <f t="shared" si="1"/>
        <v>-2.9055669998342637E-2</v>
      </c>
      <c r="K43">
        <f t="shared" si="2"/>
        <v>-2.9055669998342637E-2</v>
      </c>
      <c r="O43">
        <f t="shared" ca="1" si="3"/>
        <v>-2.9718627968617413E-2</v>
      </c>
      <c r="Q43" s="2">
        <f t="shared" si="4"/>
        <v>41704.590179999999</v>
      </c>
    </row>
    <row r="44" spans="1:17" x14ac:dyDescent="0.2">
      <c r="A44" t="s">
        <v>68</v>
      </c>
      <c r="B44" s="3" t="str">
        <f t="shared" si="6"/>
        <v>II</v>
      </c>
      <c r="C44" s="8">
        <v>56751.035989999997</v>
      </c>
      <c r="D44" s="8">
        <v>1.25E-3</v>
      </c>
      <c r="E44">
        <f t="shared" si="5"/>
        <v>10951.423285644945</v>
      </c>
      <c r="F44">
        <f t="shared" si="0"/>
        <v>10951.5</v>
      </c>
      <c r="G44">
        <f t="shared" si="1"/>
        <v>-2.9776390001643449E-2</v>
      </c>
      <c r="K44">
        <f t="shared" si="2"/>
        <v>-2.9776390001643449E-2</v>
      </c>
      <c r="O44">
        <f t="shared" ca="1" si="3"/>
        <v>-2.9901314163816094E-2</v>
      </c>
      <c r="Q44" s="2">
        <f t="shared" si="4"/>
        <v>41732.535989999997</v>
      </c>
    </row>
    <row r="45" spans="1:17" x14ac:dyDescent="0.2">
      <c r="A45" t="s">
        <v>68</v>
      </c>
      <c r="B45" s="3" t="str">
        <f t="shared" si="6"/>
        <v>II</v>
      </c>
      <c r="C45" s="8">
        <v>56752.97711</v>
      </c>
      <c r="D45" s="8">
        <v>1.24E-3</v>
      </c>
      <c r="E45">
        <f t="shared" si="5"/>
        <v>10956.424287071581</v>
      </c>
      <c r="F45">
        <f t="shared" si="0"/>
        <v>10956.5</v>
      </c>
      <c r="G45">
        <f t="shared" si="1"/>
        <v>-2.9387690003204625E-2</v>
      </c>
      <c r="K45">
        <f t="shared" si="2"/>
        <v>-2.9387690003204625E-2</v>
      </c>
      <c r="O45">
        <f t="shared" ca="1" si="3"/>
        <v>-2.9914000705149334E-2</v>
      </c>
      <c r="Q45" s="2">
        <f t="shared" si="4"/>
        <v>41734.47711</v>
      </c>
    </row>
    <row r="46" spans="1:17" x14ac:dyDescent="0.2">
      <c r="A46" t="s">
        <v>68</v>
      </c>
      <c r="B46" s="3" t="str">
        <f t="shared" si="6"/>
        <v>II</v>
      </c>
      <c r="C46" s="8">
        <v>56780.92308</v>
      </c>
      <c r="D46" s="8">
        <v>1.9000000000000001E-4</v>
      </c>
      <c r="E46">
        <f t="shared" si="5"/>
        <v>11028.422842461501</v>
      </c>
      <c r="F46">
        <f t="shared" si="0"/>
        <v>11028.5</v>
      </c>
      <c r="G46">
        <f t="shared" si="1"/>
        <v>-2.9948409995995462E-2</v>
      </c>
      <c r="K46">
        <f t="shared" si="2"/>
        <v>-2.9948409995995462E-2</v>
      </c>
      <c r="O46">
        <f t="shared" ca="1" si="3"/>
        <v>-3.0096686900348019E-2</v>
      </c>
      <c r="Q46" s="2">
        <f t="shared" si="4"/>
        <v>41762.42308</v>
      </c>
    </row>
    <row r="47" spans="1:17" x14ac:dyDescent="0.2">
      <c r="A47" t="s">
        <v>68</v>
      </c>
      <c r="B47" s="3" t="str">
        <f t="shared" si="6"/>
        <v>I</v>
      </c>
      <c r="C47" s="8">
        <v>56781.118779999997</v>
      </c>
      <c r="D47" s="8">
        <v>1.9E-3</v>
      </c>
      <c r="E47">
        <f t="shared" si="5"/>
        <v>11028.927033845432</v>
      </c>
      <c r="F47">
        <f t="shared" si="0"/>
        <v>11029</v>
      </c>
      <c r="G47">
        <f t="shared" si="1"/>
        <v>-2.8321540004981216E-2</v>
      </c>
      <c r="K47">
        <f t="shared" si="2"/>
        <v>-2.8321540004981216E-2</v>
      </c>
      <c r="O47">
        <f t="shared" ca="1" si="3"/>
        <v>-3.0097955554481342E-2</v>
      </c>
      <c r="Q47" s="2">
        <f t="shared" si="4"/>
        <v>41762.618779999997</v>
      </c>
    </row>
    <row r="48" spans="1:17" x14ac:dyDescent="0.2">
      <c r="A48" t="s">
        <v>68</v>
      </c>
      <c r="B48" s="3" t="str">
        <f t="shared" si="6"/>
        <v>I</v>
      </c>
      <c r="C48" s="8">
        <v>56781.89589</v>
      </c>
      <c r="D48" s="8">
        <v>1.5E-3</v>
      </c>
      <c r="E48">
        <f t="shared" si="5"/>
        <v>11030.929139958736</v>
      </c>
      <c r="F48">
        <f t="shared" si="0"/>
        <v>11031</v>
      </c>
      <c r="G48">
        <f t="shared" si="1"/>
        <v>-2.7504060002684128E-2</v>
      </c>
      <c r="K48">
        <f t="shared" si="2"/>
        <v>-2.7504060002684128E-2</v>
      </c>
      <c r="O48">
        <f t="shared" ca="1" si="3"/>
        <v>-3.0103030171014639E-2</v>
      </c>
      <c r="Q48" s="2">
        <f t="shared" si="4"/>
        <v>41763.39589</v>
      </c>
    </row>
    <row r="49" spans="1:17" x14ac:dyDescent="0.2">
      <c r="A49" t="s">
        <v>68</v>
      </c>
      <c r="B49" s="3" t="str">
        <f t="shared" si="6"/>
        <v>II</v>
      </c>
      <c r="C49" s="8">
        <v>56782.088759999999</v>
      </c>
      <c r="D49" s="8">
        <v>1.4E-3</v>
      </c>
      <c r="E49">
        <f t="shared" si="5"/>
        <v>11031.42604027667</v>
      </c>
      <c r="F49">
        <f t="shared" si="0"/>
        <v>11031.5</v>
      </c>
      <c r="G49">
        <f t="shared" si="1"/>
        <v>-2.8707190002023708E-2</v>
      </c>
      <c r="K49">
        <f t="shared" si="2"/>
        <v>-2.8707190002023708E-2</v>
      </c>
      <c r="O49">
        <f t="shared" ca="1" si="3"/>
        <v>-3.0104298825147962E-2</v>
      </c>
      <c r="Q49" s="2">
        <f t="shared" si="4"/>
        <v>41763.588759999999</v>
      </c>
    </row>
    <row r="50" spans="1:17" x14ac:dyDescent="0.2">
      <c r="A50" s="45" t="s">
        <v>76</v>
      </c>
      <c r="B50" s="46" t="s">
        <v>39</v>
      </c>
      <c r="C50" s="47">
        <v>57081.154099999927</v>
      </c>
      <c r="D50" s="47">
        <v>5.0000000000000001E-4</v>
      </c>
      <c r="E50">
        <f t="shared" si="5"/>
        <v>11801.922553626891</v>
      </c>
      <c r="F50">
        <f t="shared" si="0"/>
        <v>11802</v>
      </c>
      <c r="G50">
        <f t="shared" si="1"/>
        <v>-3.0060520075494424E-2</v>
      </c>
      <c r="K50">
        <f t="shared" si="2"/>
        <v>-3.0060520075494424E-2</v>
      </c>
      <c r="O50">
        <f t="shared" ca="1" si="3"/>
        <v>-3.205929484460053E-2</v>
      </c>
      <c r="Q50" s="2">
        <f t="shared" si="4"/>
        <v>42062.654099999927</v>
      </c>
    </row>
    <row r="51" spans="1:17" x14ac:dyDescent="0.2">
      <c r="A51" s="42" t="s">
        <v>76</v>
      </c>
      <c r="B51" s="43" t="s">
        <v>39</v>
      </c>
      <c r="C51" s="44">
        <v>57081.1541</v>
      </c>
      <c r="D51" s="44">
        <v>5.0000000000000001E-4</v>
      </c>
      <c r="E51">
        <f t="shared" si="5"/>
        <v>11801.922553627079</v>
      </c>
      <c r="F51">
        <f t="shared" si="0"/>
        <v>11802</v>
      </c>
      <c r="G51">
        <f t="shared" si="1"/>
        <v>-3.0060520002734847E-2</v>
      </c>
      <c r="K51">
        <f t="shared" si="2"/>
        <v>-3.0060520002734847E-2</v>
      </c>
      <c r="O51">
        <f t="shared" ca="1" si="3"/>
        <v>-3.205929484460053E-2</v>
      </c>
      <c r="Q51" s="2">
        <f t="shared" si="4"/>
        <v>42062.6541</v>
      </c>
    </row>
    <row r="52" spans="1:17" x14ac:dyDescent="0.2">
      <c r="A52" t="s">
        <v>68</v>
      </c>
      <c r="B52" s="3" t="str">
        <f t="shared" ref="B52:B64" si="7">IF(F52=INT(F52),"I","II")</f>
        <v>II</v>
      </c>
      <c r="C52" s="8">
        <v>57096.09706</v>
      </c>
      <c r="D52" s="8">
        <v>1.0399999999999999E-3</v>
      </c>
      <c r="E52">
        <f t="shared" si="5"/>
        <v>11840.420824871533</v>
      </c>
      <c r="F52">
        <f t="shared" si="0"/>
        <v>11840.5</v>
      </c>
      <c r="G52">
        <f t="shared" si="1"/>
        <v>-3.0731530001503415E-2</v>
      </c>
      <c r="K52">
        <f t="shared" si="2"/>
        <v>-3.0731530001503415E-2</v>
      </c>
      <c r="O52">
        <f t="shared" ca="1" si="3"/>
        <v>-3.2156981212866489E-2</v>
      </c>
      <c r="Q52" s="2">
        <f t="shared" si="4"/>
        <v>42077.59706</v>
      </c>
    </row>
    <row r="53" spans="1:17" x14ac:dyDescent="0.2">
      <c r="A53" t="s">
        <v>68</v>
      </c>
      <c r="B53" s="3" t="str">
        <f t="shared" si="7"/>
        <v>II</v>
      </c>
      <c r="C53" s="8">
        <v>57096.097269999998</v>
      </c>
      <c r="D53" s="8">
        <v>1.3699999999999999E-3</v>
      </c>
      <c r="E53">
        <f t="shared" si="5"/>
        <v>11840.421365904695</v>
      </c>
      <c r="F53">
        <f t="shared" ref="F53:F73" si="8">ROUND(2*E53,0)/2</f>
        <v>11840.5</v>
      </c>
      <c r="G53">
        <f t="shared" si="1"/>
        <v>-3.0521530003170483E-2</v>
      </c>
      <c r="K53">
        <f t="shared" si="2"/>
        <v>-3.0521530003170483E-2</v>
      </c>
      <c r="O53">
        <f t="shared" ref="O53:O73" ca="1" si="9">+C$11+C$12*$F53</f>
        <v>-3.2156981212866489E-2</v>
      </c>
      <c r="Q53" s="2">
        <f t="shared" ref="Q53:Q73" si="10">+C53-15018.5</f>
        <v>42077.597269999998</v>
      </c>
    </row>
    <row r="54" spans="1:17" x14ac:dyDescent="0.2">
      <c r="A54" t="s">
        <v>68</v>
      </c>
      <c r="B54" s="3" t="str">
        <f t="shared" si="7"/>
        <v>I</v>
      </c>
      <c r="C54" s="8">
        <v>57100.948680000001</v>
      </c>
      <c r="D54" s="8">
        <v>1.2199999999999999E-3</v>
      </c>
      <c r="E54">
        <f t="shared" ref="E54:E73" si="11">+(C54-C$7)/C$8</f>
        <v>11852.920288346981</v>
      </c>
      <c r="F54">
        <f t="shared" si="8"/>
        <v>11853</v>
      </c>
      <c r="G54">
        <f t="shared" si="1"/>
        <v>-3.09397800010629E-2</v>
      </c>
      <c r="K54">
        <f t="shared" si="2"/>
        <v>-3.09397800010629E-2</v>
      </c>
      <c r="O54">
        <f t="shared" ca="1" si="9"/>
        <v>-3.2188697566199589E-2</v>
      </c>
      <c r="Q54" s="2">
        <f t="shared" si="10"/>
        <v>42082.448680000001</v>
      </c>
    </row>
    <row r="55" spans="1:17" x14ac:dyDescent="0.2">
      <c r="A55" t="s">
        <v>68</v>
      </c>
      <c r="B55" s="3" t="str">
        <f t="shared" si="7"/>
        <v>II</v>
      </c>
      <c r="C55" s="8">
        <v>57101.143100000001</v>
      </c>
      <c r="D55" s="8">
        <v>1.0200000000000001E-3</v>
      </c>
      <c r="E55">
        <f t="shared" si="11"/>
        <v>11853.421182004953</v>
      </c>
      <c r="F55">
        <f t="shared" si="8"/>
        <v>11853.5</v>
      </c>
      <c r="G55">
        <f t="shared" si="1"/>
        <v>-3.0592909999541007E-2</v>
      </c>
      <c r="K55">
        <f t="shared" si="2"/>
        <v>-3.0592909999541007E-2</v>
      </c>
      <c r="O55">
        <f t="shared" ca="1" si="9"/>
        <v>-3.2189966220332919E-2</v>
      </c>
      <c r="Q55" s="2">
        <f t="shared" si="10"/>
        <v>42082.643100000001</v>
      </c>
    </row>
    <row r="56" spans="1:17" x14ac:dyDescent="0.2">
      <c r="A56" t="s">
        <v>68</v>
      </c>
      <c r="B56" s="3" t="str">
        <f t="shared" si="7"/>
        <v>II</v>
      </c>
      <c r="C56" s="8">
        <v>57101.919179999997</v>
      </c>
      <c r="D56" s="8">
        <v>1.1999999999999999E-3</v>
      </c>
      <c r="E56">
        <f t="shared" si="11"/>
        <v>11855.420634479378</v>
      </c>
      <c r="F56">
        <f t="shared" si="8"/>
        <v>11855.5</v>
      </c>
      <c r="G56">
        <f t="shared" si="1"/>
        <v>-3.0805430003965739E-2</v>
      </c>
      <c r="K56">
        <f t="shared" si="2"/>
        <v>-3.0805430003965739E-2</v>
      </c>
      <c r="O56">
        <f t="shared" ca="1" si="9"/>
        <v>-3.2195040836866216E-2</v>
      </c>
      <c r="Q56" s="2">
        <f t="shared" si="10"/>
        <v>42083.419179999997</v>
      </c>
    </row>
    <row r="57" spans="1:17" x14ac:dyDescent="0.2">
      <c r="A57" t="s">
        <v>68</v>
      </c>
      <c r="B57" s="3" t="str">
        <f t="shared" si="7"/>
        <v>I</v>
      </c>
      <c r="C57" s="8">
        <v>57121.90481</v>
      </c>
      <c r="D57" s="8">
        <v>1.4E-3</v>
      </c>
      <c r="E57">
        <f t="shared" si="11"/>
        <v>11906.910580563112</v>
      </c>
      <c r="F57">
        <f t="shared" si="8"/>
        <v>11907</v>
      </c>
      <c r="G57">
        <f t="shared" si="1"/>
        <v>-3.4707819999312051E-2</v>
      </c>
      <c r="K57">
        <f t="shared" si="2"/>
        <v>-3.4707819999312051E-2</v>
      </c>
      <c r="O57">
        <f t="shared" ca="1" si="9"/>
        <v>-3.2325712212598605E-2</v>
      </c>
      <c r="Q57" s="2">
        <f t="shared" si="10"/>
        <v>42103.40481</v>
      </c>
    </row>
    <row r="58" spans="1:17" x14ac:dyDescent="0.2">
      <c r="A58" t="s">
        <v>68</v>
      </c>
      <c r="B58" s="3" t="str">
        <f t="shared" si="7"/>
        <v>I</v>
      </c>
      <c r="C58" s="8">
        <v>57121.908199999998</v>
      </c>
      <c r="D58" s="8">
        <v>1.9599999999999999E-3</v>
      </c>
      <c r="E58">
        <f t="shared" si="11"/>
        <v>11906.919314384219</v>
      </c>
      <c r="F58">
        <f t="shared" si="8"/>
        <v>11907</v>
      </c>
      <c r="G58">
        <f t="shared" si="1"/>
        <v>-3.1317820001277141E-2</v>
      </c>
      <c r="K58">
        <f t="shared" si="2"/>
        <v>-3.1317820001277141E-2</v>
      </c>
      <c r="O58">
        <f t="shared" ca="1" si="9"/>
        <v>-3.2325712212598605E-2</v>
      </c>
      <c r="Q58" s="2">
        <f t="shared" si="10"/>
        <v>42103.408199999998</v>
      </c>
    </row>
    <row r="59" spans="1:17" x14ac:dyDescent="0.2">
      <c r="A59" t="s">
        <v>68</v>
      </c>
      <c r="B59" s="3" t="str">
        <f t="shared" si="7"/>
        <v>I</v>
      </c>
      <c r="C59" s="8">
        <v>57121.908799999997</v>
      </c>
      <c r="D59" s="8">
        <v>3.16E-3</v>
      </c>
      <c r="E59">
        <f t="shared" si="11"/>
        <v>11906.920860193262</v>
      </c>
      <c r="F59">
        <f t="shared" si="8"/>
        <v>11907</v>
      </c>
      <c r="G59">
        <f t="shared" si="1"/>
        <v>-3.0717820001882501E-2</v>
      </c>
      <c r="K59">
        <f t="shared" si="2"/>
        <v>-3.0717820001882501E-2</v>
      </c>
      <c r="O59">
        <f t="shared" ca="1" si="9"/>
        <v>-3.2325712212598605E-2</v>
      </c>
      <c r="Q59" s="2">
        <f t="shared" si="10"/>
        <v>42103.408799999997</v>
      </c>
    </row>
    <row r="60" spans="1:17" x14ac:dyDescent="0.2">
      <c r="A60" t="s">
        <v>68</v>
      </c>
      <c r="B60" s="3" t="str">
        <f t="shared" si="7"/>
        <v>II</v>
      </c>
      <c r="C60" s="8">
        <v>57122.10039</v>
      </c>
      <c r="D60" s="8">
        <v>3.0200000000000001E-3</v>
      </c>
      <c r="E60">
        <f t="shared" si="11"/>
        <v>11907.41446278524</v>
      </c>
      <c r="F60">
        <f t="shared" si="8"/>
        <v>11907.5</v>
      </c>
      <c r="G60">
        <f t="shared" si="1"/>
        <v>-3.3200949997990392E-2</v>
      </c>
      <c r="K60">
        <f t="shared" si="2"/>
        <v>-3.3200949997990392E-2</v>
      </c>
      <c r="O60">
        <f t="shared" ca="1" si="9"/>
        <v>-3.2326980866731927E-2</v>
      </c>
      <c r="Q60" s="2">
        <f t="shared" si="10"/>
        <v>42103.60039</v>
      </c>
    </row>
    <row r="61" spans="1:17" x14ac:dyDescent="0.2">
      <c r="A61" t="s">
        <v>68</v>
      </c>
      <c r="B61" s="3" t="str">
        <f t="shared" si="7"/>
        <v>II</v>
      </c>
      <c r="C61" s="8">
        <v>57122.102559999999</v>
      </c>
      <c r="D61" s="8">
        <v>1.7899999999999999E-3</v>
      </c>
      <c r="E61">
        <f t="shared" si="11"/>
        <v>11907.42005346129</v>
      </c>
      <c r="F61">
        <f t="shared" si="8"/>
        <v>11907.5</v>
      </c>
      <c r="G61">
        <f t="shared" si="1"/>
        <v>-3.1030949998239521E-2</v>
      </c>
      <c r="K61">
        <f t="shared" si="2"/>
        <v>-3.1030949998239521E-2</v>
      </c>
      <c r="O61">
        <f t="shared" ca="1" si="9"/>
        <v>-3.2326980866731927E-2</v>
      </c>
      <c r="Q61" s="2">
        <f t="shared" si="10"/>
        <v>42103.602559999999</v>
      </c>
    </row>
    <row r="62" spans="1:17" x14ac:dyDescent="0.2">
      <c r="A62" t="s">
        <v>68</v>
      </c>
      <c r="B62" s="3" t="str">
        <f t="shared" si="7"/>
        <v>II</v>
      </c>
      <c r="C62" s="8">
        <v>57122.103020000002</v>
      </c>
      <c r="D62" s="8">
        <v>1.92E-3</v>
      </c>
      <c r="E62">
        <f t="shared" si="11"/>
        <v>11907.421238581566</v>
      </c>
      <c r="F62">
        <f t="shared" si="8"/>
        <v>11907.5</v>
      </c>
      <c r="G62">
        <f t="shared" si="1"/>
        <v>-3.0570949995308183E-2</v>
      </c>
      <c r="K62">
        <f t="shared" si="2"/>
        <v>-3.0570949995308183E-2</v>
      </c>
      <c r="O62">
        <f t="shared" ca="1" si="9"/>
        <v>-3.2326980866731927E-2</v>
      </c>
      <c r="Q62" s="2">
        <f t="shared" si="10"/>
        <v>42103.603020000002</v>
      </c>
    </row>
    <row r="63" spans="1:17" x14ac:dyDescent="0.2">
      <c r="A63" t="s">
        <v>68</v>
      </c>
      <c r="B63" s="3" t="str">
        <f t="shared" si="7"/>
        <v>II</v>
      </c>
      <c r="C63" s="8">
        <v>57138.01397</v>
      </c>
      <c r="D63" s="8">
        <v>1.6000000000000001E-3</v>
      </c>
      <c r="E63">
        <f t="shared" si="11"/>
        <v>11948.413389323912</v>
      </c>
      <c r="F63">
        <f t="shared" si="8"/>
        <v>11948.5</v>
      </c>
      <c r="G63">
        <f t="shared" si="1"/>
        <v>-3.3617610002693255E-2</v>
      </c>
      <c r="K63">
        <f t="shared" si="2"/>
        <v>-3.3617610002693255E-2</v>
      </c>
      <c r="O63">
        <f t="shared" ca="1" si="9"/>
        <v>-3.2431010505664513E-2</v>
      </c>
      <c r="Q63" s="2">
        <f t="shared" si="10"/>
        <v>42119.51397</v>
      </c>
    </row>
    <row r="64" spans="1:17" x14ac:dyDescent="0.2">
      <c r="A64" t="s">
        <v>68</v>
      </c>
      <c r="B64" s="3" t="str">
        <f t="shared" si="7"/>
        <v>II</v>
      </c>
      <c r="C64" s="8">
        <v>57138.015850000003</v>
      </c>
      <c r="D64" s="8">
        <v>1.73E-3</v>
      </c>
      <c r="E64">
        <f t="shared" si="11"/>
        <v>11948.418232858932</v>
      </c>
      <c r="F64">
        <f t="shared" si="8"/>
        <v>11948.5</v>
      </c>
      <c r="G64">
        <f t="shared" si="1"/>
        <v>-3.1737609999254346E-2</v>
      </c>
      <c r="K64">
        <f t="shared" si="2"/>
        <v>-3.1737609999254346E-2</v>
      </c>
      <c r="O64">
        <f t="shared" ca="1" si="9"/>
        <v>-3.2431010505664513E-2</v>
      </c>
      <c r="Q64" s="2">
        <f t="shared" si="10"/>
        <v>42119.515850000003</v>
      </c>
    </row>
    <row r="65" spans="1:18" x14ac:dyDescent="0.2">
      <c r="A65" s="42" t="s">
        <v>77</v>
      </c>
      <c r="B65" s="43" t="s">
        <v>78</v>
      </c>
      <c r="C65" s="44">
        <v>57139.672100000003</v>
      </c>
      <c r="D65" s="44">
        <v>2.0000000000000001E-4</v>
      </c>
      <c r="E65">
        <f t="shared" si="11"/>
        <v>11952.685309913855</v>
      </c>
      <c r="F65">
        <f t="shared" si="8"/>
        <v>11952.5</v>
      </c>
      <c r="O65">
        <f t="shared" ca="1" si="9"/>
        <v>-3.2441159738731108E-2</v>
      </c>
      <c r="Q65" s="2">
        <f t="shared" si="10"/>
        <v>42121.172100000003</v>
      </c>
      <c r="R65">
        <f>+C65-(C$7+F65*C$8)</f>
        <v>7.1927350007172208E-2</v>
      </c>
    </row>
    <row r="66" spans="1:18" x14ac:dyDescent="0.2">
      <c r="A66" t="s">
        <v>68</v>
      </c>
      <c r="B66" s="3" t="str">
        <f t="shared" ref="B66:B73" si="12">IF(F66=INT(F66),"I","II")</f>
        <v>II</v>
      </c>
      <c r="C66" s="8">
        <v>57139.956749999998</v>
      </c>
      <c r="D66" s="8">
        <v>2.7499999999999998E-3</v>
      </c>
      <c r="E66">
        <f t="shared" si="11"/>
        <v>11953.418667488895</v>
      </c>
      <c r="F66">
        <f t="shared" si="8"/>
        <v>11953.5</v>
      </c>
      <c r="G66">
        <f t="shared" ref="G66:G73" si="13">+C66-(C$7+F66*C$8)</f>
        <v>-3.1568910002533812E-2</v>
      </c>
      <c r="K66">
        <f t="shared" ref="K66:K73" si="14">+G66</f>
        <v>-3.1568910002533812E-2</v>
      </c>
      <c r="O66">
        <f t="shared" ca="1" si="9"/>
        <v>-3.2443697046997753E-2</v>
      </c>
      <c r="Q66" s="2">
        <f t="shared" si="10"/>
        <v>42121.456749999998</v>
      </c>
    </row>
    <row r="67" spans="1:18" x14ac:dyDescent="0.2">
      <c r="A67" t="s">
        <v>68</v>
      </c>
      <c r="B67" s="3" t="str">
        <f t="shared" si="12"/>
        <v>II</v>
      </c>
      <c r="C67" s="8">
        <v>57139.956910000001</v>
      </c>
      <c r="D67" s="8">
        <v>1.7899999999999999E-3</v>
      </c>
      <c r="E67">
        <f t="shared" si="11"/>
        <v>11953.419079704649</v>
      </c>
      <c r="F67">
        <f t="shared" si="8"/>
        <v>11953.5</v>
      </c>
      <c r="G67">
        <f t="shared" si="13"/>
        <v>-3.1408909999299794E-2</v>
      </c>
      <c r="K67">
        <f t="shared" si="14"/>
        <v>-3.1408909999299794E-2</v>
      </c>
      <c r="O67">
        <f t="shared" ca="1" si="9"/>
        <v>-3.2443697046997753E-2</v>
      </c>
      <c r="Q67" s="2">
        <f t="shared" si="10"/>
        <v>42121.456910000001</v>
      </c>
    </row>
    <row r="68" spans="1:18" x14ac:dyDescent="0.2">
      <c r="A68" t="s">
        <v>68</v>
      </c>
      <c r="B68" s="3" t="str">
        <f t="shared" si="12"/>
        <v>I</v>
      </c>
      <c r="C68" s="8">
        <v>57140.150260000002</v>
      </c>
      <c r="D68" s="8">
        <v>1.75E-3</v>
      </c>
      <c r="E68">
        <f t="shared" si="11"/>
        <v>11953.917216669826</v>
      </c>
      <c r="F68">
        <f t="shared" si="8"/>
        <v>11954</v>
      </c>
      <c r="G68">
        <f t="shared" si="13"/>
        <v>-3.213203999621328E-2</v>
      </c>
      <c r="K68">
        <f t="shared" si="14"/>
        <v>-3.213203999621328E-2</v>
      </c>
      <c r="O68">
        <f t="shared" ca="1" si="9"/>
        <v>-3.2444965701131076E-2</v>
      </c>
      <c r="Q68" s="2">
        <f t="shared" si="10"/>
        <v>42121.650260000002</v>
      </c>
    </row>
    <row r="69" spans="1:18" x14ac:dyDescent="0.2">
      <c r="A69" t="s">
        <v>68</v>
      </c>
      <c r="B69" s="3" t="str">
        <f t="shared" si="12"/>
        <v>I</v>
      </c>
      <c r="C69" s="8">
        <v>57140.151709999998</v>
      </c>
      <c r="D69" s="8">
        <v>1.89E-3</v>
      </c>
      <c r="E69">
        <f t="shared" si="11"/>
        <v>11953.920952375011</v>
      </c>
      <c r="F69">
        <f t="shared" si="8"/>
        <v>11954</v>
      </c>
      <c r="G69">
        <f t="shared" si="13"/>
        <v>-3.0682040000101551E-2</v>
      </c>
      <c r="K69">
        <f t="shared" si="14"/>
        <v>-3.0682040000101551E-2</v>
      </c>
      <c r="O69">
        <f t="shared" ca="1" si="9"/>
        <v>-3.2444965701131076E-2</v>
      </c>
      <c r="Q69" s="2">
        <f t="shared" si="10"/>
        <v>42121.651709999998</v>
      </c>
    </row>
    <row r="70" spans="1:18" x14ac:dyDescent="0.2">
      <c r="A70" t="s">
        <v>68</v>
      </c>
      <c r="B70" s="3" t="str">
        <f t="shared" si="12"/>
        <v>I</v>
      </c>
      <c r="C70" s="8">
        <v>57158.005640000003</v>
      </c>
      <c r="D70" s="8">
        <v>5.64E-3</v>
      </c>
      <c r="E70">
        <f t="shared" si="11"/>
        <v>11999.918896552046</v>
      </c>
      <c r="F70">
        <f t="shared" si="8"/>
        <v>12000</v>
      </c>
      <c r="G70">
        <f t="shared" si="13"/>
        <v>-3.147999999782769E-2</v>
      </c>
      <c r="K70">
        <f t="shared" si="14"/>
        <v>-3.147999999782769E-2</v>
      </c>
      <c r="O70">
        <f t="shared" ca="1" si="9"/>
        <v>-3.2561681881396909E-2</v>
      </c>
      <c r="Q70" s="2">
        <f t="shared" si="10"/>
        <v>42139.505640000003</v>
      </c>
    </row>
    <row r="71" spans="1:18" x14ac:dyDescent="0.2">
      <c r="A71" t="s">
        <v>68</v>
      </c>
      <c r="B71" s="3" t="str">
        <f t="shared" si="12"/>
        <v>I</v>
      </c>
      <c r="C71" s="8">
        <v>57158.006459999997</v>
      </c>
      <c r="D71" s="8">
        <v>2.2399999999999998E-3</v>
      </c>
      <c r="E71">
        <f t="shared" si="11"/>
        <v>11999.921009157726</v>
      </c>
      <c r="F71">
        <f t="shared" si="8"/>
        <v>12000</v>
      </c>
      <c r="G71">
        <f t="shared" si="13"/>
        <v>-3.0660000003990717E-2</v>
      </c>
      <c r="K71">
        <f t="shared" si="14"/>
        <v>-3.0660000003990717E-2</v>
      </c>
      <c r="O71">
        <f t="shared" ca="1" si="9"/>
        <v>-3.2561681881396909E-2</v>
      </c>
      <c r="Q71" s="2">
        <f t="shared" si="10"/>
        <v>42139.506459999997</v>
      </c>
    </row>
    <row r="72" spans="1:18" x14ac:dyDescent="0.2">
      <c r="A72" t="s">
        <v>68</v>
      </c>
      <c r="B72" s="3" t="str">
        <f t="shared" si="12"/>
        <v>II</v>
      </c>
      <c r="C72" s="8">
        <v>57171.008049999997</v>
      </c>
      <c r="D72" s="8">
        <v>1.6299999999999999E-3</v>
      </c>
      <c r="E72">
        <f t="shared" si="11"/>
        <v>12033.41763488845</v>
      </c>
      <c r="F72">
        <f t="shared" si="8"/>
        <v>12033.5</v>
      </c>
      <c r="G72">
        <f t="shared" si="13"/>
        <v>-3.1969710005796514E-2</v>
      </c>
      <c r="K72">
        <f t="shared" si="14"/>
        <v>-3.1969710005796514E-2</v>
      </c>
      <c r="O72">
        <f t="shared" ca="1" si="9"/>
        <v>-3.2646681708329628E-2</v>
      </c>
      <c r="Q72" s="2">
        <f t="shared" si="10"/>
        <v>42152.508049999997</v>
      </c>
    </row>
    <row r="73" spans="1:18" x14ac:dyDescent="0.2">
      <c r="A73" t="s">
        <v>68</v>
      </c>
      <c r="B73" s="3" t="str">
        <f t="shared" si="12"/>
        <v>II</v>
      </c>
      <c r="C73" s="8">
        <v>57171.008560000002</v>
      </c>
      <c r="D73" s="8">
        <v>1.7099999999999999E-3</v>
      </c>
      <c r="E73">
        <f t="shared" si="11"/>
        <v>12033.418948826153</v>
      </c>
      <c r="F73">
        <f t="shared" si="8"/>
        <v>12033.5</v>
      </c>
      <c r="G73">
        <f t="shared" si="13"/>
        <v>-3.1459710000490304E-2</v>
      </c>
      <c r="K73">
        <f t="shared" si="14"/>
        <v>-3.1459710000490304E-2</v>
      </c>
      <c r="O73">
        <f t="shared" ca="1" si="9"/>
        <v>-3.2646681708329628E-2</v>
      </c>
      <c r="Q73" s="2">
        <f t="shared" si="10"/>
        <v>42152.508560000002</v>
      </c>
    </row>
    <row r="74" spans="1:18" x14ac:dyDescent="0.2">
      <c r="A74" s="48" t="s">
        <v>79</v>
      </c>
      <c r="B74" s="49" t="s">
        <v>39</v>
      </c>
      <c r="C74" s="50">
        <v>60023.084621999878</v>
      </c>
      <c r="D74" s="51">
        <v>9.9099999999999991E-4</v>
      </c>
      <c r="E74">
        <f>+(C74-C$7)/C$8</f>
        <v>19381.360577839598</v>
      </c>
      <c r="F74">
        <f>ROUND(2*E74,0)/2</f>
        <v>19381.5</v>
      </c>
      <c r="G74">
        <f>+C74-(C$7+F74*C$8)</f>
        <v>-5.4116190120112151E-2</v>
      </c>
      <c r="K74">
        <f>+G74</f>
        <v>-5.4116190120112151E-2</v>
      </c>
      <c r="O74">
        <f ca="1">+C$11+C$12*$F74</f>
        <v>-5.129082285166181E-2</v>
      </c>
      <c r="Q74" s="2">
        <f>+C74-15018.5</f>
        <v>45004.584621999878</v>
      </c>
    </row>
    <row r="75" spans="1:18" x14ac:dyDescent="0.2">
      <c r="A75" s="48" t="s">
        <v>79</v>
      </c>
      <c r="B75" s="49" t="s">
        <v>39</v>
      </c>
      <c r="C75" s="50">
        <v>60042.878566000145</v>
      </c>
      <c r="D75" s="51">
        <v>1.206E-3</v>
      </c>
      <c r="E75">
        <f>+(C75-C$7)/C$8</f>
        <v>19432.356674002593</v>
      </c>
      <c r="F75">
        <f>ROUND(2*E75,0)/2</f>
        <v>19432.5</v>
      </c>
      <c r="G75">
        <f>+C75-(C$7+F75*C$8)</f>
        <v>-5.5631449853535742E-2</v>
      </c>
      <c r="K75">
        <f>+G75</f>
        <v>-5.5631449853535742E-2</v>
      </c>
      <c r="O75">
        <f ca="1">+C$11+C$12*$F75</f>
        <v>-5.1420225573260876E-2</v>
      </c>
      <c r="Q75" s="2">
        <f>+C75-15018.5</f>
        <v>45024.378566000145</v>
      </c>
    </row>
    <row r="76" spans="1:18" x14ac:dyDescent="0.2">
      <c r="A76" s="48" t="s">
        <v>79</v>
      </c>
      <c r="B76" s="49" t="s">
        <v>78</v>
      </c>
      <c r="C76" s="50">
        <v>60043.075346000027</v>
      </c>
      <c r="D76" s="51">
        <v>1.137E-3</v>
      </c>
      <c r="E76">
        <f>+(C76-C$7)/C$8</f>
        <v>19432.863647842511</v>
      </c>
      <c r="F76">
        <f>ROUND(2*E76,0)/2</f>
        <v>19433</v>
      </c>
      <c r="G76">
        <f>+C76-(C$7+F76*C$8)</f>
        <v>-5.2924579969840124E-2</v>
      </c>
      <c r="K76">
        <f>+G76</f>
        <v>-5.2924579969840124E-2</v>
      </c>
      <c r="O76">
        <f ca="1">+C$11+C$12*$F76</f>
        <v>-5.1421494227394199E-2</v>
      </c>
      <c r="Q76" s="2">
        <f>+C76-15018.5</f>
        <v>45024.575346000027</v>
      </c>
    </row>
    <row r="77" spans="1:18" x14ac:dyDescent="0.2">
      <c r="A77" s="48" t="s">
        <v>79</v>
      </c>
      <c r="B77" s="49" t="s">
        <v>39</v>
      </c>
      <c r="C77" s="50">
        <v>60043.266985999886</v>
      </c>
      <c r="D77" s="51">
        <v>1.4530000000000001E-3</v>
      </c>
      <c r="E77">
        <f>+(C77-C$7)/C$8</f>
        <v>19433.357379251538</v>
      </c>
      <c r="F77">
        <f>ROUND(2*E77,0)/2</f>
        <v>19433.5</v>
      </c>
      <c r="G77">
        <f>+C77-(C$7+F77*C$8)</f>
        <v>-5.5357710116368253E-2</v>
      </c>
      <c r="K77">
        <f>+G77</f>
        <v>-5.5357710116368253E-2</v>
      </c>
      <c r="O77">
        <f ca="1">+C$11+C$12*$F77</f>
        <v>-5.1422762881527521E-2</v>
      </c>
      <c r="Q77" s="2">
        <f>+C77-15018.5</f>
        <v>45024.766985999886</v>
      </c>
    </row>
    <row r="78" spans="1:18" x14ac:dyDescent="0.2">
      <c r="C78" s="8"/>
      <c r="D78" s="8"/>
    </row>
    <row r="79" spans="1:18" x14ac:dyDescent="0.2">
      <c r="C79" s="8"/>
      <c r="D79" s="8"/>
    </row>
    <row r="80" spans="1:18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rotectedRanges>
    <protectedRange sqref="A73:D73" name="Range1"/>
  </protectedRange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topLeftCell="A5" workbookViewId="0">
      <selection activeCell="A12" sqref="A12:D59"/>
    </sheetView>
  </sheetViews>
  <sheetFormatPr defaultRowHeight="12.75" x14ac:dyDescent="0.2"/>
  <cols>
    <col min="1" max="2" width="16.7109375" customWidth="1"/>
    <col min="3" max="3" width="17.140625" style="8" customWidth="1"/>
    <col min="4" max="4" width="9.140625" style="8"/>
    <col min="6" max="6" width="18.85546875" customWidth="1"/>
  </cols>
  <sheetData>
    <row r="1" spans="1:20" x14ac:dyDescent="0.2">
      <c r="A1" t="s">
        <v>63</v>
      </c>
    </row>
    <row r="11" spans="1:20" x14ac:dyDescent="0.2">
      <c r="A11" t="s">
        <v>64</v>
      </c>
      <c r="B11" s="3" t="str">
        <f t="shared" ref="B11:B42" si="0">IF(F11=INT(F11),"I","II")</f>
        <v>I</v>
      </c>
      <c r="C11" s="8">
        <v>24776.1574</v>
      </c>
      <c r="D11" s="8">
        <v>3.5299999999999998E-2</v>
      </c>
      <c r="E11">
        <f>VLOOKUP(C11,Active!C21:E23,3,FALSE)</f>
        <v>-71427.504346248243</v>
      </c>
      <c r="F11">
        <v>-83281</v>
      </c>
      <c r="H11">
        <v>5.0000000000000001E-3</v>
      </c>
      <c r="T11" t="s">
        <v>40</v>
      </c>
    </row>
    <row r="12" spans="1:20" x14ac:dyDescent="0.2">
      <c r="A12" t="s">
        <v>65</v>
      </c>
      <c r="B12" s="3" t="str">
        <f t="shared" si="0"/>
        <v>II</v>
      </c>
      <c r="C12" s="8">
        <v>51870.32</v>
      </c>
      <c r="D12" s="8">
        <v>0</v>
      </c>
      <c r="E12">
        <f>VLOOKUP(C12,Active!C22:E24,3,FALSE)</f>
        <v>-1623.0015973875402</v>
      </c>
      <c r="F12">
        <v>-13476.5</v>
      </c>
      <c r="H12">
        <v>1.2999999999999999E-3</v>
      </c>
      <c r="I12" t="s">
        <v>42</v>
      </c>
      <c r="T12" t="s">
        <v>41</v>
      </c>
    </row>
    <row r="13" spans="1:20" x14ac:dyDescent="0.2">
      <c r="A13" t="s">
        <v>66</v>
      </c>
      <c r="B13" s="3" t="str">
        <f t="shared" si="0"/>
        <v>II</v>
      </c>
      <c r="C13" s="8">
        <v>52500.277999999998</v>
      </c>
      <c r="D13" s="8">
        <v>2.9999999999999997E-4</v>
      </c>
      <c r="E13">
        <f>VLOOKUP(C13,Active!C23:E25,3,FALSE)</f>
        <v>-1.0305393644176571E-2</v>
      </c>
      <c r="F13">
        <v>-11853.5</v>
      </c>
      <c r="H13" t="s">
        <v>42</v>
      </c>
      <c r="T13" t="s">
        <v>43</v>
      </c>
    </row>
    <row r="14" spans="1:20" x14ac:dyDescent="0.2">
      <c r="A14" t="s">
        <v>67</v>
      </c>
      <c r="B14" s="3" t="str">
        <f t="shared" si="0"/>
        <v>I</v>
      </c>
      <c r="C14" s="8">
        <v>53106.752999999997</v>
      </c>
      <c r="D14" s="8">
        <v>2.9999999999999997E-4</v>
      </c>
      <c r="E14">
        <f>VLOOKUP(C14,Active!C24:E26,3,FALSE)</f>
        <v>1562.4805968760274</v>
      </c>
      <c r="F14">
        <v>-10291</v>
      </c>
      <c r="H14" t="s">
        <v>42</v>
      </c>
      <c r="T14" t="s">
        <v>44</v>
      </c>
    </row>
    <row r="15" spans="1:20" x14ac:dyDescent="0.2">
      <c r="A15" t="s">
        <v>68</v>
      </c>
      <c r="B15" s="3" t="str">
        <f t="shared" si="0"/>
        <v>II</v>
      </c>
      <c r="C15" s="8">
        <v>55693.924129999999</v>
      </c>
      <c r="D15" s="8">
        <v>1.41E-3</v>
      </c>
      <c r="E15">
        <f>VLOOKUP(C15,Active!C25:E27,3,FALSE)</f>
        <v>8227.934825392882</v>
      </c>
      <c r="F15">
        <v>-3625.5</v>
      </c>
      <c r="H15" t="s">
        <v>45</v>
      </c>
      <c r="I15">
        <v>1.4E-3</v>
      </c>
      <c r="J15" t="s">
        <v>42</v>
      </c>
      <c r="K15">
        <v>12.8</v>
      </c>
      <c r="L15">
        <v>6.0000000000000001E-3</v>
      </c>
      <c r="T15">
        <v>2011</v>
      </c>
    </row>
    <row r="16" spans="1:20" x14ac:dyDescent="0.2">
      <c r="A16" t="s">
        <v>68</v>
      </c>
      <c r="B16" s="3" t="str">
        <f t="shared" si="0"/>
        <v>I</v>
      </c>
      <c r="C16" s="8">
        <v>55694.895279999997</v>
      </c>
      <c r="D16" s="8">
        <v>1.1299999999999999E-3</v>
      </c>
      <c r="E16">
        <f>VLOOKUP(C16,Active!C26:E28,3,FALSE)</f>
        <v>8230.4368461517515</v>
      </c>
      <c r="F16">
        <v>-3623</v>
      </c>
      <c r="H16" t="s">
        <v>46</v>
      </c>
      <c r="I16">
        <v>1.1999999999999999E-3</v>
      </c>
      <c r="J16" t="s">
        <v>42</v>
      </c>
      <c r="K16">
        <v>12.85</v>
      </c>
      <c r="L16">
        <v>6.0000000000000001E-3</v>
      </c>
      <c r="T16">
        <v>2011</v>
      </c>
    </row>
    <row r="17" spans="1:20" x14ac:dyDescent="0.2">
      <c r="A17" t="s">
        <v>68</v>
      </c>
      <c r="B17" s="3" t="str">
        <f t="shared" si="0"/>
        <v>II</v>
      </c>
      <c r="C17" s="8">
        <v>55705.956819999999</v>
      </c>
      <c r="D17" s="8">
        <v>1.25E-3</v>
      </c>
      <c r="F17">
        <v>-3594.5</v>
      </c>
      <c r="H17" t="s">
        <v>47</v>
      </c>
      <c r="I17">
        <v>1.2999999999999999E-3</v>
      </c>
      <c r="J17" t="s">
        <v>42</v>
      </c>
      <c r="K17">
        <v>12.8</v>
      </c>
      <c r="L17">
        <v>7.0000000000000001E-3</v>
      </c>
      <c r="T17">
        <v>2011</v>
      </c>
    </row>
    <row r="18" spans="1:20" x14ac:dyDescent="0.2">
      <c r="A18" t="s">
        <v>68</v>
      </c>
      <c r="B18" s="3" t="str">
        <f t="shared" si="0"/>
        <v>I</v>
      </c>
      <c r="C18" s="8">
        <v>55708.867680000003</v>
      </c>
      <c r="D18" s="8">
        <v>1.1199999999999999E-3</v>
      </c>
      <c r="F18">
        <v>-3587</v>
      </c>
      <c r="H18" t="s">
        <v>45</v>
      </c>
      <c r="I18">
        <v>1.1999999999999999E-3</v>
      </c>
      <c r="J18" t="s">
        <v>42</v>
      </c>
      <c r="K18">
        <v>12.85</v>
      </c>
      <c r="L18">
        <v>7.0000000000000001E-3</v>
      </c>
      <c r="T18">
        <v>2011</v>
      </c>
    </row>
    <row r="19" spans="1:20" x14ac:dyDescent="0.2">
      <c r="A19" t="s">
        <v>68</v>
      </c>
      <c r="B19" s="3" t="str">
        <f t="shared" si="0"/>
        <v>II</v>
      </c>
      <c r="C19" s="8">
        <v>55709.061229999999</v>
      </c>
      <c r="D19" s="8">
        <v>1.15E-3</v>
      </c>
      <c r="F19">
        <v>-3586.5</v>
      </c>
      <c r="H19" t="s">
        <v>48</v>
      </c>
      <c r="I19">
        <v>1.1999999999999999E-3</v>
      </c>
      <c r="J19" t="s">
        <v>42</v>
      </c>
      <c r="K19">
        <v>12.81</v>
      </c>
      <c r="L19">
        <v>7.0000000000000001E-3</v>
      </c>
      <c r="T19">
        <v>2011</v>
      </c>
    </row>
    <row r="20" spans="1:20" x14ac:dyDescent="0.2">
      <c r="A20" t="s">
        <v>68</v>
      </c>
      <c r="B20" s="3" t="str">
        <f t="shared" si="0"/>
        <v>II</v>
      </c>
      <c r="C20" s="8">
        <v>55726.916810000002</v>
      </c>
      <c r="D20" s="8">
        <v>1.0499999999999999E-3</v>
      </c>
      <c r="F20">
        <v>-3540.5</v>
      </c>
      <c r="H20" t="s">
        <v>49</v>
      </c>
      <c r="I20">
        <v>1.1000000000000001E-3</v>
      </c>
      <c r="J20" t="s">
        <v>42</v>
      </c>
      <c r="K20">
        <v>12.78</v>
      </c>
      <c r="L20">
        <v>8.9999999999999993E-3</v>
      </c>
      <c r="T20">
        <v>2011</v>
      </c>
    </row>
    <row r="21" spans="1:20" x14ac:dyDescent="0.2">
      <c r="A21" t="s">
        <v>68</v>
      </c>
      <c r="B21" s="3" t="str">
        <f t="shared" si="0"/>
        <v>I</v>
      </c>
      <c r="C21" s="8">
        <v>55746.905850000003</v>
      </c>
      <c r="D21" s="8">
        <v>1.1199999999999999E-3</v>
      </c>
      <c r="F21">
        <v>-3489</v>
      </c>
      <c r="H21" t="s">
        <v>50</v>
      </c>
      <c r="I21">
        <v>1.1999999999999999E-3</v>
      </c>
      <c r="J21" t="s">
        <v>42</v>
      </c>
      <c r="K21">
        <v>12.86</v>
      </c>
      <c r="L21">
        <v>5.0000000000000001E-3</v>
      </c>
      <c r="T21">
        <v>2011</v>
      </c>
    </row>
    <row r="22" spans="1:20" x14ac:dyDescent="0.2">
      <c r="A22" t="s">
        <v>68</v>
      </c>
      <c r="B22" s="3" t="str">
        <f t="shared" si="0"/>
        <v>I</v>
      </c>
      <c r="C22" s="8">
        <v>56062.079760000001</v>
      </c>
      <c r="D22" s="8">
        <v>1.0399999999999999E-3</v>
      </c>
      <c r="F22">
        <v>-2677</v>
      </c>
      <c r="H22" t="s">
        <v>51</v>
      </c>
      <c r="I22">
        <v>1.1000000000000001E-3</v>
      </c>
      <c r="J22" t="s">
        <v>42</v>
      </c>
      <c r="K22">
        <v>12.86</v>
      </c>
      <c r="L22">
        <v>5.0000000000000001E-3</v>
      </c>
      <c r="T22">
        <v>2012</v>
      </c>
    </row>
    <row r="23" spans="1:20" x14ac:dyDescent="0.2">
      <c r="A23" t="s">
        <v>68</v>
      </c>
      <c r="B23" s="3" t="str">
        <f t="shared" si="0"/>
        <v>I</v>
      </c>
      <c r="C23" s="8">
        <v>56067.902470000001</v>
      </c>
      <c r="D23" s="8">
        <v>1.1299999999999999E-3</v>
      </c>
      <c r="F23">
        <v>-2662</v>
      </c>
      <c r="H23" t="s">
        <v>52</v>
      </c>
      <c r="I23">
        <v>1.1999999999999999E-3</v>
      </c>
      <c r="J23" t="s">
        <v>42</v>
      </c>
      <c r="K23">
        <v>12.87</v>
      </c>
      <c r="L23">
        <v>5.0000000000000001E-3</v>
      </c>
      <c r="T23">
        <v>2012</v>
      </c>
    </row>
    <row r="24" spans="1:20" x14ac:dyDescent="0.2">
      <c r="A24" t="s">
        <v>68</v>
      </c>
      <c r="B24" s="3" t="str">
        <f t="shared" si="0"/>
        <v>II</v>
      </c>
      <c r="C24" s="8">
        <v>56068.096790000003</v>
      </c>
      <c r="D24" s="8">
        <v>1.2999999999999999E-3</v>
      </c>
      <c r="F24">
        <v>-2661.5</v>
      </c>
      <c r="H24" t="s">
        <v>53</v>
      </c>
      <c r="I24">
        <v>1.2999999999999999E-3</v>
      </c>
      <c r="J24" t="s">
        <v>42</v>
      </c>
      <c r="K24">
        <v>12.84</v>
      </c>
      <c r="L24">
        <v>5.0000000000000001E-3</v>
      </c>
      <c r="T24">
        <v>2012</v>
      </c>
    </row>
    <row r="25" spans="1:20" x14ac:dyDescent="0.2">
      <c r="A25" t="s">
        <v>68</v>
      </c>
      <c r="B25" s="3" t="str">
        <f t="shared" si="0"/>
        <v>I</v>
      </c>
      <c r="C25" s="8">
        <v>56093.908969999997</v>
      </c>
      <c r="D25" s="8">
        <v>9.3000000000000005E-4</v>
      </c>
      <c r="F25">
        <v>-2595</v>
      </c>
      <c r="H25">
        <v>1E-4</v>
      </c>
      <c r="I25">
        <v>1E-3</v>
      </c>
      <c r="J25" t="s">
        <v>42</v>
      </c>
      <c r="K25">
        <v>12.88</v>
      </c>
      <c r="L25">
        <v>6.0000000000000001E-3</v>
      </c>
      <c r="T25">
        <v>2012</v>
      </c>
    </row>
    <row r="26" spans="1:20" x14ac:dyDescent="0.2">
      <c r="A26" t="s">
        <v>68</v>
      </c>
      <c r="B26" s="3" t="str">
        <f t="shared" si="0"/>
        <v>II</v>
      </c>
      <c r="C26" s="8">
        <v>56099.924650000001</v>
      </c>
      <c r="D26" s="8">
        <v>1.1800000000000001E-3</v>
      </c>
      <c r="F26">
        <v>-2579.5</v>
      </c>
      <c r="H26" t="s">
        <v>53</v>
      </c>
      <c r="I26">
        <v>1.1999999999999999E-3</v>
      </c>
      <c r="J26" t="s">
        <v>42</v>
      </c>
      <c r="K26">
        <v>12.82</v>
      </c>
      <c r="L26">
        <v>4.0000000000000001E-3</v>
      </c>
      <c r="T26">
        <v>2012</v>
      </c>
    </row>
    <row r="27" spans="1:20" x14ac:dyDescent="0.2">
      <c r="A27" t="s">
        <v>68</v>
      </c>
      <c r="B27" s="3" t="str">
        <f t="shared" si="0"/>
        <v>I</v>
      </c>
      <c r="C27" s="8">
        <v>56110.986089999999</v>
      </c>
      <c r="D27" s="8">
        <v>1.2199999999999999E-3</v>
      </c>
      <c r="F27">
        <v>-2551</v>
      </c>
      <c r="H27" t="s">
        <v>54</v>
      </c>
      <c r="I27">
        <v>1.1999999999999999E-3</v>
      </c>
      <c r="J27" t="s">
        <v>42</v>
      </c>
      <c r="K27">
        <v>12.86</v>
      </c>
      <c r="L27">
        <v>5.0000000000000001E-3</v>
      </c>
      <c r="T27">
        <v>2012</v>
      </c>
    </row>
    <row r="28" spans="1:20" x14ac:dyDescent="0.2">
      <c r="A28" t="s">
        <v>68</v>
      </c>
      <c r="B28" s="3" t="str">
        <f t="shared" si="0"/>
        <v>II</v>
      </c>
      <c r="C28" s="8">
        <v>56406.94846</v>
      </c>
      <c r="D28" s="8">
        <v>1.4599999999999999E-3</v>
      </c>
      <c r="F28">
        <v>-1788.5</v>
      </c>
      <c r="H28">
        <v>1.4E-3</v>
      </c>
      <c r="I28">
        <v>1.5E-3</v>
      </c>
      <c r="J28" t="s">
        <v>42</v>
      </c>
      <c r="K28">
        <v>12.81</v>
      </c>
      <c r="L28">
        <v>7.0000000000000001E-3</v>
      </c>
      <c r="T28">
        <v>2013</v>
      </c>
    </row>
    <row r="29" spans="1:20" x14ac:dyDescent="0.2">
      <c r="A29" t="s">
        <v>68</v>
      </c>
      <c r="B29" s="3" t="str">
        <f t="shared" si="0"/>
        <v>I</v>
      </c>
      <c r="C29" s="8">
        <v>56407.141360000001</v>
      </c>
      <c r="D29" s="8">
        <v>1.2999999999999999E-3</v>
      </c>
      <c r="F29">
        <v>-1788</v>
      </c>
      <c r="H29">
        <v>2.0000000000000001E-4</v>
      </c>
      <c r="I29">
        <v>1.2999999999999999E-3</v>
      </c>
      <c r="J29" t="s">
        <v>42</v>
      </c>
      <c r="K29">
        <v>12.89</v>
      </c>
      <c r="L29">
        <v>7.0000000000000001E-3</v>
      </c>
      <c r="T29">
        <v>2013</v>
      </c>
    </row>
    <row r="30" spans="1:20" x14ac:dyDescent="0.2">
      <c r="A30" t="s">
        <v>68</v>
      </c>
      <c r="B30" s="3" t="str">
        <f t="shared" si="0"/>
        <v>II</v>
      </c>
      <c r="C30" s="8">
        <v>56411.993430000002</v>
      </c>
      <c r="D30" s="8">
        <v>1.5499999999999999E-3</v>
      </c>
      <c r="F30">
        <v>-1775.5</v>
      </c>
      <c r="H30">
        <v>5.0000000000000001E-4</v>
      </c>
      <c r="I30">
        <v>1.6000000000000001E-3</v>
      </c>
      <c r="J30" t="s">
        <v>42</v>
      </c>
      <c r="K30">
        <v>12.8</v>
      </c>
      <c r="L30">
        <v>8.9999999999999993E-3</v>
      </c>
      <c r="T30">
        <v>2013</v>
      </c>
    </row>
    <row r="31" spans="1:20" x14ac:dyDescent="0.2">
      <c r="A31" t="s">
        <v>68</v>
      </c>
      <c r="B31" s="3" t="str">
        <f t="shared" si="0"/>
        <v>I</v>
      </c>
      <c r="C31" s="8">
        <v>56412.18664</v>
      </c>
      <c r="D31" s="8">
        <v>1.39E-3</v>
      </c>
      <c r="F31">
        <v>-1775</v>
      </c>
      <c r="H31" t="s">
        <v>55</v>
      </c>
      <c r="I31">
        <v>1.4E-3</v>
      </c>
      <c r="J31" t="s">
        <v>42</v>
      </c>
      <c r="K31">
        <v>12.89</v>
      </c>
      <c r="L31">
        <v>8.9999999999999993E-3</v>
      </c>
      <c r="T31">
        <v>2013</v>
      </c>
    </row>
    <row r="32" spans="1:20" x14ac:dyDescent="0.2">
      <c r="A32" t="s">
        <v>68</v>
      </c>
      <c r="B32" s="3" t="str">
        <f t="shared" si="0"/>
        <v>I</v>
      </c>
      <c r="C32" s="8">
        <v>56723.090179999999</v>
      </c>
      <c r="D32" s="8">
        <v>4.4999999999999999E-4</v>
      </c>
      <c r="F32">
        <v>-974</v>
      </c>
      <c r="H32" t="s">
        <v>56</v>
      </c>
      <c r="I32">
        <v>5.0000000000000001E-4</v>
      </c>
      <c r="J32" t="s">
        <v>42</v>
      </c>
      <c r="K32">
        <v>12.84</v>
      </c>
      <c r="L32">
        <v>1.2999999999999999E-2</v>
      </c>
      <c r="T32">
        <v>2014</v>
      </c>
    </row>
    <row r="33" spans="1:20" x14ac:dyDescent="0.2">
      <c r="A33" t="s">
        <v>68</v>
      </c>
      <c r="B33" s="3" t="str">
        <f t="shared" si="0"/>
        <v>I</v>
      </c>
      <c r="C33" s="8">
        <v>56751.035989999997</v>
      </c>
      <c r="D33" s="8">
        <v>1.25E-3</v>
      </c>
      <c r="F33">
        <v>-902</v>
      </c>
      <c r="H33" t="s">
        <v>57</v>
      </c>
      <c r="I33">
        <v>1.2999999999999999E-3</v>
      </c>
      <c r="J33" t="s">
        <v>42</v>
      </c>
      <c r="K33">
        <v>12.86</v>
      </c>
      <c r="L33">
        <v>8.9999999999999993E-3</v>
      </c>
      <c r="T33">
        <v>2014</v>
      </c>
    </row>
    <row r="34" spans="1:20" x14ac:dyDescent="0.2">
      <c r="A34" t="s">
        <v>68</v>
      </c>
      <c r="B34" s="3" t="str">
        <f t="shared" si="0"/>
        <v>I</v>
      </c>
      <c r="C34" s="8">
        <v>56752.97711</v>
      </c>
      <c r="D34" s="8">
        <v>1.24E-3</v>
      </c>
      <c r="F34">
        <v>-897</v>
      </c>
      <c r="H34" t="s">
        <v>58</v>
      </c>
      <c r="I34">
        <v>1.2999999999999999E-3</v>
      </c>
      <c r="J34" t="s">
        <v>42</v>
      </c>
      <c r="K34">
        <v>12.86</v>
      </c>
      <c r="L34">
        <v>6.0000000000000001E-3</v>
      </c>
      <c r="T34">
        <v>2014</v>
      </c>
    </row>
    <row r="35" spans="1:20" x14ac:dyDescent="0.2">
      <c r="A35" t="s">
        <v>68</v>
      </c>
      <c r="B35" s="3" t="str">
        <f t="shared" si="0"/>
        <v>I</v>
      </c>
      <c r="C35" s="8">
        <v>56780.92308</v>
      </c>
      <c r="D35" s="8">
        <v>1.9000000000000001E-4</v>
      </c>
      <c r="F35">
        <v>-825</v>
      </c>
      <c r="H35" t="s">
        <v>57</v>
      </c>
      <c r="I35">
        <v>2.9999999999999997E-4</v>
      </c>
      <c r="J35" t="s">
        <v>42</v>
      </c>
      <c r="K35">
        <v>12.85</v>
      </c>
      <c r="L35">
        <v>1.4999999999999999E-2</v>
      </c>
      <c r="T35">
        <v>2014</v>
      </c>
    </row>
    <row r="36" spans="1:20" x14ac:dyDescent="0.2">
      <c r="A36" t="s">
        <v>68</v>
      </c>
      <c r="B36" s="3" t="str">
        <f t="shared" si="0"/>
        <v>II</v>
      </c>
      <c r="C36" s="8">
        <v>56781.118779999997</v>
      </c>
      <c r="D36" s="8">
        <v>1.9E-3</v>
      </c>
      <c r="F36">
        <v>-824.5</v>
      </c>
      <c r="H36">
        <v>8.9999999999999998E-4</v>
      </c>
      <c r="I36">
        <v>1.9E-3</v>
      </c>
      <c r="J36" t="s">
        <v>42</v>
      </c>
      <c r="K36">
        <v>12.8</v>
      </c>
      <c r="L36">
        <v>1.4E-2</v>
      </c>
      <c r="T36">
        <v>2014</v>
      </c>
    </row>
    <row r="37" spans="1:20" x14ac:dyDescent="0.2">
      <c r="A37" t="s">
        <v>68</v>
      </c>
      <c r="B37" s="3" t="str">
        <f t="shared" si="0"/>
        <v>II</v>
      </c>
      <c r="C37" s="8">
        <v>56781.89589</v>
      </c>
      <c r="D37" s="8">
        <v>1.5E-3</v>
      </c>
      <c r="F37">
        <v>-822.5</v>
      </c>
      <c r="H37">
        <v>1.6999999999999999E-3</v>
      </c>
      <c r="I37">
        <v>1.5E-3</v>
      </c>
      <c r="J37" t="s">
        <v>42</v>
      </c>
      <c r="K37">
        <v>12.8</v>
      </c>
      <c r="L37">
        <v>1.4E-2</v>
      </c>
      <c r="T37">
        <v>2014</v>
      </c>
    </row>
    <row r="38" spans="1:20" x14ac:dyDescent="0.2">
      <c r="A38" t="s">
        <v>68</v>
      </c>
      <c r="B38" s="3" t="str">
        <f t="shared" si="0"/>
        <v>I</v>
      </c>
      <c r="C38" s="8">
        <v>56782.088759999999</v>
      </c>
      <c r="D38" s="8">
        <v>1.4E-3</v>
      </c>
      <c r="F38">
        <v>-822</v>
      </c>
      <c r="H38">
        <v>5.0000000000000001E-4</v>
      </c>
      <c r="I38">
        <v>1.4E-3</v>
      </c>
      <c r="J38" t="s">
        <v>42</v>
      </c>
      <c r="K38">
        <v>12.82</v>
      </c>
      <c r="L38">
        <v>1.0999999999999999E-2</v>
      </c>
      <c r="T38">
        <v>2014</v>
      </c>
    </row>
    <row r="39" spans="1:20" x14ac:dyDescent="0.2">
      <c r="A39" t="s">
        <v>68</v>
      </c>
      <c r="B39" s="3" t="str">
        <f t="shared" si="0"/>
        <v>I</v>
      </c>
      <c r="C39" s="8">
        <v>57096.09706</v>
      </c>
      <c r="D39" s="8">
        <v>1.0399999999999999E-3</v>
      </c>
      <c r="F39">
        <v>-13</v>
      </c>
      <c r="H39">
        <v>2.9999999999999997E-4</v>
      </c>
      <c r="I39">
        <v>1.1000000000000001E-3</v>
      </c>
      <c r="J39" t="s">
        <v>42</v>
      </c>
      <c r="K39">
        <v>12.89</v>
      </c>
      <c r="L39">
        <v>4.0000000000000001E-3</v>
      </c>
      <c r="T39">
        <v>2015</v>
      </c>
    </row>
    <row r="40" spans="1:20" x14ac:dyDescent="0.2">
      <c r="A40" t="s">
        <v>68</v>
      </c>
      <c r="B40" s="3" t="str">
        <f t="shared" si="0"/>
        <v>I</v>
      </c>
      <c r="C40" s="8">
        <v>57096.097269999998</v>
      </c>
      <c r="D40" s="8">
        <v>1.3699999999999999E-3</v>
      </c>
      <c r="F40">
        <v>-13</v>
      </c>
      <c r="H40">
        <v>5.0000000000000001E-4</v>
      </c>
      <c r="I40">
        <v>1.4E-3</v>
      </c>
      <c r="J40" t="s">
        <v>39</v>
      </c>
      <c r="K40">
        <v>11.86</v>
      </c>
      <c r="L40">
        <v>6.0000000000000001E-3</v>
      </c>
      <c r="T40">
        <v>2015</v>
      </c>
    </row>
    <row r="41" spans="1:20" x14ac:dyDescent="0.2">
      <c r="A41" t="s">
        <v>68</v>
      </c>
      <c r="B41" s="3" t="str">
        <f t="shared" si="0"/>
        <v>II</v>
      </c>
      <c r="C41" s="8">
        <v>57100.948680000001</v>
      </c>
      <c r="D41" s="8">
        <v>1.2199999999999999E-3</v>
      </c>
      <c r="F41">
        <v>-0.5</v>
      </c>
      <c r="H41">
        <v>2.0000000000000001E-4</v>
      </c>
      <c r="I41">
        <v>1.1999999999999999E-3</v>
      </c>
      <c r="J41" t="s">
        <v>42</v>
      </c>
      <c r="K41">
        <v>12.83</v>
      </c>
      <c r="L41">
        <v>4.0000000000000001E-3</v>
      </c>
      <c r="T41">
        <v>2015</v>
      </c>
    </row>
    <row r="42" spans="1:20" x14ac:dyDescent="0.2">
      <c r="A42" t="s">
        <v>68</v>
      </c>
      <c r="B42" s="3" t="str">
        <f t="shared" si="0"/>
        <v>I</v>
      </c>
      <c r="C42" s="8">
        <v>57101.143100000001</v>
      </c>
      <c r="D42" s="8">
        <v>1.0200000000000001E-3</v>
      </c>
      <c r="F42">
        <v>0</v>
      </c>
      <c r="H42">
        <v>5.0000000000000001E-4</v>
      </c>
      <c r="I42">
        <v>1E-3</v>
      </c>
      <c r="J42" t="s">
        <v>42</v>
      </c>
      <c r="K42">
        <v>12.88</v>
      </c>
      <c r="L42">
        <v>4.0000000000000001E-3</v>
      </c>
      <c r="T42">
        <v>2015</v>
      </c>
    </row>
    <row r="43" spans="1:20" x14ac:dyDescent="0.2">
      <c r="A43" t="s">
        <v>68</v>
      </c>
      <c r="B43" s="3" t="str">
        <f t="shared" ref="B43:B59" si="1">IF(F43=INT(F43),"I","II")</f>
        <v>I</v>
      </c>
      <c r="C43" s="8">
        <v>57101.919179999997</v>
      </c>
      <c r="D43" s="8">
        <v>1.1999999999999999E-3</v>
      </c>
      <c r="F43">
        <v>2</v>
      </c>
      <c r="H43">
        <v>2.9999999999999997E-4</v>
      </c>
      <c r="I43">
        <v>1.1999999999999999E-3</v>
      </c>
      <c r="J43" t="s">
        <v>39</v>
      </c>
      <c r="K43">
        <v>11.97</v>
      </c>
      <c r="L43">
        <v>6.0000000000000001E-3</v>
      </c>
      <c r="T43">
        <v>2015</v>
      </c>
    </row>
    <row r="44" spans="1:20" x14ac:dyDescent="0.2">
      <c r="A44" t="s">
        <v>68</v>
      </c>
      <c r="B44" s="3" t="str">
        <f t="shared" si="1"/>
        <v>II</v>
      </c>
      <c r="C44" s="8">
        <v>57121.90481</v>
      </c>
      <c r="D44" s="8">
        <v>1.4E-3</v>
      </c>
      <c r="F44">
        <v>53.5</v>
      </c>
      <c r="H44" t="s">
        <v>59</v>
      </c>
      <c r="I44">
        <v>1.4E-3</v>
      </c>
      <c r="J44" t="s">
        <v>39</v>
      </c>
      <c r="K44">
        <v>11.8</v>
      </c>
      <c r="L44">
        <v>6.0000000000000001E-3</v>
      </c>
      <c r="T44">
        <v>2015</v>
      </c>
    </row>
    <row r="45" spans="1:20" x14ac:dyDescent="0.2">
      <c r="A45" t="s">
        <v>68</v>
      </c>
      <c r="B45" s="3" t="str">
        <f t="shared" si="1"/>
        <v>II</v>
      </c>
      <c r="C45" s="8">
        <v>57121.908199999998</v>
      </c>
      <c r="D45" s="8">
        <v>1.9599999999999999E-3</v>
      </c>
      <c r="F45">
        <v>53.5</v>
      </c>
      <c r="H45" t="s">
        <v>60</v>
      </c>
      <c r="I45">
        <v>2E-3</v>
      </c>
      <c r="J45" t="s">
        <v>42</v>
      </c>
      <c r="K45">
        <v>12.8</v>
      </c>
      <c r="L45">
        <v>6.0000000000000001E-3</v>
      </c>
      <c r="T45">
        <v>2015</v>
      </c>
    </row>
    <row r="46" spans="1:20" x14ac:dyDescent="0.2">
      <c r="A46" t="s">
        <v>68</v>
      </c>
      <c r="B46" s="3" t="str">
        <f t="shared" si="1"/>
        <v>II</v>
      </c>
      <c r="C46" s="8">
        <v>57121.908799999997</v>
      </c>
      <c r="D46" s="8">
        <v>3.16E-3</v>
      </c>
      <c r="F46">
        <v>53.5</v>
      </c>
      <c r="H46">
        <v>5.0000000000000001E-4</v>
      </c>
      <c r="I46">
        <v>3.2000000000000002E-3</v>
      </c>
      <c r="J46" t="s">
        <v>61</v>
      </c>
      <c r="K46">
        <v>13.63</v>
      </c>
      <c r="L46">
        <v>1.2E-2</v>
      </c>
      <c r="T46">
        <v>2015</v>
      </c>
    </row>
    <row r="47" spans="1:20" x14ac:dyDescent="0.2">
      <c r="A47" t="s">
        <v>68</v>
      </c>
      <c r="B47" s="3" t="str">
        <f t="shared" si="1"/>
        <v>I</v>
      </c>
      <c r="C47" s="8">
        <v>57122.10039</v>
      </c>
      <c r="D47" s="8">
        <v>3.0200000000000001E-3</v>
      </c>
      <c r="F47">
        <v>54</v>
      </c>
      <c r="H47" t="s">
        <v>62</v>
      </c>
      <c r="I47">
        <v>3.0000000000000001E-3</v>
      </c>
      <c r="J47" t="s">
        <v>39</v>
      </c>
      <c r="K47">
        <v>11.86</v>
      </c>
      <c r="L47">
        <v>6.0000000000000001E-3</v>
      </c>
      <c r="T47">
        <v>2015</v>
      </c>
    </row>
    <row r="48" spans="1:20" x14ac:dyDescent="0.2">
      <c r="A48" t="s">
        <v>68</v>
      </c>
      <c r="B48" s="3" t="str">
        <f t="shared" si="1"/>
        <v>I</v>
      </c>
      <c r="C48" s="8">
        <v>57122.102559999999</v>
      </c>
      <c r="D48" s="8">
        <v>1.7899999999999999E-3</v>
      </c>
      <c r="F48">
        <v>54</v>
      </c>
      <c r="H48">
        <v>2.0000000000000001E-4</v>
      </c>
      <c r="I48">
        <v>1.8E-3</v>
      </c>
      <c r="J48" t="s">
        <v>61</v>
      </c>
      <c r="K48">
        <v>13.71</v>
      </c>
      <c r="L48">
        <v>1.2E-2</v>
      </c>
      <c r="T48">
        <v>2015</v>
      </c>
    </row>
    <row r="49" spans="1:20" x14ac:dyDescent="0.2">
      <c r="A49" t="s">
        <v>68</v>
      </c>
      <c r="B49" s="3" t="str">
        <f t="shared" si="1"/>
        <v>I</v>
      </c>
      <c r="C49" s="8">
        <v>57122.103020000002</v>
      </c>
      <c r="D49" s="8">
        <v>1.92E-3</v>
      </c>
      <c r="F49">
        <v>54</v>
      </c>
      <c r="H49">
        <v>6.9999999999999999E-4</v>
      </c>
      <c r="I49">
        <v>1.9E-3</v>
      </c>
      <c r="J49" t="s">
        <v>42</v>
      </c>
      <c r="K49">
        <v>12.86</v>
      </c>
      <c r="L49">
        <v>6.0000000000000001E-3</v>
      </c>
      <c r="T49">
        <v>2015</v>
      </c>
    </row>
    <row r="50" spans="1:20" x14ac:dyDescent="0.2">
      <c r="A50" t="s">
        <v>68</v>
      </c>
      <c r="B50" s="3" t="str">
        <f t="shared" si="1"/>
        <v>I</v>
      </c>
      <c r="C50" s="8">
        <v>57138.01397</v>
      </c>
      <c r="D50" s="8">
        <v>1.6000000000000001E-3</v>
      </c>
      <c r="F50">
        <v>95</v>
      </c>
      <c r="H50" t="s">
        <v>50</v>
      </c>
      <c r="I50">
        <v>1.6000000000000001E-3</v>
      </c>
      <c r="J50" t="s">
        <v>42</v>
      </c>
      <c r="K50">
        <v>12.89</v>
      </c>
      <c r="L50">
        <v>4.0000000000000001E-3</v>
      </c>
      <c r="T50">
        <v>2015</v>
      </c>
    </row>
    <row r="51" spans="1:20" x14ac:dyDescent="0.2">
      <c r="A51" t="s">
        <v>68</v>
      </c>
      <c r="B51" s="3" t="str">
        <f t="shared" si="1"/>
        <v>I</v>
      </c>
      <c r="C51" s="8">
        <v>57138.015850000003</v>
      </c>
      <c r="D51" s="8">
        <v>1.73E-3</v>
      </c>
      <c r="F51">
        <v>95</v>
      </c>
      <c r="H51" t="s">
        <v>55</v>
      </c>
      <c r="I51">
        <v>1.6999999999999999E-3</v>
      </c>
      <c r="J51" t="s">
        <v>61</v>
      </c>
      <c r="K51">
        <v>13.74</v>
      </c>
      <c r="L51">
        <v>8.0000000000000002E-3</v>
      </c>
      <c r="T51">
        <v>2015</v>
      </c>
    </row>
    <row r="52" spans="1:20" x14ac:dyDescent="0.2">
      <c r="A52" t="s">
        <v>68</v>
      </c>
      <c r="B52" s="3" t="str">
        <f t="shared" si="1"/>
        <v>I</v>
      </c>
      <c r="C52" s="8">
        <v>57139.956749999998</v>
      </c>
      <c r="D52" s="8">
        <v>2.7499999999999998E-3</v>
      </c>
      <c r="F52">
        <v>100</v>
      </c>
      <c r="H52" t="s">
        <v>56</v>
      </c>
      <c r="I52">
        <v>2.8E-3</v>
      </c>
      <c r="J52" t="s">
        <v>42</v>
      </c>
      <c r="K52">
        <v>12.88</v>
      </c>
      <c r="L52">
        <v>5.0000000000000001E-3</v>
      </c>
      <c r="T52">
        <v>2015</v>
      </c>
    </row>
    <row r="53" spans="1:20" x14ac:dyDescent="0.2">
      <c r="A53" t="s">
        <v>68</v>
      </c>
      <c r="B53" s="3" t="str">
        <f t="shared" si="1"/>
        <v>I</v>
      </c>
      <c r="C53" s="8">
        <v>57139.956910000001</v>
      </c>
      <c r="D53" s="8">
        <v>1.7899999999999999E-3</v>
      </c>
      <c r="F53">
        <v>100</v>
      </c>
      <c r="H53" t="s">
        <v>60</v>
      </c>
      <c r="I53">
        <v>1.8E-3</v>
      </c>
      <c r="J53" t="s">
        <v>39</v>
      </c>
      <c r="K53">
        <v>11.87</v>
      </c>
      <c r="L53">
        <v>6.0000000000000001E-3</v>
      </c>
      <c r="T53">
        <v>2015</v>
      </c>
    </row>
    <row r="54" spans="1:20" x14ac:dyDescent="0.2">
      <c r="A54" t="s">
        <v>68</v>
      </c>
      <c r="B54" s="3" t="str">
        <f t="shared" si="1"/>
        <v>II</v>
      </c>
      <c r="C54" s="8">
        <v>57140.150260000002</v>
      </c>
      <c r="D54" s="8">
        <v>1.75E-3</v>
      </c>
      <c r="F54">
        <v>100.5</v>
      </c>
      <c r="H54" t="s">
        <v>52</v>
      </c>
      <c r="I54">
        <v>1.8E-3</v>
      </c>
      <c r="J54" t="s">
        <v>42</v>
      </c>
      <c r="K54">
        <v>12.8</v>
      </c>
      <c r="L54">
        <v>5.0000000000000001E-3</v>
      </c>
      <c r="T54">
        <v>2015</v>
      </c>
    </row>
    <row r="55" spans="1:20" x14ac:dyDescent="0.2">
      <c r="A55" t="s">
        <v>68</v>
      </c>
      <c r="B55" s="3" t="str">
        <f t="shared" si="1"/>
        <v>II</v>
      </c>
      <c r="C55" s="8">
        <v>57140.151709999998</v>
      </c>
      <c r="D55" s="8">
        <v>1.89E-3</v>
      </c>
      <c r="F55">
        <v>100.5</v>
      </c>
      <c r="H55">
        <v>5.9999999999999995E-4</v>
      </c>
      <c r="I55">
        <v>1.9E-3</v>
      </c>
      <c r="J55" t="s">
        <v>39</v>
      </c>
      <c r="K55">
        <v>11.8</v>
      </c>
      <c r="L55">
        <v>6.0000000000000001E-3</v>
      </c>
      <c r="T55">
        <v>2015</v>
      </c>
    </row>
    <row r="56" spans="1:20" x14ac:dyDescent="0.2">
      <c r="A56" t="s">
        <v>68</v>
      </c>
      <c r="B56" s="3" t="str">
        <f t="shared" si="1"/>
        <v>II</v>
      </c>
      <c r="C56" s="8">
        <v>57158.005640000003</v>
      </c>
      <c r="D56" s="8">
        <v>5.64E-3</v>
      </c>
      <c r="F56">
        <v>146.5</v>
      </c>
      <c r="H56">
        <v>0</v>
      </c>
      <c r="I56">
        <v>5.5999999999999999E-3</v>
      </c>
      <c r="J56" t="s">
        <v>42</v>
      </c>
      <c r="K56">
        <v>12.83</v>
      </c>
      <c r="L56">
        <v>3.0000000000000001E-3</v>
      </c>
      <c r="T56">
        <v>2015</v>
      </c>
    </row>
    <row r="57" spans="1:20" x14ac:dyDescent="0.2">
      <c r="A57" t="s">
        <v>68</v>
      </c>
      <c r="B57" s="3" t="str">
        <f t="shared" si="1"/>
        <v>II</v>
      </c>
      <c r="C57" s="8">
        <v>57158.006459999997</v>
      </c>
      <c r="D57" s="8">
        <v>2.2399999999999998E-3</v>
      </c>
      <c r="F57">
        <v>146.5</v>
      </c>
      <c r="H57">
        <v>8.0000000000000004E-4</v>
      </c>
      <c r="I57">
        <v>2.2000000000000001E-3</v>
      </c>
      <c r="J57" t="s">
        <v>61</v>
      </c>
      <c r="K57">
        <v>13.67</v>
      </c>
      <c r="L57">
        <v>7.0000000000000001E-3</v>
      </c>
      <c r="T57">
        <v>2015</v>
      </c>
    </row>
    <row r="58" spans="1:20" x14ac:dyDescent="0.2">
      <c r="A58" t="s">
        <v>68</v>
      </c>
      <c r="B58" s="3" t="str">
        <f t="shared" si="1"/>
        <v>I</v>
      </c>
      <c r="C58" s="8">
        <v>57171.008049999997</v>
      </c>
      <c r="D58" s="8">
        <v>1.6299999999999999E-3</v>
      </c>
      <c r="F58">
        <v>180</v>
      </c>
      <c r="H58" t="s">
        <v>53</v>
      </c>
      <c r="I58">
        <v>1.6000000000000001E-3</v>
      </c>
      <c r="J58" t="s">
        <v>39</v>
      </c>
      <c r="K58">
        <v>11.96</v>
      </c>
      <c r="L58">
        <v>8.9999999999999993E-3</v>
      </c>
      <c r="T58">
        <v>2015</v>
      </c>
    </row>
    <row r="59" spans="1:20" x14ac:dyDescent="0.2">
      <c r="A59" t="s">
        <v>68</v>
      </c>
      <c r="B59" s="3" t="str">
        <f t="shared" si="1"/>
        <v>I</v>
      </c>
      <c r="C59" s="8">
        <v>57171.008560000002</v>
      </c>
      <c r="D59" s="8">
        <v>1.7099999999999999E-3</v>
      </c>
      <c r="F59">
        <v>180</v>
      </c>
      <c r="H59">
        <v>1E-4</v>
      </c>
      <c r="I59">
        <v>1.6999999999999999E-3</v>
      </c>
      <c r="J59" t="s">
        <v>42</v>
      </c>
      <c r="K59">
        <v>12.88</v>
      </c>
      <c r="L59">
        <v>0.01</v>
      </c>
      <c r="T59">
        <v>2015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2023-05-29T04:33:38Z</dcterms:modified>
</cp:coreProperties>
</file>