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63D580F-0439-4F65-97D8-06F93231D0B9}" xr6:coauthVersionLast="47" xr6:coauthVersionMax="47" xr10:uidLastSave="{00000000-0000-0000-0000-000000000000}"/>
  <bookViews>
    <workbookView xWindow="14025" yWindow="420" windowWidth="13470" windowHeight="1456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74" i="1" l="1"/>
  <c r="F174" i="1" s="1"/>
  <c r="G174" i="1" s="1"/>
  <c r="K174" i="1" s="1"/>
  <c r="Q174" i="1"/>
  <c r="E172" i="1"/>
  <c r="F172" i="1" s="1"/>
  <c r="G172" i="1" s="1"/>
  <c r="K172" i="1" s="1"/>
  <c r="Q172" i="1"/>
  <c r="E173" i="1"/>
  <c r="F173" i="1" s="1"/>
  <c r="G173" i="1" s="1"/>
  <c r="K173" i="1" s="1"/>
  <c r="Q173" i="1"/>
  <c r="Q170" i="1"/>
  <c r="Q171" i="1"/>
  <c r="C7" i="1"/>
  <c r="C8" i="1"/>
  <c r="D9" i="1"/>
  <c r="C9" i="1"/>
  <c r="E28" i="1"/>
  <c r="F28" i="1"/>
  <c r="E31" i="1"/>
  <c r="F31" i="1"/>
  <c r="E36" i="1"/>
  <c r="F36" i="1"/>
  <c r="E39" i="1"/>
  <c r="F39" i="1"/>
  <c r="E44" i="1"/>
  <c r="F44" i="1"/>
  <c r="E47" i="1"/>
  <c r="F47" i="1"/>
  <c r="E52" i="1"/>
  <c r="F52" i="1"/>
  <c r="E55" i="1"/>
  <c r="F55" i="1"/>
  <c r="E60" i="1"/>
  <c r="F60" i="1"/>
  <c r="E63" i="1"/>
  <c r="F63" i="1"/>
  <c r="E68" i="1"/>
  <c r="F68" i="1"/>
  <c r="E71" i="1"/>
  <c r="F71" i="1"/>
  <c r="E76" i="1"/>
  <c r="F76" i="1"/>
  <c r="E79" i="1"/>
  <c r="F79" i="1"/>
  <c r="E84" i="1"/>
  <c r="F84" i="1"/>
  <c r="E87" i="1"/>
  <c r="F87" i="1"/>
  <c r="E92" i="1"/>
  <c r="F92" i="1"/>
  <c r="E95" i="1"/>
  <c r="F95" i="1"/>
  <c r="E100" i="1"/>
  <c r="F100" i="1"/>
  <c r="E103" i="1"/>
  <c r="F103" i="1"/>
  <c r="E108" i="1"/>
  <c r="F108" i="1"/>
  <c r="E111" i="1"/>
  <c r="F111" i="1"/>
  <c r="E118" i="1"/>
  <c r="F118" i="1"/>
  <c r="E121" i="1"/>
  <c r="F121" i="1"/>
  <c r="E126" i="1"/>
  <c r="F126" i="1"/>
  <c r="E129" i="1"/>
  <c r="F129" i="1"/>
  <c r="E134" i="1"/>
  <c r="F134" i="1"/>
  <c r="E137" i="1"/>
  <c r="F137" i="1"/>
  <c r="E142" i="1"/>
  <c r="F142" i="1"/>
  <c r="E145" i="1"/>
  <c r="F145" i="1"/>
  <c r="E150" i="1"/>
  <c r="F150" i="1"/>
  <c r="E153" i="1"/>
  <c r="F153" i="1"/>
  <c r="E158" i="1"/>
  <c r="F158" i="1"/>
  <c r="E161" i="1"/>
  <c r="F161" i="1"/>
  <c r="E166" i="1"/>
  <c r="F166" i="1"/>
  <c r="E21" i="1"/>
  <c r="F21" i="1"/>
  <c r="Q169" i="1"/>
  <c r="Q168" i="1"/>
  <c r="U21" i="1"/>
  <c r="Q163" i="1"/>
  <c r="Q162" i="1"/>
  <c r="Q161" i="1"/>
  <c r="Q155" i="1"/>
  <c r="Q146" i="1"/>
  <c r="Q145" i="1"/>
  <c r="Q139" i="1"/>
  <c r="Q137" i="1"/>
  <c r="Q136" i="1"/>
  <c r="Q131" i="1"/>
  <c r="Q112" i="1"/>
  <c r="Q100" i="1"/>
  <c r="Q91" i="1"/>
  <c r="Q90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67" i="1"/>
  <c r="G11" i="2"/>
  <c r="C11" i="2"/>
  <c r="G66" i="2"/>
  <c r="C66" i="2"/>
  <c r="E66" i="2"/>
  <c r="G65" i="2"/>
  <c r="C65" i="2"/>
  <c r="G64" i="2"/>
  <c r="C64" i="2"/>
  <c r="G146" i="2"/>
  <c r="C146" i="2"/>
  <c r="G145" i="2"/>
  <c r="C145" i="2"/>
  <c r="G144" i="2"/>
  <c r="C144" i="2"/>
  <c r="E144" i="2"/>
  <c r="G63" i="2"/>
  <c r="C63" i="2"/>
  <c r="G62" i="2"/>
  <c r="C62" i="2"/>
  <c r="G61" i="2"/>
  <c r="C61" i="2"/>
  <c r="E61" i="2"/>
  <c r="G60" i="2"/>
  <c r="C60" i="2"/>
  <c r="G59" i="2"/>
  <c r="C59" i="2"/>
  <c r="G143" i="2"/>
  <c r="C143" i="2"/>
  <c r="G58" i="2"/>
  <c r="C58" i="2"/>
  <c r="G57" i="2"/>
  <c r="C57" i="2"/>
  <c r="E57" i="2"/>
  <c r="G56" i="2"/>
  <c r="C56" i="2"/>
  <c r="G55" i="2"/>
  <c r="C55" i="2"/>
  <c r="G54" i="2"/>
  <c r="C54" i="2"/>
  <c r="E54" i="2"/>
  <c r="G53" i="2"/>
  <c r="C53" i="2"/>
  <c r="G52" i="2"/>
  <c r="C52" i="2"/>
  <c r="G51" i="2"/>
  <c r="C51" i="2"/>
  <c r="G142" i="2"/>
  <c r="C142" i="2"/>
  <c r="G141" i="2"/>
  <c r="C141" i="2"/>
  <c r="E141" i="2"/>
  <c r="G50" i="2"/>
  <c r="C50" i="2"/>
  <c r="G49" i="2"/>
  <c r="C49" i="2"/>
  <c r="G140" i="2"/>
  <c r="C140" i="2"/>
  <c r="G139" i="2"/>
  <c r="C139" i="2"/>
  <c r="E139" i="2"/>
  <c r="G138" i="2"/>
  <c r="C138" i="2"/>
  <c r="G48" i="2"/>
  <c r="C48" i="2"/>
  <c r="E48" i="2"/>
  <c r="G47" i="2"/>
  <c r="C47" i="2"/>
  <c r="G46" i="2"/>
  <c r="C46" i="2"/>
  <c r="G137" i="2"/>
  <c r="C137" i="2"/>
  <c r="G45" i="2"/>
  <c r="C45" i="2"/>
  <c r="E45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E34" i="2"/>
  <c r="G33" i="2"/>
  <c r="C33" i="2"/>
  <c r="G32" i="2"/>
  <c r="C32" i="2"/>
  <c r="G136" i="2"/>
  <c r="C136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G22" i="2"/>
  <c r="C22" i="2"/>
  <c r="G135" i="2"/>
  <c r="C135" i="2"/>
  <c r="E135" i="2"/>
  <c r="G21" i="2"/>
  <c r="C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G14" i="2"/>
  <c r="C14" i="2"/>
  <c r="E14" i="2"/>
  <c r="G134" i="2"/>
  <c r="C134" i="2"/>
  <c r="G133" i="2"/>
  <c r="C133" i="2"/>
  <c r="G13" i="2"/>
  <c r="C13" i="2"/>
  <c r="G12" i="2"/>
  <c r="C12" i="2"/>
  <c r="G132" i="2"/>
  <c r="C132" i="2"/>
  <c r="E132" i="2"/>
  <c r="G131" i="2"/>
  <c r="C131" i="2"/>
  <c r="G130" i="2"/>
  <c r="C130" i="2"/>
  <c r="G129" i="2"/>
  <c r="C129" i="2"/>
  <c r="E129" i="2"/>
  <c r="G128" i="2"/>
  <c r="C128" i="2"/>
  <c r="G127" i="2"/>
  <c r="C127" i="2"/>
  <c r="G126" i="2"/>
  <c r="C126" i="2"/>
  <c r="G125" i="2"/>
  <c r="C125" i="2"/>
  <c r="G124" i="2"/>
  <c r="C124" i="2"/>
  <c r="E124" i="2"/>
  <c r="G123" i="2"/>
  <c r="C123" i="2"/>
  <c r="G122" i="2"/>
  <c r="C122" i="2"/>
  <c r="G121" i="2"/>
  <c r="C121" i="2"/>
  <c r="E121" i="2"/>
  <c r="G120" i="2"/>
  <c r="C120" i="2"/>
  <c r="G119" i="2"/>
  <c r="C119" i="2"/>
  <c r="G118" i="2"/>
  <c r="C118" i="2"/>
  <c r="G117" i="2"/>
  <c r="C117" i="2"/>
  <c r="G116" i="2"/>
  <c r="C116" i="2"/>
  <c r="E116" i="2"/>
  <c r="G115" i="2"/>
  <c r="C115" i="2"/>
  <c r="G114" i="2"/>
  <c r="C114" i="2"/>
  <c r="G113" i="2"/>
  <c r="C113" i="2"/>
  <c r="E113" i="2"/>
  <c r="G112" i="2"/>
  <c r="C112" i="2"/>
  <c r="G111" i="2"/>
  <c r="C111" i="2"/>
  <c r="G110" i="2"/>
  <c r="C110" i="2"/>
  <c r="G109" i="2"/>
  <c r="C109" i="2"/>
  <c r="G108" i="2"/>
  <c r="C108" i="2"/>
  <c r="E108" i="2"/>
  <c r="G107" i="2"/>
  <c r="C107" i="2"/>
  <c r="G106" i="2"/>
  <c r="C106" i="2"/>
  <c r="G105" i="2"/>
  <c r="C105" i="2"/>
  <c r="E105" i="2"/>
  <c r="G104" i="2"/>
  <c r="C104" i="2"/>
  <c r="G103" i="2"/>
  <c r="C103" i="2"/>
  <c r="G102" i="2"/>
  <c r="C102" i="2"/>
  <c r="G101" i="2"/>
  <c r="C101" i="2"/>
  <c r="G100" i="2"/>
  <c r="C100" i="2"/>
  <c r="E100" i="2"/>
  <c r="G99" i="2"/>
  <c r="C99" i="2"/>
  <c r="G98" i="2"/>
  <c r="C98" i="2"/>
  <c r="G97" i="2"/>
  <c r="C97" i="2"/>
  <c r="E97" i="2"/>
  <c r="G96" i="2"/>
  <c r="C96" i="2"/>
  <c r="G95" i="2"/>
  <c r="C95" i="2"/>
  <c r="G94" i="2"/>
  <c r="C94" i="2"/>
  <c r="G93" i="2"/>
  <c r="C93" i="2"/>
  <c r="E93" i="2"/>
  <c r="G92" i="2"/>
  <c r="C92" i="2"/>
  <c r="G91" i="2"/>
  <c r="C91" i="2"/>
  <c r="G90" i="2"/>
  <c r="C90" i="2"/>
  <c r="E90" i="2"/>
  <c r="G89" i="2"/>
  <c r="C89" i="2"/>
  <c r="G88" i="2"/>
  <c r="C88" i="2"/>
  <c r="G87" i="2"/>
  <c r="C87" i="2"/>
  <c r="G86" i="2"/>
  <c r="C86" i="2"/>
  <c r="G85" i="2"/>
  <c r="C85" i="2"/>
  <c r="E85" i="2"/>
  <c r="G84" i="2"/>
  <c r="C84" i="2"/>
  <c r="G83" i="2"/>
  <c r="C83" i="2"/>
  <c r="G82" i="2"/>
  <c r="C82" i="2"/>
  <c r="E82" i="2"/>
  <c r="G81" i="2"/>
  <c r="C81" i="2"/>
  <c r="G80" i="2"/>
  <c r="C80" i="2"/>
  <c r="G79" i="2"/>
  <c r="C79" i="2"/>
  <c r="G78" i="2"/>
  <c r="C78" i="2"/>
  <c r="G77" i="2"/>
  <c r="C77" i="2"/>
  <c r="E77" i="2"/>
  <c r="G76" i="2"/>
  <c r="C76" i="2"/>
  <c r="G75" i="2"/>
  <c r="C75" i="2"/>
  <c r="G74" i="2"/>
  <c r="C74" i="2"/>
  <c r="E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E67" i="2"/>
  <c r="H11" i="2"/>
  <c r="B11" i="2"/>
  <c r="D11" i="2"/>
  <c r="A11" i="2"/>
  <c r="H66" i="2"/>
  <c r="B66" i="2"/>
  <c r="D66" i="2"/>
  <c r="A66" i="2"/>
  <c r="H65" i="2"/>
  <c r="B65" i="2"/>
  <c r="D65" i="2"/>
  <c r="A65" i="2"/>
  <c r="H64" i="2"/>
  <c r="B64" i="2"/>
  <c r="D64" i="2"/>
  <c r="A64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143" i="2"/>
  <c r="B143" i="2"/>
  <c r="D143" i="2"/>
  <c r="A143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142" i="2"/>
  <c r="B142" i="2"/>
  <c r="D142" i="2"/>
  <c r="A142" i="2"/>
  <c r="H141" i="2"/>
  <c r="B141" i="2"/>
  <c r="D141" i="2"/>
  <c r="A141" i="2"/>
  <c r="H50" i="2"/>
  <c r="B50" i="2"/>
  <c r="D50" i="2"/>
  <c r="A50" i="2"/>
  <c r="H49" i="2"/>
  <c r="B49" i="2"/>
  <c r="D49" i="2"/>
  <c r="A49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48" i="2"/>
  <c r="B48" i="2"/>
  <c r="D48" i="2"/>
  <c r="A48" i="2"/>
  <c r="H47" i="2"/>
  <c r="B47" i="2"/>
  <c r="D47" i="2"/>
  <c r="A47" i="2"/>
  <c r="H46" i="2"/>
  <c r="B46" i="2"/>
  <c r="D46" i="2"/>
  <c r="A46" i="2"/>
  <c r="H137" i="2"/>
  <c r="B137" i="2"/>
  <c r="D137" i="2"/>
  <c r="A137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36" i="2"/>
  <c r="B136" i="2"/>
  <c r="D136" i="2"/>
  <c r="A136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135" i="2"/>
  <c r="B135" i="2"/>
  <c r="D135" i="2"/>
  <c r="A135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F15" i="2"/>
  <c r="D15" i="2"/>
  <c r="A15" i="2"/>
  <c r="H14" i="2"/>
  <c r="F14" i="2"/>
  <c r="D14" i="2"/>
  <c r="B14" i="2"/>
  <c r="A14" i="2"/>
  <c r="H134" i="2"/>
  <c r="B134" i="2"/>
  <c r="F134" i="2"/>
  <c r="D134" i="2"/>
  <c r="A134" i="2"/>
  <c r="H133" i="2"/>
  <c r="F133" i="2"/>
  <c r="D133" i="2"/>
  <c r="B133" i="2"/>
  <c r="A133" i="2"/>
  <c r="H13" i="2"/>
  <c r="B13" i="2"/>
  <c r="F13" i="2"/>
  <c r="D13" i="2"/>
  <c r="A13" i="2"/>
  <c r="H12" i="2"/>
  <c r="B12" i="2"/>
  <c r="D12" i="2"/>
  <c r="A12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Q166" i="1"/>
  <c r="Q164" i="1"/>
  <c r="Q165" i="1"/>
  <c r="Q141" i="1"/>
  <c r="Q150" i="1"/>
  <c r="F16" i="1"/>
  <c r="F17" i="1" s="1"/>
  <c r="C17" i="1"/>
  <c r="Q158" i="1"/>
  <c r="Q159" i="1"/>
  <c r="Q160" i="1"/>
  <c r="Q144" i="1"/>
  <c r="Q151" i="1"/>
  <c r="Q154" i="1"/>
  <c r="Q157" i="1"/>
  <c r="Q156" i="1"/>
  <c r="Q88" i="1"/>
  <c r="Q89" i="1"/>
  <c r="Q99" i="1"/>
  <c r="Q101" i="1"/>
  <c r="Q102" i="1"/>
  <c r="Q103" i="1"/>
  <c r="Q105" i="1"/>
  <c r="Q107" i="1"/>
  <c r="Q108" i="1"/>
  <c r="Q109" i="1"/>
  <c r="Q110" i="1"/>
  <c r="Q111" i="1"/>
  <c r="Q120" i="1"/>
  <c r="Q121" i="1"/>
  <c r="Q152" i="1"/>
  <c r="Q153" i="1"/>
  <c r="Q149" i="1"/>
  <c r="Q143" i="1"/>
  <c r="Q147" i="1"/>
  <c r="Q148" i="1"/>
  <c r="Q142" i="1"/>
  <c r="Q114" i="1"/>
  <c r="Q126" i="1"/>
  <c r="Q128" i="1"/>
  <c r="Q130" i="1"/>
  <c r="Q132" i="1"/>
  <c r="Q92" i="1"/>
  <c r="Q93" i="1"/>
  <c r="Q94" i="1"/>
  <c r="Q95" i="1"/>
  <c r="Q96" i="1"/>
  <c r="Q97" i="1"/>
  <c r="Q98" i="1"/>
  <c r="Q104" i="1"/>
  <c r="Q106" i="1"/>
  <c r="Q116" i="1"/>
  <c r="Q117" i="1"/>
  <c r="Q118" i="1"/>
  <c r="Q122" i="1"/>
  <c r="Q123" i="1"/>
  <c r="Q124" i="1"/>
  <c r="Q125" i="1"/>
  <c r="Q129" i="1"/>
  <c r="Q115" i="1"/>
  <c r="Q127" i="1"/>
  <c r="Q133" i="1"/>
  <c r="Q134" i="1"/>
  <c r="Q135" i="1"/>
  <c r="Q138" i="1"/>
  <c r="Q140" i="1"/>
  <c r="Q119" i="1"/>
  <c r="Q113" i="1"/>
  <c r="Q51" i="1"/>
  <c r="E170" i="1"/>
  <c r="F170" i="1"/>
  <c r="E169" i="1"/>
  <c r="F169" i="1"/>
  <c r="E29" i="1"/>
  <c r="F29" i="1"/>
  <c r="G29" i="1"/>
  <c r="I29" i="1"/>
  <c r="G31" i="1"/>
  <c r="I31" i="1"/>
  <c r="E37" i="1"/>
  <c r="F37" i="1"/>
  <c r="G37" i="1"/>
  <c r="I37" i="1"/>
  <c r="G39" i="1"/>
  <c r="I39" i="1"/>
  <c r="E45" i="1"/>
  <c r="F45" i="1"/>
  <c r="G47" i="1"/>
  <c r="I47" i="1"/>
  <c r="E53" i="1"/>
  <c r="F53" i="1"/>
  <c r="G55" i="1"/>
  <c r="I55" i="1"/>
  <c r="E61" i="1"/>
  <c r="F61" i="1"/>
  <c r="G61" i="1"/>
  <c r="J61" i="1"/>
  <c r="G63" i="1"/>
  <c r="J63" i="1"/>
  <c r="E69" i="1"/>
  <c r="F69" i="1"/>
  <c r="G69" i="1"/>
  <c r="J69" i="1"/>
  <c r="G71" i="1"/>
  <c r="J71" i="1"/>
  <c r="E77" i="1"/>
  <c r="F77" i="1"/>
  <c r="G79" i="1"/>
  <c r="I79" i="1"/>
  <c r="E85" i="1"/>
  <c r="F85" i="1"/>
  <c r="G87" i="1"/>
  <c r="I87" i="1"/>
  <c r="E93" i="1"/>
  <c r="F93" i="1"/>
  <c r="G93" i="1"/>
  <c r="I93" i="1"/>
  <c r="G95" i="1"/>
  <c r="I95" i="1"/>
  <c r="E101" i="1"/>
  <c r="F101" i="1"/>
  <c r="G101" i="1"/>
  <c r="J101" i="1"/>
  <c r="G103" i="1"/>
  <c r="J103" i="1"/>
  <c r="E109" i="1"/>
  <c r="F109" i="1"/>
  <c r="G111" i="1"/>
  <c r="J111" i="1"/>
  <c r="E119" i="1"/>
  <c r="F119" i="1"/>
  <c r="G121" i="1"/>
  <c r="J121" i="1"/>
  <c r="E127" i="1"/>
  <c r="F127" i="1"/>
  <c r="G127" i="1"/>
  <c r="J127" i="1"/>
  <c r="G129" i="1"/>
  <c r="I129" i="1"/>
  <c r="E135" i="1"/>
  <c r="F135" i="1"/>
  <c r="G135" i="1"/>
  <c r="J135" i="1"/>
  <c r="G137" i="1"/>
  <c r="J137" i="1"/>
  <c r="E143" i="1"/>
  <c r="F143" i="1"/>
  <c r="G145" i="1"/>
  <c r="I145" i="1"/>
  <c r="E151" i="1"/>
  <c r="F151" i="1"/>
  <c r="G153" i="1"/>
  <c r="J153" i="1"/>
  <c r="E159" i="1"/>
  <c r="F159" i="1"/>
  <c r="G159" i="1"/>
  <c r="J159" i="1"/>
  <c r="G161" i="1"/>
  <c r="K161" i="1"/>
  <c r="E167" i="1"/>
  <c r="F167" i="1"/>
  <c r="G167" i="1"/>
  <c r="J167" i="1"/>
  <c r="E22" i="1"/>
  <c r="E24" i="1"/>
  <c r="F24" i="1"/>
  <c r="E32" i="1"/>
  <c r="F32" i="1"/>
  <c r="E40" i="1"/>
  <c r="F40" i="1"/>
  <c r="G40" i="1"/>
  <c r="I40" i="1"/>
  <c r="E48" i="1"/>
  <c r="F48" i="1"/>
  <c r="G48" i="1"/>
  <c r="I48" i="1"/>
  <c r="E56" i="1"/>
  <c r="E64" i="1"/>
  <c r="E72" i="1"/>
  <c r="E80" i="1"/>
  <c r="E88" i="1"/>
  <c r="E96" i="1"/>
  <c r="E104" i="1"/>
  <c r="E112" i="1"/>
  <c r="F112" i="1"/>
  <c r="G112" i="1"/>
  <c r="I112" i="1"/>
  <c r="E122" i="1"/>
  <c r="F122" i="1"/>
  <c r="E130" i="1"/>
  <c r="F130" i="1"/>
  <c r="E138" i="1"/>
  <c r="F138" i="1"/>
  <c r="G138" i="1"/>
  <c r="J138" i="1"/>
  <c r="E146" i="1"/>
  <c r="E154" i="1"/>
  <c r="E162" i="1"/>
  <c r="G170" i="1"/>
  <c r="K170" i="1"/>
  <c r="G169" i="1"/>
  <c r="K169" i="1"/>
  <c r="E27" i="1"/>
  <c r="F27" i="1"/>
  <c r="G27" i="1"/>
  <c r="I27" i="1"/>
  <c r="E35" i="1"/>
  <c r="E43" i="1"/>
  <c r="F43" i="1"/>
  <c r="G45" i="1"/>
  <c r="I45" i="1"/>
  <c r="E51" i="1"/>
  <c r="F51" i="1"/>
  <c r="G51" i="1"/>
  <c r="H51" i="1"/>
  <c r="G53" i="1"/>
  <c r="I53" i="1"/>
  <c r="E59" i="1"/>
  <c r="F59" i="1"/>
  <c r="G59" i="1"/>
  <c r="I59" i="1"/>
  <c r="E67" i="1"/>
  <c r="F67" i="1"/>
  <c r="E75" i="1"/>
  <c r="F75" i="1"/>
  <c r="G77" i="1"/>
  <c r="I77" i="1"/>
  <c r="E83" i="1"/>
  <c r="F83" i="1"/>
  <c r="G83" i="1"/>
  <c r="I83" i="1"/>
  <c r="G85" i="1"/>
  <c r="I85" i="1"/>
  <c r="E91" i="1"/>
  <c r="F91" i="1"/>
  <c r="G91" i="1"/>
  <c r="J91" i="1"/>
  <c r="E99" i="1"/>
  <c r="F99" i="1"/>
  <c r="E107" i="1"/>
  <c r="F107" i="1"/>
  <c r="G109" i="1"/>
  <c r="J109" i="1"/>
  <c r="E116" i="1"/>
  <c r="F116" i="1"/>
  <c r="G116" i="1"/>
  <c r="I116" i="1"/>
  <c r="G119" i="1"/>
  <c r="I119" i="1"/>
  <c r="E125" i="1"/>
  <c r="F125" i="1"/>
  <c r="G125" i="1"/>
  <c r="J125" i="1"/>
  <c r="E133" i="1"/>
  <c r="E141" i="1"/>
  <c r="F141" i="1"/>
  <c r="G143" i="1"/>
  <c r="K143" i="1"/>
  <c r="E149" i="1"/>
  <c r="F149" i="1"/>
  <c r="G149" i="1"/>
  <c r="K149" i="1"/>
  <c r="G151" i="1"/>
  <c r="K151" i="1"/>
  <c r="E157" i="1"/>
  <c r="F157" i="1"/>
  <c r="G157" i="1"/>
  <c r="K157" i="1"/>
  <c r="E165" i="1"/>
  <c r="F165" i="1"/>
  <c r="E114" i="1"/>
  <c r="F114" i="1"/>
  <c r="G24" i="1"/>
  <c r="I24" i="1"/>
  <c r="E30" i="1"/>
  <c r="F30" i="1"/>
  <c r="G30" i="1"/>
  <c r="I30" i="1"/>
  <c r="G32" i="1"/>
  <c r="I32" i="1"/>
  <c r="E38" i="1"/>
  <c r="E46" i="1"/>
  <c r="F46" i="1"/>
  <c r="G46" i="1"/>
  <c r="I46" i="1"/>
  <c r="E54" i="1"/>
  <c r="F54" i="1"/>
  <c r="G54" i="1"/>
  <c r="J54" i="1"/>
  <c r="E62" i="1"/>
  <c r="F62" i="1"/>
  <c r="G62" i="1"/>
  <c r="J62" i="1"/>
  <c r="E70" i="1"/>
  <c r="F70" i="1"/>
  <c r="G70" i="1"/>
  <c r="I70" i="1"/>
  <c r="E78" i="1"/>
  <c r="F78" i="1"/>
  <c r="G78" i="1"/>
  <c r="I78" i="1"/>
  <c r="E86" i="1"/>
  <c r="F86" i="1"/>
  <c r="G86" i="1"/>
  <c r="I86" i="1"/>
  <c r="E94" i="1"/>
  <c r="F94" i="1"/>
  <c r="G94" i="1"/>
  <c r="I94" i="1"/>
  <c r="E102" i="1"/>
  <c r="F102" i="1"/>
  <c r="G102" i="1"/>
  <c r="J102" i="1"/>
  <c r="E110" i="1"/>
  <c r="F110" i="1"/>
  <c r="G110" i="1"/>
  <c r="J110" i="1"/>
  <c r="E120" i="1"/>
  <c r="F120" i="1"/>
  <c r="G120" i="1"/>
  <c r="J120" i="1"/>
  <c r="G122" i="1"/>
  <c r="I122" i="1"/>
  <c r="E128" i="1"/>
  <c r="F128" i="1"/>
  <c r="G128" i="1"/>
  <c r="J128" i="1"/>
  <c r="G130" i="1"/>
  <c r="J130" i="1"/>
  <c r="E136" i="1"/>
  <c r="F136" i="1"/>
  <c r="G136" i="1"/>
  <c r="J136" i="1"/>
  <c r="E144" i="1"/>
  <c r="F144" i="1"/>
  <c r="G144" i="1"/>
  <c r="I144" i="1"/>
  <c r="E152" i="1"/>
  <c r="F152" i="1"/>
  <c r="G152" i="1"/>
  <c r="J152" i="1"/>
  <c r="E160" i="1"/>
  <c r="F160" i="1"/>
  <c r="G160" i="1"/>
  <c r="J160" i="1"/>
  <c r="E168" i="1"/>
  <c r="F168" i="1"/>
  <c r="G168" i="1"/>
  <c r="K168" i="1"/>
  <c r="E171" i="1"/>
  <c r="F171" i="1"/>
  <c r="E25" i="1"/>
  <c r="F25" i="1"/>
  <c r="G25" i="1"/>
  <c r="I25" i="1"/>
  <c r="E33" i="1"/>
  <c r="F33" i="1"/>
  <c r="G33" i="1"/>
  <c r="I33" i="1"/>
  <c r="E41" i="1"/>
  <c r="F41" i="1"/>
  <c r="G41" i="1"/>
  <c r="I41" i="1"/>
  <c r="G43" i="1"/>
  <c r="I43" i="1"/>
  <c r="E49" i="1"/>
  <c r="F49" i="1"/>
  <c r="G49" i="1"/>
  <c r="I49" i="1"/>
  <c r="E57" i="1"/>
  <c r="F57" i="1"/>
  <c r="G57" i="1"/>
  <c r="I57" i="1"/>
  <c r="E65" i="1"/>
  <c r="F65" i="1"/>
  <c r="G65" i="1"/>
  <c r="J65" i="1"/>
  <c r="G67" i="1"/>
  <c r="I67" i="1"/>
  <c r="E73" i="1"/>
  <c r="F73" i="1"/>
  <c r="G73" i="1"/>
  <c r="I73" i="1"/>
  <c r="G75" i="1"/>
  <c r="I75" i="1"/>
  <c r="E81" i="1"/>
  <c r="F81" i="1"/>
  <c r="G81" i="1"/>
  <c r="I81" i="1"/>
  <c r="E89" i="1"/>
  <c r="F89" i="1"/>
  <c r="G89" i="1"/>
  <c r="J89" i="1"/>
  <c r="E97" i="1"/>
  <c r="F97" i="1"/>
  <c r="G97" i="1"/>
  <c r="I97" i="1"/>
  <c r="G99" i="1"/>
  <c r="J99" i="1"/>
  <c r="E105" i="1"/>
  <c r="F105" i="1"/>
  <c r="G105" i="1"/>
  <c r="J105" i="1"/>
  <c r="G107" i="1"/>
  <c r="J107" i="1"/>
  <c r="E113" i="1"/>
  <c r="F113" i="1"/>
  <c r="G113" i="1"/>
  <c r="J113" i="1"/>
  <c r="E123" i="1"/>
  <c r="E131" i="1"/>
  <c r="F131" i="1"/>
  <c r="G131" i="1"/>
  <c r="I131" i="1"/>
  <c r="E139" i="1"/>
  <c r="G141" i="1"/>
  <c r="J141" i="1"/>
  <c r="E147" i="1"/>
  <c r="F147" i="1"/>
  <c r="G147" i="1"/>
  <c r="K147" i="1"/>
  <c r="E155" i="1"/>
  <c r="F155" i="1"/>
  <c r="G155" i="1"/>
  <c r="I155" i="1"/>
  <c r="E163" i="1"/>
  <c r="F163" i="1"/>
  <c r="G163" i="1"/>
  <c r="K163" i="1"/>
  <c r="G165" i="1"/>
  <c r="J165" i="1"/>
  <c r="E117" i="1"/>
  <c r="F117" i="1"/>
  <c r="E26" i="1"/>
  <c r="F26" i="1"/>
  <c r="G26" i="1"/>
  <c r="I26" i="1"/>
  <c r="G28" i="1"/>
  <c r="I28" i="1"/>
  <c r="E34" i="1"/>
  <c r="F34" i="1"/>
  <c r="G34" i="1"/>
  <c r="I34" i="1"/>
  <c r="G36" i="1"/>
  <c r="I36" i="1"/>
  <c r="E42" i="1"/>
  <c r="F42" i="1"/>
  <c r="G42" i="1"/>
  <c r="I42" i="1"/>
  <c r="G44" i="1"/>
  <c r="I44" i="1"/>
  <c r="E50" i="1"/>
  <c r="F50" i="1"/>
  <c r="G50" i="1"/>
  <c r="J50" i="1"/>
  <c r="G52" i="1"/>
  <c r="I52" i="1"/>
  <c r="E58" i="1"/>
  <c r="F58" i="1"/>
  <c r="G58" i="1"/>
  <c r="I58" i="1"/>
  <c r="G60" i="1"/>
  <c r="I60" i="1"/>
  <c r="E66" i="1"/>
  <c r="F66" i="1"/>
  <c r="G66" i="1"/>
  <c r="J66" i="1"/>
  <c r="G68" i="1"/>
  <c r="I68" i="1"/>
  <c r="E74" i="1"/>
  <c r="F74" i="1"/>
  <c r="G74" i="1"/>
  <c r="I74" i="1"/>
  <c r="G76" i="1"/>
  <c r="I76" i="1"/>
  <c r="E82" i="1"/>
  <c r="F82" i="1"/>
  <c r="G82" i="1"/>
  <c r="I82" i="1"/>
  <c r="G84" i="1"/>
  <c r="I84" i="1"/>
  <c r="E90" i="1"/>
  <c r="F90" i="1"/>
  <c r="G90" i="1"/>
  <c r="J90" i="1"/>
  <c r="G92" i="1"/>
  <c r="I92" i="1"/>
  <c r="E98" i="1"/>
  <c r="F98" i="1"/>
  <c r="G98" i="1"/>
  <c r="I98" i="1"/>
  <c r="G100" i="1"/>
  <c r="J100" i="1"/>
  <c r="E106" i="1"/>
  <c r="F106" i="1"/>
  <c r="G106" i="1"/>
  <c r="I106" i="1"/>
  <c r="G108" i="1"/>
  <c r="J108" i="1"/>
  <c r="E115" i="1"/>
  <c r="G118" i="1"/>
  <c r="I118" i="1"/>
  <c r="E124" i="1"/>
  <c r="G126" i="1"/>
  <c r="J126" i="1"/>
  <c r="E132" i="1"/>
  <c r="F132" i="1"/>
  <c r="G132" i="1"/>
  <c r="N132" i="1"/>
  <c r="G134" i="1"/>
  <c r="J134" i="1"/>
  <c r="E140" i="1"/>
  <c r="F140" i="1"/>
  <c r="G140" i="1"/>
  <c r="J140" i="1"/>
  <c r="G142" i="1"/>
  <c r="J142" i="1"/>
  <c r="E148" i="1"/>
  <c r="F148" i="1"/>
  <c r="G148" i="1"/>
  <c r="K148" i="1"/>
  <c r="G150" i="1"/>
  <c r="K150" i="1"/>
  <c r="E156" i="1"/>
  <c r="F156" i="1"/>
  <c r="G156" i="1"/>
  <c r="J156" i="1"/>
  <c r="G158" i="1"/>
  <c r="J158" i="1"/>
  <c r="E164" i="1"/>
  <c r="F164" i="1"/>
  <c r="G164" i="1"/>
  <c r="J164" i="1"/>
  <c r="G166" i="1"/>
  <c r="J166" i="1"/>
  <c r="G171" i="1"/>
  <c r="K171" i="1"/>
  <c r="E23" i="1"/>
  <c r="F38" i="1"/>
  <c r="G38" i="1"/>
  <c r="I38" i="1"/>
  <c r="E84" i="2"/>
  <c r="F124" i="1"/>
  <c r="G124" i="1"/>
  <c r="J124" i="1"/>
  <c r="E40" i="2"/>
  <c r="E110" i="2"/>
  <c r="E120" i="2"/>
  <c r="E30" i="2"/>
  <c r="E56" i="2"/>
  <c r="E87" i="2"/>
  <c r="E128" i="2"/>
  <c r="E55" i="2"/>
  <c r="E126" i="2"/>
  <c r="E36" i="2"/>
  <c r="E102" i="2"/>
  <c r="F104" i="1"/>
  <c r="G104" i="1"/>
  <c r="I104" i="1"/>
  <c r="E25" i="2"/>
  <c r="F72" i="1"/>
  <c r="G72" i="1"/>
  <c r="J72" i="1"/>
  <c r="E117" i="2"/>
  <c r="E106" i="2"/>
  <c r="E115" i="2"/>
  <c r="E21" i="2"/>
  <c r="E49" i="2"/>
  <c r="E83" i="2"/>
  <c r="E123" i="2"/>
  <c r="E46" i="2"/>
  <c r="E143" i="2"/>
  <c r="E26" i="2"/>
  <c r="E73" i="2"/>
  <c r="F115" i="1"/>
  <c r="G115" i="1"/>
  <c r="J115" i="1"/>
  <c r="E32" i="2"/>
  <c r="E72" i="2"/>
  <c r="E80" i="2"/>
  <c r="E16" i="2"/>
  <c r="E43" i="2"/>
  <c r="E112" i="2"/>
  <c r="E104" i="2"/>
  <c r="E41" i="2"/>
  <c r="E137" i="2"/>
  <c r="E22" i="2"/>
  <c r="E92" i="2"/>
  <c r="F23" i="1"/>
  <c r="G23" i="1"/>
  <c r="I23" i="1"/>
  <c r="E69" i="2"/>
  <c r="F162" i="1"/>
  <c r="G162" i="1"/>
  <c r="K162" i="1"/>
  <c r="E145" i="2"/>
  <c r="F96" i="1"/>
  <c r="G96" i="1"/>
  <c r="I96" i="1"/>
  <c r="E18" i="2"/>
  <c r="F64" i="1"/>
  <c r="G64" i="1"/>
  <c r="J64" i="1"/>
  <c r="E109" i="2"/>
  <c r="E62" i="2"/>
  <c r="E71" i="2"/>
  <c r="E119" i="2"/>
  <c r="E38" i="2"/>
  <c r="E59" i="2"/>
  <c r="E95" i="2"/>
  <c r="E28" i="2"/>
  <c r="E27" i="2"/>
  <c r="E134" i="2"/>
  <c r="E86" i="2"/>
  <c r="E53" i="2"/>
  <c r="E146" i="2"/>
  <c r="E88" i="2"/>
  <c r="E20" i="2"/>
  <c r="E51" i="2"/>
  <c r="E91" i="2"/>
  <c r="E23" i="2"/>
  <c r="E122" i="2"/>
  <c r="E131" i="2"/>
  <c r="E136" i="2"/>
  <c r="F133" i="1"/>
  <c r="G133" i="1"/>
  <c r="J133" i="1"/>
  <c r="E47" i="2"/>
  <c r="F35" i="1"/>
  <c r="G35" i="1"/>
  <c r="I35" i="1"/>
  <c r="E81" i="2"/>
  <c r="F154" i="1"/>
  <c r="G154" i="1"/>
  <c r="K154" i="1"/>
  <c r="E58" i="2"/>
  <c r="F88" i="1"/>
  <c r="G88" i="1"/>
  <c r="J88" i="1"/>
  <c r="E12" i="2"/>
  <c r="F56" i="1"/>
  <c r="G56" i="1"/>
  <c r="J56" i="1"/>
  <c r="E101" i="2"/>
  <c r="E64" i="2"/>
  <c r="E50" i="2"/>
  <c r="E52" i="2"/>
  <c r="E79" i="2"/>
  <c r="E118" i="2"/>
  <c r="E29" i="2"/>
  <c r="E78" i="2"/>
  <c r="E127" i="2"/>
  <c r="E65" i="2"/>
  <c r="E111" i="2"/>
  <c r="E76" i="2"/>
  <c r="E140" i="2"/>
  <c r="F139" i="1"/>
  <c r="G139" i="1"/>
  <c r="J139" i="1"/>
  <c r="F123" i="1"/>
  <c r="G123" i="1"/>
  <c r="I123" i="1"/>
  <c r="E39" i="2"/>
  <c r="F22" i="1"/>
  <c r="E68" i="2"/>
  <c r="E35" i="2"/>
  <c r="E13" i="2"/>
  <c r="E44" i="2"/>
  <c r="E75" i="2"/>
  <c r="E114" i="2"/>
  <c r="E19" i="2"/>
  <c r="E107" i="2"/>
  <c r="E103" i="2"/>
  <c r="E63" i="2"/>
  <c r="E98" i="2"/>
  <c r="E70" i="2"/>
  <c r="F146" i="1"/>
  <c r="G146" i="1"/>
  <c r="I146" i="1"/>
  <c r="E142" i="2"/>
  <c r="F80" i="1"/>
  <c r="G80" i="1"/>
  <c r="J80" i="1"/>
  <c r="E125" i="2"/>
  <c r="E133" i="2"/>
  <c r="E130" i="2"/>
  <c r="E33" i="2"/>
  <c r="E60" i="2"/>
  <c r="E96" i="2"/>
  <c r="E15" i="2"/>
  <c r="E11" i="2"/>
  <c r="E99" i="2"/>
  <c r="E138" i="2"/>
  <c r="E94" i="2"/>
  <c r="E89" i="2"/>
  <c r="U22" i="1"/>
  <c r="C11" i="1"/>
  <c r="C12" i="1"/>
  <c r="O174" i="1" l="1"/>
  <c r="O173" i="1"/>
  <c r="O172" i="1"/>
  <c r="C16" i="1"/>
  <c r="D18" i="1" s="1"/>
  <c r="O59" i="1"/>
  <c r="O123" i="1"/>
  <c r="O28" i="1"/>
  <c r="O92" i="1"/>
  <c r="O156" i="1"/>
  <c r="O77" i="1"/>
  <c r="O141" i="1"/>
  <c r="O54" i="1"/>
  <c r="O118" i="1"/>
  <c r="O23" i="1"/>
  <c r="O87" i="1"/>
  <c r="O151" i="1"/>
  <c r="O66" i="1"/>
  <c r="O130" i="1"/>
  <c r="O145" i="1"/>
  <c r="O89" i="1"/>
  <c r="O21" i="1"/>
  <c r="O104" i="1"/>
  <c r="O73" i="1"/>
  <c r="O115" i="1"/>
  <c r="O46" i="1"/>
  <c r="O171" i="1"/>
  <c r="O143" i="1"/>
  <c r="O122" i="1"/>
  <c r="O160" i="1"/>
  <c r="O41" i="1"/>
  <c r="O67" i="1"/>
  <c r="O131" i="1"/>
  <c r="O36" i="1"/>
  <c r="O100" i="1"/>
  <c r="O164" i="1"/>
  <c r="O85" i="1"/>
  <c r="O149" i="1"/>
  <c r="O62" i="1"/>
  <c r="O126" i="1"/>
  <c r="O31" i="1"/>
  <c r="O95" i="1"/>
  <c r="O159" i="1"/>
  <c r="O74" i="1"/>
  <c r="O138" i="1"/>
  <c r="O24" i="1"/>
  <c r="O121" i="1"/>
  <c r="O33" i="1"/>
  <c r="O136" i="1"/>
  <c r="O105" i="1"/>
  <c r="O81" i="1"/>
  <c r="O75" i="1"/>
  <c r="O139" i="1"/>
  <c r="O44" i="1"/>
  <c r="O108" i="1"/>
  <c r="O29" i="1"/>
  <c r="O93" i="1"/>
  <c r="O157" i="1"/>
  <c r="O70" i="1"/>
  <c r="O134" i="1"/>
  <c r="O39" i="1"/>
  <c r="O103" i="1"/>
  <c r="O167" i="1"/>
  <c r="O82" i="1"/>
  <c r="O146" i="1"/>
  <c r="O56" i="1"/>
  <c r="O153" i="1"/>
  <c r="O65" i="1"/>
  <c r="O48" i="1"/>
  <c r="O137" i="1"/>
  <c r="O88" i="1"/>
  <c r="O97" i="1"/>
  <c r="C15" i="1"/>
  <c r="O57" i="1"/>
  <c r="O83" i="1"/>
  <c r="O147" i="1"/>
  <c r="O52" i="1"/>
  <c r="O116" i="1"/>
  <c r="O37" i="1"/>
  <c r="O101" i="1"/>
  <c r="O165" i="1"/>
  <c r="O78" i="1"/>
  <c r="O142" i="1"/>
  <c r="O47" i="1"/>
  <c r="O111" i="1"/>
  <c r="O26" i="1"/>
  <c r="O90" i="1"/>
  <c r="O154" i="1"/>
  <c r="O32" i="1"/>
  <c r="O80" i="1"/>
  <c r="O170" i="1"/>
  <c r="O84" i="1"/>
  <c r="O27" i="1"/>
  <c r="O91" i="1"/>
  <c r="O155" i="1"/>
  <c r="O60" i="1"/>
  <c r="O124" i="1"/>
  <c r="O45" i="1"/>
  <c r="O109" i="1"/>
  <c r="O22" i="1"/>
  <c r="O86" i="1"/>
  <c r="O150" i="1"/>
  <c r="O55" i="1"/>
  <c r="O119" i="1"/>
  <c r="O34" i="1"/>
  <c r="O98" i="1"/>
  <c r="O162" i="1"/>
  <c r="O120" i="1"/>
  <c r="O64" i="1"/>
  <c r="O129" i="1"/>
  <c r="O112" i="1"/>
  <c r="O140" i="1"/>
  <c r="O51" i="1"/>
  <c r="O168" i="1"/>
  <c r="O148" i="1"/>
  <c r="O69" i="1"/>
  <c r="O110" i="1"/>
  <c r="O79" i="1"/>
  <c r="O58" i="1"/>
  <c r="O113" i="1"/>
  <c r="O72" i="1"/>
  <c r="O35" i="1"/>
  <c r="O99" i="1"/>
  <c r="O163" i="1"/>
  <c r="O68" i="1"/>
  <c r="O132" i="1"/>
  <c r="O53" i="1"/>
  <c r="O117" i="1"/>
  <c r="O30" i="1"/>
  <c r="O94" i="1"/>
  <c r="O158" i="1"/>
  <c r="O63" i="1"/>
  <c r="O127" i="1"/>
  <c r="O42" i="1"/>
  <c r="O106" i="1"/>
  <c r="O49" i="1"/>
  <c r="O152" i="1"/>
  <c r="O96" i="1"/>
  <c r="O161" i="1"/>
  <c r="O144" i="1"/>
  <c r="O43" i="1"/>
  <c r="O107" i="1"/>
  <c r="O76" i="1"/>
  <c r="O61" i="1"/>
  <c r="O125" i="1"/>
  <c r="O38" i="1"/>
  <c r="O102" i="1"/>
  <c r="O166" i="1"/>
  <c r="O71" i="1"/>
  <c r="O135" i="1"/>
  <c r="O50" i="1"/>
  <c r="O114" i="1"/>
  <c r="O25" i="1"/>
  <c r="O128" i="1"/>
  <c r="O40" i="1"/>
  <c r="O169" i="1"/>
  <c r="O133" i="1"/>
  <c r="C18" i="1" l="1"/>
  <c r="F18" i="1"/>
  <c r="F19" i="1" s="1"/>
</calcChain>
</file>

<file path=xl/sharedStrings.xml><?xml version="1.0" encoding="utf-8"?>
<sst xmlns="http://schemas.openxmlformats.org/spreadsheetml/2006/main" count="1514" uniqueCount="621">
  <si>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</si>
  <si>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</si>
  <si>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</si>
  <si>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</si>
  <si>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</si>
  <si>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</si>
  <si>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</si>
  <si>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</si>
  <si>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</si>
  <si>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</si>
  <si>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</si>
  <si>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</si>
  <si>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</si>
  <si>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</si>
  <si>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</si>
  <si>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</si>
  <si>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</si>
  <si>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</si>
  <si>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</si>
  <si>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</si>
  <si>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</si>
  <si>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</si>
  <si>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</si>
  <si>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</si>
  <si>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</si>
  <si>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</si>
  <si>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</si>
  <si>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</si>
  <si>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</si>
  <si>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</si>
  <si>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</si>
  <si>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K</t>
  </si>
  <si>
    <t>v</t>
  </si>
  <si>
    <t>Diethelm R</t>
  </si>
  <si>
    <t>BBSAG Bull...25</t>
  </si>
  <si>
    <t>B</t>
  </si>
  <si>
    <t>Locher K</t>
  </si>
  <si>
    <t>Roos U</t>
  </si>
  <si>
    <t>BBSAG Bull...26</t>
  </si>
  <si>
    <t>Peter H</t>
  </si>
  <si>
    <t>BBSAG Bull...33</t>
  </si>
  <si>
    <t>V</t>
  </si>
  <si>
    <t>IBVS 1379</t>
  </si>
  <si>
    <t>S phe</t>
  </si>
  <si>
    <t>PZ 21,3,455</t>
  </si>
  <si>
    <t>Y</t>
  </si>
  <si>
    <t>AASI 18,1,68</t>
  </si>
  <si>
    <t>IBVS 1358</t>
  </si>
  <si>
    <t>BBSAG Bull.39</t>
  </si>
  <si>
    <t>BBSAG Bull.44</t>
  </si>
  <si>
    <t>MVS 8,10,192</t>
  </si>
  <si>
    <t>IBVS 2545</t>
  </si>
  <si>
    <t>BBSAG Bull.67</t>
  </si>
  <si>
    <t>Wils P</t>
  </si>
  <si>
    <t>BBSAG Bull.68</t>
  </si>
  <si>
    <t>BBSAG Bull.73</t>
  </si>
  <si>
    <t>BBSAG Bull.80</t>
  </si>
  <si>
    <t>BAAVSS 67,7</t>
  </si>
  <si>
    <t>IBVS 3169</t>
  </si>
  <si>
    <t>BAAVSS 70</t>
  </si>
  <si>
    <t>Mavrofridis G</t>
  </si>
  <si>
    <t>BBSAG Bull.89</t>
  </si>
  <si>
    <t>BAAVSS 72,22</t>
  </si>
  <si>
    <t>BAV-M 60</t>
  </si>
  <si>
    <t>IBVS 4340</t>
  </si>
  <si>
    <t>ccd</t>
  </si>
  <si>
    <t>IBVS 4555</t>
  </si>
  <si>
    <t>IBVS 4633</t>
  </si>
  <si>
    <t>II</t>
  </si>
  <si>
    <t>IBVS 5380</t>
  </si>
  <si>
    <t>I</t>
  </si>
  <si>
    <t>IBVS 5476</t>
  </si>
  <si>
    <t>IBVS 4967</t>
  </si>
  <si>
    <t>IBVS 5579</t>
  </si>
  <si>
    <t>IBVS 0456</t>
  </si>
  <si>
    <t>IBVS 0530</t>
  </si>
  <si>
    <t>IBVS 0844</t>
  </si>
  <si>
    <t>IBVS 0668</t>
  </si>
  <si>
    <t>IBVS 0937</t>
  </si>
  <si>
    <t>IBVS 5588</t>
  </si>
  <si>
    <t>EB/SD</t>
  </si>
  <si>
    <t># of data points:</t>
  </si>
  <si>
    <t>MR Cyg / GSC 03609-01995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</si>
  <si>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</si>
  <si>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</si>
  <si>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</si>
  <si>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</si>
  <si>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</si>
  <si>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</si>
  <si>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5801</t>
  </si>
  <si>
    <t>IBVS 5887</t>
  </si>
  <si>
    <t>OEJV 0074</t>
  </si>
  <si>
    <t>vis</t>
  </si>
  <si>
    <t>Add cycle</t>
  </si>
  <si>
    <t>Old Cycle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</si>
  <si>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</si>
  <si>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</si>
  <si>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</si>
  <si>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</si>
  <si>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</si>
  <si>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</si>
  <si>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</si>
  <si>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</si>
  <si>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</si>
  <si>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</si>
  <si>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</si>
  <si>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 -0.003 </t>
  </si>
  <si>
    <t>F </t>
  </si>
  <si>
    <t> Koch &amp; Koch </t>
  </si>
  <si>
    <t> AJ 67.462 </t>
  </si>
  <si>
    <t>IBVS 6157</t>
  </si>
  <si>
    <t>2415616.43 </t>
  </si>
  <si>
    <t> 19.08.1901 22:19 </t>
  </si>
  <si>
    <t> -0.07 </t>
  </si>
  <si>
    <t>P </t>
  </si>
  <si>
    <t> P.Parenago </t>
  </si>
  <si>
    <t> PZ 4.314 </t>
  </si>
  <si>
    <t>2417502.22 </t>
  </si>
  <si>
    <t> 18.10.1906 17:16 </t>
  </si>
  <si>
    <t> -0.10 </t>
  </si>
  <si>
    <t>2424589.45 </t>
  </si>
  <si>
    <t> 14.03.1926 22:48 </t>
  </si>
  <si>
    <t> -0.01 </t>
  </si>
  <si>
    <t> S.Nekrasova </t>
  </si>
  <si>
    <t> PZ 5.184 </t>
  </si>
  <si>
    <t>2424719.42 </t>
  </si>
  <si>
    <t> 22.07.1926 22:04 </t>
  </si>
  <si>
    <t>2425809.547 </t>
  </si>
  <si>
    <t> 17.07.1929 01:07 </t>
  </si>
  <si>
    <t> 0.040 </t>
  </si>
  <si>
    <t> A.A.Wachmann </t>
  </si>
  <si>
    <t> AHSB 4.108 </t>
  </si>
  <si>
    <t>2425851.472 </t>
  </si>
  <si>
    <t> 27.08.1929 23:19 </t>
  </si>
  <si>
    <t> 0.039 </t>
  </si>
  <si>
    <t>2426215.396 </t>
  </si>
  <si>
    <t> 26.08.1930 21:30 </t>
  </si>
  <si>
    <t> 0.047 </t>
  </si>
  <si>
    <t>2426267.339 </t>
  </si>
  <si>
    <t> 17.10.1930 20:08 </t>
  </si>
  <si>
    <t> 0.002 </t>
  </si>
  <si>
    <t> AN 245.37 </t>
  </si>
  <si>
    <t>2426272.388 </t>
  </si>
  <si>
    <t> 22.10.1930 21:18 </t>
  </si>
  <si>
    <t> 0.020 </t>
  </si>
  <si>
    <t>2426366.27 </t>
  </si>
  <si>
    <t> 24.01.1931 18:28 </t>
  </si>
  <si>
    <t>2426577.574 </t>
  </si>
  <si>
    <t> 24.08.1931 01:46 </t>
  </si>
  <si>
    <t> -0.014 </t>
  </si>
  <si>
    <t>2426577.586 </t>
  </si>
  <si>
    <t> 24.08.1931 02:03 </t>
  </si>
  <si>
    <t> -0.002 </t>
  </si>
  <si>
    <t>2426594.357 </t>
  </si>
  <si>
    <t> 09.09.1931 20:34 </t>
  </si>
  <si>
    <t>2426594.363 </t>
  </si>
  <si>
    <t> 09.09.1931 20:42 </t>
  </si>
  <si>
    <t> 0.004 </t>
  </si>
  <si>
    <t> H.Rügemer </t>
  </si>
  <si>
    <t>2426604.410 </t>
  </si>
  <si>
    <t> 19.09.1931 21:50 </t>
  </si>
  <si>
    <t> -0.011 </t>
  </si>
  <si>
    <t>2426735.243 </t>
  </si>
  <si>
    <t> 28.01.1932 17:49 </t>
  </si>
  <si>
    <t> 0.014 </t>
  </si>
  <si>
    <t>2427263.499 </t>
  </si>
  <si>
    <t> 09.07.1933 23:58 </t>
  </si>
  <si>
    <t>V </t>
  </si>
  <si>
    <t> K.Himpel </t>
  </si>
  <si>
    <t> AN 261.255 </t>
  </si>
  <si>
    <t>2427414.438 </t>
  </si>
  <si>
    <t> 07.12.1933 22:30 </t>
  </si>
  <si>
    <t> 0.010 </t>
  </si>
  <si>
    <t> AN 255.359 </t>
  </si>
  <si>
    <t>2429128.354 </t>
  </si>
  <si>
    <t> 17.08.1938 20:29 </t>
  </si>
  <si>
    <t> V.Krat </t>
  </si>
  <si>
    <t> IPUL 16.5.1 </t>
  </si>
  <si>
    <t>2429148.495 </t>
  </si>
  <si>
    <t> 06.09.1938 23:52 </t>
  </si>
  <si>
    <t>2429163.563 </t>
  </si>
  <si>
    <t> 22.09.1938 01:30 </t>
  </si>
  <si>
    <t> Hurnik </t>
  </si>
  <si>
    <t> SAC 17.64 </t>
  </si>
  <si>
    <t>2429170.282 </t>
  </si>
  <si>
    <t> 28.09.1938 18:46 </t>
  </si>
  <si>
    <t> -0.000 </t>
  </si>
  <si>
    <t> K.Walter </t>
  </si>
  <si>
    <t> AN 282.83 </t>
  </si>
  <si>
    <t>2429351.400 </t>
  </si>
  <si>
    <t> 28.03.1939 21:36 </t>
  </si>
  <si>
    <t> I.M.Istchenko </t>
  </si>
  <si>
    <t> TTAO 9.20 </t>
  </si>
  <si>
    <t>2429412.605 </t>
  </si>
  <si>
    <t> 29.05.1939 02:31 </t>
  </si>
  <si>
    <t> -0.009 </t>
  </si>
  <si>
    <t>2432054.792 </t>
  </si>
  <si>
    <t> 22.08.1946 07:00 </t>
  </si>
  <si>
    <t> 0.012 </t>
  </si>
  <si>
    <t> B.S.Whitney </t>
  </si>
  <si>
    <t> AJ 64.263 </t>
  </si>
  <si>
    <t>2432740.675 </t>
  </si>
  <si>
    <t> 08.07.1948 04:12 </t>
  </si>
  <si>
    <t> -0.012 </t>
  </si>
  <si>
    <t>2433139.812 </t>
  </si>
  <si>
    <t> 11.08.1949 07:29 </t>
  </si>
  <si>
    <t>2433178.379 </t>
  </si>
  <si>
    <t> 18.09.1949 21:05 </t>
  </si>
  <si>
    <t> A.A.Vasilieva </t>
  </si>
  <si>
    <t> AC 103.2 </t>
  </si>
  <si>
    <t>2433282.350 </t>
  </si>
  <si>
    <t> 31.12.1949 20:24 </t>
  </si>
  <si>
    <t> -0.019 </t>
  </si>
  <si>
    <t> L.Fedorov </t>
  </si>
  <si>
    <t> AC 100.16 </t>
  </si>
  <si>
    <t>2433396.4053 </t>
  </si>
  <si>
    <t> 24.04.1950 21:43 </t>
  </si>
  <si>
    <t> -0.0016 </t>
  </si>
  <si>
    <t>E </t>
  </si>
  <si>
    <t>?</t>
  </si>
  <si>
    <t> M.I.Lavrov </t>
  </si>
  <si>
    <t> BKZ 38 </t>
  </si>
  <si>
    <t>2433572.499 </t>
  </si>
  <si>
    <t> 17.10.1950 23:58 </t>
  </si>
  <si>
    <t>2433928.024 </t>
  </si>
  <si>
    <t> 08.10.1951 12:34 </t>
  </si>
  <si>
    <t> W.N.Kaminski </t>
  </si>
  <si>
    <t> PZ 9.285 </t>
  </si>
  <si>
    <t>2433931.3793 </t>
  </si>
  <si>
    <t> 11.10.1951 21:06 </t>
  </si>
  <si>
    <t> -0.0013 </t>
  </si>
  <si>
    <t>2433933.883 </t>
  </si>
  <si>
    <t> 14.10.1951 09:11 </t>
  </si>
  <si>
    <t> -0.013 </t>
  </si>
  <si>
    <t>2433984.2081 </t>
  </si>
  <si>
    <t> 03.12.1951 16:59 </t>
  </si>
  <si>
    <t> 0.0009 </t>
  </si>
  <si>
    <t>2433985.045 </t>
  </si>
  <si>
    <t> 04.12.1951 13:04 </t>
  </si>
  <si>
    <t> -0.001 </t>
  </si>
  <si>
    <t>2434051.302 </t>
  </si>
  <si>
    <t> 08.02.1952 19:14 </t>
  </si>
  <si>
    <t> 0.013 </t>
  </si>
  <si>
    <t>2434308.712 </t>
  </si>
  <si>
    <t> 23.10.1952 05:05 </t>
  </si>
  <si>
    <t>2434546.851 </t>
  </si>
  <si>
    <t> 18.06.1953 08:25 </t>
  </si>
  <si>
    <t>2434608.9018 </t>
  </si>
  <si>
    <t> 19.08.1953 09:38 </t>
  </si>
  <si>
    <t> -0.0004 </t>
  </si>
  <si>
    <t> Hall &amp; Hardie </t>
  </si>
  <si>
    <t> PASP 81.763 </t>
  </si>
  <si>
    <t>2434646.6373 </t>
  </si>
  <si>
    <t> 26.09.1953 03:17 </t>
  </si>
  <si>
    <t> 0.0018 </t>
  </si>
  <si>
    <t>2434650.8271 </t>
  </si>
  <si>
    <t> 30.09.1953 07:51 </t>
  </si>
  <si>
    <t> -0.0009 </t>
  </si>
  <si>
    <t>2434651.669 </t>
  </si>
  <si>
    <t> 01.10.1953 04:03 </t>
  </si>
  <si>
    <t>2434657.535 </t>
  </si>
  <si>
    <t> 07.10.1953 00:50 </t>
  </si>
  <si>
    <t>2434666.7573 </t>
  </si>
  <si>
    <t> 16.10.1953 06:10 </t>
  </si>
  <si>
    <t> -0.0026 </t>
  </si>
  <si>
    <t>2435289.785 </t>
  </si>
  <si>
    <t> 01.07.1955 06:50 </t>
  </si>
  <si>
    <t> 0.007 </t>
  </si>
  <si>
    <t> V.Vyskupaitis </t>
  </si>
  <si>
    <t> BAOV 3.23 </t>
  </si>
  <si>
    <t>2435430.649 </t>
  </si>
  <si>
    <t> 19.11.1955 03:34 </t>
  </si>
  <si>
    <t> 0.000 </t>
  </si>
  <si>
    <t>2435464.1889 </t>
  </si>
  <si>
    <t> 22.12.1955 16:32 </t>
  </si>
  <si>
    <t> -0.0005 </t>
  </si>
  <si>
    <t>2436037.740 </t>
  </si>
  <si>
    <t> 18.07.1957 05:45 </t>
  </si>
  <si>
    <t> 0.005 </t>
  </si>
  <si>
    <t>2436517.3666 </t>
  </si>
  <si>
    <t> 09.11.1958 20:47 </t>
  </si>
  <si>
    <t> 0.0001 </t>
  </si>
  <si>
    <t>2436518.2058 </t>
  </si>
  <si>
    <t> 10.11.1958 16:56 </t>
  </si>
  <si>
    <t> 0.0008 </t>
  </si>
  <si>
    <t>2437513.520 </t>
  </si>
  <si>
    <t> 02.08.1961 00:28 </t>
  </si>
  <si>
    <t> -0.004 </t>
  </si>
  <si>
    <t> P.Ahnert </t>
  </si>
  <si>
    <t> MVS 707 </t>
  </si>
  <si>
    <t>2438293.3460 </t>
  </si>
  <si>
    <t> 20.09.1963 20:18 </t>
  </si>
  <si>
    <t>2438910.464 </t>
  </si>
  <si>
    <t> 29.05.1965 23:08 </t>
  </si>
  <si>
    <t> -0.029 </t>
  </si>
  <si>
    <t> P.B.Lehmann </t>
  </si>
  <si>
    <t>BAVM 18 </t>
  </si>
  <si>
    <t>2438910.474 </t>
  </si>
  <si>
    <t> 29.05.1965 23:22 </t>
  </si>
  <si>
    <t> J.Hübscher </t>
  </si>
  <si>
    <t>2438910.486 </t>
  </si>
  <si>
    <t> 29.05.1965 23:39 </t>
  </si>
  <si>
    <t> -0.007 </t>
  </si>
  <si>
    <t> W.Braune </t>
  </si>
  <si>
    <t>2439056.398 </t>
  </si>
  <si>
    <t> 22.10.1965 21:33 </t>
  </si>
  <si>
    <t> 0.003 </t>
  </si>
  <si>
    <t> P.Krausser </t>
  </si>
  <si>
    <t> AN 289.192 </t>
  </si>
  <si>
    <t>2439056.407 </t>
  </si>
  <si>
    <t> 22.10.1965 21:46 </t>
  </si>
  <si>
    <t> H.Busch </t>
  </si>
  <si>
    <t> MVS 4.66 </t>
  </si>
  <si>
    <t>2439059.7527 </t>
  </si>
  <si>
    <t> 26.10.1965 06:03 </t>
  </si>
  <si>
    <t> 0.0033 </t>
  </si>
  <si>
    <t>2439321.371 </t>
  </si>
  <si>
    <t> 14.07.1966 20:54 </t>
  </si>
  <si>
    <t> Ü.Akyol </t>
  </si>
  <si>
    <t> AN 291.112 </t>
  </si>
  <si>
    <t>2439430.378 </t>
  </si>
  <si>
    <t> 31.10.1966 21:04 </t>
  </si>
  <si>
    <t> Bickel &amp; Held </t>
  </si>
  <si>
    <t> AN 291.111 </t>
  </si>
  <si>
    <t>2439700.376 </t>
  </si>
  <si>
    <t> 28.07.1967 21:01 </t>
  </si>
  <si>
    <t> N.Güdür </t>
  </si>
  <si>
    <t>2439705.410 </t>
  </si>
  <si>
    <t> 02.08.1967 21:50 </t>
  </si>
  <si>
    <t> M.Kurutac </t>
  </si>
  <si>
    <t>2439725.5300 </t>
  </si>
  <si>
    <t> 23.08.1967 00:43 </t>
  </si>
  <si>
    <t> -0.0018 </t>
  </si>
  <si>
    <t> P.Battistini et al </t>
  </si>
  <si>
    <t> ASS 19.402 </t>
  </si>
  <si>
    <t>2439730.5650 </t>
  </si>
  <si>
    <t> 28.08.1967 01:33 </t>
  </si>
  <si>
    <t> 0.0021 </t>
  </si>
  <si>
    <t>2439783.390 </t>
  </si>
  <si>
    <t> 19.10.1967 21:21 </t>
  </si>
  <si>
    <t> 0.001 </t>
  </si>
  <si>
    <t>2440074.355 </t>
  </si>
  <si>
    <t> 05.08.1968 20:31 </t>
  </si>
  <si>
    <t>IBVS 456 </t>
  </si>
  <si>
    <t>2440364.480 </t>
  </si>
  <si>
    <t> 22.05.1969 23:31 </t>
  </si>
  <si>
    <t>2440483.5505 </t>
  </si>
  <si>
    <t> 19.09.1969 01:12 </t>
  </si>
  <si>
    <t>2440494.4529 </t>
  </si>
  <si>
    <t> 29.09.1969 22:52 </t>
  </si>
  <si>
    <t> 0.0012 </t>
  </si>
  <si>
    <t>2440733.421 </t>
  </si>
  <si>
    <t> 26.05.1970 22:06 </t>
  </si>
  <si>
    <t> -0.008 </t>
  </si>
  <si>
    <t> R.Diethelm </t>
  </si>
  <si>
    <t> ORI 120 </t>
  </si>
  <si>
    <t>2440785.417 </t>
  </si>
  <si>
    <t> 17.07.1970 22:00 </t>
  </si>
  <si>
    <t> K.Locher </t>
  </si>
  <si>
    <t>2440790.452 </t>
  </si>
  <si>
    <t> 22.07.1970 22:50 </t>
  </si>
  <si>
    <t>2440795.474 </t>
  </si>
  <si>
    <t> 27.07.1970 23:22 </t>
  </si>
  <si>
    <t> -0.005 </t>
  </si>
  <si>
    <t>2440800.506 </t>
  </si>
  <si>
    <t> 02.08.1970 00:08 </t>
  </si>
  <si>
    <t>2440832.368 </t>
  </si>
  <si>
    <t> 02.09.1970 20:49 </t>
  </si>
  <si>
    <t> -0.006 </t>
  </si>
  <si>
    <t> U.Roos </t>
  </si>
  <si>
    <t> ORI 121 </t>
  </si>
  <si>
    <t>2440837.392 </t>
  </si>
  <si>
    <t> 07.09.1970 21:24 </t>
  </si>
  <si>
    <t>2440847.467 </t>
  </si>
  <si>
    <t> 17.09.1970 23:12 </t>
  </si>
  <si>
    <t> O.Gülmen </t>
  </si>
  <si>
    <t>IBVS 530 </t>
  </si>
  <si>
    <t>2440847.4679 </t>
  </si>
  <si>
    <t> 17.09.1970 23:13 </t>
  </si>
  <si>
    <t> 0.0006 </t>
  </si>
  <si>
    <t>2441146.8181 </t>
  </si>
  <si>
    <t> 14.07.1971 07:38 </t>
  </si>
  <si>
    <t> 0.0003 </t>
  </si>
  <si>
    <t> R.J.Niehaus </t>
  </si>
  <si>
    <t>IBVS 844 </t>
  </si>
  <si>
    <t>2441172.810 </t>
  </si>
  <si>
    <t> 09.08.1971 07:26 </t>
  </si>
  <si>
    <t> A.Meyer </t>
  </si>
  <si>
    <t>IBVS 668 </t>
  </si>
  <si>
    <t>2441209.707 </t>
  </si>
  <si>
    <t> 15.09.1971 04:58 </t>
  </si>
  <si>
    <t>2441211.378 </t>
  </si>
  <si>
    <t> 16.09.1971 21:04 </t>
  </si>
  <si>
    <t> H.Peter </t>
  </si>
  <si>
    <t> ORI 129 </t>
  </si>
  <si>
    <t>2441214.735 </t>
  </si>
  <si>
    <t> 20.09.1971 05:38 </t>
  </si>
  <si>
    <t>2441253.312 </t>
  </si>
  <si>
    <t> 28.10.1971 19:29 </t>
  </si>
  <si>
    <t>2441674.242 </t>
  </si>
  <si>
    <t> 22.12.1972 17:48 </t>
  </si>
  <si>
    <t> J.Ebersberger </t>
  </si>
  <si>
    <t>IBVS 937 </t>
  </si>
  <si>
    <t>2441839.432 </t>
  </si>
  <si>
    <t> 05.06.1973 22:22 </t>
  </si>
  <si>
    <t> O.Demircan </t>
  </si>
  <si>
    <t>2442252.8221 </t>
  </si>
  <si>
    <t> 24.07.1974 07:43 </t>
  </si>
  <si>
    <t> 0.0007 </t>
  </si>
  <si>
    <t> D.J.Barlow </t>
  </si>
  <si>
    <t>IBVS 1379 </t>
  </si>
  <si>
    <t>2442273.7832 </t>
  </si>
  <si>
    <t> 14.08.1974 06:47 </t>
  </si>
  <si>
    <t> -0.0012 </t>
  </si>
  <si>
    <t>2442311.5128 </t>
  </si>
  <si>
    <t> 21.09.1974 00:18 </t>
  </si>
  <si>
    <t> -0.0048 </t>
  </si>
  <si>
    <t> V.P.Murnikova </t>
  </si>
  <si>
    <t> PZ 21.455 </t>
  </si>
  <si>
    <t>2442955.497 </t>
  </si>
  <si>
    <t> 25.06.1976 23:55 </t>
  </si>
  <si>
    <t> R.Gröbel </t>
  </si>
  <si>
    <t>IBVS 1358 </t>
  </si>
  <si>
    <t>2443755.432 </t>
  </si>
  <si>
    <t> 03.09.1978 22:22 </t>
  </si>
  <si>
    <t> BBS 39 </t>
  </si>
  <si>
    <t>2444082.461 </t>
  </si>
  <si>
    <t> 27.07.1979 23:03 </t>
  </si>
  <si>
    <t> BBS 44 </t>
  </si>
  <si>
    <t>2444171.367 </t>
  </si>
  <si>
    <t> 24.10.1979 20:48 </t>
  </si>
  <si>
    <t> 0.019 </t>
  </si>
  <si>
    <t> W.Ihle </t>
  </si>
  <si>
    <t> MVS 8.192 </t>
  </si>
  <si>
    <t>2444480.7613 </t>
  </si>
  <si>
    <t> 29.08.1980 06:16 </t>
  </si>
  <si>
    <t> P.A.Delaney </t>
  </si>
  <si>
    <t>IBVS 2545 </t>
  </si>
  <si>
    <t>2444833.7777 </t>
  </si>
  <si>
    <t> 17.08.1981 06:39 </t>
  </si>
  <si>
    <t> 0.0015 </t>
  </si>
  <si>
    <t> C.D.Scarfe </t>
  </si>
  <si>
    <t>2445531.410 </t>
  </si>
  <si>
    <t> 15.07.1983 21:50 </t>
  </si>
  <si>
    <t> BBS 67 </t>
  </si>
  <si>
    <t>2445578.383 </t>
  </si>
  <si>
    <t> 31.08.1983 21:11 </t>
  </si>
  <si>
    <t> P.Wils </t>
  </si>
  <si>
    <t> BBS 68 </t>
  </si>
  <si>
    <t>2445930.5551 </t>
  </si>
  <si>
    <t> 18.08.1984 01:19 </t>
  </si>
  <si>
    <t> -0.0011 </t>
  </si>
  <si>
    <t> BBS 73 </t>
  </si>
  <si>
    <t>2446616.4695 </t>
  </si>
  <si>
    <t> 04.07.1986 23:16 </t>
  </si>
  <si>
    <t> 0.0066 </t>
  </si>
  <si>
    <t> BBS 80 </t>
  </si>
  <si>
    <t>2446715.4156 </t>
  </si>
  <si>
    <t> 11.10.1986 21:58 </t>
  </si>
  <si>
    <t> 0.0077 </t>
  </si>
  <si>
    <t> J.Ells </t>
  </si>
  <si>
    <t> VSSC 67.8 </t>
  </si>
  <si>
    <t>2447072.6211 </t>
  </si>
  <si>
    <t> 04.10.1987 02:54 </t>
  </si>
  <si>
    <t> 0.0050 </t>
  </si>
  <si>
    <t> C.A.Wood </t>
  </si>
  <si>
    <t>IBVS 3169 </t>
  </si>
  <si>
    <t>2447094.4214 </t>
  </si>
  <si>
    <t> 25.10.1987 22:06 </t>
  </si>
  <si>
    <t> 0.0039 </t>
  </si>
  <si>
    <t> VSSC 70.19 </t>
  </si>
  <si>
    <t>2447364.428 </t>
  </si>
  <si>
    <t> 21.07.1988 22:16 </t>
  </si>
  <si>
    <t> 0.008 </t>
  </si>
  <si>
    <t> G.Mavrofridis </t>
  </si>
  <si>
    <t> BBS 89 </t>
  </si>
  <si>
    <t>2447436.5339 </t>
  </si>
  <si>
    <t> 02.10.1988 00:48 </t>
  </si>
  <si>
    <t> VSSC 72.25 </t>
  </si>
  <si>
    <t>2448501.451 </t>
  </si>
  <si>
    <t> 01.09.1991 22:49 </t>
  </si>
  <si>
    <t> J.Pietz </t>
  </si>
  <si>
    <t>BAVM 60 </t>
  </si>
  <si>
    <t>2450044.3227 </t>
  </si>
  <si>
    <t> 22.11.1995 19:44 </t>
  </si>
  <si>
    <t> 0.0031 </t>
  </si>
  <si>
    <t> I.Biro </t>
  </si>
  <si>
    <t>IBVS 4340 </t>
  </si>
  <si>
    <t>2450044.3258 </t>
  </si>
  <si>
    <t> 22.11.1995 19:49 </t>
  </si>
  <si>
    <t> 0.0062 </t>
  </si>
  <si>
    <t> T.Borkovits </t>
  </si>
  <si>
    <t>2450230.4608 </t>
  </si>
  <si>
    <t> 26.05.1996 23:03 </t>
  </si>
  <si>
    <t> -0.0096 </t>
  </si>
  <si>
    <t>IBVS 4555/4653 </t>
  </si>
  <si>
    <t>2450962.4954 </t>
  </si>
  <si>
    <t> 28.05.1998 23:53 </t>
  </si>
  <si>
    <t> -0.0002 </t>
  </si>
  <si>
    <t>G</t>
  </si>
  <si>
    <t>IBVS 4633/4653 </t>
  </si>
  <si>
    <t>2451014.4830 </t>
  </si>
  <si>
    <t> 19.07.1998 23:35 </t>
  </si>
  <si>
    <t> -0.0006 </t>
  </si>
  <si>
    <t>2451689.489 </t>
  </si>
  <si>
    <t> 24.05.2000 23:44 </t>
  </si>
  <si>
    <t>IBVS 4967 </t>
  </si>
  <si>
    <t>2451788.442 </t>
  </si>
  <si>
    <t> 31.08.2000 22:36 </t>
  </si>
  <si>
    <t> J.Zahajský </t>
  </si>
  <si>
    <t>OEJV 0074 </t>
  </si>
  <si>
    <t>2452053.411 </t>
  </si>
  <si>
    <t> 23.05.2001 21:51 </t>
  </si>
  <si>
    <t> R.Meyer </t>
  </si>
  <si>
    <t>BAVM 143 </t>
  </si>
  <si>
    <t>2452442.493 </t>
  </si>
  <si>
    <t> 16.06.2002 23:49 </t>
  </si>
  <si>
    <t> 0.015 </t>
  </si>
  <si>
    <t>BAVM 157 </t>
  </si>
  <si>
    <t>2452500.325 </t>
  </si>
  <si>
    <t> 13.08.2002 19:48 </t>
  </si>
  <si>
    <t> -0.010 </t>
  </si>
  <si>
    <t> Karska &amp; Maciejewski </t>
  </si>
  <si>
    <t>IBVS 5380 </t>
  </si>
  <si>
    <t>2452501.1736 </t>
  </si>
  <si>
    <t> 14.08.2002 16:09 </t>
  </si>
  <si>
    <t> -0.0003 </t>
  </si>
  <si>
    <t>2452795.492 </t>
  </si>
  <si>
    <t> 04.06.2003 23:48 </t>
  </si>
  <si>
    <t> T.Borkovits et al. </t>
  </si>
  <si>
    <t>IBVS 5579 </t>
  </si>
  <si>
    <t>2452858.37873 </t>
  </si>
  <si>
    <t> 06.08.2003 21:05 </t>
  </si>
  <si>
    <t> -0.00333 </t>
  </si>
  <si>
    <t>C </t>
  </si>
  <si>
    <t>o</t>
  </si>
  <si>
    <t> R.Ehrenberger </t>
  </si>
  <si>
    <t>2452905.33806 </t>
  </si>
  <si>
    <t> 22.09.2003 20:06 </t>
  </si>
  <si>
    <t> -0.00094 </t>
  </si>
  <si>
    <t>2453232.3607 </t>
  </si>
  <si>
    <t> 14.08.2004 20:39 </t>
  </si>
  <si>
    <t> O.Aksu et al. </t>
  </si>
  <si>
    <t>IBVS 5588 </t>
  </si>
  <si>
    <t>2453247.4543 </t>
  </si>
  <si>
    <t> 29.08.2004 22:54 </t>
  </si>
  <si>
    <t> 0.0004 </t>
  </si>
  <si>
    <t>2453632.34222 </t>
  </si>
  <si>
    <t> 18.09.2005 20:12 </t>
  </si>
  <si>
    <t> 0.00914 </t>
  </si>
  <si>
    <t>R</t>
  </si>
  <si>
    <t> L.Brát </t>
  </si>
  <si>
    <t>2454337.5270 </t>
  </si>
  <si>
    <t> 25.08.2007 00:38 </t>
  </si>
  <si>
    <t> 0.0013 </t>
  </si>
  <si>
    <t>-I</t>
  </si>
  <si>
    <t> F.Agerer </t>
  </si>
  <si>
    <t>BAVM 193 </t>
  </si>
  <si>
    <t>2454343.3918 </t>
  </si>
  <si>
    <t> 30.08.2007 21:24 </t>
  </si>
  <si>
    <t>12490.5</t>
  </si>
  <si>
    <t> -0.0035 </t>
  </si>
  <si>
    <t>m</t>
  </si>
  <si>
    <t> T.Kilicoglu et al. </t>
  </si>
  <si>
    <t>IBVS 5801 </t>
  </si>
  <si>
    <t>2454364.35759 </t>
  </si>
  <si>
    <t> 20.09.2007 20:34 </t>
  </si>
  <si>
    <t>12503</t>
  </si>
  <si>
    <t> -0.00066 </t>
  </si>
  <si>
    <t>2454374.4208 </t>
  </si>
  <si>
    <t> 30.09.2007 22:05 </t>
  </si>
  <si>
    <t>12509</t>
  </si>
  <si>
    <t>B;V</t>
  </si>
  <si>
    <t> M.Yazici &amp; S.Kösemen </t>
  </si>
  <si>
    <t>IBVS 5887 </t>
  </si>
  <si>
    <t>2454390.3593 </t>
  </si>
  <si>
    <t> 16.10.2007 20:37 </t>
  </si>
  <si>
    <t>12518.5</t>
  </si>
  <si>
    <t> 0.0070 </t>
  </si>
  <si>
    <t> K.Eyidogan &amp; S.Halici </t>
  </si>
  <si>
    <t>2454696.4114 </t>
  </si>
  <si>
    <t> 17.08.2008 21:52 </t>
  </si>
  <si>
    <t>12701</t>
  </si>
  <si>
    <t> 0.0005 </t>
  </si>
  <si>
    <t> M.Öztürk &amp; H.Aslan </t>
  </si>
  <si>
    <t>2454706.4743 </t>
  </si>
  <si>
    <t> 27.08.2008 23:22 </t>
  </si>
  <si>
    <t>12707</t>
  </si>
  <si>
    <t>BAVM 203 </t>
  </si>
  <si>
    <t>2455059.4878 </t>
  </si>
  <si>
    <t> 15.08.2009 23:42 </t>
  </si>
  <si>
    <t>12917.5</t>
  </si>
  <si>
    <t>BAVM 212 </t>
  </si>
  <si>
    <t>2455858.5951 </t>
  </si>
  <si>
    <t> 24.10.2011 02:16 </t>
  </si>
  <si>
    <t>13394</t>
  </si>
  <si>
    <t> -0.0001 </t>
  </si>
  <si>
    <t>BAVM 225 </t>
  </si>
  <si>
    <t>2456534.439 </t>
  </si>
  <si>
    <t> 29.08.2013 22:32 </t>
  </si>
  <si>
    <t>13797</t>
  </si>
  <si>
    <t>BAVM 234 </t>
  </si>
  <si>
    <t>2456539.4707 </t>
  </si>
  <si>
    <t> 03.09.2013 23:17 </t>
  </si>
  <si>
    <t>13800</t>
  </si>
  <si>
    <t>2456830.4359 </t>
  </si>
  <si>
    <t> 21.06.2014 22:27 </t>
  </si>
  <si>
    <t>13973.5</t>
  </si>
  <si>
    <t>BAVM 238 </t>
  </si>
  <si>
    <t>2457214.4752 </t>
  </si>
  <si>
    <t> 10.07.2015 23:24 </t>
  </si>
  <si>
    <t>14202.5</t>
  </si>
  <si>
    <t> -0.0017 </t>
  </si>
  <si>
    <t>BAVM 241 (=IBVS 6157) </t>
  </si>
  <si>
    <t>BAD?</t>
  </si>
  <si>
    <t>Apsidal motion</t>
  </si>
  <si>
    <r>
      <t xml:space="preserve">ref:  Hoffmeister et al. 1985, </t>
    </r>
    <r>
      <rPr>
        <i/>
        <sz val="10"/>
        <color indexed="10"/>
        <rFont val="Arial"/>
        <family val="2"/>
      </rPr>
      <t>Variable Stars</t>
    </r>
    <r>
      <rPr>
        <sz val="10"/>
        <color indexed="10"/>
        <rFont val="Arial"/>
        <family val="2"/>
      </rPr>
      <t xml:space="preserve"> (Springer)</t>
    </r>
  </si>
  <si>
    <t>OEJV 0203</t>
  </si>
  <si>
    <t>VSB 069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</si>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</sst>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/>
    <xf numFmtId="0" fontId="10" fillId="0" borderId="0" xfId="0" applyFo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10" fillId="0" borderId="0" xfId="42" applyFont="1" applyAlignment="1">
      <alignment wrapText="1"/>
    </xf>
    <xf numFmtId="0" fontId="10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 wrapText="1"/>
    </xf>
    <xf numFmtId="165" fontId="10" fillId="0" borderId="0" xfId="42" applyNumberFormat="1" applyFont="1" applyAlignment="1">
      <alignment horizontal="left" wrapText="1"/>
    </xf>
    <xf numFmtId="165" fontId="5" fillId="0" borderId="0" xfId="43" applyNumberFormat="1" applyFont="1" applyAlignment="1">
      <alignment horizontal="left" wrapText="1"/>
    </xf>
    <xf numFmtId="165" fontId="37" fillId="0" borderId="0" xfId="0" applyNumberFormat="1" applyFont="1" applyAlignment="1">
      <alignment horizontal="left"/>
    </xf>
    <xf numFmtId="165" fontId="37" fillId="0" borderId="0" xfId="42" applyNumberFormat="1" applyFont="1" applyAlignment="1">
      <alignment horizontal="left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165" fontId="11" fillId="0" borderId="0" xfId="0" applyNumberFormat="1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Cyg - O-C Diagr.</a:t>
            </a:r>
          </a:p>
        </c:rich>
      </c:tx>
      <c:layout>
        <c:manualLayout>
          <c:xMode val="edge"/>
          <c:yMode val="edge"/>
          <c:x val="0.3763962040630088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723926380368099"/>
          <c:w val="0.8070188008043024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3D-4FBF-BA04-12B4F19E44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9">
                    <c:v>0</c:v>
                  </c:pt>
                  <c:pt idx="70">
                    <c:v>0</c:v>
                  </c:pt>
                  <c:pt idx="79">
                    <c:v>0</c:v>
                  </c:pt>
                  <c:pt idx="89">
                    <c:v>5.0000000000000001E-4</c:v>
                  </c:pt>
                  <c:pt idx="90">
                    <c:v>1.2999999999999999E-3</c:v>
                  </c:pt>
                  <c:pt idx="91">
                    <c:v>0</c:v>
                  </c:pt>
                  <c:pt idx="99">
                    <c:v>1.1999999999999999E-3</c:v>
                  </c:pt>
                  <c:pt idx="100">
                    <c:v>1.1999999999999999E-3</c:v>
                  </c:pt>
                  <c:pt idx="110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5.0000000000000001E-4</c:v>
                  </c:pt>
                  <c:pt idx="120">
                    <c:v>4.0000000000000002E-4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1.9E-3</c:v>
                  </c:pt>
                  <c:pt idx="128">
                    <c:v>2E-3</c:v>
                  </c:pt>
                  <c:pt idx="129">
                    <c:v>3.5999999999999999E-3</c:v>
                  </c:pt>
                  <c:pt idx="130">
                    <c:v>2.3E-3</c:v>
                  </c:pt>
                  <c:pt idx="131">
                    <c:v>2.9999999999999997E-4</c:v>
                  </c:pt>
                  <c:pt idx="132">
                    <c:v>5.0000000000000001E-4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5.9999999999999995E-4</c:v>
                  </c:pt>
                  <c:pt idx="136">
                    <c:v>5.0000000000000001E-4</c:v>
                  </c:pt>
                  <c:pt idx="137">
                    <c:v>2.9999999999999997E-4</c:v>
                  </c:pt>
                  <c:pt idx="138">
                    <c:v>6.9999999999999999E-4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1.5E-3</c:v>
                  </c:pt>
                  <c:pt idx="144">
                    <c:v>3.7000000000000002E-3</c:v>
                  </c:pt>
                  <c:pt idx="145">
                    <c:v>7.7999999999999996E-3</c:v>
                  </c:pt>
                  <c:pt idx="146">
                    <c:v>7.0000000000000001E-3</c:v>
                  </c:pt>
                  <c:pt idx="147">
                    <c:v>8.0000000000000004E-4</c:v>
                  </c:pt>
                  <c:pt idx="148">
                    <c:v>5.0000000000000001E-4</c:v>
                  </c:pt>
                  <c:pt idx="149">
                    <c:v>6.9999999999999994E-5</c:v>
                  </c:pt>
                  <c:pt idx="150">
                    <c:v>0</c:v>
                  </c:pt>
                  <c:pt idx="151">
                    <c:v>5.9999999999999995E-4</c:v>
                  </c:pt>
                  <c:pt idx="152">
                    <c:v>1.1999999999999999E-3</c:v>
                  </c:pt>
                  <c:pt idx="153">
                    <c:v>3.5000000000000001E-3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9">
                    <c:v>0</c:v>
                  </c:pt>
                  <c:pt idx="70">
                    <c:v>0</c:v>
                  </c:pt>
                  <c:pt idx="79">
                    <c:v>0</c:v>
                  </c:pt>
                  <c:pt idx="89">
                    <c:v>5.0000000000000001E-4</c:v>
                  </c:pt>
                  <c:pt idx="90">
                    <c:v>1.2999999999999999E-3</c:v>
                  </c:pt>
                  <c:pt idx="91">
                    <c:v>0</c:v>
                  </c:pt>
                  <c:pt idx="99">
                    <c:v>1.1999999999999999E-3</c:v>
                  </c:pt>
                  <c:pt idx="100">
                    <c:v>1.1999999999999999E-3</c:v>
                  </c:pt>
                  <c:pt idx="110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5.0000000000000001E-4</c:v>
                  </c:pt>
                  <c:pt idx="120">
                    <c:v>4.0000000000000002E-4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1.9E-3</c:v>
                  </c:pt>
                  <c:pt idx="128">
                    <c:v>2E-3</c:v>
                  </c:pt>
                  <c:pt idx="129">
                    <c:v>3.5999999999999999E-3</c:v>
                  </c:pt>
                  <c:pt idx="130">
                    <c:v>2.3E-3</c:v>
                  </c:pt>
                  <c:pt idx="131">
                    <c:v>2.9999999999999997E-4</c:v>
                  </c:pt>
                  <c:pt idx="132">
                    <c:v>5.0000000000000001E-4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5.9999999999999995E-4</c:v>
                  </c:pt>
                  <c:pt idx="136">
                    <c:v>5.0000000000000001E-4</c:v>
                  </c:pt>
                  <c:pt idx="137">
                    <c:v>2.9999999999999997E-4</c:v>
                  </c:pt>
                  <c:pt idx="138">
                    <c:v>6.9999999999999999E-4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1.5E-3</c:v>
                  </c:pt>
                  <c:pt idx="144">
                    <c:v>3.7000000000000002E-3</c:v>
                  </c:pt>
                  <c:pt idx="145">
                    <c:v>7.7999999999999996E-3</c:v>
                  </c:pt>
                  <c:pt idx="146">
                    <c:v>7.0000000000000001E-3</c:v>
                  </c:pt>
                  <c:pt idx="147">
                    <c:v>8.0000000000000004E-4</c:v>
                  </c:pt>
                  <c:pt idx="148">
                    <c:v>5.0000000000000001E-4</c:v>
                  </c:pt>
                  <c:pt idx="149">
                    <c:v>6.9999999999999994E-5</c:v>
                  </c:pt>
                  <c:pt idx="150">
                    <c:v>0</c:v>
                  </c:pt>
                  <c:pt idx="151">
                    <c:v>5.9999999999999995E-4</c:v>
                  </c:pt>
                  <c:pt idx="152">
                    <c:v>1.1999999999999999E-3</c:v>
                  </c:pt>
                  <c:pt idx="1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2">
                  <c:v>-1.4844569999695523E-2</c:v>
                </c:pt>
                <c:pt idx="3">
                  <c:v>-1.495012000304996E-2</c:v>
                </c:pt>
                <c:pt idx="4">
                  <c:v>4.0196879996074131E-2</c:v>
                </c:pt>
                <c:pt idx="5">
                  <c:v>3.9356379998935154E-2</c:v>
                </c:pt>
                <c:pt idx="6">
                  <c:v>4.7060839999176096E-2</c:v>
                </c:pt>
                <c:pt idx="7">
                  <c:v>2.0186199981253594E-3</c:v>
                </c:pt>
                <c:pt idx="8">
                  <c:v>1.9917759997042594E-2</c:v>
                </c:pt>
                <c:pt idx="9">
                  <c:v>-1.1964960001932923E-2</c:v>
                </c:pt>
                <c:pt idx="10">
                  <c:v>-1.4201080000930233E-2</c:v>
                </c:pt>
                <c:pt idx="11">
                  <c:v>-2.20108000212349E-3</c:v>
                </c:pt>
                <c:pt idx="12">
                  <c:v>-1.537280000775354E-3</c:v>
                </c:pt>
                <c:pt idx="13">
                  <c:v>4.4627200004470069E-3</c:v>
                </c:pt>
                <c:pt idx="14">
                  <c:v>-1.0739000001194654E-2</c:v>
                </c:pt>
                <c:pt idx="15">
                  <c:v>1.3638639997225255E-2</c:v>
                </c:pt>
                <c:pt idx="16">
                  <c:v>4.0483399970980827E-3</c:v>
                </c:pt>
                <c:pt idx="17">
                  <c:v>1.002253999831737E-2</c:v>
                </c:pt>
                <c:pt idx="18">
                  <c:v>-2.3371000024781097E-3</c:v>
                </c:pt>
                <c:pt idx="19">
                  <c:v>1.4259459996537771E-2</c:v>
                </c:pt>
                <c:pt idx="20">
                  <c:v>-1.1043120004615048E-2</c:v>
                </c:pt>
                <c:pt idx="21">
                  <c:v>-1.7760000264388509E-4</c:v>
                </c:pt>
                <c:pt idx="22">
                  <c:v>-1.8085600022459403E-3</c:v>
                </c:pt>
                <c:pt idx="23">
                  <c:v>-8.5356900017359294E-3</c:v>
                </c:pt>
                <c:pt idx="24">
                  <c:v>1.1996000001090579E-2</c:v>
                </c:pt>
                <c:pt idx="25">
                  <c:v>-1.1754580002161674E-2</c:v>
                </c:pt>
                <c:pt idx="26">
                  <c:v>-8.7561400068807416E-3</c:v>
                </c:pt>
                <c:pt idx="27">
                  <c:v>-1.3529399999242742E-2</c:v>
                </c:pt>
                <c:pt idx="28">
                  <c:v>-1.861384000221733E-2</c:v>
                </c:pt>
                <c:pt idx="31">
                  <c:v>3.5699000000022352E-3</c:v>
                </c:pt>
                <c:pt idx="32">
                  <c:v>-2.5575400068191811E-3</c:v>
                </c:pt>
                <c:pt idx="34">
                  <c:v>-1.3175209998735227E-2</c:v>
                </c:pt>
                <c:pt idx="36">
                  <c:v>-7.0062000304460526E-4</c:v>
                </c:pt>
                <c:pt idx="37">
                  <c:v>1.3471390004269779E-2</c:v>
                </c:pt>
                <c:pt idx="38">
                  <c:v>-1.1892800030182116E-3</c:v>
                </c:pt>
                <c:pt idx="39">
                  <c:v>-9.6332000248366967E-4</c:v>
                </c:pt>
                <c:pt idx="46">
                  <c:v>7.1430200041504577E-3</c:v>
                </c:pt>
                <c:pt idx="47">
                  <c:v>3.1893999403109774E-4</c:v>
                </c:pt>
                <c:pt idx="49">
                  <c:v>5.1484999930835329E-3</c:v>
                </c:pt>
                <c:pt idx="52">
                  <c:v>-4.4371000039973296E-3</c:v>
                </c:pt>
                <c:pt idx="53">
                  <c:v>9.295999989262782E-4</c:v>
                </c:pt>
                <c:pt idx="54">
                  <c:v>-2.9442560000461526E-2</c:v>
                </c:pt>
                <c:pt idx="55">
                  <c:v>-1.9442559998424258E-2</c:v>
                </c:pt>
                <c:pt idx="56">
                  <c:v>-7.4425600032554939E-3</c:v>
                </c:pt>
                <c:pt idx="57">
                  <c:v>2.6324999998905696E-3</c:v>
                </c:pt>
                <c:pt idx="58">
                  <c:v>1.1632499998086132E-2</c:v>
                </c:pt>
                <c:pt idx="60">
                  <c:v>4.3205399997532368E-3</c:v>
                </c:pt>
                <c:pt idx="61">
                  <c:v>4.1352399930474348E-3</c:v>
                </c:pt>
                <c:pt idx="62">
                  <c:v>-2.7758000214817002E-4</c:v>
                </c:pt>
                <c:pt idx="63">
                  <c:v>2.6215600009891205E-3</c:v>
                </c:pt>
                <c:pt idx="64">
                  <c:v>-1.7818800042732619E-3</c:v>
                </c:pt>
                <c:pt idx="65">
                  <c:v>2.1172600027057342E-3</c:v>
                </c:pt>
                <c:pt idx="66">
                  <c:v>5.5823000002419576E-4</c:v>
                </c:pt>
                <c:pt idx="71">
                  <c:v>-7.9875000010360964E-3</c:v>
                </c:pt>
                <c:pt idx="72">
                  <c:v>-2.9720002203248441E-5</c:v>
                </c:pt>
                <c:pt idx="73">
                  <c:v>3.86941999749979E-3</c:v>
                </c:pt>
                <c:pt idx="74">
                  <c:v>-5.2314400018076412E-3</c:v>
                </c:pt>
                <c:pt idx="75">
                  <c:v>-4.3322999990778044E-3</c:v>
                </c:pt>
                <c:pt idx="76">
                  <c:v>-5.9710799978347495E-3</c:v>
                </c:pt>
                <c:pt idx="77">
                  <c:v>-1.3071940004010685E-2</c:v>
                </c:pt>
                <c:pt idx="83">
                  <c:v>-5.5692000023555011E-3</c:v>
                </c:pt>
                <c:pt idx="85">
                  <c:v>2.5902999987010844E-3</c:v>
                </c:pt>
                <c:pt idx="91">
                  <c:v>-4.8239200041280128E-3</c:v>
                </c:pt>
                <c:pt idx="95">
                  <c:v>-1.157074000366265E-2</c:v>
                </c:pt>
                <c:pt idx="97">
                  <c:v>-4.126640000322368E-3</c:v>
                </c:pt>
                <c:pt idx="98">
                  <c:v>1.9091499998467043E-2</c:v>
                </c:pt>
                <c:pt idx="101">
                  <c:v>-1.2174319999758154E-2</c:v>
                </c:pt>
                <c:pt idx="102">
                  <c:v>3.884320001816377E-3</c:v>
                </c:pt>
                <c:pt idx="108">
                  <c:v>8.0790200008777902E-3</c:v>
                </c:pt>
                <c:pt idx="110">
                  <c:v>1.5333600022131577E-3</c:v>
                </c:pt>
                <c:pt idx="123">
                  <c:v>7.3894599991035648E-3</c:v>
                </c:pt>
                <c:pt idx="124">
                  <c:v>5.0774999981513247E-3</c:v>
                </c:pt>
                <c:pt idx="125">
                  <c:v>1.5277660000720061E-2</c:v>
                </c:pt>
                <c:pt idx="134">
                  <c:v>1.2870600039605051E-3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3D-4FBF-BA04-12B4F19E44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9">
                  <c:v>-1.6000000032363459E-3</c:v>
                </c:pt>
                <c:pt idx="33">
                  <c:v>-1.324780001596082E-3</c:v>
                </c:pt>
                <c:pt idx="35">
                  <c:v>9.1619000158971176E-4</c:v>
                </c:pt>
                <c:pt idx="40">
                  <c:v>-4.072599986102432E-4</c:v>
                </c:pt>
                <c:pt idx="41">
                  <c:v>1.8362900009378791E-3</c:v>
                </c:pt>
                <c:pt idx="42">
                  <c:v>-9.4775999605190009E-4</c:v>
                </c:pt>
                <c:pt idx="43">
                  <c:v>2.4354299966944382E-3</c:v>
                </c:pt>
                <c:pt idx="44">
                  <c:v>-1.1822399974334985E-3</c:v>
                </c:pt>
                <c:pt idx="45">
                  <c:v>-2.5671500043245032E-3</c:v>
                </c:pt>
                <c:pt idx="48">
                  <c:v>-4.5346000115387142E-4</c:v>
                </c:pt>
                <c:pt idx="50">
                  <c:v>1.3318000128492713E-4</c:v>
                </c:pt>
                <c:pt idx="51">
                  <c:v>8.1637000403134152E-4</c:v>
                </c:pt>
                <c:pt idx="59">
                  <c:v>3.2652599984430708E-3</c:v>
                </c:pt>
                <c:pt idx="67">
                  <c:v>2.2516000171890482E-4</c:v>
                </c:pt>
                <c:pt idx="68">
                  <c:v>-1.5911000009509735E-3</c:v>
                </c:pt>
                <c:pt idx="69">
                  <c:v>-4.7812000411795452E-4</c:v>
                </c:pt>
                <c:pt idx="70">
                  <c:v>1.203349995194003E-3</c:v>
                </c:pt>
                <c:pt idx="78">
                  <c:v>-2.7366000722395256E-4</c:v>
                </c:pt>
                <c:pt idx="79">
                  <c:v>6.2633999914396554E-4</c:v>
                </c:pt>
                <c:pt idx="80">
                  <c:v>3.2516999635845423E-4</c:v>
                </c:pt>
                <c:pt idx="81">
                  <c:v>-1.795940006559249E-3</c:v>
                </c:pt>
                <c:pt idx="82">
                  <c:v>4.6442000166280195E-4</c:v>
                </c:pt>
                <c:pt idx="84">
                  <c:v>-2.6364400036982261E-3</c:v>
                </c:pt>
                <c:pt idx="86">
                  <c:v>-2.8483200003392994E-3</c:v>
                </c:pt>
                <c:pt idx="87">
                  <c:v>-3.6598900042008609E-3</c:v>
                </c:pt>
                <c:pt idx="88">
                  <c:v>-6.5988999995170161E-4</c:v>
                </c:pt>
                <c:pt idx="89">
                  <c:v>6.5277999237878248E-4</c:v>
                </c:pt>
                <c:pt idx="90">
                  <c:v>-1.1674699999275617E-3</c:v>
                </c:pt>
                <c:pt idx="92">
                  <c:v>-3.9239199977600947E-3</c:v>
                </c:pt>
                <c:pt idx="94">
                  <c:v>-1.5339999954449013E-3</c:v>
                </c:pt>
                <c:pt idx="99">
                  <c:v>6.8860999454045668E-4</c:v>
                </c:pt>
                <c:pt idx="100">
                  <c:v>1.5115999995032325E-3</c:v>
                </c:pt>
                <c:pt idx="103">
                  <c:v>-1.0758800053736195E-3</c:v>
                </c:pt>
                <c:pt idx="104">
                  <c:v>6.5735399984987453E-3</c:v>
                </c:pt>
                <c:pt idx="105">
                  <c:v>7.6899600026081316E-3</c:v>
                </c:pt>
                <c:pt idx="106">
                  <c:v>5.0288999991607852E-3</c:v>
                </c:pt>
                <c:pt idx="107">
                  <c:v>3.8918399950489402E-3</c:v>
                </c:pt>
                <c:pt idx="109">
                  <c:v>1.1333599977660924E-3</c:v>
                </c:pt>
                <c:pt idx="112">
                  <c:v>3.0542599924956448E-3</c:v>
                </c:pt>
                <c:pt idx="113">
                  <c:v>6.1542599942185916E-3</c:v>
                </c:pt>
                <c:pt idx="114">
                  <c:v>-1.0677560007025022E-2</c:v>
                </c:pt>
                <c:pt idx="115">
                  <c:v>-9.5775600057095289E-3</c:v>
                </c:pt>
                <c:pt idx="116">
                  <c:v>-1.5269000141415745E-4</c:v>
                </c:pt>
                <c:pt idx="117">
                  <c:v>8.4731000242754817E-4</c:v>
                </c:pt>
                <c:pt idx="118">
                  <c:v>-5.9491000138223171E-4</c:v>
                </c:pt>
                <c:pt idx="119">
                  <c:v>4.0508999518351629E-4</c:v>
                </c:pt>
                <c:pt idx="120">
                  <c:v>1.0645899965311401E-3</c:v>
                </c:pt>
                <c:pt idx="121">
                  <c:v>4.0637299971422181E-3</c:v>
                </c:pt>
                <c:pt idx="131">
                  <c:v>1.4263999037211761E-4</c:v>
                </c:pt>
                <c:pt idx="132">
                  <c:v>4.4006000098306686E-4</c:v>
                </c:pt>
                <c:pt idx="135">
                  <c:v>-3.5306100035086274E-3</c:v>
                </c:pt>
                <c:pt idx="137">
                  <c:v>3.4741999843390658E-4</c:v>
                </c:pt>
                <c:pt idx="138">
                  <c:v>7.0280299987643957E-3</c:v>
                </c:pt>
                <c:pt idx="139">
                  <c:v>4.9238000065088272E-4</c:v>
                </c:pt>
                <c:pt idx="143">
                  <c:v>-7.551400049123913E-4</c:v>
                </c:pt>
                <c:pt idx="144">
                  <c:v>-1.5600000187987462E-4</c:v>
                </c:pt>
                <c:pt idx="145">
                  <c:v>-2.8907000523759052E-4</c:v>
                </c:pt>
                <c:pt idx="146">
                  <c:v>-1.6880500043043867E-3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3D-4FBF-BA04-12B4F19E44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22">
                  <c:v>-6.2695999804418534E-4</c:v>
                </c:pt>
                <c:pt idx="126">
                  <c:v>-1.0382230000686832E-2</c:v>
                </c:pt>
                <c:pt idx="127">
                  <c:v>-2.9904000257374719E-4</c:v>
                </c:pt>
                <c:pt idx="128">
                  <c:v>-1.2993499985896051E-3</c:v>
                </c:pt>
                <c:pt idx="129">
                  <c:v>-3.3301000075880438E-3</c:v>
                </c:pt>
                <c:pt idx="130">
                  <c:v>-9.4145999901229516E-4</c:v>
                </c:pt>
                <c:pt idx="133">
                  <c:v>9.1442699995241128E-3</c:v>
                </c:pt>
                <c:pt idx="136">
                  <c:v>-6.6086000151699409E-4</c:v>
                </c:pt>
                <c:pt idx="140">
                  <c:v>1.1906599975191057E-3</c:v>
                </c:pt>
                <c:pt idx="141">
                  <c:v>-8.8634999701753259E-4</c:v>
                </c:pt>
                <c:pt idx="142">
                  <c:v>-1.0628000745782629E-4</c:v>
                </c:pt>
                <c:pt idx="147">
                  <c:v>-1.6642000045976602E-3</c:v>
                </c:pt>
                <c:pt idx="148">
                  <c:v>-2.3036799975670874E-3</c:v>
                </c:pt>
                <c:pt idx="149">
                  <c:v>-1.234180002938956E-3</c:v>
                </c:pt>
                <c:pt idx="150">
                  <c:v>-2.4911599975894205E-3</c:v>
                </c:pt>
                <c:pt idx="151">
                  <c:v>-2.3549600009573624E-3</c:v>
                </c:pt>
                <c:pt idx="152">
                  <c:v>-6.4311100068152882E-3</c:v>
                </c:pt>
                <c:pt idx="153">
                  <c:v>-3.3098400017479435E-3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3D-4FBF-BA04-12B4F19E44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3D-4FBF-BA04-12B4F19E44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3D-4FBF-BA04-12B4F19E44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11">
                  <c:v>2.2846599968033843E-3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3D-4FBF-BA04-12B4F19E44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2.2147426152278327E-3</c:v>
                </c:pt>
                <c:pt idx="1">
                  <c:v>2.0599860340884176E-3</c:v>
                </c:pt>
                <c:pt idx="2">
                  <c:v>1.4783930488548309E-3</c:v>
                </c:pt>
                <c:pt idx="3">
                  <c:v>1.4677272995988907E-3</c:v>
                </c:pt>
                <c:pt idx="4">
                  <c:v>1.3782726284200381E-3</c:v>
                </c:pt>
                <c:pt idx="5">
                  <c:v>1.3748320641439283E-3</c:v>
                </c:pt>
                <c:pt idx="6">
                  <c:v>1.344967966227296E-3</c:v>
                </c:pt>
                <c:pt idx="7">
                  <c:v>1.34070166652492E-3</c:v>
                </c:pt>
                <c:pt idx="8">
                  <c:v>1.3402887988117869E-3</c:v>
                </c:pt>
                <c:pt idx="9">
                  <c:v>1.332581934833301E-3</c:v>
                </c:pt>
                <c:pt idx="10">
                  <c:v>1.3152414908817081E-3</c:v>
                </c:pt>
                <c:pt idx="11">
                  <c:v>1.3152414908817081E-3</c:v>
                </c:pt>
                <c:pt idx="12">
                  <c:v>1.3138652651712643E-3</c:v>
                </c:pt>
                <c:pt idx="13">
                  <c:v>1.3138652651712643E-3</c:v>
                </c:pt>
                <c:pt idx="14">
                  <c:v>1.3130395297449979E-3</c:v>
                </c:pt>
                <c:pt idx="15">
                  <c:v>1.3023049692035356E-3</c:v>
                </c:pt>
                <c:pt idx="16">
                  <c:v>1.2589538593245531E-3</c:v>
                </c:pt>
                <c:pt idx="17">
                  <c:v>1.246567827930558E-3</c:v>
                </c:pt>
                <c:pt idx="18">
                  <c:v>1.1059175603231929E-3</c:v>
                </c:pt>
                <c:pt idx="19">
                  <c:v>1.1042660894706601E-3</c:v>
                </c:pt>
                <c:pt idx="20">
                  <c:v>1.1030274863312605E-3</c:v>
                </c:pt>
                <c:pt idx="21">
                  <c:v>1.1024769960470832E-3</c:v>
                </c:pt>
                <c:pt idx="22">
                  <c:v>1.087613758374289E-3</c:v>
                </c:pt>
                <c:pt idx="23">
                  <c:v>1.0825905345311689E-3</c:v>
                </c:pt>
                <c:pt idx="24">
                  <c:v>8.6576617385073439E-4</c:v>
                </c:pt>
                <c:pt idx="25">
                  <c:v>8.0947854229357938E-4</c:v>
                </c:pt>
                <c:pt idx="26">
                  <c:v>7.7672437038501488E-4</c:v>
                </c:pt>
                <c:pt idx="27">
                  <c:v>7.7355905125099395E-4</c:v>
                </c:pt>
                <c:pt idx="28">
                  <c:v>7.6502645184624188E-4</c:v>
                </c:pt>
                <c:pt idx="29">
                  <c:v>7.5566811701522339E-4</c:v>
                </c:pt>
                <c:pt idx="30">
                  <c:v>7.5566811701522339E-4</c:v>
                </c:pt>
                <c:pt idx="31">
                  <c:v>7.4121774705556255E-4</c:v>
                </c:pt>
                <c:pt idx="32">
                  <c:v>7.1204176199415219E-4</c:v>
                </c:pt>
                <c:pt idx="33">
                  <c:v>7.1176651685206339E-4</c:v>
                </c:pt>
                <c:pt idx="34">
                  <c:v>7.1156008299549684E-4</c:v>
                </c:pt>
                <c:pt idx="35">
                  <c:v>7.0743140586416509E-4</c:v>
                </c:pt>
                <c:pt idx="36">
                  <c:v>7.0736259457864295E-4</c:v>
                </c:pt>
                <c:pt idx="37">
                  <c:v>7.0192650302238954E-4</c:v>
                </c:pt>
                <c:pt idx="38">
                  <c:v>6.808014383670759E-4</c:v>
                </c:pt>
                <c:pt idx="39">
                  <c:v>6.6125903327877273E-4</c:v>
                </c:pt>
                <c:pt idx="40">
                  <c:v>6.5616699815013028E-4</c:v>
                </c:pt>
                <c:pt idx="41">
                  <c:v>6.530704903016316E-4</c:v>
                </c:pt>
                <c:pt idx="42">
                  <c:v>6.5272643387402065E-4</c:v>
                </c:pt>
                <c:pt idx="43">
                  <c:v>6.526576225884984E-4</c:v>
                </c:pt>
                <c:pt idx="44">
                  <c:v>6.5217594358984304E-4</c:v>
                </c:pt>
                <c:pt idx="45">
                  <c:v>6.5141901944909888E-4</c:v>
                </c:pt>
                <c:pt idx="46">
                  <c:v>6.0029223430610847E-4</c:v>
                </c:pt>
                <c:pt idx="47">
                  <c:v>5.8873193833837976E-4</c:v>
                </c:pt>
                <c:pt idx="48">
                  <c:v>5.8597948691749204E-4</c:v>
                </c:pt>
                <c:pt idx="49">
                  <c:v>5.3891256762031111E-4</c:v>
                </c:pt>
                <c:pt idx="50">
                  <c:v>4.9955251230161596E-4</c:v>
                </c:pt>
                <c:pt idx="51">
                  <c:v>4.994837010160937E-4</c:v>
                </c:pt>
                <c:pt idx="52">
                  <c:v>4.1780470510124901E-4</c:v>
                </c:pt>
                <c:pt idx="53">
                  <c:v>3.5381020956560822E-4</c:v>
                </c:pt>
                <c:pt idx="54">
                  <c:v>3.0316510342127316E-4</c:v>
                </c:pt>
                <c:pt idx="55">
                  <c:v>3.0316510342127316E-4</c:v>
                </c:pt>
                <c:pt idx="56">
                  <c:v>3.0316510342127316E-4</c:v>
                </c:pt>
                <c:pt idx="57">
                  <c:v>2.9119193974041135E-4</c:v>
                </c:pt>
                <c:pt idx="58">
                  <c:v>2.9119193974041135E-4</c:v>
                </c:pt>
                <c:pt idx="59">
                  <c:v>2.9091669459832255E-4</c:v>
                </c:pt>
                <c:pt idx="60">
                  <c:v>2.694475735153979E-4</c:v>
                </c:pt>
                <c:pt idx="61">
                  <c:v>2.6050210639751267E-4</c:v>
                </c:pt>
                <c:pt idx="62">
                  <c:v>2.3834487245936607E-4</c:v>
                </c:pt>
                <c:pt idx="63">
                  <c:v>2.3793200474623286E-4</c:v>
                </c:pt>
                <c:pt idx="64">
                  <c:v>2.3628053389370025E-4</c:v>
                </c:pt>
                <c:pt idx="65">
                  <c:v>2.3586766618056705E-4</c:v>
                </c:pt>
                <c:pt idx="66">
                  <c:v>2.3153255519266886E-4</c:v>
                </c:pt>
                <c:pt idx="67">
                  <c:v>2.0765503911646739E-4</c:v>
                </c:pt>
                <c:pt idx="68">
                  <c:v>1.8384633432578807E-4</c:v>
                </c:pt>
                <c:pt idx="69">
                  <c:v>1.7407513178163648E-4</c:v>
                </c:pt>
                <c:pt idx="70">
                  <c:v>1.7318058506984803E-4</c:v>
                </c:pt>
                <c:pt idx="71">
                  <c:v>1.535693686960226E-4</c:v>
                </c:pt>
                <c:pt idx="72">
                  <c:v>1.4930306899364656E-4</c:v>
                </c:pt>
                <c:pt idx="73">
                  <c:v>1.4889020128051335E-4</c:v>
                </c:pt>
                <c:pt idx="74">
                  <c:v>1.4847733356738026E-4</c:v>
                </c:pt>
                <c:pt idx="75">
                  <c:v>1.4806446585424705E-4</c:v>
                </c:pt>
                <c:pt idx="76">
                  <c:v>1.4544963700440362E-4</c:v>
                </c:pt>
                <c:pt idx="77">
                  <c:v>1.4503676929127052E-4</c:v>
                </c:pt>
                <c:pt idx="78">
                  <c:v>1.4421103386500411E-4</c:v>
                </c:pt>
                <c:pt idx="79">
                  <c:v>1.4421103386500411E-4</c:v>
                </c:pt>
                <c:pt idx="80">
                  <c:v>1.1964540493358074E-4</c:v>
                </c:pt>
                <c:pt idx="81">
                  <c:v>1.1751225508239277E-4</c:v>
                </c:pt>
                <c:pt idx="82">
                  <c:v>1.1448455851941614E-4</c:v>
                </c:pt>
                <c:pt idx="83">
                  <c:v>1.1434693594837174E-4</c:v>
                </c:pt>
                <c:pt idx="84">
                  <c:v>1.1407169080628304E-4</c:v>
                </c:pt>
                <c:pt idx="85">
                  <c:v>1.1090637167226211E-4</c:v>
                </c:pt>
                <c:pt idx="86">
                  <c:v>7.6363106340120493E-5</c:v>
                </c:pt>
                <c:pt idx="87">
                  <c:v>6.2807283092248221E-5</c:v>
                </c:pt>
                <c:pt idx="88">
                  <c:v>6.2807283092248221E-5</c:v>
                </c:pt>
                <c:pt idx="89">
                  <c:v>2.8883319329806359E-5</c:v>
                </c:pt>
                <c:pt idx="90">
                  <c:v>2.7163037191751493E-5</c:v>
                </c:pt>
                <c:pt idx="91">
                  <c:v>2.4066529343252712E-5</c:v>
                </c:pt>
                <c:pt idx="92">
                  <c:v>2.4066529343252712E-5</c:v>
                </c:pt>
                <c:pt idx="93">
                  <c:v>-1.0132679561277846E-5</c:v>
                </c:pt>
                <c:pt idx="94">
                  <c:v>-2.8780537937792569E-5</c:v>
                </c:pt>
                <c:pt idx="95">
                  <c:v>-9.4426504325965965E-5</c:v>
                </c:pt>
                <c:pt idx="96">
                  <c:v>-9.9036860455952954E-5</c:v>
                </c:pt>
                <c:pt idx="97">
                  <c:v>-1.2126290567962181E-4</c:v>
                </c:pt>
                <c:pt idx="98">
                  <c:v>-1.2855690194497438E-4</c:v>
                </c:pt>
                <c:pt idx="99">
                  <c:v>-1.5394826630266405E-4</c:v>
                </c:pt>
                <c:pt idx="100">
                  <c:v>-1.8291781750750797E-4</c:v>
                </c:pt>
                <c:pt idx="101">
                  <c:v>-2.401688070619737E-4</c:v>
                </c:pt>
                <c:pt idx="102">
                  <c:v>-2.4402223905121653E-4</c:v>
                </c:pt>
                <c:pt idx="103">
                  <c:v>-2.7292297897053819E-4</c:v>
                </c:pt>
                <c:pt idx="104">
                  <c:v>-3.2921061052769321E-4</c:v>
                </c:pt>
                <c:pt idx="105">
                  <c:v>-3.3733034221931218E-4</c:v>
                </c:pt>
                <c:pt idx="106">
                  <c:v>-3.6664394985176695E-4</c:v>
                </c:pt>
                <c:pt idx="107">
                  <c:v>-3.6843304327534407E-4</c:v>
                </c:pt>
                <c:pt idx="108">
                  <c:v>-3.9059027721349057E-4</c:v>
                </c:pt>
                <c:pt idx="109">
                  <c:v>-3.9650804776839932E-4</c:v>
                </c:pt>
                <c:pt idx="110">
                  <c:v>-3.9650804776839932E-4</c:v>
                </c:pt>
                <c:pt idx="111">
                  <c:v>-4.8389838038158622E-4</c:v>
                </c:pt>
                <c:pt idx="112">
                  <c:v>-6.1051114574242377E-4</c:v>
                </c:pt>
                <c:pt idx="113">
                  <c:v>-6.1051114574242377E-4</c:v>
                </c:pt>
                <c:pt idx="114">
                  <c:v>-6.2578725112835101E-4</c:v>
                </c:pt>
                <c:pt idx="115">
                  <c:v>-6.2578725112835101E-4</c:v>
                </c:pt>
                <c:pt idx="116">
                  <c:v>-6.858595033892266E-4</c:v>
                </c:pt>
                <c:pt idx="117">
                  <c:v>-6.858595033892266E-4</c:v>
                </c:pt>
                <c:pt idx="118">
                  <c:v>-6.9012580309160275E-4</c:v>
                </c:pt>
                <c:pt idx="119">
                  <c:v>-6.9012580309160275E-4</c:v>
                </c:pt>
                <c:pt idx="120">
                  <c:v>-6.9356636736771248E-4</c:v>
                </c:pt>
                <c:pt idx="121">
                  <c:v>-6.9397923508084558E-4</c:v>
                </c:pt>
                <c:pt idx="122">
                  <c:v>-7.455188879369691E-4</c:v>
                </c:pt>
                <c:pt idx="123">
                  <c:v>-7.5363861962858807E-4</c:v>
                </c:pt>
                <c:pt idx="124">
                  <c:v>-7.7538298585360147E-4</c:v>
                </c:pt>
                <c:pt idx="125">
                  <c:v>-8.0731142233589977E-4</c:v>
                </c:pt>
                <c:pt idx="126">
                  <c:v>-8.1205940103693105E-4</c:v>
                </c:pt>
                <c:pt idx="127">
                  <c:v>-8.1212821232245331E-4</c:v>
                </c:pt>
                <c:pt idx="128">
                  <c:v>-8.3628097354074347E-4</c:v>
                </c:pt>
                <c:pt idx="129">
                  <c:v>-8.4144181995490807E-4</c:v>
                </c:pt>
                <c:pt idx="130">
                  <c:v>-8.452952519441509E-4</c:v>
                </c:pt>
                <c:pt idx="131">
                  <c:v>-8.7213165329780686E-4</c:v>
                </c:pt>
                <c:pt idx="132">
                  <c:v>-8.7337025643720637E-4</c:v>
                </c:pt>
                <c:pt idx="133">
                  <c:v>-9.0495463649189361E-4</c:v>
                </c:pt>
                <c:pt idx="134">
                  <c:v>-9.6282492761605898E-4</c:v>
                </c:pt>
                <c:pt idx="135">
                  <c:v>-9.6330660661471433E-4</c:v>
                </c:pt>
                <c:pt idx="136">
                  <c:v>-9.650268887527692E-4</c:v>
                </c:pt>
                <c:pt idx="137">
                  <c:v>-9.6585262417903561E-4</c:v>
                </c:pt>
                <c:pt idx="138">
                  <c:v>-9.6716003860395717E-4</c:v>
                </c:pt>
                <c:pt idx="139">
                  <c:v>-9.9227615781955826E-4</c:v>
                </c:pt>
                <c:pt idx="140">
                  <c:v>-9.9310189324582445E-4</c:v>
                </c:pt>
                <c:pt idx="141">
                  <c:v>-1.0220714444506684E-3</c:v>
                </c:pt>
                <c:pt idx="142">
                  <c:v>-1.0876485995533196E-3</c:v>
                </c:pt>
                <c:pt idx="143">
                  <c:v>-1.1431104956842082E-3</c:v>
                </c:pt>
                <c:pt idx="144">
                  <c:v>-1.1435233633973415E-3</c:v>
                </c:pt>
                <c:pt idx="145">
                  <c:v>-1.1674008794735429E-3</c:v>
                </c:pt>
                <c:pt idx="146">
                  <c:v>-1.1989164482427079E-3</c:v>
                </c:pt>
                <c:pt idx="147">
                  <c:v>-1.2274731317344185E-3</c:v>
                </c:pt>
                <c:pt idx="148">
                  <c:v>-1.2624292647796934E-3</c:v>
                </c:pt>
                <c:pt idx="149">
                  <c:v>-1.2658698290558032E-3</c:v>
                </c:pt>
                <c:pt idx="150">
                  <c:v>-1.3524344262427236E-3</c:v>
                </c:pt>
                <c:pt idx="151">
                  <c:v>-1.3510582005322798E-3</c:v>
                </c:pt>
                <c:pt idx="152">
                  <c:v>-1.3796148840239904E-3</c:v>
                </c:pt>
                <c:pt idx="153">
                  <c:v>-1.4094101706551003E-3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3D-4FBF-BA04-12B4F19E44B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-6.6460760001064045E-2</c:v>
                </c:pt>
                <c:pt idx="1">
                  <c:v>-0.10076644999935525</c:v>
                </c:pt>
                <c:pt idx="93">
                  <c:v>-0.16137849000369897</c:v>
                </c:pt>
                <c:pt idx="96">
                  <c:v>-0.22819701000116765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3D-4FBF-BA04-12B4F19E4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4608"/>
        <c:axId val="1"/>
      </c:scatterChart>
      <c:valAx>
        <c:axId val="630474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268340261295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4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67976072368942"/>
          <c:y val="0.92024539877300615"/>
          <c:w val="0.7671463076684792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Cyg - O-C Diagr.</a:t>
            </a:r>
          </a:p>
        </c:rich>
      </c:tx>
      <c:layout>
        <c:manualLayout>
          <c:xMode val="edge"/>
          <c:yMode val="edge"/>
          <c:x val="0.3757965126970593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2749748667139"/>
          <c:y val="0.14678942920199375"/>
          <c:w val="0.80891782640033028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6B-490B-8543-8D20B24D13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9">
                    <c:v>0</c:v>
                  </c:pt>
                  <c:pt idx="70">
                    <c:v>0</c:v>
                  </c:pt>
                  <c:pt idx="79">
                    <c:v>0</c:v>
                  </c:pt>
                  <c:pt idx="89">
                    <c:v>5.0000000000000001E-4</c:v>
                  </c:pt>
                  <c:pt idx="90">
                    <c:v>1.2999999999999999E-3</c:v>
                  </c:pt>
                  <c:pt idx="91">
                    <c:v>0</c:v>
                  </c:pt>
                  <c:pt idx="99">
                    <c:v>1.1999999999999999E-3</c:v>
                  </c:pt>
                  <c:pt idx="100">
                    <c:v>1.1999999999999999E-3</c:v>
                  </c:pt>
                  <c:pt idx="110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5.0000000000000001E-4</c:v>
                  </c:pt>
                  <c:pt idx="120">
                    <c:v>4.0000000000000002E-4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1.9E-3</c:v>
                  </c:pt>
                  <c:pt idx="128">
                    <c:v>2E-3</c:v>
                  </c:pt>
                  <c:pt idx="129">
                    <c:v>3.5999999999999999E-3</c:v>
                  </c:pt>
                  <c:pt idx="130">
                    <c:v>2.3E-3</c:v>
                  </c:pt>
                  <c:pt idx="131">
                    <c:v>2.9999999999999997E-4</c:v>
                  </c:pt>
                  <c:pt idx="132">
                    <c:v>5.0000000000000001E-4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5.9999999999999995E-4</c:v>
                  </c:pt>
                  <c:pt idx="136">
                    <c:v>5.0000000000000001E-4</c:v>
                  </c:pt>
                  <c:pt idx="137">
                    <c:v>2.9999999999999997E-4</c:v>
                  </c:pt>
                  <c:pt idx="138">
                    <c:v>6.9999999999999999E-4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1.5E-3</c:v>
                  </c:pt>
                  <c:pt idx="144">
                    <c:v>3.7000000000000002E-3</c:v>
                  </c:pt>
                  <c:pt idx="145">
                    <c:v>7.7999999999999996E-3</c:v>
                  </c:pt>
                  <c:pt idx="146">
                    <c:v>7.0000000000000001E-3</c:v>
                  </c:pt>
                  <c:pt idx="147">
                    <c:v>8.0000000000000004E-4</c:v>
                  </c:pt>
                  <c:pt idx="148">
                    <c:v>5.0000000000000001E-4</c:v>
                  </c:pt>
                  <c:pt idx="149">
                    <c:v>6.9999999999999994E-5</c:v>
                  </c:pt>
                  <c:pt idx="150">
                    <c:v>0</c:v>
                  </c:pt>
                  <c:pt idx="151">
                    <c:v>5.9999999999999995E-4</c:v>
                  </c:pt>
                  <c:pt idx="152">
                    <c:v>1.1999999999999999E-3</c:v>
                  </c:pt>
                  <c:pt idx="153">
                    <c:v>3.5000000000000001E-3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9">
                    <c:v>0</c:v>
                  </c:pt>
                  <c:pt idx="70">
                    <c:v>0</c:v>
                  </c:pt>
                  <c:pt idx="79">
                    <c:v>0</c:v>
                  </c:pt>
                  <c:pt idx="89">
                    <c:v>5.0000000000000001E-4</c:v>
                  </c:pt>
                  <c:pt idx="90">
                    <c:v>1.2999999999999999E-3</c:v>
                  </c:pt>
                  <c:pt idx="91">
                    <c:v>0</c:v>
                  </c:pt>
                  <c:pt idx="99">
                    <c:v>1.1999999999999999E-3</c:v>
                  </c:pt>
                  <c:pt idx="100">
                    <c:v>1.1999999999999999E-3</c:v>
                  </c:pt>
                  <c:pt idx="110">
                    <c:v>0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5.0000000000000001E-4</c:v>
                  </c:pt>
                  <c:pt idx="120">
                    <c:v>4.0000000000000002E-4</c:v>
                  </c:pt>
                  <c:pt idx="121">
                    <c:v>8.0000000000000004E-4</c:v>
                  </c:pt>
                  <c:pt idx="122">
                    <c:v>1E-3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5.0000000000000001E-3</c:v>
                  </c:pt>
                  <c:pt idx="127">
                    <c:v>1.9E-3</c:v>
                  </c:pt>
                  <c:pt idx="128">
                    <c:v>2E-3</c:v>
                  </c:pt>
                  <c:pt idx="129">
                    <c:v>3.5999999999999999E-3</c:v>
                  </c:pt>
                  <c:pt idx="130">
                    <c:v>2.3E-3</c:v>
                  </c:pt>
                  <c:pt idx="131">
                    <c:v>2.9999999999999997E-4</c:v>
                  </c:pt>
                  <c:pt idx="132">
                    <c:v>5.0000000000000001E-4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5.9999999999999995E-4</c:v>
                  </c:pt>
                  <c:pt idx="136">
                    <c:v>5.0000000000000001E-4</c:v>
                  </c:pt>
                  <c:pt idx="137">
                    <c:v>2.9999999999999997E-4</c:v>
                  </c:pt>
                  <c:pt idx="138">
                    <c:v>6.9999999999999999E-4</c:v>
                  </c:pt>
                  <c:pt idx="139">
                    <c:v>2.0000000000000001E-4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1.5E-3</c:v>
                  </c:pt>
                  <c:pt idx="144">
                    <c:v>3.7000000000000002E-3</c:v>
                  </c:pt>
                  <c:pt idx="145">
                    <c:v>7.7999999999999996E-3</c:v>
                  </c:pt>
                  <c:pt idx="146">
                    <c:v>7.0000000000000001E-3</c:v>
                  </c:pt>
                  <c:pt idx="147">
                    <c:v>8.0000000000000004E-4</c:v>
                  </c:pt>
                  <c:pt idx="148">
                    <c:v>5.0000000000000001E-4</c:v>
                  </c:pt>
                  <c:pt idx="149">
                    <c:v>6.9999999999999994E-5</c:v>
                  </c:pt>
                  <c:pt idx="150">
                    <c:v>0</c:v>
                  </c:pt>
                  <c:pt idx="151">
                    <c:v>5.9999999999999995E-4</c:v>
                  </c:pt>
                  <c:pt idx="152">
                    <c:v>1.1999999999999999E-3</c:v>
                  </c:pt>
                  <c:pt idx="15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2">
                  <c:v>-1.4844569999695523E-2</c:v>
                </c:pt>
                <c:pt idx="3">
                  <c:v>-1.495012000304996E-2</c:v>
                </c:pt>
                <c:pt idx="4">
                  <c:v>4.0196879996074131E-2</c:v>
                </c:pt>
                <c:pt idx="5">
                  <c:v>3.9356379998935154E-2</c:v>
                </c:pt>
                <c:pt idx="6">
                  <c:v>4.7060839999176096E-2</c:v>
                </c:pt>
                <c:pt idx="7">
                  <c:v>2.0186199981253594E-3</c:v>
                </c:pt>
                <c:pt idx="8">
                  <c:v>1.9917759997042594E-2</c:v>
                </c:pt>
                <c:pt idx="9">
                  <c:v>-1.1964960001932923E-2</c:v>
                </c:pt>
                <c:pt idx="10">
                  <c:v>-1.4201080000930233E-2</c:v>
                </c:pt>
                <c:pt idx="11">
                  <c:v>-2.20108000212349E-3</c:v>
                </c:pt>
                <c:pt idx="12">
                  <c:v>-1.537280000775354E-3</c:v>
                </c:pt>
                <c:pt idx="13">
                  <c:v>4.4627200004470069E-3</c:v>
                </c:pt>
                <c:pt idx="14">
                  <c:v>-1.0739000001194654E-2</c:v>
                </c:pt>
                <c:pt idx="15">
                  <c:v>1.3638639997225255E-2</c:v>
                </c:pt>
                <c:pt idx="16">
                  <c:v>4.0483399970980827E-3</c:v>
                </c:pt>
                <c:pt idx="17">
                  <c:v>1.002253999831737E-2</c:v>
                </c:pt>
                <c:pt idx="18">
                  <c:v>-2.3371000024781097E-3</c:v>
                </c:pt>
                <c:pt idx="19">
                  <c:v>1.4259459996537771E-2</c:v>
                </c:pt>
                <c:pt idx="20">
                  <c:v>-1.1043120004615048E-2</c:v>
                </c:pt>
                <c:pt idx="21">
                  <c:v>-1.7760000264388509E-4</c:v>
                </c:pt>
                <c:pt idx="22">
                  <c:v>-1.8085600022459403E-3</c:v>
                </c:pt>
                <c:pt idx="23">
                  <c:v>-8.5356900017359294E-3</c:v>
                </c:pt>
                <c:pt idx="24">
                  <c:v>1.1996000001090579E-2</c:v>
                </c:pt>
                <c:pt idx="25">
                  <c:v>-1.1754580002161674E-2</c:v>
                </c:pt>
                <c:pt idx="26">
                  <c:v>-8.7561400068807416E-3</c:v>
                </c:pt>
                <c:pt idx="27">
                  <c:v>-1.3529399999242742E-2</c:v>
                </c:pt>
                <c:pt idx="28">
                  <c:v>-1.861384000221733E-2</c:v>
                </c:pt>
                <c:pt idx="31">
                  <c:v>3.5699000000022352E-3</c:v>
                </c:pt>
                <c:pt idx="32">
                  <c:v>-2.5575400068191811E-3</c:v>
                </c:pt>
                <c:pt idx="34">
                  <c:v>-1.3175209998735227E-2</c:v>
                </c:pt>
                <c:pt idx="36">
                  <c:v>-7.0062000304460526E-4</c:v>
                </c:pt>
                <c:pt idx="37">
                  <c:v>1.3471390004269779E-2</c:v>
                </c:pt>
                <c:pt idx="38">
                  <c:v>-1.1892800030182116E-3</c:v>
                </c:pt>
                <c:pt idx="39">
                  <c:v>-9.6332000248366967E-4</c:v>
                </c:pt>
                <c:pt idx="46">
                  <c:v>7.1430200041504577E-3</c:v>
                </c:pt>
                <c:pt idx="47">
                  <c:v>3.1893999403109774E-4</c:v>
                </c:pt>
                <c:pt idx="49">
                  <c:v>5.1484999930835329E-3</c:v>
                </c:pt>
                <c:pt idx="52">
                  <c:v>-4.4371000039973296E-3</c:v>
                </c:pt>
                <c:pt idx="53">
                  <c:v>9.295999989262782E-4</c:v>
                </c:pt>
                <c:pt idx="54">
                  <c:v>-2.9442560000461526E-2</c:v>
                </c:pt>
                <c:pt idx="55">
                  <c:v>-1.9442559998424258E-2</c:v>
                </c:pt>
                <c:pt idx="56">
                  <c:v>-7.4425600032554939E-3</c:v>
                </c:pt>
                <c:pt idx="57">
                  <c:v>2.6324999998905696E-3</c:v>
                </c:pt>
                <c:pt idx="58">
                  <c:v>1.1632499998086132E-2</c:v>
                </c:pt>
                <c:pt idx="60">
                  <c:v>4.3205399997532368E-3</c:v>
                </c:pt>
                <c:pt idx="61">
                  <c:v>4.1352399930474348E-3</c:v>
                </c:pt>
                <c:pt idx="62">
                  <c:v>-2.7758000214817002E-4</c:v>
                </c:pt>
                <c:pt idx="63">
                  <c:v>2.6215600009891205E-3</c:v>
                </c:pt>
                <c:pt idx="64">
                  <c:v>-1.7818800042732619E-3</c:v>
                </c:pt>
                <c:pt idx="65">
                  <c:v>2.1172600027057342E-3</c:v>
                </c:pt>
                <c:pt idx="66">
                  <c:v>5.5823000002419576E-4</c:v>
                </c:pt>
                <c:pt idx="71">
                  <c:v>-7.9875000010360964E-3</c:v>
                </c:pt>
                <c:pt idx="72">
                  <c:v>-2.9720002203248441E-5</c:v>
                </c:pt>
                <c:pt idx="73">
                  <c:v>3.86941999749979E-3</c:v>
                </c:pt>
                <c:pt idx="74">
                  <c:v>-5.2314400018076412E-3</c:v>
                </c:pt>
                <c:pt idx="75">
                  <c:v>-4.3322999990778044E-3</c:v>
                </c:pt>
                <c:pt idx="76">
                  <c:v>-5.9710799978347495E-3</c:v>
                </c:pt>
                <c:pt idx="77">
                  <c:v>-1.3071940004010685E-2</c:v>
                </c:pt>
                <c:pt idx="83">
                  <c:v>-5.5692000023555011E-3</c:v>
                </c:pt>
                <c:pt idx="85">
                  <c:v>2.5902999987010844E-3</c:v>
                </c:pt>
                <c:pt idx="91">
                  <c:v>-4.8239200041280128E-3</c:v>
                </c:pt>
                <c:pt idx="95">
                  <c:v>-1.157074000366265E-2</c:v>
                </c:pt>
                <c:pt idx="97">
                  <c:v>-4.126640000322368E-3</c:v>
                </c:pt>
                <c:pt idx="98">
                  <c:v>1.9091499998467043E-2</c:v>
                </c:pt>
                <c:pt idx="101">
                  <c:v>-1.2174319999758154E-2</c:v>
                </c:pt>
                <c:pt idx="102">
                  <c:v>3.884320001816377E-3</c:v>
                </c:pt>
                <c:pt idx="108">
                  <c:v>8.0790200008777902E-3</c:v>
                </c:pt>
                <c:pt idx="110">
                  <c:v>1.5333600022131577E-3</c:v>
                </c:pt>
                <c:pt idx="123">
                  <c:v>7.3894599991035648E-3</c:v>
                </c:pt>
                <c:pt idx="124">
                  <c:v>5.0774999981513247E-3</c:v>
                </c:pt>
                <c:pt idx="125">
                  <c:v>1.5277660000720061E-2</c:v>
                </c:pt>
                <c:pt idx="134">
                  <c:v>1.2870600039605051E-3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6B-490B-8543-8D20B24D13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9">
                  <c:v>-1.6000000032363459E-3</c:v>
                </c:pt>
                <c:pt idx="33">
                  <c:v>-1.324780001596082E-3</c:v>
                </c:pt>
                <c:pt idx="35">
                  <c:v>9.1619000158971176E-4</c:v>
                </c:pt>
                <c:pt idx="40">
                  <c:v>-4.072599986102432E-4</c:v>
                </c:pt>
                <c:pt idx="41">
                  <c:v>1.8362900009378791E-3</c:v>
                </c:pt>
                <c:pt idx="42">
                  <c:v>-9.4775999605190009E-4</c:v>
                </c:pt>
                <c:pt idx="43">
                  <c:v>2.4354299966944382E-3</c:v>
                </c:pt>
                <c:pt idx="44">
                  <c:v>-1.1822399974334985E-3</c:v>
                </c:pt>
                <c:pt idx="45">
                  <c:v>-2.5671500043245032E-3</c:v>
                </c:pt>
                <c:pt idx="48">
                  <c:v>-4.5346000115387142E-4</c:v>
                </c:pt>
                <c:pt idx="50">
                  <c:v>1.3318000128492713E-4</c:v>
                </c:pt>
                <c:pt idx="51">
                  <c:v>8.1637000403134152E-4</c:v>
                </c:pt>
                <c:pt idx="59">
                  <c:v>3.2652599984430708E-3</c:v>
                </c:pt>
                <c:pt idx="67">
                  <c:v>2.2516000171890482E-4</c:v>
                </c:pt>
                <c:pt idx="68">
                  <c:v>-1.5911000009509735E-3</c:v>
                </c:pt>
                <c:pt idx="69">
                  <c:v>-4.7812000411795452E-4</c:v>
                </c:pt>
                <c:pt idx="70">
                  <c:v>1.203349995194003E-3</c:v>
                </c:pt>
                <c:pt idx="78">
                  <c:v>-2.7366000722395256E-4</c:v>
                </c:pt>
                <c:pt idx="79">
                  <c:v>6.2633999914396554E-4</c:v>
                </c:pt>
                <c:pt idx="80">
                  <c:v>3.2516999635845423E-4</c:v>
                </c:pt>
                <c:pt idx="81">
                  <c:v>-1.795940006559249E-3</c:v>
                </c:pt>
                <c:pt idx="82">
                  <c:v>4.6442000166280195E-4</c:v>
                </c:pt>
                <c:pt idx="84">
                  <c:v>-2.6364400036982261E-3</c:v>
                </c:pt>
                <c:pt idx="86">
                  <c:v>-2.8483200003392994E-3</c:v>
                </c:pt>
                <c:pt idx="87">
                  <c:v>-3.6598900042008609E-3</c:v>
                </c:pt>
                <c:pt idx="88">
                  <c:v>-6.5988999995170161E-4</c:v>
                </c:pt>
                <c:pt idx="89">
                  <c:v>6.5277999237878248E-4</c:v>
                </c:pt>
                <c:pt idx="90">
                  <c:v>-1.1674699999275617E-3</c:v>
                </c:pt>
                <c:pt idx="92">
                  <c:v>-3.9239199977600947E-3</c:v>
                </c:pt>
                <c:pt idx="94">
                  <c:v>-1.5339999954449013E-3</c:v>
                </c:pt>
                <c:pt idx="99">
                  <c:v>6.8860999454045668E-4</c:v>
                </c:pt>
                <c:pt idx="100">
                  <c:v>1.5115999995032325E-3</c:v>
                </c:pt>
                <c:pt idx="103">
                  <c:v>-1.0758800053736195E-3</c:v>
                </c:pt>
                <c:pt idx="104">
                  <c:v>6.5735399984987453E-3</c:v>
                </c:pt>
                <c:pt idx="105">
                  <c:v>7.6899600026081316E-3</c:v>
                </c:pt>
                <c:pt idx="106">
                  <c:v>5.0288999991607852E-3</c:v>
                </c:pt>
                <c:pt idx="107">
                  <c:v>3.8918399950489402E-3</c:v>
                </c:pt>
                <c:pt idx="109">
                  <c:v>1.1333599977660924E-3</c:v>
                </c:pt>
                <c:pt idx="112">
                  <c:v>3.0542599924956448E-3</c:v>
                </c:pt>
                <c:pt idx="113">
                  <c:v>6.1542599942185916E-3</c:v>
                </c:pt>
                <c:pt idx="114">
                  <c:v>-1.0677560007025022E-2</c:v>
                </c:pt>
                <c:pt idx="115">
                  <c:v>-9.5775600057095289E-3</c:v>
                </c:pt>
                <c:pt idx="116">
                  <c:v>-1.5269000141415745E-4</c:v>
                </c:pt>
                <c:pt idx="117">
                  <c:v>8.4731000242754817E-4</c:v>
                </c:pt>
                <c:pt idx="118">
                  <c:v>-5.9491000138223171E-4</c:v>
                </c:pt>
                <c:pt idx="119">
                  <c:v>4.0508999518351629E-4</c:v>
                </c:pt>
                <c:pt idx="120">
                  <c:v>1.0645899965311401E-3</c:v>
                </c:pt>
                <c:pt idx="121">
                  <c:v>4.0637299971422181E-3</c:v>
                </c:pt>
                <c:pt idx="131">
                  <c:v>1.4263999037211761E-4</c:v>
                </c:pt>
                <c:pt idx="132">
                  <c:v>4.4006000098306686E-4</c:v>
                </c:pt>
                <c:pt idx="135">
                  <c:v>-3.5306100035086274E-3</c:v>
                </c:pt>
                <c:pt idx="137">
                  <c:v>3.4741999843390658E-4</c:v>
                </c:pt>
                <c:pt idx="138">
                  <c:v>7.0280299987643957E-3</c:v>
                </c:pt>
                <c:pt idx="139">
                  <c:v>4.9238000065088272E-4</c:v>
                </c:pt>
                <c:pt idx="143">
                  <c:v>-7.551400049123913E-4</c:v>
                </c:pt>
                <c:pt idx="144">
                  <c:v>-1.5600000187987462E-4</c:v>
                </c:pt>
                <c:pt idx="145">
                  <c:v>-2.8907000523759052E-4</c:v>
                </c:pt>
                <c:pt idx="146">
                  <c:v>-1.6880500043043867E-3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6B-490B-8543-8D20B24D13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22">
                  <c:v>-6.2695999804418534E-4</c:v>
                </c:pt>
                <c:pt idx="126">
                  <c:v>-1.0382230000686832E-2</c:v>
                </c:pt>
                <c:pt idx="127">
                  <c:v>-2.9904000257374719E-4</c:v>
                </c:pt>
                <c:pt idx="128">
                  <c:v>-1.2993499985896051E-3</c:v>
                </c:pt>
                <c:pt idx="129">
                  <c:v>-3.3301000075880438E-3</c:v>
                </c:pt>
                <c:pt idx="130">
                  <c:v>-9.4145999901229516E-4</c:v>
                </c:pt>
                <c:pt idx="133">
                  <c:v>9.1442699995241128E-3</c:v>
                </c:pt>
                <c:pt idx="136">
                  <c:v>-6.6086000151699409E-4</c:v>
                </c:pt>
                <c:pt idx="140">
                  <c:v>1.1906599975191057E-3</c:v>
                </c:pt>
                <c:pt idx="141">
                  <c:v>-8.8634999701753259E-4</c:v>
                </c:pt>
                <c:pt idx="142">
                  <c:v>-1.0628000745782629E-4</c:v>
                </c:pt>
                <c:pt idx="147">
                  <c:v>-1.6642000045976602E-3</c:v>
                </c:pt>
                <c:pt idx="148">
                  <c:v>-2.3036799975670874E-3</c:v>
                </c:pt>
                <c:pt idx="149">
                  <c:v>-1.234180002938956E-3</c:v>
                </c:pt>
                <c:pt idx="150">
                  <c:v>-2.4911599975894205E-3</c:v>
                </c:pt>
                <c:pt idx="151">
                  <c:v>-2.3549600009573624E-3</c:v>
                </c:pt>
                <c:pt idx="152">
                  <c:v>-6.4311100068152882E-3</c:v>
                </c:pt>
                <c:pt idx="153">
                  <c:v>-3.3098400017479435E-3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6B-490B-8543-8D20B24D13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6B-490B-8543-8D20B24D13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6B-490B-8543-8D20B24D13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  <c:pt idx="111">
                  <c:v>2.2846599968033843E-3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6B-490B-8543-8D20B24D13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2.2147426152278327E-3</c:v>
                </c:pt>
                <c:pt idx="1">
                  <c:v>2.0599860340884176E-3</c:v>
                </c:pt>
                <c:pt idx="2">
                  <c:v>1.4783930488548309E-3</c:v>
                </c:pt>
                <c:pt idx="3">
                  <c:v>1.4677272995988907E-3</c:v>
                </c:pt>
                <c:pt idx="4">
                  <c:v>1.3782726284200381E-3</c:v>
                </c:pt>
                <c:pt idx="5">
                  <c:v>1.3748320641439283E-3</c:v>
                </c:pt>
                <c:pt idx="6">
                  <c:v>1.344967966227296E-3</c:v>
                </c:pt>
                <c:pt idx="7">
                  <c:v>1.34070166652492E-3</c:v>
                </c:pt>
                <c:pt idx="8">
                  <c:v>1.3402887988117869E-3</c:v>
                </c:pt>
                <c:pt idx="9">
                  <c:v>1.332581934833301E-3</c:v>
                </c:pt>
                <c:pt idx="10">
                  <c:v>1.3152414908817081E-3</c:v>
                </c:pt>
                <c:pt idx="11">
                  <c:v>1.3152414908817081E-3</c:v>
                </c:pt>
                <c:pt idx="12">
                  <c:v>1.3138652651712643E-3</c:v>
                </c:pt>
                <c:pt idx="13">
                  <c:v>1.3138652651712643E-3</c:v>
                </c:pt>
                <c:pt idx="14">
                  <c:v>1.3130395297449979E-3</c:v>
                </c:pt>
                <c:pt idx="15">
                  <c:v>1.3023049692035356E-3</c:v>
                </c:pt>
                <c:pt idx="16">
                  <c:v>1.2589538593245531E-3</c:v>
                </c:pt>
                <c:pt idx="17">
                  <c:v>1.246567827930558E-3</c:v>
                </c:pt>
                <c:pt idx="18">
                  <c:v>1.1059175603231929E-3</c:v>
                </c:pt>
                <c:pt idx="19">
                  <c:v>1.1042660894706601E-3</c:v>
                </c:pt>
                <c:pt idx="20">
                  <c:v>1.1030274863312605E-3</c:v>
                </c:pt>
                <c:pt idx="21">
                  <c:v>1.1024769960470832E-3</c:v>
                </c:pt>
                <c:pt idx="22">
                  <c:v>1.087613758374289E-3</c:v>
                </c:pt>
                <c:pt idx="23">
                  <c:v>1.0825905345311689E-3</c:v>
                </c:pt>
                <c:pt idx="24">
                  <c:v>8.6576617385073439E-4</c:v>
                </c:pt>
                <c:pt idx="25">
                  <c:v>8.0947854229357938E-4</c:v>
                </c:pt>
                <c:pt idx="26">
                  <c:v>7.7672437038501488E-4</c:v>
                </c:pt>
                <c:pt idx="27">
                  <c:v>7.7355905125099395E-4</c:v>
                </c:pt>
                <c:pt idx="28">
                  <c:v>7.6502645184624188E-4</c:v>
                </c:pt>
                <c:pt idx="29">
                  <c:v>7.5566811701522339E-4</c:v>
                </c:pt>
                <c:pt idx="30">
                  <c:v>7.5566811701522339E-4</c:v>
                </c:pt>
                <c:pt idx="31">
                  <c:v>7.4121774705556255E-4</c:v>
                </c:pt>
                <c:pt idx="32">
                  <c:v>7.1204176199415219E-4</c:v>
                </c:pt>
                <c:pt idx="33">
                  <c:v>7.1176651685206339E-4</c:v>
                </c:pt>
                <c:pt idx="34">
                  <c:v>7.1156008299549684E-4</c:v>
                </c:pt>
                <c:pt idx="35">
                  <c:v>7.0743140586416509E-4</c:v>
                </c:pt>
                <c:pt idx="36">
                  <c:v>7.0736259457864295E-4</c:v>
                </c:pt>
                <c:pt idx="37">
                  <c:v>7.0192650302238954E-4</c:v>
                </c:pt>
                <c:pt idx="38">
                  <c:v>6.808014383670759E-4</c:v>
                </c:pt>
                <c:pt idx="39">
                  <c:v>6.6125903327877273E-4</c:v>
                </c:pt>
                <c:pt idx="40">
                  <c:v>6.5616699815013028E-4</c:v>
                </c:pt>
                <c:pt idx="41">
                  <c:v>6.530704903016316E-4</c:v>
                </c:pt>
                <c:pt idx="42">
                  <c:v>6.5272643387402065E-4</c:v>
                </c:pt>
                <c:pt idx="43">
                  <c:v>6.526576225884984E-4</c:v>
                </c:pt>
                <c:pt idx="44">
                  <c:v>6.5217594358984304E-4</c:v>
                </c:pt>
                <c:pt idx="45">
                  <c:v>6.5141901944909888E-4</c:v>
                </c:pt>
                <c:pt idx="46">
                  <c:v>6.0029223430610847E-4</c:v>
                </c:pt>
                <c:pt idx="47">
                  <c:v>5.8873193833837976E-4</c:v>
                </c:pt>
                <c:pt idx="48">
                  <c:v>5.8597948691749204E-4</c:v>
                </c:pt>
                <c:pt idx="49">
                  <c:v>5.3891256762031111E-4</c:v>
                </c:pt>
                <c:pt idx="50">
                  <c:v>4.9955251230161596E-4</c:v>
                </c:pt>
                <c:pt idx="51">
                  <c:v>4.994837010160937E-4</c:v>
                </c:pt>
                <c:pt idx="52">
                  <c:v>4.1780470510124901E-4</c:v>
                </c:pt>
                <c:pt idx="53">
                  <c:v>3.5381020956560822E-4</c:v>
                </c:pt>
                <c:pt idx="54">
                  <c:v>3.0316510342127316E-4</c:v>
                </c:pt>
                <c:pt idx="55">
                  <c:v>3.0316510342127316E-4</c:v>
                </c:pt>
                <c:pt idx="56">
                  <c:v>3.0316510342127316E-4</c:v>
                </c:pt>
                <c:pt idx="57">
                  <c:v>2.9119193974041135E-4</c:v>
                </c:pt>
                <c:pt idx="58">
                  <c:v>2.9119193974041135E-4</c:v>
                </c:pt>
                <c:pt idx="59">
                  <c:v>2.9091669459832255E-4</c:v>
                </c:pt>
                <c:pt idx="60">
                  <c:v>2.694475735153979E-4</c:v>
                </c:pt>
                <c:pt idx="61">
                  <c:v>2.6050210639751267E-4</c:v>
                </c:pt>
                <c:pt idx="62">
                  <c:v>2.3834487245936607E-4</c:v>
                </c:pt>
                <c:pt idx="63">
                  <c:v>2.3793200474623286E-4</c:v>
                </c:pt>
                <c:pt idx="64">
                  <c:v>2.3628053389370025E-4</c:v>
                </c:pt>
                <c:pt idx="65">
                  <c:v>2.3586766618056705E-4</c:v>
                </c:pt>
                <c:pt idx="66">
                  <c:v>2.3153255519266886E-4</c:v>
                </c:pt>
                <c:pt idx="67">
                  <c:v>2.0765503911646739E-4</c:v>
                </c:pt>
                <c:pt idx="68">
                  <c:v>1.8384633432578807E-4</c:v>
                </c:pt>
                <c:pt idx="69">
                  <c:v>1.7407513178163648E-4</c:v>
                </c:pt>
                <c:pt idx="70">
                  <c:v>1.7318058506984803E-4</c:v>
                </c:pt>
                <c:pt idx="71">
                  <c:v>1.535693686960226E-4</c:v>
                </c:pt>
                <c:pt idx="72">
                  <c:v>1.4930306899364656E-4</c:v>
                </c:pt>
                <c:pt idx="73">
                  <c:v>1.4889020128051335E-4</c:v>
                </c:pt>
                <c:pt idx="74">
                  <c:v>1.4847733356738026E-4</c:v>
                </c:pt>
                <c:pt idx="75">
                  <c:v>1.4806446585424705E-4</c:v>
                </c:pt>
                <c:pt idx="76">
                  <c:v>1.4544963700440362E-4</c:v>
                </c:pt>
                <c:pt idx="77">
                  <c:v>1.4503676929127052E-4</c:v>
                </c:pt>
                <c:pt idx="78">
                  <c:v>1.4421103386500411E-4</c:v>
                </c:pt>
                <c:pt idx="79">
                  <c:v>1.4421103386500411E-4</c:v>
                </c:pt>
                <c:pt idx="80">
                  <c:v>1.1964540493358074E-4</c:v>
                </c:pt>
                <c:pt idx="81">
                  <c:v>1.1751225508239277E-4</c:v>
                </c:pt>
                <c:pt idx="82">
                  <c:v>1.1448455851941614E-4</c:v>
                </c:pt>
                <c:pt idx="83">
                  <c:v>1.1434693594837174E-4</c:v>
                </c:pt>
                <c:pt idx="84">
                  <c:v>1.1407169080628304E-4</c:v>
                </c:pt>
                <c:pt idx="85">
                  <c:v>1.1090637167226211E-4</c:v>
                </c:pt>
                <c:pt idx="86">
                  <c:v>7.6363106340120493E-5</c:v>
                </c:pt>
                <c:pt idx="87">
                  <c:v>6.2807283092248221E-5</c:v>
                </c:pt>
                <c:pt idx="88">
                  <c:v>6.2807283092248221E-5</c:v>
                </c:pt>
                <c:pt idx="89">
                  <c:v>2.8883319329806359E-5</c:v>
                </c:pt>
                <c:pt idx="90">
                  <c:v>2.7163037191751493E-5</c:v>
                </c:pt>
                <c:pt idx="91">
                  <c:v>2.4066529343252712E-5</c:v>
                </c:pt>
                <c:pt idx="92">
                  <c:v>2.4066529343252712E-5</c:v>
                </c:pt>
                <c:pt idx="93">
                  <c:v>-1.0132679561277846E-5</c:v>
                </c:pt>
                <c:pt idx="94">
                  <c:v>-2.8780537937792569E-5</c:v>
                </c:pt>
                <c:pt idx="95">
                  <c:v>-9.4426504325965965E-5</c:v>
                </c:pt>
                <c:pt idx="96">
                  <c:v>-9.9036860455952954E-5</c:v>
                </c:pt>
                <c:pt idx="97">
                  <c:v>-1.2126290567962181E-4</c:v>
                </c:pt>
                <c:pt idx="98">
                  <c:v>-1.2855690194497438E-4</c:v>
                </c:pt>
                <c:pt idx="99">
                  <c:v>-1.5394826630266405E-4</c:v>
                </c:pt>
                <c:pt idx="100">
                  <c:v>-1.8291781750750797E-4</c:v>
                </c:pt>
                <c:pt idx="101">
                  <c:v>-2.401688070619737E-4</c:v>
                </c:pt>
                <c:pt idx="102">
                  <c:v>-2.4402223905121653E-4</c:v>
                </c:pt>
                <c:pt idx="103">
                  <c:v>-2.7292297897053819E-4</c:v>
                </c:pt>
                <c:pt idx="104">
                  <c:v>-3.2921061052769321E-4</c:v>
                </c:pt>
                <c:pt idx="105">
                  <c:v>-3.3733034221931218E-4</c:v>
                </c:pt>
                <c:pt idx="106">
                  <c:v>-3.6664394985176695E-4</c:v>
                </c:pt>
                <c:pt idx="107">
                  <c:v>-3.6843304327534407E-4</c:v>
                </c:pt>
                <c:pt idx="108">
                  <c:v>-3.9059027721349057E-4</c:v>
                </c:pt>
                <c:pt idx="109">
                  <c:v>-3.9650804776839932E-4</c:v>
                </c:pt>
                <c:pt idx="110">
                  <c:v>-3.9650804776839932E-4</c:v>
                </c:pt>
                <c:pt idx="111">
                  <c:v>-4.8389838038158622E-4</c:v>
                </c:pt>
                <c:pt idx="112">
                  <c:v>-6.1051114574242377E-4</c:v>
                </c:pt>
                <c:pt idx="113">
                  <c:v>-6.1051114574242377E-4</c:v>
                </c:pt>
                <c:pt idx="114">
                  <c:v>-6.2578725112835101E-4</c:v>
                </c:pt>
                <c:pt idx="115">
                  <c:v>-6.2578725112835101E-4</c:v>
                </c:pt>
                <c:pt idx="116">
                  <c:v>-6.858595033892266E-4</c:v>
                </c:pt>
                <c:pt idx="117">
                  <c:v>-6.858595033892266E-4</c:v>
                </c:pt>
                <c:pt idx="118">
                  <c:v>-6.9012580309160275E-4</c:v>
                </c:pt>
                <c:pt idx="119">
                  <c:v>-6.9012580309160275E-4</c:v>
                </c:pt>
                <c:pt idx="120">
                  <c:v>-6.9356636736771248E-4</c:v>
                </c:pt>
                <c:pt idx="121">
                  <c:v>-6.9397923508084558E-4</c:v>
                </c:pt>
                <c:pt idx="122">
                  <c:v>-7.455188879369691E-4</c:v>
                </c:pt>
                <c:pt idx="123">
                  <c:v>-7.5363861962858807E-4</c:v>
                </c:pt>
                <c:pt idx="124">
                  <c:v>-7.7538298585360147E-4</c:v>
                </c:pt>
                <c:pt idx="125">
                  <c:v>-8.0731142233589977E-4</c:v>
                </c:pt>
                <c:pt idx="126">
                  <c:v>-8.1205940103693105E-4</c:v>
                </c:pt>
                <c:pt idx="127">
                  <c:v>-8.1212821232245331E-4</c:v>
                </c:pt>
                <c:pt idx="128">
                  <c:v>-8.3628097354074347E-4</c:v>
                </c:pt>
                <c:pt idx="129">
                  <c:v>-8.4144181995490807E-4</c:v>
                </c:pt>
                <c:pt idx="130">
                  <c:v>-8.452952519441509E-4</c:v>
                </c:pt>
                <c:pt idx="131">
                  <c:v>-8.7213165329780686E-4</c:v>
                </c:pt>
                <c:pt idx="132">
                  <c:v>-8.7337025643720637E-4</c:v>
                </c:pt>
                <c:pt idx="133">
                  <c:v>-9.0495463649189361E-4</c:v>
                </c:pt>
                <c:pt idx="134">
                  <c:v>-9.6282492761605898E-4</c:v>
                </c:pt>
                <c:pt idx="135">
                  <c:v>-9.6330660661471433E-4</c:v>
                </c:pt>
                <c:pt idx="136">
                  <c:v>-9.650268887527692E-4</c:v>
                </c:pt>
                <c:pt idx="137">
                  <c:v>-9.6585262417903561E-4</c:v>
                </c:pt>
                <c:pt idx="138">
                  <c:v>-9.6716003860395717E-4</c:v>
                </c:pt>
                <c:pt idx="139">
                  <c:v>-9.9227615781955826E-4</c:v>
                </c:pt>
                <c:pt idx="140">
                  <c:v>-9.9310189324582445E-4</c:v>
                </c:pt>
                <c:pt idx="141">
                  <c:v>-1.0220714444506684E-3</c:v>
                </c:pt>
                <c:pt idx="142">
                  <c:v>-1.0876485995533196E-3</c:v>
                </c:pt>
                <c:pt idx="143">
                  <c:v>-1.1431104956842082E-3</c:v>
                </c:pt>
                <c:pt idx="144">
                  <c:v>-1.1435233633973415E-3</c:v>
                </c:pt>
                <c:pt idx="145">
                  <c:v>-1.1674008794735429E-3</c:v>
                </c:pt>
                <c:pt idx="146">
                  <c:v>-1.1989164482427079E-3</c:v>
                </c:pt>
                <c:pt idx="147">
                  <c:v>-1.2274731317344185E-3</c:v>
                </c:pt>
                <c:pt idx="148">
                  <c:v>-1.2624292647796934E-3</c:v>
                </c:pt>
                <c:pt idx="149">
                  <c:v>-1.2658698290558032E-3</c:v>
                </c:pt>
                <c:pt idx="150">
                  <c:v>-1.3524344262427236E-3</c:v>
                </c:pt>
                <c:pt idx="151">
                  <c:v>-1.3510582005322798E-3</c:v>
                </c:pt>
                <c:pt idx="152">
                  <c:v>-1.3796148840239904E-3</c:v>
                </c:pt>
                <c:pt idx="153">
                  <c:v>-1.4094101706551003E-3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6B-490B-8543-8D20B24D13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-10602</c:v>
                </c:pt>
                <c:pt idx="1">
                  <c:v>-9477.5</c:v>
                </c:pt>
                <c:pt idx="2">
                  <c:v>-5251.5</c:v>
                </c:pt>
                <c:pt idx="3">
                  <c:v>-5174</c:v>
                </c:pt>
                <c:pt idx="4">
                  <c:v>-4524</c:v>
                </c:pt>
                <c:pt idx="5">
                  <c:v>-4499</c:v>
                </c:pt>
                <c:pt idx="6">
                  <c:v>-4282</c:v>
                </c:pt>
                <c:pt idx="7">
                  <c:v>-4251</c:v>
                </c:pt>
                <c:pt idx="8">
                  <c:v>-4248</c:v>
                </c:pt>
                <c:pt idx="9">
                  <c:v>-4192</c:v>
                </c:pt>
                <c:pt idx="10">
                  <c:v>-4066</c:v>
                </c:pt>
                <c:pt idx="11">
                  <c:v>-4066</c:v>
                </c:pt>
                <c:pt idx="12">
                  <c:v>-4056</c:v>
                </c:pt>
                <c:pt idx="13">
                  <c:v>-4056</c:v>
                </c:pt>
                <c:pt idx="14">
                  <c:v>-4050</c:v>
                </c:pt>
                <c:pt idx="15">
                  <c:v>-3972</c:v>
                </c:pt>
                <c:pt idx="16">
                  <c:v>-3657</c:v>
                </c:pt>
                <c:pt idx="17">
                  <c:v>-3567</c:v>
                </c:pt>
                <c:pt idx="18">
                  <c:v>-2545</c:v>
                </c:pt>
                <c:pt idx="19">
                  <c:v>-2533</c:v>
                </c:pt>
                <c:pt idx="20">
                  <c:v>-2524</c:v>
                </c:pt>
                <c:pt idx="21">
                  <c:v>-2520</c:v>
                </c:pt>
                <c:pt idx="22">
                  <c:v>-2412</c:v>
                </c:pt>
                <c:pt idx="23">
                  <c:v>-2375.5</c:v>
                </c:pt>
                <c:pt idx="24">
                  <c:v>-800</c:v>
                </c:pt>
                <c:pt idx="25">
                  <c:v>-391</c:v>
                </c:pt>
                <c:pt idx="26">
                  <c:v>-153</c:v>
                </c:pt>
                <c:pt idx="27">
                  <c:v>-130</c:v>
                </c:pt>
                <c:pt idx="28">
                  <c:v>-68</c:v>
                </c:pt>
                <c:pt idx="29">
                  <c:v>0</c:v>
                </c:pt>
                <c:pt idx="30">
                  <c:v>0</c:v>
                </c:pt>
                <c:pt idx="31">
                  <c:v>105</c:v>
                </c:pt>
                <c:pt idx="32">
                  <c:v>317</c:v>
                </c:pt>
                <c:pt idx="33">
                  <c:v>319</c:v>
                </c:pt>
                <c:pt idx="34">
                  <c:v>320.5</c:v>
                </c:pt>
                <c:pt idx="35">
                  <c:v>350.5</c:v>
                </c:pt>
                <c:pt idx="36">
                  <c:v>351</c:v>
                </c:pt>
                <c:pt idx="37">
                  <c:v>390.5</c:v>
                </c:pt>
                <c:pt idx="38">
                  <c:v>544</c:v>
                </c:pt>
                <c:pt idx="39">
                  <c:v>686</c:v>
                </c:pt>
                <c:pt idx="40">
                  <c:v>723</c:v>
                </c:pt>
                <c:pt idx="41">
                  <c:v>745.5</c:v>
                </c:pt>
                <c:pt idx="42">
                  <c:v>748</c:v>
                </c:pt>
                <c:pt idx="43">
                  <c:v>748.5</c:v>
                </c:pt>
                <c:pt idx="44">
                  <c:v>752</c:v>
                </c:pt>
                <c:pt idx="45">
                  <c:v>757.5</c:v>
                </c:pt>
                <c:pt idx="46">
                  <c:v>1129</c:v>
                </c:pt>
                <c:pt idx="47">
                  <c:v>1213</c:v>
                </c:pt>
                <c:pt idx="48">
                  <c:v>1233</c:v>
                </c:pt>
                <c:pt idx="49">
                  <c:v>1575</c:v>
                </c:pt>
                <c:pt idx="50">
                  <c:v>1861</c:v>
                </c:pt>
                <c:pt idx="51">
                  <c:v>1861.5</c:v>
                </c:pt>
                <c:pt idx="52">
                  <c:v>2455</c:v>
                </c:pt>
                <c:pt idx="53">
                  <c:v>2920</c:v>
                </c:pt>
                <c:pt idx="54">
                  <c:v>3288</c:v>
                </c:pt>
                <c:pt idx="55">
                  <c:v>3288</c:v>
                </c:pt>
                <c:pt idx="56">
                  <c:v>3288</c:v>
                </c:pt>
                <c:pt idx="57">
                  <c:v>3375</c:v>
                </c:pt>
                <c:pt idx="58">
                  <c:v>3375</c:v>
                </c:pt>
                <c:pt idx="59">
                  <c:v>3377</c:v>
                </c:pt>
                <c:pt idx="60">
                  <c:v>3533</c:v>
                </c:pt>
                <c:pt idx="61">
                  <c:v>3598</c:v>
                </c:pt>
                <c:pt idx="62">
                  <c:v>3759</c:v>
                </c:pt>
                <c:pt idx="63">
                  <c:v>3762</c:v>
                </c:pt>
                <c:pt idx="64">
                  <c:v>3774</c:v>
                </c:pt>
                <c:pt idx="65">
                  <c:v>3777</c:v>
                </c:pt>
                <c:pt idx="66">
                  <c:v>3808.5</c:v>
                </c:pt>
                <c:pt idx="67">
                  <c:v>3982</c:v>
                </c:pt>
                <c:pt idx="68">
                  <c:v>4155</c:v>
                </c:pt>
                <c:pt idx="69">
                  <c:v>4226</c:v>
                </c:pt>
                <c:pt idx="70">
                  <c:v>4232.5</c:v>
                </c:pt>
                <c:pt idx="71">
                  <c:v>4375</c:v>
                </c:pt>
                <c:pt idx="72">
                  <c:v>4406</c:v>
                </c:pt>
                <c:pt idx="73">
                  <c:v>4409</c:v>
                </c:pt>
                <c:pt idx="74">
                  <c:v>4412</c:v>
                </c:pt>
                <c:pt idx="75">
                  <c:v>4415</c:v>
                </c:pt>
                <c:pt idx="76">
                  <c:v>4434</c:v>
                </c:pt>
                <c:pt idx="77">
                  <c:v>4437</c:v>
                </c:pt>
                <c:pt idx="78">
                  <c:v>4443</c:v>
                </c:pt>
                <c:pt idx="79">
                  <c:v>4443</c:v>
                </c:pt>
                <c:pt idx="80">
                  <c:v>4621.5</c:v>
                </c:pt>
                <c:pt idx="81">
                  <c:v>4637</c:v>
                </c:pt>
                <c:pt idx="82">
                  <c:v>4659</c:v>
                </c:pt>
                <c:pt idx="83">
                  <c:v>4660</c:v>
                </c:pt>
                <c:pt idx="84">
                  <c:v>4662</c:v>
                </c:pt>
                <c:pt idx="85">
                  <c:v>4685</c:v>
                </c:pt>
                <c:pt idx="86">
                  <c:v>4936</c:v>
                </c:pt>
                <c:pt idx="87">
                  <c:v>5034.5</c:v>
                </c:pt>
                <c:pt idx="88">
                  <c:v>5034.5</c:v>
                </c:pt>
                <c:pt idx="89">
                  <c:v>5281</c:v>
                </c:pt>
                <c:pt idx="90">
                  <c:v>5293.5</c:v>
                </c:pt>
                <c:pt idx="91">
                  <c:v>5316</c:v>
                </c:pt>
                <c:pt idx="92">
                  <c:v>5316</c:v>
                </c:pt>
                <c:pt idx="93">
                  <c:v>5564.5</c:v>
                </c:pt>
                <c:pt idx="94">
                  <c:v>5700</c:v>
                </c:pt>
                <c:pt idx="95">
                  <c:v>6177</c:v>
                </c:pt>
                <c:pt idx="96">
                  <c:v>6210.5</c:v>
                </c:pt>
                <c:pt idx="97">
                  <c:v>6372</c:v>
                </c:pt>
                <c:pt idx="98">
                  <c:v>6425</c:v>
                </c:pt>
                <c:pt idx="99">
                  <c:v>6609.5</c:v>
                </c:pt>
                <c:pt idx="100">
                  <c:v>6820</c:v>
                </c:pt>
                <c:pt idx="101">
                  <c:v>7236</c:v>
                </c:pt>
                <c:pt idx="102">
                  <c:v>7264</c:v>
                </c:pt>
                <c:pt idx="103">
                  <c:v>7474</c:v>
                </c:pt>
                <c:pt idx="104">
                  <c:v>7883</c:v>
                </c:pt>
                <c:pt idx="105">
                  <c:v>7942</c:v>
                </c:pt>
                <c:pt idx="106">
                  <c:v>8155</c:v>
                </c:pt>
                <c:pt idx="107">
                  <c:v>8168</c:v>
                </c:pt>
                <c:pt idx="108">
                  <c:v>8329</c:v>
                </c:pt>
                <c:pt idx="109">
                  <c:v>8372</c:v>
                </c:pt>
                <c:pt idx="110">
                  <c:v>8372</c:v>
                </c:pt>
                <c:pt idx="111">
                  <c:v>9007</c:v>
                </c:pt>
                <c:pt idx="112">
                  <c:v>9927</c:v>
                </c:pt>
                <c:pt idx="113">
                  <c:v>9927</c:v>
                </c:pt>
                <c:pt idx="114">
                  <c:v>10038</c:v>
                </c:pt>
                <c:pt idx="115">
                  <c:v>10038</c:v>
                </c:pt>
                <c:pt idx="116">
                  <c:v>10474.5</c:v>
                </c:pt>
                <c:pt idx="117">
                  <c:v>10474.5</c:v>
                </c:pt>
                <c:pt idx="118">
                  <c:v>10505.5</c:v>
                </c:pt>
                <c:pt idx="119">
                  <c:v>10505.5</c:v>
                </c:pt>
                <c:pt idx="120">
                  <c:v>10530.5</c:v>
                </c:pt>
                <c:pt idx="121">
                  <c:v>10533.5</c:v>
                </c:pt>
                <c:pt idx="122">
                  <c:v>10908</c:v>
                </c:pt>
                <c:pt idx="123">
                  <c:v>10967</c:v>
                </c:pt>
                <c:pt idx="124">
                  <c:v>11125</c:v>
                </c:pt>
                <c:pt idx="125">
                  <c:v>11357</c:v>
                </c:pt>
                <c:pt idx="126">
                  <c:v>11391.5</c:v>
                </c:pt>
                <c:pt idx="127">
                  <c:v>11392</c:v>
                </c:pt>
                <c:pt idx="128">
                  <c:v>11567.5</c:v>
                </c:pt>
                <c:pt idx="129">
                  <c:v>11605</c:v>
                </c:pt>
                <c:pt idx="130">
                  <c:v>11633</c:v>
                </c:pt>
                <c:pt idx="131">
                  <c:v>11828</c:v>
                </c:pt>
                <c:pt idx="132">
                  <c:v>11837</c:v>
                </c:pt>
                <c:pt idx="133">
                  <c:v>12066.5</c:v>
                </c:pt>
                <c:pt idx="134">
                  <c:v>12487</c:v>
                </c:pt>
                <c:pt idx="135">
                  <c:v>12490.5</c:v>
                </c:pt>
                <c:pt idx="136">
                  <c:v>12503</c:v>
                </c:pt>
                <c:pt idx="137">
                  <c:v>12509</c:v>
                </c:pt>
                <c:pt idx="138">
                  <c:v>12518.5</c:v>
                </c:pt>
                <c:pt idx="139">
                  <c:v>12701</c:v>
                </c:pt>
                <c:pt idx="140">
                  <c:v>12707</c:v>
                </c:pt>
                <c:pt idx="141">
                  <c:v>12917.5</c:v>
                </c:pt>
                <c:pt idx="142">
                  <c:v>13394</c:v>
                </c:pt>
                <c:pt idx="143">
                  <c:v>13797</c:v>
                </c:pt>
                <c:pt idx="144">
                  <c:v>13800</c:v>
                </c:pt>
                <c:pt idx="145">
                  <c:v>13973.5</c:v>
                </c:pt>
                <c:pt idx="146">
                  <c:v>14202.5</c:v>
                </c:pt>
                <c:pt idx="147">
                  <c:v>14410</c:v>
                </c:pt>
                <c:pt idx="148">
                  <c:v>14664</c:v>
                </c:pt>
                <c:pt idx="149">
                  <c:v>14689</c:v>
                </c:pt>
                <c:pt idx="150">
                  <c:v>15318</c:v>
                </c:pt>
                <c:pt idx="151">
                  <c:v>15308</c:v>
                </c:pt>
                <c:pt idx="152">
                  <c:v>15515.5</c:v>
                </c:pt>
                <c:pt idx="153">
                  <c:v>15732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-6.6460760001064045E-2</c:v>
                </c:pt>
                <c:pt idx="1">
                  <c:v>-0.10076644999935525</c:v>
                </c:pt>
                <c:pt idx="93">
                  <c:v>-0.16137849000369897</c:v>
                </c:pt>
                <c:pt idx="96">
                  <c:v>-0.22819701000116765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6B-490B-8543-8D20B24D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3296"/>
        <c:axId val="1"/>
      </c:scatterChart>
      <c:valAx>
        <c:axId val="63047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85684671581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55414012738856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3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01290603005833"/>
          <c:y val="0.9204921861831491"/>
          <c:w val="0.7659242355852015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457200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9274113-3CCF-62D2-9D14-EA5AE0DF9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66675</xdr:rowOff>
    </xdr:from>
    <xdr:to>
      <xdr:col>25</xdr:col>
      <xdr:colOff>495300</xdr:colOff>
      <xdr:row>18</xdr:row>
      <xdr:rowOff>95250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227C1E2-27F8-86B4-34A3-24BD2FC5C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379" TargetMode="External"/><Relationship Id="rId18" Type="http://schemas.openxmlformats.org/officeDocument/2006/relationships/hyperlink" Target="http://www.konkoly.hu/cgi-bin/IBVS?3169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18" TargetMode="External"/><Relationship Id="rId21" Type="http://schemas.openxmlformats.org/officeDocument/2006/relationships/hyperlink" Target="http://www.konkoly.hu/cgi-bin/IBVS?4340" TargetMode="External"/><Relationship Id="rId34" Type="http://schemas.openxmlformats.org/officeDocument/2006/relationships/hyperlink" Target="http://www.konkoly.hu/cgi-bin/IBVS?5588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844" TargetMode="External"/><Relationship Id="rId12" Type="http://schemas.openxmlformats.org/officeDocument/2006/relationships/hyperlink" Target="http://www.konkoly.hu/cgi-bin/IBVS?937" TargetMode="External"/><Relationship Id="rId17" Type="http://schemas.openxmlformats.org/officeDocument/2006/relationships/hyperlink" Target="http://www.konkoly.hu/cgi-bin/IBVS?2545" TargetMode="External"/><Relationship Id="rId25" Type="http://schemas.openxmlformats.org/officeDocument/2006/relationships/hyperlink" Target="http://www.konkoly.hu/cgi-bin/IBVS?4967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801" TargetMode="External"/><Relationship Id="rId46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konkoly.hu/cgi-bin/IBVS?2545" TargetMode="External"/><Relationship Id="rId20" Type="http://schemas.openxmlformats.org/officeDocument/2006/relationships/hyperlink" Target="http://www.konkoly.hu/cgi-bin/IBVS?4340" TargetMode="External"/><Relationship Id="rId29" Type="http://schemas.openxmlformats.org/officeDocument/2006/relationships/hyperlink" Target="http://www.konkoly.hu/cgi-bin/IBVS?5380" TargetMode="External"/><Relationship Id="rId41" Type="http://schemas.openxmlformats.org/officeDocument/2006/relationships/hyperlink" Target="http://www.konkoly.hu/cgi-bin/IBVS?5887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530" TargetMode="External"/><Relationship Id="rId11" Type="http://schemas.openxmlformats.org/officeDocument/2006/relationships/hyperlink" Target="http://www.konkoly.hu/cgi-bin/IBVS?937" TargetMode="External"/><Relationship Id="rId24" Type="http://schemas.openxmlformats.org/officeDocument/2006/relationships/hyperlink" Target="http://www.konkoly.hu/cgi-bin/IBVS?4633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bav-astro.de/sfs/BAVM_link.php?BAVMnr=193" TargetMode="External"/><Relationship Id="rId40" Type="http://schemas.openxmlformats.org/officeDocument/2006/relationships/hyperlink" Target="http://www.konkoly.hu/cgi-bin/IBVS?5887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konkoly.hu/cgi-bin/IBVS?1358" TargetMode="External"/><Relationship Id="rId23" Type="http://schemas.openxmlformats.org/officeDocument/2006/relationships/hyperlink" Target="http://www.konkoly.hu/cgi-bin/IBVS?4633" TargetMode="External"/><Relationship Id="rId28" Type="http://schemas.openxmlformats.org/officeDocument/2006/relationships/hyperlink" Target="http://www.bav-astro.de/sfs/BAVM_link.php?BAVMnr=157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668" TargetMode="External"/><Relationship Id="rId19" Type="http://schemas.openxmlformats.org/officeDocument/2006/relationships/hyperlink" Target="http://www.bav-astro.de/sfs/BAVM_link.php?BAVMnr=60" TargetMode="External"/><Relationship Id="rId31" Type="http://schemas.openxmlformats.org/officeDocument/2006/relationships/hyperlink" Target="http://www.konkoly.hu/cgi-bin/IBVS?5579" TargetMode="External"/><Relationship Id="rId44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668" TargetMode="External"/><Relationship Id="rId14" Type="http://schemas.openxmlformats.org/officeDocument/2006/relationships/hyperlink" Target="http://www.konkoly.hu/cgi-bin/IBVS?1379" TargetMode="External"/><Relationship Id="rId22" Type="http://schemas.openxmlformats.org/officeDocument/2006/relationships/hyperlink" Target="http://www.konkoly.hu/cgi-bin/IBVS?4555" TargetMode="External"/><Relationship Id="rId27" Type="http://schemas.openxmlformats.org/officeDocument/2006/relationships/hyperlink" Target="http://www.bav-astro.de/sfs/BAVM_link.php?BAVMnr=143" TargetMode="External"/><Relationship Id="rId30" Type="http://schemas.openxmlformats.org/officeDocument/2006/relationships/hyperlink" Target="http://www.konkoly.hu/cgi-bin/IBVS?5380" TargetMode="External"/><Relationship Id="rId35" Type="http://schemas.openxmlformats.org/officeDocument/2006/relationships/hyperlink" Target="http://www.konkoly.hu/cgi-bin/IBVS?5588" TargetMode="External"/><Relationship Id="rId43" Type="http://schemas.openxmlformats.org/officeDocument/2006/relationships/hyperlink" Target="http://www.bav-astro.de/sfs/BAVM_link.php?BAVMnr=203" TargetMode="External"/><Relationship Id="rId48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konkoly.hu/cgi-bin/IBVS?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4929"/>
  <sheetViews>
    <sheetView tabSelected="1" workbookViewId="0">
      <pane xSplit="14" ySplit="21" topLeftCell="O163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82</v>
      </c>
      <c r="E1" s="11" t="s">
        <v>615</v>
      </c>
    </row>
    <row r="2" spans="1:6" x14ac:dyDescent="0.2">
      <c r="A2" t="s">
        <v>26</v>
      </c>
      <c r="B2" s="16" t="s">
        <v>80</v>
      </c>
      <c r="D2" s="11" t="s">
        <v>616</v>
      </c>
    </row>
    <row r="3" spans="1:6" ht="13.5" thickBot="1" x14ac:dyDescent="0.25"/>
    <row r="4" spans="1:6" ht="14.25" thickTop="1" thickBot="1" x14ac:dyDescent="0.25">
      <c r="A4" s="7" t="s">
        <v>2</v>
      </c>
      <c r="C4" s="3">
        <v>33396.406900000002</v>
      </c>
      <c r="D4" s="4">
        <v>1.67703362</v>
      </c>
    </row>
    <row r="5" spans="1:6" ht="13.5" thickTop="1" x14ac:dyDescent="0.2">
      <c r="A5" s="20" t="s">
        <v>83</v>
      </c>
      <c r="B5" s="21"/>
      <c r="C5" s="22">
        <v>-9.5</v>
      </c>
      <c r="D5" s="21" t="s">
        <v>84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33396.406900000002</v>
      </c>
    </row>
    <row r="8" spans="1:6" x14ac:dyDescent="0.2">
      <c r="A8" t="s">
        <v>5</v>
      </c>
      <c r="C8">
        <f>+D4</f>
        <v>1.67703362</v>
      </c>
    </row>
    <row r="9" spans="1:6" x14ac:dyDescent="0.2">
      <c r="A9" s="34" t="s">
        <v>88</v>
      </c>
      <c r="B9" s="35">
        <v>21</v>
      </c>
      <c r="C9" s="24" t="str">
        <f>"F"&amp;B9</f>
        <v>F21</v>
      </c>
      <c r="D9" s="11" t="str">
        <f>"G"&amp;B9</f>
        <v>G21</v>
      </c>
    </row>
    <row r="10" spans="1:6" ht="13.5" thickBot="1" x14ac:dyDescent="0.25">
      <c r="A10" s="21"/>
      <c r="B10" s="21"/>
      <c r="C10" s="6" t="s">
        <v>22</v>
      </c>
      <c r="D10" s="6" t="s">
        <v>23</v>
      </c>
      <c r="E10" s="21"/>
    </row>
    <row r="11" spans="1:6" x14ac:dyDescent="0.2">
      <c r="A11" s="21" t="s">
        <v>18</v>
      </c>
      <c r="B11" s="21"/>
      <c r="C11" s="23">
        <f ca="1">INTERCEPT(INDIRECT($D$9):G989,INDIRECT($C$9):F989)</f>
        <v>7.5566811701522339E-4</v>
      </c>
      <c r="D11" s="5"/>
      <c r="E11" s="21"/>
    </row>
    <row r="12" spans="1:6" x14ac:dyDescent="0.2">
      <c r="A12" s="21" t="s">
        <v>19</v>
      </c>
      <c r="B12" s="21"/>
      <c r="C12" s="23">
        <f ca="1">SLOPE(INDIRECT($D$9):G989,INDIRECT($C$9):F989)</f>
        <v>-1.3762257104438875E-7</v>
      </c>
      <c r="D12" s="5"/>
      <c r="E12" s="21"/>
    </row>
    <row r="13" spans="1:6" x14ac:dyDescent="0.2">
      <c r="A13" s="21" t="s">
        <v>21</v>
      </c>
      <c r="B13" s="21"/>
      <c r="C13" s="5" t="s">
        <v>16</v>
      </c>
    </row>
    <row r="14" spans="1:6" x14ac:dyDescent="0.2">
      <c r="A14" s="21"/>
      <c r="B14" s="21"/>
      <c r="C14" s="21"/>
    </row>
    <row r="15" spans="1:6" x14ac:dyDescent="0.2">
      <c r="A15" s="25" t="s">
        <v>20</v>
      </c>
      <c r="B15" s="21"/>
      <c r="C15" s="26">
        <f ca="1">(C7+C11)+(C8+C12)*INT(MAX(F21:F3530))</f>
        <v>59779.498400429831</v>
      </c>
      <c r="E15" s="27" t="s">
        <v>93</v>
      </c>
      <c r="F15" s="22">
        <v>1</v>
      </c>
    </row>
    <row r="16" spans="1:6" x14ac:dyDescent="0.2">
      <c r="A16" s="29" t="s">
        <v>6</v>
      </c>
      <c r="B16" s="21"/>
      <c r="C16" s="30">
        <f ca="1">+C8+C12</f>
        <v>1.6770334823774289</v>
      </c>
      <c r="E16" s="27" t="s">
        <v>85</v>
      </c>
      <c r="F16" s="28">
        <f ca="1">NOW()+15018.5+$C$5/24</f>
        <v>60170.780082407407</v>
      </c>
    </row>
    <row r="17" spans="1:21" ht="13.5" thickBot="1" x14ac:dyDescent="0.25">
      <c r="A17" s="27" t="s">
        <v>81</v>
      </c>
      <c r="B17" s="21"/>
      <c r="C17" s="21">
        <f>COUNT(C21:C2188)</f>
        <v>154</v>
      </c>
      <c r="E17" s="27" t="s">
        <v>94</v>
      </c>
      <c r="F17" s="28">
        <f ca="1">ROUND(2*(F16-$C$7)/$C$8,0)/2+F15</f>
        <v>15966.5</v>
      </c>
    </row>
    <row r="18" spans="1:21" ht="14.25" thickTop="1" thickBot="1" x14ac:dyDescent="0.25">
      <c r="A18" s="29" t="s">
        <v>7</v>
      </c>
      <c r="B18" s="21"/>
      <c r="C18" s="32">
        <f ca="1">+C15</f>
        <v>59779.498400429831</v>
      </c>
      <c r="D18" s="33">
        <f ca="1">+C16</f>
        <v>1.6770334823774289</v>
      </c>
      <c r="E18" s="27" t="s">
        <v>86</v>
      </c>
      <c r="F18" s="11">
        <f ca="1">ROUND(2*(F16-$C$15)/$C$16,0)/2+F15</f>
        <v>234.5</v>
      </c>
    </row>
    <row r="19" spans="1:21" ht="13.5" thickTop="1" x14ac:dyDescent="0.2">
      <c r="E19" s="27" t="s">
        <v>87</v>
      </c>
      <c r="F19" s="31">
        <f ca="1">+$C$15+$C$16*F18-15018.5-$C$5/24</f>
        <v>45154.658585380676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104</v>
      </c>
      <c r="I20" s="9" t="s">
        <v>92</v>
      </c>
      <c r="J20" s="9" t="s">
        <v>101</v>
      </c>
      <c r="K20" s="9" t="s">
        <v>99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65" t="s">
        <v>614</v>
      </c>
    </row>
    <row r="21" spans="1:21" x14ac:dyDescent="0.2">
      <c r="A21" s="60" t="s">
        <v>116</v>
      </c>
      <c r="B21" s="63" t="s">
        <v>70</v>
      </c>
      <c r="C21" s="60">
        <v>15616.43</v>
      </c>
      <c r="D21" s="60" t="s">
        <v>92</v>
      </c>
      <c r="E21">
        <f t="shared" ref="E21:E52" si="0">+(C21-C$7)/C$8</f>
        <v>-10602.03962995089</v>
      </c>
      <c r="F21">
        <f t="shared" ref="F21:F52" si="1">ROUND(2*E21,0)/2</f>
        <v>-10602</v>
      </c>
      <c r="O21">
        <f ca="1">+C$11+C$12*F21</f>
        <v>2.2147426152278327E-3</v>
      </c>
      <c r="Q21" s="2">
        <f t="shared" ref="Q21:Q52" si="2">+C21-15018.5</f>
        <v>597.93000000000029</v>
      </c>
      <c r="U21">
        <f>+C21-(C$7+F21*C$8)</f>
        <v>-6.6460760001064045E-2</v>
      </c>
    </row>
    <row r="22" spans="1:21" x14ac:dyDescent="0.2">
      <c r="A22" s="61" t="s">
        <v>116</v>
      </c>
      <c r="B22" s="64" t="s">
        <v>68</v>
      </c>
      <c r="C22" s="62">
        <v>17502.22</v>
      </c>
      <c r="D22" s="62" t="s">
        <v>92</v>
      </c>
      <c r="E22">
        <f t="shared" si="0"/>
        <v>-9477.5600861239745</v>
      </c>
      <c r="F22">
        <f t="shared" si="1"/>
        <v>-9477.5</v>
      </c>
      <c r="O22">
        <f t="shared" ref="O22:O85" ca="1" si="3">+C$11+C$12*F22</f>
        <v>2.0599860340884176E-3</v>
      </c>
      <c r="Q22" s="2">
        <f t="shared" si="2"/>
        <v>2483.7200000000012</v>
      </c>
      <c r="U22">
        <f>+C22-(C$7+F22*C$8)</f>
        <v>-0.10076644999935525</v>
      </c>
    </row>
    <row r="23" spans="1:21" x14ac:dyDescent="0.2">
      <c r="A23" s="61" t="s">
        <v>124</v>
      </c>
      <c r="B23" s="64" t="s">
        <v>68</v>
      </c>
      <c r="C23" s="62">
        <v>24589.45</v>
      </c>
      <c r="D23" s="62" t="s">
        <v>92</v>
      </c>
      <c r="E23">
        <f t="shared" si="0"/>
        <v>-5251.5088516830101</v>
      </c>
      <c r="F23">
        <f t="shared" si="1"/>
        <v>-5251.5</v>
      </c>
      <c r="G23">
        <f t="shared" ref="G23:G54" si="4">+C23-(C$7+F23*C$8)</f>
        <v>-1.4844569999695523E-2</v>
      </c>
      <c r="I23">
        <f t="shared" ref="I23:I49" si="5">G23</f>
        <v>-1.4844569999695523E-2</v>
      </c>
      <c r="O23">
        <f t="shared" ca="1" si="3"/>
        <v>1.4783930488548309E-3</v>
      </c>
      <c r="Q23" s="2">
        <f t="shared" si="2"/>
        <v>9570.9500000000007</v>
      </c>
    </row>
    <row r="24" spans="1:21" x14ac:dyDescent="0.2">
      <c r="A24" s="62" t="s">
        <v>124</v>
      </c>
      <c r="B24" s="64" t="s">
        <v>70</v>
      </c>
      <c r="C24" s="62">
        <v>24719.42</v>
      </c>
      <c r="D24" s="62" t="s">
        <v>92</v>
      </c>
      <c r="E24">
        <f t="shared" si="0"/>
        <v>-5174.0089146215232</v>
      </c>
      <c r="F24">
        <f t="shared" si="1"/>
        <v>-5174</v>
      </c>
      <c r="G24">
        <f t="shared" si="4"/>
        <v>-1.495012000304996E-2</v>
      </c>
      <c r="I24">
        <f t="shared" si="5"/>
        <v>-1.495012000304996E-2</v>
      </c>
      <c r="O24">
        <f t="shared" ca="1" si="3"/>
        <v>1.4677272995988907E-3</v>
      </c>
      <c r="Q24" s="2">
        <f t="shared" si="2"/>
        <v>9700.9199999999983</v>
      </c>
    </row>
    <row r="25" spans="1:21" x14ac:dyDescent="0.2">
      <c r="A25" s="62" t="s">
        <v>131</v>
      </c>
      <c r="B25" s="64" t="s">
        <v>70</v>
      </c>
      <c r="C25" s="62">
        <v>25809.546999999999</v>
      </c>
      <c r="D25" s="62" t="s">
        <v>92</v>
      </c>
      <c r="E25">
        <f t="shared" si="0"/>
        <v>-4523.9760309635312</v>
      </c>
      <c r="F25">
        <f t="shared" si="1"/>
        <v>-4524</v>
      </c>
      <c r="G25">
        <f t="shared" si="4"/>
        <v>4.0196879996074131E-2</v>
      </c>
      <c r="I25">
        <f t="shared" si="5"/>
        <v>4.0196879996074131E-2</v>
      </c>
      <c r="O25">
        <f t="shared" ca="1" si="3"/>
        <v>1.3782726284200381E-3</v>
      </c>
      <c r="Q25" s="2">
        <f t="shared" si="2"/>
        <v>10791.046999999999</v>
      </c>
    </row>
    <row r="26" spans="1:21" x14ac:dyDescent="0.2">
      <c r="A26" s="62" t="s">
        <v>131</v>
      </c>
      <c r="B26" s="64" t="s">
        <v>70</v>
      </c>
      <c r="C26" s="62">
        <v>25851.472000000002</v>
      </c>
      <c r="D26" s="62" t="s">
        <v>92</v>
      </c>
      <c r="E26">
        <f t="shared" si="0"/>
        <v>-4498.9765321460882</v>
      </c>
      <c r="F26">
        <f t="shared" si="1"/>
        <v>-4499</v>
      </c>
      <c r="G26">
        <f t="shared" si="4"/>
        <v>3.9356379998935154E-2</v>
      </c>
      <c r="I26">
        <f t="shared" si="5"/>
        <v>3.9356379998935154E-2</v>
      </c>
      <c r="O26">
        <f t="shared" ca="1" si="3"/>
        <v>1.3748320641439283E-3</v>
      </c>
      <c r="Q26" s="2">
        <f t="shared" si="2"/>
        <v>10832.972000000002</v>
      </c>
    </row>
    <row r="27" spans="1:21" x14ac:dyDescent="0.2">
      <c r="A27" s="60" t="s">
        <v>131</v>
      </c>
      <c r="B27" s="63" t="s">
        <v>70</v>
      </c>
      <c r="C27" s="60">
        <v>26215.396000000001</v>
      </c>
      <c r="D27" s="60" t="s">
        <v>92</v>
      </c>
      <c r="E27">
        <f t="shared" si="0"/>
        <v>-4281.9719380461802</v>
      </c>
      <c r="F27">
        <f t="shared" si="1"/>
        <v>-4282</v>
      </c>
      <c r="G27">
        <f t="shared" si="4"/>
        <v>4.7060839999176096E-2</v>
      </c>
      <c r="I27">
        <f t="shared" si="5"/>
        <v>4.7060839999176096E-2</v>
      </c>
      <c r="O27">
        <f t="shared" ca="1" si="3"/>
        <v>1.344967966227296E-3</v>
      </c>
      <c r="Q27" s="2">
        <f t="shared" si="2"/>
        <v>11196.896000000001</v>
      </c>
    </row>
    <row r="28" spans="1:21" x14ac:dyDescent="0.2">
      <c r="A28" s="60" t="s">
        <v>141</v>
      </c>
      <c r="B28" s="63" t="s">
        <v>70</v>
      </c>
      <c r="C28" s="60">
        <v>26267.339</v>
      </c>
      <c r="D28" s="60" t="s">
        <v>92</v>
      </c>
      <c r="E28">
        <f t="shared" si="0"/>
        <v>-4250.9987963151279</v>
      </c>
      <c r="F28">
        <f t="shared" si="1"/>
        <v>-4251</v>
      </c>
      <c r="G28">
        <f t="shared" si="4"/>
        <v>2.0186199981253594E-3</v>
      </c>
      <c r="I28">
        <f t="shared" si="5"/>
        <v>2.0186199981253594E-3</v>
      </c>
      <c r="O28">
        <f t="shared" ca="1" si="3"/>
        <v>1.34070166652492E-3</v>
      </c>
      <c r="Q28" s="2">
        <f t="shared" si="2"/>
        <v>11248.839</v>
      </c>
    </row>
    <row r="29" spans="1:21" x14ac:dyDescent="0.2">
      <c r="A29" s="60" t="s">
        <v>131</v>
      </c>
      <c r="B29" s="63" t="s">
        <v>70</v>
      </c>
      <c r="C29" s="60">
        <v>26272.387999999999</v>
      </c>
      <c r="D29" s="60" t="s">
        <v>92</v>
      </c>
      <c r="E29">
        <f t="shared" si="0"/>
        <v>-4247.9881232196185</v>
      </c>
      <c r="F29">
        <f t="shared" si="1"/>
        <v>-4248</v>
      </c>
      <c r="G29">
        <f t="shared" si="4"/>
        <v>1.9917759997042594E-2</v>
      </c>
      <c r="I29">
        <f t="shared" si="5"/>
        <v>1.9917759997042594E-2</v>
      </c>
      <c r="O29">
        <f t="shared" ca="1" si="3"/>
        <v>1.3402887988117869E-3</v>
      </c>
      <c r="Q29" s="2">
        <f t="shared" si="2"/>
        <v>11253.887999999999</v>
      </c>
    </row>
    <row r="30" spans="1:21" x14ac:dyDescent="0.2">
      <c r="A30" s="60" t="s">
        <v>124</v>
      </c>
      <c r="B30" s="63" t="s">
        <v>70</v>
      </c>
      <c r="C30" s="60">
        <v>26366.27</v>
      </c>
      <c r="D30" s="60" t="s">
        <v>92</v>
      </c>
      <c r="E30">
        <f t="shared" si="0"/>
        <v>-4192.0071345975766</v>
      </c>
      <c r="F30">
        <f t="shared" si="1"/>
        <v>-4192</v>
      </c>
      <c r="G30">
        <f t="shared" si="4"/>
        <v>-1.1964960001932923E-2</v>
      </c>
      <c r="I30">
        <f t="shared" si="5"/>
        <v>-1.1964960001932923E-2</v>
      </c>
      <c r="O30">
        <f t="shared" ca="1" si="3"/>
        <v>1.332581934833301E-3</v>
      </c>
      <c r="Q30" s="2">
        <f t="shared" si="2"/>
        <v>11347.77</v>
      </c>
    </row>
    <row r="31" spans="1:21" x14ac:dyDescent="0.2">
      <c r="A31" s="60" t="s">
        <v>131</v>
      </c>
      <c r="B31" s="63" t="s">
        <v>70</v>
      </c>
      <c r="C31" s="60">
        <v>26577.574000000001</v>
      </c>
      <c r="D31" s="60" t="s">
        <v>92</v>
      </c>
      <c r="E31">
        <f t="shared" si="0"/>
        <v>-4066.0084679757351</v>
      </c>
      <c r="F31">
        <f t="shared" si="1"/>
        <v>-4066</v>
      </c>
      <c r="G31">
        <f t="shared" si="4"/>
        <v>-1.4201080000930233E-2</v>
      </c>
      <c r="I31">
        <f t="shared" si="5"/>
        <v>-1.4201080000930233E-2</v>
      </c>
      <c r="O31">
        <f t="shared" ca="1" si="3"/>
        <v>1.3152414908817081E-3</v>
      </c>
      <c r="Q31" s="2">
        <f t="shared" si="2"/>
        <v>11559.074000000001</v>
      </c>
    </row>
    <row r="32" spans="1:21" x14ac:dyDescent="0.2">
      <c r="A32" s="60" t="s">
        <v>131</v>
      </c>
      <c r="B32" s="63" t="s">
        <v>70</v>
      </c>
      <c r="C32" s="60">
        <v>26577.585999999999</v>
      </c>
      <c r="D32" s="60" t="s">
        <v>92</v>
      </c>
      <c r="E32">
        <f t="shared" si="0"/>
        <v>-4066.0013124841244</v>
      </c>
      <c r="F32">
        <f t="shared" si="1"/>
        <v>-4066</v>
      </c>
      <c r="G32">
        <f t="shared" si="4"/>
        <v>-2.20108000212349E-3</v>
      </c>
      <c r="I32">
        <f t="shared" si="5"/>
        <v>-2.20108000212349E-3</v>
      </c>
      <c r="O32">
        <f t="shared" ca="1" si="3"/>
        <v>1.3152414908817081E-3</v>
      </c>
      <c r="Q32" s="2">
        <f t="shared" si="2"/>
        <v>11559.085999999999</v>
      </c>
    </row>
    <row r="33" spans="1:17" x14ac:dyDescent="0.2">
      <c r="A33" s="60" t="s">
        <v>131</v>
      </c>
      <c r="B33" s="63" t="s">
        <v>70</v>
      </c>
      <c r="C33" s="60">
        <v>26594.357</v>
      </c>
      <c r="D33" s="60" t="s">
        <v>92</v>
      </c>
      <c r="E33">
        <f t="shared" si="0"/>
        <v>-4056.0009166661798</v>
      </c>
      <c r="F33">
        <f t="shared" si="1"/>
        <v>-4056</v>
      </c>
      <c r="G33">
        <f t="shared" si="4"/>
        <v>-1.537280000775354E-3</v>
      </c>
      <c r="I33">
        <f t="shared" si="5"/>
        <v>-1.537280000775354E-3</v>
      </c>
      <c r="O33">
        <f t="shared" ca="1" si="3"/>
        <v>1.3138652651712643E-3</v>
      </c>
      <c r="Q33" s="2">
        <f t="shared" si="2"/>
        <v>11575.857</v>
      </c>
    </row>
    <row r="34" spans="1:17" x14ac:dyDescent="0.2">
      <c r="A34" s="60" t="s">
        <v>141</v>
      </c>
      <c r="B34" s="63" t="s">
        <v>70</v>
      </c>
      <c r="C34" s="60">
        <v>26594.363000000001</v>
      </c>
      <c r="D34" s="60" t="s">
        <v>92</v>
      </c>
      <c r="E34">
        <f t="shared" si="0"/>
        <v>-4055.9973389203733</v>
      </c>
      <c r="F34">
        <f t="shared" si="1"/>
        <v>-4056</v>
      </c>
      <c r="G34">
        <f t="shared" si="4"/>
        <v>4.4627200004470069E-3</v>
      </c>
      <c r="I34">
        <f t="shared" si="5"/>
        <v>4.4627200004470069E-3</v>
      </c>
      <c r="O34">
        <f t="shared" ca="1" si="3"/>
        <v>1.3138652651712643E-3</v>
      </c>
      <c r="Q34" s="2">
        <f t="shared" si="2"/>
        <v>11575.863000000001</v>
      </c>
    </row>
    <row r="35" spans="1:17" x14ac:dyDescent="0.2">
      <c r="A35" s="60" t="s">
        <v>131</v>
      </c>
      <c r="B35" s="63" t="s">
        <v>70</v>
      </c>
      <c r="C35" s="60">
        <v>26604.41</v>
      </c>
      <c r="D35" s="60" t="s">
        <v>92</v>
      </c>
      <c r="E35">
        <f t="shared" si="0"/>
        <v>-4050.0064035687024</v>
      </c>
      <c r="F35">
        <f t="shared" si="1"/>
        <v>-4050</v>
      </c>
      <c r="G35">
        <f t="shared" si="4"/>
        <v>-1.0739000001194654E-2</v>
      </c>
      <c r="I35">
        <f t="shared" si="5"/>
        <v>-1.0739000001194654E-2</v>
      </c>
      <c r="O35">
        <f t="shared" ca="1" si="3"/>
        <v>1.3130395297449979E-3</v>
      </c>
      <c r="Q35" s="2">
        <f t="shared" si="2"/>
        <v>11585.91</v>
      </c>
    </row>
    <row r="36" spans="1:17" x14ac:dyDescent="0.2">
      <c r="A36" s="60" t="s">
        <v>131</v>
      </c>
      <c r="B36" s="63" t="s">
        <v>70</v>
      </c>
      <c r="C36" s="60">
        <v>26735.242999999999</v>
      </c>
      <c r="D36" s="60" t="s">
        <v>92</v>
      </c>
      <c r="E36">
        <f t="shared" si="0"/>
        <v>-3971.9918674021592</v>
      </c>
      <c r="F36">
        <f t="shared" si="1"/>
        <v>-3972</v>
      </c>
      <c r="G36">
        <f t="shared" si="4"/>
        <v>1.3638639997225255E-2</v>
      </c>
      <c r="I36">
        <f t="shared" si="5"/>
        <v>1.3638639997225255E-2</v>
      </c>
      <c r="O36">
        <f t="shared" ca="1" si="3"/>
        <v>1.3023049692035356E-3</v>
      </c>
      <c r="Q36" s="2">
        <f t="shared" si="2"/>
        <v>11716.742999999999</v>
      </c>
    </row>
    <row r="37" spans="1:17" x14ac:dyDescent="0.2">
      <c r="A37" s="60" t="s">
        <v>169</v>
      </c>
      <c r="B37" s="63" t="s">
        <v>70</v>
      </c>
      <c r="C37" s="60">
        <v>27263.499</v>
      </c>
      <c r="D37" s="60" t="s">
        <v>92</v>
      </c>
      <c r="E37">
        <f t="shared" si="0"/>
        <v>-3656.9975860114255</v>
      </c>
      <c r="F37">
        <f t="shared" si="1"/>
        <v>-3657</v>
      </c>
      <c r="G37">
        <f t="shared" si="4"/>
        <v>4.0483399970980827E-3</v>
      </c>
      <c r="I37">
        <f t="shared" si="5"/>
        <v>4.0483399970980827E-3</v>
      </c>
      <c r="O37">
        <f t="shared" ca="1" si="3"/>
        <v>1.2589538593245531E-3</v>
      </c>
      <c r="Q37" s="2">
        <f t="shared" si="2"/>
        <v>12244.999</v>
      </c>
    </row>
    <row r="38" spans="1:17" x14ac:dyDescent="0.2">
      <c r="A38" s="60" t="s">
        <v>173</v>
      </c>
      <c r="B38" s="63" t="s">
        <v>70</v>
      </c>
      <c r="C38" s="60">
        <v>27414.437999999998</v>
      </c>
      <c r="D38" s="60" t="s">
        <v>92</v>
      </c>
      <c r="E38">
        <f t="shared" si="0"/>
        <v>-3566.9940236499274</v>
      </c>
      <c r="F38">
        <f t="shared" si="1"/>
        <v>-3567</v>
      </c>
      <c r="G38">
        <f t="shared" si="4"/>
        <v>1.002253999831737E-2</v>
      </c>
      <c r="I38">
        <f t="shared" si="5"/>
        <v>1.002253999831737E-2</v>
      </c>
      <c r="O38">
        <f t="shared" ca="1" si="3"/>
        <v>1.246567827930558E-3</v>
      </c>
      <c r="Q38" s="2">
        <f t="shared" si="2"/>
        <v>12395.937999999998</v>
      </c>
    </row>
    <row r="39" spans="1:17" x14ac:dyDescent="0.2">
      <c r="A39" s="60" t="s">
        <v>177</v>
      </c>
      <c r="B39" s="63" t="s">
        <v>70</v>
      </c>
      <c r="C39" s="60">
        <v>29128.353999999999</v>
      </c>
      <c r="D39" s="60" t="s">
        <v>92</v>
      </c>
      <c r="E39">
        <f t="shared" si="0"/>
        <v>-2545.0013935916218</v>
      </c>
      <c r="F39">
        <f t="shared" si="1"/>
        <v>-2545</v>
      </c>
      <c r="G39">
        <f t="shared" si="4"/>
        <v>-2.3371000024781097E-3</v>
      </c>
      <c r="I39">
        <f t="shared" si="5"/>
        <v>-2.3371000024781097E-3</v>
      </c>
      <c r="O39">
        <f t="shared" ca="1" si="3"/>
        <v>1.1059175603231929E-3</v>
      </c>
      <c r="Q39" s="2">
        <f t="shared" si="2"/>
        <v>14109.853999999999</v>
      </c>
    </row>
    <row r="40" spans="1:17" x14ac:dyDescent="0.2">
      <c r="A40" s="60" t="s">
        <v>177</v>
      </c>
      <c r="B40" s="63" t="s">
        <v>70</v>
      </c>
      <c r="C40" s="60">
        <v>29148.494999999999</v>
      </c>
      <c r="D40" s="60" t="s">
        <v>92</v>
      </c>
      <c r="E40">
        <f t="shared" si="0"/>
        <v>-2532.9914972128004</v>
      </c>
      <c r="F40">
        <f t="shared" si="1"/>
        <v>-2533</v>
      </c>
      <c r="G40">
        <f t="shared" si="4"/>
        <v>1.4259459996537771E-2</v>
      </c>
      <c r="I40">
        <f t="shared" si="5"/>
        <v>1.4259459996537771E-2</v>
      </c>
      <c r="O40">
        <f t="shared" ca="1" si="3"/>
        <v>1.1042660894706601E-3</v>
      </c>
      <c r="Q40" s="2">
        <f t="shared" si="2"/>
        <v>14129.994999999999</v>
      </c>
    </row>
    <row r="41" spans="1:17" x14ac:dyDescent="0.2">
      <c r="A41" s="60" t="s">
        <v>183</v>
      </c>
      <c r="B41" s="63" t="s">
        <v>70</v>
      </c>
      <c r="C41" s="60">
        <v>29163.562999999998</v>
      </c>
      <c r="D41" s="60" t="s">
        <v>92</v>
      </c>
      <c r="E41">
        <f t="shared" si="0"/>
        <v>-2524.0065849127122</v>
      </c>
      <c r="F41">
        <f t="shared" si="1"/>
        <v>-2524</v>
      </c>
      <c r="G41">
        <f t="shared" si="4"/>
        <v>-1.1043120004615048E-2</v>
      </c>
      <c r="I41">
        <f t="shared" si="5"/>
        <v>-1.1043120004615048E-2</v>
      </c>
      <c r="O41">
        <f t="shared" ca="1" si="3"/>
        <v>1.1030274863312605E-3</v>
      </c>
      <c r="Q41" s="2">
        <f t="shared" si="2"/>
        <v>14145.062999999998</v>
      </c>
    </row>
    <row r="42" spans="1:17" x14ac:dyDescent="0.2">
      <c r="A42" s="60" t="s">
        <v>188</v>
      </c>
      <c r="B42" s="63" t="s">
        <v>70</v>
      </c>
      <c r="C42" s="60">
        <v>29170.281999999999</v>
      </c>
      <c r="D42" s="60" t="s">
        <v>92</v>
      </c>
      <c r="E42">
        <f t="shared" si="0"/>
        <v>-2520.0001059012775</v>
      </c>
      <c r="F42">
        <f t="shared" si="1"/>
        <v>-2520</v>
      </c>
      <c r="G42">
        <f t="shared" si="4"/>
        <v>-1.7760000264388509E-4</v>
      </c>
      <c r="I42">
        <f t="shared" si="5"/>
        <v>-1.7760000264388509E-4</v>
      </c>
      <c r="O42">
        <f t="shared" ca="1" si="3"/>
        <v>1.1024769960470832E-3</v>
      </c>
      <c r="Q42" s="2">
        <f t="shared" si="2"/>
        <v>14151.781999999999</v>
      </c>
    </row>
    <row r="43" spans="1:17" x14ac:dyDescent="0.2">
      <c r="A43" s="60" t="s">
        <v>192</v>
      </c>
      <c r="B43" s="63" t="s">
        <v>70</v>
      </c>
      <c r="C43" s="60">
        <v>29351.4</v>
      </c>
      <c r="D43" s="60" t="s">
        <v>92</v>
      </c>
      <c r="E43">
        <f t="shared" si="0"/>
        <v>-2412.0010784279925</v>
      </c>
      <c r="F43">
        <f t="shared" si="1"/>
        <v>-2412</v>
      </c>
      <c r="G43">
        <f t="shared" si="4"/>
        <v>-1.8085600022459403E-3</v>
      </c>
      <c r="I43">
        <f t="shared" si="5"/>
        <v>-1.8085600022459403E-3</v>
      </c>
      <c r="O43">
        <f t="shared" ca="1" si="3"/>
        <v>1.087613758374289E-3</v>
      </c>
      <c r="Q43" s="2">
        <f t="shared" si="2"/>
        <v>14332.900000000001</v>
      </c>
    </row>
    <row r="44" spans="1:17" x14ac:dyDescent="0.2">
      <c r="A44" s="60" t="s">
        <v>192</v>
      </c>
      <c r="B44" s="63" t="s">
        <v>68</v>
      </c>
      <c r="C44" s="60">
        <v>29412.605</v>
      </c>
      <c r="D44" s="60" t="s">
        <v>92</v>
      </c>
      <c r="E44">
        <f t="shared" si="0"/>
        <v>-2375.5050897548508</v>
      </c>
      <c r="F44">
        <f t="shared" si="1"/>
        <v>-2375.5</v>
      </c>
      <c r="G44">
        <f t="shared" si="4"/>
        <v>-8.5356900017359294E-3</v>
      </c>
      <c r="I44">
        <f t="shared" si="5"/>
        <v>-8.5356900017359294E-3</v>
      </c>
      <c r="O44">
        <f t="shared" ca="1" si="3"/>
        <v>1.0825905345311689E-3</v>
      </c>
      <c r="Q44" s="2">
        <f t="shared" si="2"/>
        <v>14394.105</v>
      </c>
    </row>
    <row r="45" spans="1:17" x14ac:dyDescent="0.2">
      <c r="A45" s="60" t="s">
        <v>200</v>
      </c>
      <c r="B45" s="63" t="s">
        <v>70</v>
      </c>
      <c r="C45" s="60">
        <v>32054.792000000001</v>
      </c>
      <c r="D45" s="60" t="s">
        <v>92</v>
      </c>
      <c r="E45">
        <f t="shared" si="0"/>
        <v>-799.99284689355272</v>
      </c>
      <c r="F45">
        <f t="shared" si="1"/>
        <v>-800</v>
      </c>
      <c r="G45">
        <f t="shared" si="4"/>
        <v>1.1996000001090579E-2</v>
      </c>
      <c r="I45">
        <f t="shared" si="5"/>
        <v>1.1996000001090579E-2</v>
      </c>
      <c r="O45">
        <f t="shared" ca="1" si="3"/>
        <v>8.6576617385073439E-4</v>
      </c>
      <c r="Q45" s="2">
        <f t="shared" si="2"/>
        <v>17036.292000000001</v>
      </c>
    </row>
    <row r="46" spans="1:17" x14ac:dyDescent="0.2">
      <c r="A46" s="60" t="s">
        <v>200</v>
      </c>
      <c r="B46" s="63" t="s">
        <v>70</v>
      </c>
      <c r="C46" s="60">
        <v>32740.674999999999</v>
      </c>
      <c r="D46" s="60" t="s">
        <v>92</v>
      </c>
      <c r="E46">
        <f t="shared" si="0"/>
        <v>-391.00700914988363</v>
      </c>
      <c r="F46">
        <f t="shared" si="1"/>
        <v>-391</v>
      </c>
      <c r="G46">
        <f t="shared" si="4"/>
        <v>-1.1754580002161674E-2</v>
      </c>
      <c r="I46">
        <f t="shared" si="5"/>
        <v>-1.1754580002161674E-2</v>
      </c>
      <c r="O46">
        <f t="shared" ca="1" si="3"/>
        <v>8.0947854229357938E-4</v>
      </c>
      <c r="Q46" s="2">
        <f t="shared" si="2"/>
        <v>17722.174999999999</v>
      </c>
    </row>
    <row r="47" spans="1:17" x14ac:dyDescent="0.2">
      <c r="A47" s="60" t="s">
        <v>200</v>
      </c>
      <c r="B47" s="63" t="s">
        <v>70</v>
      </c>
      <c r="C47" s="60">
        <v>33139.811999999998</v>
      </c>
      <c r="D47" s="60" t="s">
        <v>92</v>
      </c>
      <c r="E47">
        <f t="shared" si="0"/>
        <v>-153.0052212071954</v>
      </c>
      <c r="F47">
        <f t="shared" si="1"/>
        <v>-153</v>
      </c>
      <c r="G47">
        <f t="shared" si="4"/>
        <v>-8.7561400068807416E-3</v>
      </c>
      <c r="I47">
        <f t="shared" si="5"/>
        <v>-8.7561400068807416E-3</v>
      </c>
      <c r="O47">
        <f t="shared" ca="1" si="3"/>
        <v>7.7672437038501488E-4</v>
      </c>
      <c r="Q47" s="2">
        <f t="shared" si="2"/>
        <v>18121.311999999998</v>
      </c>
    </row>
    <row r="48" spans="1:17" x14ac:dyDescent="0.2">
      <c r="A48" s="60" t="s">
        <v>209</v>
      </c>
      <c r="B48" s="63" t="s">
        <v>70</v>
      </c>
      <c r="C48" s="60">
        <v>33178.379000000001</v>
      </c>
      <c r="D48" s="60" t="s">
        <v>92</v>
      </c>
      <c r="E48">
        <f t="shared" si="0"/>
        <v>-130.00806745901787</v>
      </c>
      <c r="F48">
        <f t="shared" si="1"/>
        <v>-130</v>
      </c>
      <c r="G48">
        <f t="shared" si="4"/>
        <v>-1.3529399999242742E-2</v>
      </c>
      <c r="I48">
        <f t="shared" si="5"/>
        <v>-1.3529399999242742E-2</v>
      </c>
      <c r="O48">
        <f t="shared" ca="1" si="3"/>
        <v>7.7355905125099395E-4</v>
      </c>
      <c r="Q48" s="2">
        <f t="shared" si="2"/>
        <v>18159.879000000001</v>
      </c>
    </row>
    <row r="49" spans="1:17" x14ac:dyDescent="0.2">
      <c r="A49" s="60" t="s">
        <v>214</v>
      </c>
      <c r="B49" s="63" t="s">
        <v>70</v>
      </c>
      <c r="C49" s="60">
        <v>33282.35</v>
      </c>
      <c r="D49" s="60" t="s">
        <v>92</v>
      </c>
      <c r="E49">
        <f t="shared" si="0"/>
        <v>-68.01109926466664</v>
      </c>
      <c r="F49">
        <f t="shared" si="1"/>
        <v>-68</v>
      </c>
      <c r="G49">
        <f t="shared" si="4"/>
        <v>-1.861384000221733E-2</v>
      </c>
      <c r="I49">
        <f t="shared" si="5"/>
        <v>-1.861384000221733E-2</v>
      </c>
      <c r="O49">
        <f t="shared" ca="1" si="3"/>
        <v>7.6502645184624188E-4</v>
      </c>
      <c r="Q49" s="2">
        <f t="shared" si="2"/>
        <v>18263.849999999999</v>
      </c>
    </row>
    <row r="50" spans="1:17" x14ac:dyDescent="0.2">
      <c r="A50" s="60" t="s">
        <v>221</v>
      </c>
      <c r="B50" s="63" t="s">
        <v>70</v>
      </c>
      <c r="C50" s="60">
        <v>33396.405299999999</v>
      </c>
      <c r="D50" s="60" t="s">
        <v>92</v>
      </c>
      <c r="E50">
        <f t="shared" si="0"/>
        <v>-9.5406555012078165E-4</v>
      </c>
      <c r="F50">
        <f t="shared" si="1"/>
        <v>0</v>
      </c>
      <c r="G50">
        <f t="shared" si="4"/>
        <v>-1.6000000032363459E-3</v>
      </c>
      <c r="J50">
        <f>G50</f>
        <v>-1.6000000032363459E-3</v>
      </c>
      <c r="O50">
        <f t="shared" ca="1" si="3"/>
        <v>7.5566811701522339E-4</v>
      </c>
      <c r="Q50" s="2">
        <f t="shared" si="2"/>
        <v>18377.905299999999</v>
      </c>
    </row>
    <row r="51" spans="1:17" x14ac:dyDescent="0.2">
      <c r="A51" t="s">
        <v>14</v>
      </c>
      <c r="C51" s="19">
        <v>33396.406900000002</v>
      </c>
      <c r="D51" s="19" t="s">
        <v>16</v>
      </c>
      <c r="E51">
        <f t="shared" si="0"/>
        <v>0</v>
      </c>
      <c r="F51">
        <f t="shared" si="1"/>
        <v>0</v>
      </c>
      <c r="G51">
        <f t="shared" si="4"/>
        <v>0</v>
      </c>
      <c r="H51">
        <f>+G51</f>
        <v>0</v>
      </c>
      <c r="O51">
        <f t="shared" ca="1" si="3"/>
        <v>7.5566811701522339E-4</v>
      </c>
      <c r="Q51" s="2">
        <f t="shared" si="2"/>
        <v>18377.906900000002</v>
      </c>
    </row>
    <row r="52" spans="1:17" x14ac:dyDescent="0.2">
      <c r="A52" s="60" t="s">
        <v>200</v>
      </c>
      <c r="B52" s="63" t="s">
        <v>70</v>
      </c>
      <c r="C52" s="60">
        <v>33572.499000000003</v>
      </c>
      <c r="D52" s="60" t="s">
        <v>92</v>
      </c>
      <c r="E52">
        <f t="shared" si="0"/>
        <v>105.0021286991263</v>
      </c>
      <c r="F52">
        <f t="shared" si="1"/>
        <v>105</v>
      </c>
      <c r="G52">
        <f t="shared" si="4"/>
        <v>3.5699000000022352E-3</v>
      </c>
      <c r="I52">
        <f>G52</f>
        <v>3.5699000000022352E-3</v>
      </c>
      <c r="O52">
        <f t="shared" ca="1" si="3"/>
        <v>7.4121774705556255E-4</v>
      </c>
      <c r="Q52" s="2">
        <f t="shared" si="2"/>
        <v>18553.999000000003</v>
      </c>
    </row>
    <row r="53" spans="1:17" x14ac:dyDescent="0.2">
      <c r="A53" s="60" t="s">
        <v>227</v>
      </c>
      <c r="B53" s="63" t="s">
        <v>70</v>
      </c>
      <c r="C53" s="60">
        <v>33928.023999999998</v>
      </c>
      <c r="D53" s="60" t="s">
        <v>92</v>
      </c>
      <c r="E53">
        <f t="shared" ref="E53:E84" si="6">+(C53-C$7)/C$8</f>
        <v>316.99847496199618</v>
      </c>
      <c r="F53">
        <f t="shared" ref="F53:F84" si="7">ROUND(2*E53,0)/2</f>
        <v>317</v>
      </c>
      <c r="G53">
        <f t="shared" si="4"/>
        <v>-2.5575400068191811E-3</v>
      </c>
      <c r="I53">
        <f>G53</f>
        <v>-2.5575400068191811E-3</v>
      </c>
      <c r="O53">
        <f t="shared" ca="1" si="3"/>
        <v>7.1204176199415219E-4</v>
      </c>
      <c r="Q53" s="2">
        <f t="shared" ref="Q53:Q84" si="8">+C53-15018.5</f>
        <v>18909.523999999998</v>
      </c>
    </row>
    <row r="54" spans="1:17" x14ac:dyDescent="0.2">
      <c r="A54" s="60" t="s">
        <v>221</v>
      </c>
      <c r="B54" s="63" t="s">
        <v>70</v>
      </c>
      <c r="C54" s="60">
        <v>33931.379300000001</v>
      </c>
      <c r="D54" s="60" t="s">
        <v>92</v>
      </c>
      <c r="E54">
        <f t="shared" si="6"/>
        <v>318.99921004565118</v>
      </c>
      <c r="F54">
        <f t="shared" si="7"/>
        <v>319</v>
      </c>
      <c r="G54">
        <f t="shared" si="4"/>
        <v>-1.324780001596082E-3</v>
      </c>
      <c r="J54">
        <f>G54</f>
        <v>-1.324780001596082E-3</v>
      </c>
      <c r="O54">
        <f t="shared" ca="1" si="3"/>
        <v>7.1176651685206339E-4</v>
      </c>
      <c r="Q54" s="2">
        <f t="shared" si="8"/>
        <v>18912.879300000001</v>
      </c>
    </row>
    <row r="55" spans="1:17" x14ac:dyDescent="0.2">
      <c r="A55" s="60" t="s">
        <v>227</v>
      </c>
      <c r="B55" s="63" t="s">
        <v>68</v>
      </c>
      <c r="C55" s="60">
        <v>33933.883000000002</v>
      </c>
      <c r="D55" s="60" t="s">
        <v>92</v>
      </c>
      <c r="E55">
        <f t="shared" si="6"/>
        <v>320.49214374128042</v>
      </c>
      <c r="F55">
        <f t="shared" si="7"/>
        <v>320.5</v>
      </c>
      <c r="G55">
        <f t="shared" ref="G55:G86" si="9">+C55-(C$7+F55*C$8)</f>
        <v>-1.3175209998735227E-2</v>
      </c>
      <c r="I55">
        <f>G55</f>
        <v>-1.3175209998735227E-2</v>
      </c>
      <c r="O55">
        <f t="shared" ca="1" si="3"/>
        <v>7.1156008299549684E-4</v>
      </c>
      <c r="Q55" s="2">
        <f t="shared" si="8"/>
        <v>18915.383000000002</v>
      </c>
    </row>
    <row r="56" spans="1:17" x14ac:dyDescent="0.2">
      <c r="A56" s="60" t="s">
        <v>221</v>
      </c>
      <c r="B56" s="63" t="s">
        <v>68</v>
      </c>
      <c r="C56" s="60">
        <v>33984.208100000003</v>
      </c>
      <c r="D56" s="60" t="s">
        <v>92</v>
      </c>
      <c r="E56">
        <f t="shared" si="6"/>
        <v>350.50054631582265</v>
      </c>
      <c r="F56">
        <f t="shared" si="7"/>
        <v>350.5</v>
      </c>
      <c r="G56">
        <f t="shared" si="9"/>
        <v>9.1619000158971176E-4</v>
      </c>
      <c r="J56">
        <f>G56</f>
        <v>9.1619000158971176E-4</v>
      </c>
      <c r="O56">
        <f t="shared" ca="1" si="3"/>
        <v>7.0743140586416509E-4</v>
      </c>
      <c r="Q56" s="2">
        <f t="shared" si="8"/>
        <v>18965.708100000003</v>
      </c>
    </row>
    <row r="57" spans="1:17" x14ac:dyDescent="0.2">
      <c r="A57" s="60" t="s">
        <v>192</v>
      </c>
      <c r="B57" s="63" t="s">
        <v>70</v>
      </c>
      <c r="C57" s="60">
        <v>33985.044999999998</v>
      </c>
      <c r="D57" s="60" t="s">
        <v>92</v>
      </c>
      <c r="E57">
        <f t="shared" si="6"/>
        <v>350.99958222662019</v>
      </c>
      <c r="F57">
        <f t="shared" si="7"/>
        <v>351</v>
      </c>
      <c r="G57">
        <f t="shared" si="9"/>
        <v>-7.0062000304460526E-4</v>
      </c>
      <c r="I57">
        <f>G57</f>
        <v>-7.0062000304460526E-4</v>
      </c>
      <c r="O57">
        <f t="shared" ca="1" si="3"/>
        <v>7.0736259457864295E-4</v>
      </c>
      <c r="Q57" s="2">
        <f t="shared" si="8"/>
        <v>18966.544999999998</v>
      </c>
    </row>
    <row r="58" spans="1:17" x14ac:dyDescent="0.2">
      <c r="A58" s="60" t="s">
        <v>192</v>
      </c>
      <c r="B58" s="63" t="s">
        <v>68</v>
      </c>
      <c r="C58" s="60">
        <v>34051.302000000003</v>
      </c>
      <c r="D58" s="60" t="s">
        <v>92</v>
      </c>
      <c r="E58">
        <f t="shared" si="6"/>
        <v>390.50803286817921</v>
      </c>
      <c r="F58">
        <f t="shared" si="7"/>
        <v>390.5</v>
      </c>
      <c r="G58">
        <f t="shared" si="9"/>
        <v>1.3471390004269779E-2</v>
      </c>
      <c r="I58">
        <f>G58</f>
        <v>1.3471390004269779E-2</v>
      </c>
      <c r="O58">
        <f t="shared" ca="1" si="3"/>
        <v>7.0192650302238954E-4</v>
      </c>
      <c r="Q58" s="2">
        <f t="shared" si="8"/>
        <v>19032.802000000003</v>
      </c>
    </row>
    <row r="59" spans="1:17" x14ac:dyDescent="0.2">
      <c r="A59" s="60" t="s">
        <v>200</v>
      </c>
      <c r="B59" s="63" t="s">
        <v>70</v>
      </c>
      <c r="C59" s="60">
        <v>34308.712</v>
      </c>
      <c r="D59" s="60" t="s">
        <v>92</v>
      </c>
      <c r="E59">
        <f t="shared" si="6"/>
        <v>543.99929084307666</v>
      </c>
      <c r="F59">
        <f t="shared" si="7"/>
        <v>544</v>
      </c>
      <c r="G59">
        <f t="shared" si="9"/>
        <v>-1.1892800030182116E-3</v>
      </c>
      <c r="I59">
        <f>G59</f>
        <v>-1.1892800030182116E-3</v>
      </c>
      <c r="O59">
        <f t="shared" ca="1" si="3"/>
        <v>6.808014383670759E-4</v>
      </c>
      <c r="Q59" s="2">
        <f t="shared" si="8"/>
        <v>19290.212</v>
      </c>
    </row>
    <row r="60" spans="1:17" x14ac:dyDescent="0.2">
      <c r="A60" s="60" t="s">
        <v>109</v>
      </c>
      <c r="B60" s="63" t="s">
        <v>70</v>
      </c>
      <c r="C60" s="60">
        <v>34546.851000000002</v>
      </c>
      <c r="D60" s="60" t="s">
        <v>92</v>
      </c>
      <c r="E60">
        <f t="shared" si="6"/>
        <v>685.99942558098542</v>
      </c>
      <c r="F60">
        <f t="shared" si="7"/>
        <v>686</v>
      </c>
      <c r="G60">
        <f t="shared" si="9"/>
        <v>-9.6332000248366967E-4</v>
      </c>
      <c r="I60">
        <f>G60</f>
        <v>-9.6332000248366967E-4</v>
      </c>
      <c r="O60">
        <f t="shared" ca="1" si="3"/>
        <v>6.6125903327877273E-4</v>
      </c>
      <c r="Q60" s="2">
        <f t="shared" si="8"/>
        <v>19528.351000000002</v>
      </c>
    </row>
    <row r="61" spans="1:17" x14ac:dyDescent="0.2">
      <c r="A61" s="60" t="s">
        <v>251</v>
      </c>
      <c r="B61" s="63" t="s">
        <v>70</v>
      </c>
      <c r="C61" s="60">
        <v>34608.9018</v>
      </c>
      <c r="D61" s="60" t="s">
        <v>92</v>
      </c>
      <c r="E61">
        <f t="shared" si="6"/>
        <v>722.99975715453922</v>
      </c>
      <c r="F61">
        <f t="shared" si="7"/>
        <v>723</v>
      </c>
      <c r="G61">
        <f t="shared" si="9"/>
        <v>-4.072599986102432E-4</v>
      </c>
      <c r="J61">
        <f t="shared" ref="J61:J66" si="10">G61</f>
        <v>-4.072599986102432E-4</v>
      </c>
      <c r="O61">
        <f t="shared" ca="1" si="3"/>
        <v>6.5616699815013028E-4</v>
      </c>
      <c r="Q61" s="2">
        <f t="shared" si="8"/>
        <v>19590.4018</v>
      </c>
    </row>
    <row r="62" spans="1:17" x14ac:dyDescent="0.2">
      <c r="A62" s="60" t="s">
        <v>251</v>
      </c>
      <c r="B62" s="63" t="s">
        <v>68</v>
      </c>
      <c r="C62" s="60">
        <v>34646.637300000002</v>
      </c>
      <c r="D62" s="60" t="s">
        <v>92</v>
      </c>
      <c r="E62">
        <f t="shared" si="6"/>
        <v>745.5010949631411</v>
      </c>
      <c r="F62">
        <f t="shared" si="7"/>
        <v>745.5</v>
      </c>
      <c r="G62">
        <f t="shared" si="9"/>
        <v>1.8362900009378791E-3</v>
      </c>
      <c r="J62">
        <f t="shared" si="10"/>
        <v>1.8362900009378791E-3</v>
      </c>
      <c r="O62">
        <f t="shared" ca="1" si="3"/>
        <v>6.530704903016316E-4</v>
      </c>
      <c r="Q62" s="2">
        <f t="shared" si="8"/>
        <v>19628.137300000002</v>
      </c>
    </row>
    <row r="63" spans="1:17" x14ac:dyDescent="0.2">
      <c r="A63" s="60" t="s">
        <v>251</v>
      </c>
      <c r="B63" s="63" t="s">
        <v>70</v>
      </c>
      <c r="C63" s="60">
        <v>34650.827100000002</v>
      </c>
      <c r="D63" s="60" t="s">
        <v>92</v>
      </c>
      <c r="E63">
        <f t="shared" si="6"/>
        <v>747.99943485927281</v>
      </c>
      <c r="F63">
        <f t="shared" si="7"/>
        <v>748</v>
      </c>
      <c r="G63">
        <f t="shared" si="9"/>
        <v>-9.4775999605190009E-4</v>
      </c>
      <c r="J63">
        <f t="shared" si="10"/>
        <v>-9.4775999605190009E-4</v>
      </c>
      <c r="O63">
        <f t="shared" ca="1" si="3"/>
        <v>6.5272643387402065E-4</v>
      </c>
      <c r="Q63" s="2">
        <f t="shared" si="8"/>
        <v>19632.327100000002</v>
      </c>
    </row>
    <row r="64" spans="1:17" x14ac:dyDescent="0.2">
      <c r="A64" s="60" t="s">
        <v>251</v>
      </c>
      <c r="B64" s="63" t="s">
        <v>68</v>
      </c>
      <c r="C64" s="60">
        <v>34651.669000000002</v>
      </c>
      <c r="D64" s="60" t="s">
        <v>92</v>
      </c>
      <c r="E64">
        <f t="shared" si="6"/>
        <v>748.50145222491119</v>
      </c>
      <c r="F64">
        <f t="shared" si="7"/>
        <v>748.5</v>
      </c>
      <c r="G64">
        <f t="shared" si="9"/>
        <v>2.4354299966944382E-3</v>
      </c>
      <c r="J64">
        <f t="shared" si="10"/>
        <v>2.4354299966944382E-3</v>
      </c>
      <c r="O64">
        <f t="shared" ca="1" si="3"/>
        <v>6.526576225884984E-4</v>
      </c>
      <c r="Q64" s="2">
        <f t="shared" si="8"/>
        <v>19633.169000000002</v>
      </c>
    </row>
    <row r="65" spans="1:17" x14ac:dyDescent="0.2">
      <c r="A65" s="60" t="s">
        <v>251</v>
      </c>
      <c r="B65" s="63" t="s">
        <v>70</v>
      </c>
      <c r="C65" s="60">
        <v>34657.535000000003</v>
      </c>
      <c r="D65" s="60" t="s">
        <v>92</v>
      </c>
      <c r="E65">
        <f t="shared" si="6"/>
        <v>751.99929504096747</v>
      </c>
      <c r="F65">
        <f t="shared" si="7"/>
        <v>752</v>
      </c>
      <c r="G65">
        <f t="shared" si="9"/>
        <v>-1.1822399974334985E-3</v>
      </c>
      <c r="J65">
        <f t="shared" si="10"/>
        <v>-1.1822399974334985E-3</v>
      </c>
      <c r="O65">
        <f t="shared" ca="1" si="3"/>
        <v>6.5217594358984304E-4</v>
      </c>
      <c r="Q65" s="2">
        <f t="shared" si="8"/>
        <v>19639.035000000003</v>
      </c>
    </row>
    <row r="66" spans="1:17" x14ac:dyDescent="0.2">
      <c r="A66" s="60" t="s">
        <v>251</v>
      </c>
      <c r="B66" s="63" t="s">
        <v>68</v>
      </c>
      <c r="C66" s="60">
        <v>34666.757299999997</v>
      </c>
      <c r="D66" s="60" t="s">
        <v>92</v>
      </c>
      <c r="E66">
        <f t="shared" si="6"/>
        <v>757.49846923163989</v>
      </c>
      <c r="F66">
        <f t="shared" si="7"/>
        <v>757.5</v>
      </c>
      <c r="G66">
        <f t="shared" si="9"/>
        <v>-2.5671500043245032E-3</v>
      </c>
      <c r="J66">
        <f t="shared" si="10"/>
        <v>-2.5671500043245032E-3</v>
      </c>
      <c r="O66">
        <f t="shared" ca="1" si="3"/>
        <v>6.5141901944909888E-4</v>
      </c>
      <c r="Q66" s="2">
        <f t="shared" si="8"/>
        <v>19648.257299999997</v>
      </c>
    </row>
    <row r="67" spans="1:17" x14ac:dyDescent="0.2">
      <c r="A67" s="60" t="s">
        <v>269</v>
      </c>
      <c r="B67" s="63" t="s">
        <v>70</v>
      </c>
      <c r="C67" s="60">
        <v>35289.785000000003</v>
      </c>
      <c r="D67" s="60" t="s">
        <v>92</v>
      </c>
      <c r="E67">
        <f t="shared" si="6"/>
        <v>1129.0042593183086</v>
      </c>
      <c r="F67">
        <f t="shared" si="7"/>
        <v>1129</v>
      </c>
      <c r="G67">
        <f t="shared" si="9"/>
        <v>7.1430200041504577E-3</v>
      </c>
      <c r="I67">
        <f>G67</f>
        <v>7.1430200041504577E-3</v>
      </c>
      <c r="O67">
        <f t="shared" ca="1" si="3"/>
        <v>6.0029223430610847E-4</v>
      </c>
      <c r="Q67" s="2">
        <f t="shared" si="8"/>
        <v>20271.285000000003</v>
      </c>
    </row>
    <row r="68" spans="1:17" x14ac:dyDescent="0.2">
      <c r="A68" s="60" t="s">
        <v>200</v>
      </c>
      <c r="B68" s="63" t="s">
        <v>70</v>
      </c>
      <c r="C68" s="60">
        <v>35430.648999999998</v>
      </c>
      <c r="D68" s="60" t="s">
        <v>92</v>
      </c>
      <c r="E68">
        <f t="shared" si="6"/>
        <v>1213.0001901810388</v>
      </c>
      <c r="F68">
        <f t="shared" si="7"/>
        <v>1213</v>
      </c>
      <c r="G68">
        <f t="shared" si="9"/>
        <v>3.1893999403109774E-4</v>
      </c>
      <c r="I68">
        <f>G68</f>
        <v>3.1893999403109774E-4</v>
      </c>
      <c r="O68">
        <f t="shared" ca="1" si="3"/>
        <v>5.8873193833837976E-4</v>
      </c>
      <c r="Q68" s="2">
        <f t="shared" si="8"/>
        <v>20412.148999999998</v>
      </c>
    </row>
    <row r="69" spans="1:17" x14ac:dyDescent="0.2">
      <c r="A69" s="60" t="s">
        <v>221</v>
      </c>
      <c r="B69" s="63" t="s">
        <v>70</v>
      </c>
      <c r="C69" s="60">
        <v>35464.188900000001</v>
      </c>
      <c r="D69" s="60" t="s">
        <v>92</v>
      </c>
      <c r="E69">
        <f t="shared" si="6"/>
        <v>1232.9997296058973</v>
      </c>
      <c r="F69">
        <f t="shared" si="7"/>
        <v>1233</v>
      </c>
      <c r="G69">
        <f t="shared" si="9"/>
        <v>-4.5346000115387142E-4</v>
      </c>
      <c r="J69">
        <f>G69</f>
        <v>-4.5346000115387142E-4</v>
      </c>
      <c r="O69">
        <f t="shared" ca="1" si="3"/>
        <v>5.8597948691749204E-4</v>
      </c>
      <c r="Q69" s="2">
        <f t="shared" si="8"/>
        <v>20445.688900000001</v>
      </c>
    </row>
    <row r="70" spans="1:17" x14ac:dyDescent="0.2">
      <c r="A70" s="60" t="s">
        <v>200</v>
      </c>
      <c r="B70" s="63" t="s">
        <v>70</v>
      </c>
      <c r="C70" s="60">
        <v>36037.74</v>
      </c>
      <c r="D70" s="60" t="s">
        <v>92</v>
      </c>
      <c r="E70">
        <f t="shared" si="6"/>
        <v>1575.0030700040445</v>
      </c>
      <c r="F70">
        <f t="shared" si="7"/>
        <v>1575</v>
      </c>
      <c r="G70">
        <f t="shared" si="9"/>
        <v>5.1484999930835329E-3</v>
      </c>
      <c r="I70">
        <f>G70</f>
        <v>5.1484999930835329E-3</v>
      </c>
      <c r="O70">
        <f t="shared" ca="1" si="3"/>
        <v>5.3891256762031111E-4</v>
      </c>
      <c r="Q70" s="2">
        <f t="shared" si="8"/>
        <v>21019.239999999998</v>
      </c>
    </row>
    <row r="71" spans="1:17" x14ac:dyDescent="0.2">
      <c r="A71" s="60" t="s">
        <v>221</v>
      </c>
      <c r="B71" s="63" t="s">
        <v>70</v>
      </c>
      <c r="C71" s="60">
        <v>36517.366600000001</v>
      </c>
      <c r="D71" s="60" t="s">
        <v>92</v>
      </c>
      <c r="E71">
        <f t="shared" si="6"/>
        <v>1861.0000794140308</v>
      </c>
      <c r="F71">
        <f t="shared" si="7"/>
        <v>1861</v>
      </c>
      <c r="G71">
        <f t="shared" si="9"/>
        <v>1.3318000128492713E-4</v>
      </c>
      <c r="J71">
        <f>G71</f>
        <v>1.3318000128492713E-4</v>
      </c>
      <c r="O71">
        <f t="shared" ca="1" si="3"/>
        <v>4.9955251230161596E-4</v>
      </c>
      <c r="Q71" s="2">
        <f t="shared" si="8"/>
        <v>21498.866600000001</v>
      </c>
    </row>
    <row r="72" spans="1:17" x14ac:dyDescent="0.2">
      <c r="A72" s="60" t="s">
        <v>221</v>
      </c>
      <c r="B72" s="63" t="s">
        <v>68</v>
      </c>
      <c r="C72" s="60">
        <v>36518.205800000003</v>
      </c>
      <c r="D72" s="60" t="s">
        <v>92</v>
      </c>
      <c r="E72">
        <f t="shared" si="6"/>
        <v>1861.5004867940581</v>
      </c>
      <c r="F72">
        <f t="shared" si="7"/>
        <v>1861.5</v>
      </c>
      <c r="G72">
        <f t="shared" si="9"/>
        <v>8.1637000403134152E-4</v>
      </c>
      <c r="J72">
        <f>G72</f>
        <v>8.1637000403134152E-4</v>
      </c>
      <c r="O72">
        <f t="shared" ca="1" si="3"/>
        <v>4.994837010160937E-4</v>
      </c>
      <c r="Q72" s="2">
        <f t="shared" si="8"/>
        <v>21499.705800000003</v>
      </c>
    </row>
    <row r="73" spans="1:17" x14ac:dyDescent="0.2">
      <c r="A73" s="60" t="s">
        <v>289</v>
      </c>
      <c r="B73" s="63" t="s">
        <v>70</v>
      </c>
      <c r="C73" s="60">
        <v>37513.519999999997</v>
      </c>
      <c r="D73" s="60" t="s">
        <v>92</v>
      </c>
      <c r="E73">
        <f t="shared" si="6"/>
        <v>2454.9973541973445</v>
      </c>
      <c r="F73">
        <f t="shared" si="7"/>
        <v>2455</v>
      </c>
      <c r="G73">
        <f t="shared" si="9"/>
        <v>-4.4371000039973296E-3</v>
      </c>
      <c r="I73">
        <f t="shared" ref="I73:I79" si="11">G73</f>
        <v>-4.4371000039973296E-3</v>
      </c>
      <c r="O73">
        <f t="shared" ca="1" si="3"/>
        <v>4.1780470510124901E-4</v>
      </c>
      <c r="Q73" s="2">
        <f t="shared" si="8"/>
        <v>22495.019999999997</v>
      </c>
    </row>
    <row r="74" spans="1:17" x14ac:dyDescent="0.2">
      <c r="A74" s="60" t="s">
        <v>221</v>
      </c>
      <c r="B74" s="63" t="s">
        <v>70</v>
      </c>
      <c r="C74" s="60">
        <v>38293.345999999998</v>
      </c>
      <c r="D74" s="60" t="s">
        <v>92</v>
      </c>
      <c r="E74">
        <f t="shared" si="6"/>
        <v>2920.000554312081</v>
      </c>
      <c r="F74">
        <f t="shared" si="7"/>
        <v>2920</v>
      </c>
      <c r="G74">
        <f t="shared" si="9"/>
        <v>9.295999989262782E-4</v>
      </c>
      <c r="I74">
        <f t="shared" si="11"/>
        <v>9.295999989262782E-4</v>
      </c>
      <c r="O74">
        <f t="shared" ca="1" si="3"/>
        <v>3.5381020956560822E-4</v>
      </c>
      <c r="Q74" s="2">
        <f t="shared" si="8"/>
        <v>23274.845999999998</v>
      </c>
    </row>
    <row r="75" spans="1:17" x14ac:dyDescent="0.2">
      <c r="A75" s="60" t="s">
        <v>296</v>
      </c>
      <c r="B75" s="63" t="s">
        <v>70</v>
      </c>
      <c r="C75" s="60">
        <v>38910.464</v>
      </c>
      <c r="D75" s="60" t="s">
        <v>92</v>
      </c>
      <c r="E75">
        <f t="shared" si="6"/>
        <v>3287.9824436674071</v>
      </c>
      <c r="F75">
        <f t="shared" si="7"/>
        <v>3288</v>
      </c>
      <c r="G75">
        <f t="shared" si="9"/>
        <v>-2.9442560000461526E-2</v>
      </c>
      <c r="I75">
        <f t="shared" si="11"/>
        <v>-2.9442560000461526E-2</v>
      </c>
      <c r="O75">
        <f t="shared" ca="1" si="3"/>
        <v>3.0316510342127316E-4</v>
      </c>
      <c r="Q75" s="2">
        <f t="shared" si="8"/>
        <v>23891.964</v>
      </c>
    </row>
    <row r="76" spans="1:17" x14ac:dyDescent="0.2">
      <c r="A76" s="60" t="s">
        <v>296</v>
      </c>
      <c r="B76" s="63" t="s">
        <v>70</v>
      </c>
      <c r="C76" s="60">
        <v>38910.474000000002</v>
      </c>
      <c r="D76" s="60" t="s">
        <v>92</v>
      </c>
      <c r="E76">
        <f t="shared" si="6"/>
        <v>3287.9884065770848</v>
      </c>
      <c r="F76">
        <f t="shared" si="7"/>
        <v>3288</v>
      </c>
      <c r="G76">
        <f t="shared" si="9"/>
        <v>-1.9442559998424258E-2</v>
      </c>
      <c r="I76">
        <f t="shared" si="11"/>
        <v>-1.9442559998424258E-2</v>
      </c>
      <c r="O76">
        <f t="shared" ca="1" si="3"/>
        <v>3.0316510342127316E-4</v>
      </c>
      <c r="Q76" s="2">
        <f t="shared" si="8"/>
        <v>23891.974000000002</v>
      </c>
    </row>
    <row r="77" spans="1:17" x14ac:dyDescent="0.2">
      <c r="A77" s="60" t="s">
        <v>296</v>
      </c>
      <c r="B77" s="63" t="s">
        <v>70</v>
      </c>
      <c r="C77" s="60">
        <v>38910.485999999997</v>
      </c>
      <c r="D77" s="60" t="s">
        <v>92</v>
      </c>
      <c r="E77">
        <f t="shared" si="6"/>
        <v>3287.9955620686933</v>
      </c>
      <c r="F77">
        <f t="shared" si="7"/>
        <v>3288</v>
      </c>
      <c r="G77">
        <f t="shared" si="9"/>
        <v>-7.4425600032554939E-3</v>
      </c>
      <c r="I77">
        <f t="shared" si="11"/>
        <v>-7.4425600032554939E-3</v>
      </c>
      <c r="O77">
        <f t="shared" ca="1" si="3"/>
        <v>3.0316510342127316E-4</v>
      </c>
      <c r="Q77" s="2">
        <f t="shared" si="8"/>
        <v>23891.985999999997</v>
      </c>
    </row>
    <row r="78" spans="1:17" x14ac:dyDescent="0.2">
      <c r="A78" s="60" t="s">
        <v>308</v>
      </c>
      <c r="B78" s="63" t="s">
        <v>70</v>
      </c>
      <c r="C78" s="60">
        <v>39056.398000000001</v>
      </c>
      <c r="D78" s="60" t="s">
        <v>92</v>
      </c>
      <c r="E78">
        <f t="shared" si="6"/>
        <v>3375.0015697359718</v>
      </c>
      <c r="F78">
        <f t="shared" si="7"/>
        <v>3375</v>
      </c>
      <c r="G78">
        <f t="shared" si="9"/>
        <v>2.6324999998905696E-3</v>
      </c>
      <c r="I78">
        <f t="shared" si="11"/>
        <v>2.6324999998905696E-3</v>
      </c>
      <c r="O78">
        <f t="shared" ca="1" si="3"/>
        <v>2.9119193974041135E-4</v>
      </c>
      <c r="Q78" s="2">
        <f t="shared" si="8"/>
        <v>24037.898000000001</v>
      </c>
    </row>
    <row r="79" spans="1:17" x14ac:dyDescent="0.2">
      <c r="A79" s="60" t="s">
        <v>312</v>
      </c>
      <c r="B79" s="63" t="s">
        <v>70</v>
      </c>
      <c r="C79" s="60">
        <v>39056.406999999999</v>
      </c>
      <c r="D79" s="60" t="s">
        <v>92</v>
      </c>
      <c r="E79">
        <f t="shared" si="6"/>
        <v>3375.0069363546795</v>
      </c>
      <c r="F79">
        <f t="shared" si="7"/>
        <v>3375</v>
      </c>
      <c r="G79">
        <f t="shared" si="9"/>
        <v>1.1632499998086132E-2</v>
      </c>
      <c r="I79">
        <f t="shared" si="11"/>
        <v>1.1632499998086132E-2</v>
      </c>
      <c r="O79">
        <f t="shared" ca="1" si="3"/>
        <v>2.9119193974041135E-4</v>
      </c>
      <c r="Q79" s="2">
        <f t="shared" si="8"/>
        <v>24037.906999999999</v>
      </c>
    </row>
    <row r="80" spans="1:17" x14ac:dyDescent="0.2">
      <c r="A80" s="60" t="s">
        <v>251</v>
      </c>
      <c r="B80" s="63" t="s">
        <v>70</v>
      </c>
      <c r="C80" s="60">
        <v>39059.752699999997</v>
      </c>
      <c r="D80" s="60" t="s">
        <v>92</v>
      </c>
      <c r="E80">
        <f t="shared" si="6"/>
        <v>3377.0019470450425</v>
      </c>
      <c r="F80">
        <f t="shared" si="7"/>
        <v>3377</v>
      </c>
      <c r="G80">
        <f t="shared" si="9"/>
        <v>3.2652599984430708E-3</v>
      </c>
      <c r="J80">
        <f>G80</f>
        <v>3.2652599984430708E-3</v>
      </c>
      <c r="O80">
        <f t="shared" ca="1" si="3"/>
        <v>2.9091669459832255E-4</v>
      </c>
      <c r="Q80" s="2">
        <f t="shared" si="8"/>
        <v>24041.252699999997</v>
      </c>
    </row>
    <row r="81" spans="1:32" x14ac:dyDescent="0.2">
      <c r="A81" s="60" t="s">
        <v>319</v>
      </c>
      <c r="B81" s="63" t="s">
        <v>70</v>
      </c>
      <c r="C81" s="60">
        <v>39321.370999999999</v>
      </c>
      <c r="D81" s="60" t="s">
        <v>92</v>
      </c>
      <c r="E81">
        <f t="shared" si="6"/>
        <v>3533.0025762989758</v>
      </c>
      <c r="F81">
        <f t="shared" si="7"/>
        <v>3533</v>
      </c>
      <c r="G81">
        <f t="shared" si="9"/>
        <v>4.3205399997532368E-3</v>
      </c>
      <c r="I81">
        <f t="shared" ref="I81:I87" si="12">G81</f>
        <v>4.3205399997532368E-3</v>
      </c>
      <c r="O81">
        <f t="shared" ca="1" si="3"/>
        <v>2.694475735153979E-4</v>
      </c>
      <c r="Q81" s="2">
        <f t="shared" si="8"/>
        <v>24302.870999999999</v>
      </c>
    </row>
    <row r="82" spans="1:32" x14ac:dyDescent="0.2">
      <c r="A82" s="60" t="s">
        <v>323</v>
      </c>
      <c r="B82" s="63" t="s">
        <v>70</v>
      </c>
      <c r="C82" s="60">
        <v>39430.377999999997</v>
      </c>
      <c r="D82" s="60" t="s">
        <v>92</v>
      </c>
      <c r="E82">
        <f t="shared" si="6"/>
        <v>3598.002465806258</v>
      </c>
      <c r="F82">
        <f t="shared" si="7"/>
        <v>3598</v>
      </c>
      <c r="G82">
        <f t="shared" si="9"/>
        <v>4.1352399930474348E-3</v>
      </c>
      <c r="I82">
        <f t="shared" si="12"/>
        <v>4.1352399930474348E-3</v>
      </c>
      <c r="O82">
        <f t="shared" ca="1" si="3"/>
        <v>2.6050210639751267E-4</v>
      </c>
      <c r="Q82" s="2">
        <f t="shared" si="8"/>
        <v>24411.877999999997</v>
      </c>
    </row>
    <row r="83" spans="1:32" x14ac:dyDescent="0.2">
      <c r="A83" s="60" t="s">
        <v>319</v>
      </c>
      <c r="B83" s="63" t="s">
        <v>70</v>
      </c>
      <c r="C83" s="60">
        <v>39700.375999999997</v>
      </c>
      <c r="D83" s="60" t="s">
        <v>92</v>
      </c>
      <c r="E83">
        <f t="shared" si="6"/>
        <v>3758.9998344815499</v>
      </c>
      <c r="F83">
        <f t="shared" si="7"/>
        <v>3759</v>
      </c>
      <c r="G83">
        <f t="shared" si="9"/>
        <v>-2.7758000214817002E-4</v>
      </c>
      <c r="I83">
        <f t="shared" si="12"/>
        <v>-2.7758000214817002E-4</v>
      </c>
      <c r="O83">
        <f t="shared" ca="1" si="3"/>
        <v>2.3834487245936607E-4</v>
      </c>
      <c r="Q83" s="2">
        <f t="shared" si="8"/>
        <v>24681.875999999997</v>
      </c>
    </row>
    <row r="84" spans="1:32" x14ac:dyDescent="0.2">
      <c r="A84" s="60" t="s">
        <v>319</v>
      </c>
      <c r="B84" s="63" t="s">
        <v>70</v>
      </c>
      <c r="C84" s="60">
        <v>39705.410000000003</v>
      </c>
      <c r="D84" s="60" t="s">
        <v>92</v>
      </c>
      <c r="E84">
        <f t="shared" si="6"/>
        <v>3762.0015632125501</v>
      </c>
      <c r="F84">
        <f t="shared" si="7"/>
        <v>3762</v>
      </c>
      <c r="G84">
        <f t="shared" si="9"/>
        <v>2.6215600009891205E-3</v>
      </c>
      <c r="I84">
        <f t="shared" si="12"/>
        <v>2.6215600009891205E-3</v>
      </c>
      <c r="O84">
        <f t="shared" ca="1" si="3"/>
        <v>2.3793200474623286E-4</v>
      </c>
      <c r="Q84" s="2">
        <f t="shared" si="8"/>
        <v>24686.910000000003</v>
      </c>
    </row>
    <row r="85" spans="1:32" x14ac:dyDescent="0.2">
      <c r="A85" s="60" t="s">
        <v>334</v>
      </c>
      <c r="B85" s="63" t="s">
        <v>70</v>
      </c>
      <c r="C85" s="60">
        <v>39725.53</v>
      </c>
      <c r="D85" s="60" t="s">
        <v>92</v>
      </c>
      <c r="E85">
        <f t="shared" ref="E85:E116" si="13">+(C85-C$7)/C$8</f>
        <v>3773.9989374810489</v>
      </c>
      <c r="F85">
        <f t="shared" ref="F85:F116" si="14">ROUND(2*E85,0)/2</f>
        <v>3774</v>
      </c>
      <c r="G85">
        <f t="shared" si="9"/>
        <v>-1.7818800042732619E-3</v>
      </c>
      <c r="I85">
        <f t="shared" si="12"/>
        <v>-1.7818800042732619E-3</v>
      </c>
      <c r="O85">
        <f t="shared" ca="1" si="3"/>
        <v>2.3628053389370025E-4</v>
      </c>
      <c r="Q85" s="2">
        <f t="shared" ref="Q85:Q116" si="15">+C85-15018.5</f>
        <v>24707.03</v>
      </c>
    </row>
    <row r="86" spans="1:32" x14ac:dyDescent="0.2">
      <c r="A86" s="60" t="s">
        <v>334</v>
      </c>
      <c r="B86" s="63" t="s">
        <v>70</v>
      </c>
      <c r="C86" s="60">
        <v>39730.565000000002</v>
      </c>
      <c r="D86" s="60" t="s">
        <v>92</v>
      </c>
      <c r="E86">
        <f t="shared" si="13"/>
        <v>3777.0012625030145</v>
      </c>
      <c r="F86">
        <f t="shared" si="14"/>
        <v>3777</v>
      </c>
      <c r="G86">
        <f t="shared" si="9"/>
        <v>2.1172600027057342E-3</v>
      </c>
      <c r="I86">
        <f t="shared" si="12"/>
        <v>2.1172600027057342E-3</v>
      </c>
      <c r="O86">
        <f t="shared" ref="O86:O149" ca="1" si="16">+C$11+C$12*F86</f>
        <v>2.3586766618056705E-4</v>
      </c>
      <c r="Q86" s="2">
        <f t="shared" si="15"/>
        <v>24712.065000000002</v>
      </c>
    </row>
    <row r="87" spans="1:32" x14ac:dyDescent="0.2">
      <c r="A87" s="60" t="s">
        <v>334</v>
      </c>
      <c r="B87" s="63" t="s">
        <v>68</v>
      </c>
      <c r="C87" s="60">
        <v>39783.39</v>
      </c>
      <c r="D87" s="60" t="s">
        <v>92</v>
      </c>
      <c r="E87">
        <f t="shared" si="13"/>
        <v>3808.5003328675052</v>
      </c>
      <c r="F87">
        <f t="shared" si="14"/>
        <v>3808.5</v>
      </c>
      <c r="G87">
        <f t="shared" ref="G87:G113" si="17">+C87-(C$7+F87*C$8)</f>
        <v>5.5823000002419576E-4</v>
      </c>
      <c r="I87">
        <f t="shared" si="12"/>
        <v>5.5823000002419576E-4</v>
      </c>
      <c r="O87">
        <f t="shared" ca="1" si="16"/>
        <v>2.3153255519266886E-4</v>
      </c>
      <c r="Q87" s="2">
        <f t="shared" si="15"/>
        <v>24764.89</v>
      </c>
    </row>
    <row r="88" spans="1:32" x14ac:dyDescent="0.2">
      <c r="A88" s="14" t="s">
        <v>74</v>
      </c>
      <c r="B88" s="13"/>
      <c r="C88" s="17">
        <v>40074.355000000003</v>
      </c>
      <c r="D88" s="17"/>
      <c r="E88">
        <f t="shared" si="13"/>
        <v>3982.0001342608753</v>
      </c>
      <c r="F88">
        <f t="shared" si="14"/>
        <v>3982</v>
      </c>
      <c r="G88">
        <f t="shared" si="17"/>
        <v>2.2516000171890482E-4</v>
      </c>
      <c r="J88">
        <f>G88</f>
        <v>2.2516000171890482E-4</v>
      </c>
      <c r="O88">
        <f t="shared" ca="1" si="16"/>
        <v>2.0765503911646739E-4</v>
      </c>
      <c r="Q88" s="2">
        <f t="shared" si="15"/>
        <v>25055.855000000003</v>
      </c>
    </row>
    <row r="89" spans="1:32" x14ac:dyDescent="0.2">
      <c r="A89" s="14" t="s">
        <v>74</v>
      </c>
      <c r="B89" s="13"/>
      <c r="C89" s="17">
        <v>40364.480000000003</v>
      </c>
      <c r="D89" s="17"/>
      <c r="E89">
        <f t="shared" si="13"/>
        <v>4154.9990512414424</v>
      </c>
      <c r="F89">
        <f t="shared" si="14"/>
        <v>4155</v>
      </c>
      <c r="G89">
        <f t="shared" si="17"/>
        <v>-1.5911000009509735E-3</v>
      </c>
      <c r="J89">
        <f>G89</f>
        <v>-1.5911000009509735E-3</v>
      </c>
      <c r="O89">
        <f t="shared" ca="1" si="16"/>
        <v>1.8384633432578807E-4</v>
      </c>
      <c r="Q89" s="2">
        <f t="shared" si="15"/>
        <v>25345.980000000003</v>
      </c>
    </row>
    <row r="90" spans="1:32" x14ac:dyDescent="0.2">
      <c r="A90" s="60" t="s">
        <v>334</v>
      </c>
      <c r="B90" s="63" t="s">
        <v>70</v>
      </c>
      <c r="C90" s="60">
        <v>40483.550499999998</v>
      </c>
      <c r="D90" s="60" t="s">
        <v>101</v>
      </c>
      <c r="E90">
        <f t="shared" si="13"/>
        <v>4225.9997149013598</v>
      </c>
      <c r="F90">
        <f t="shared" si="14"/>
        <v>4226</v>
      </c>
      <c r="G90">
        <f t="shared" si="17"/>
        <v>-4.7812000411795452E-4</v>
      </c>
      <c r="J90">
        <f>G90</f>
        <v>-4.7812000411795452E-4</v>
      </c>
      <c r="O90">
        <f t="shared" ca="1" si="16"/>
        <v>1.7407513178163648E-4</v>
      </c>
      <c r="Q90" s="2">
        <f t="shared" si="15"/>
        <v>25465.050499999998</v>
      </c>
    </row>
    <row r="91" spans="1:32" x14ac:dyDescent="0.2">
      <c r="A91" s="60" t="s">
        <v>334</v>
      </c>
      <c r="B91" s="63" t="s">
        <v>68</v>
      </c>
      <c r="C91" s="60">
        <v>40494.452899999997</v>
      </c>
      <c r="D91" s="60" t="s">
        <v>101</v>
      </c>
      <c r="E91">
        <f t="shared" si="13"/>
        <v>4232.5007175467326</v>
      </c>
      <c r="F91">
        <f t="shared" si="14"/>
        <v>4232.5</v>
      </c>
      <c r="G91">
        <f t="shared" si="17"/>
        <v>1.203349995194003E-3</v>
      </c>
      <c r="J91">
        <f>G91</f>
        <v>1.203349995194003E-3</v>
      </c>
      <c r="O91">
        <f t="shared" ca="1" si="16"/>
        <v>1.7318058506984803E-4</v>
      </c>
      <c r="Q91" s="2">
        <f t="shared" si="15"/>
        <v>25475.952899999997</v>
      </c>
    </row>
    <row r="92" spans="1:32" x14ac:dyDescent="0.2">
      <c r="A92" t="s">
        <v>34</v>
      </c>
      <c r="C92" s="19">
        <v>40733.421000000002</v>
      </c>
      <c r="D92" s="19"/>
      <c r="E92">
        <f t="shared" si="13"/>
        <v>4374.995237125896</v>
      </c>
      <c r="F92">
        <f t="shared" si="14"/>
        <v>4375</v>
      </c>
      <c r="G92">
        <f t="shared" si="17"/>
        <v>-7.9875000010360964E-3</v>
      </c>
      <c r="I92">
        <f t="shared" ref="I92:I98" si="18">G92</f>
        <v>-7.9875000010360964E-3</v>
      </c>
      <c r="O92">
        <f t="shared" ca="1" si="16"/>
        <v>1.535693686960226E-4</v>
      </c>
      <c r="Q92" s="2">
        <f t="shared" si="15"/>
        <v>25714.921000000002</v>
      </c>
      <c r="AC92">
        <v>7</v>
      </c>
      <c r="AD92" t="s">
        <v>33</v>
      </c>
      <c r="AF92" t="s">
        <v>35</v>
      </c>
    </row>
    <row r="93" spans="1:32" x14ac:dyDescent="0.2">
      <c r="A93" t="s">
        <v>34</v>
      </c>
      <c r="C93" s="19">
        <v>40785.417000000001</v>
      </c>
      <c r="D93" s="19"/>
      <c r="E93">
        <f t="shared" si="13"/>
        <v>4405.999982278232</v>
      </c>
      <c r="F93">
        <f t="shared" si="14"/>
        <v>4406</v>
      </c>
      <c r="G93">
        <f t="shared" si="17"/>
        <v>-2.9720002203248441E-5</v>
      </c>
      <c r="I93">
        <f t="shared" si="18"/>
        <v>-2.9720002203248441E-5</v>
      </c>
      <c r="O93">
        <f t="shared" ca="1" si="16"/>
        <v>1.4930306899364656E-4</v>
      </c>
      <c r="Q93" s="2">
        <f t="shared" si="15"/>
        <v>25766.917000000001</v>
      </c>
      <c r="AC93">
        <v>11</v>
      </c>
      <c r="AD93" t="s">
        <v>36</v>
      </c>
      <c r="AF93" t="s">
        <v>35</v>
      </c>
    </row>
    <row r="94" spans="1:32" x14ac:dyDescent="0.2">
      <c r="A94" t="s">
        <v>34</v>
      </c>
      <c r="C94" s="19">
        <v>40790.451999999997</v>
      </c>
      <c r="D94" s="19"/>
      <c r="E94">
        <f t="shared" si="13"/>
        <v>4409.002307300193</v>
      </c>
      <c r="F94">
        <f t="shared" si="14"/>
        <v>4409</v>
      </c>
      <c r="G94">
        <f t="shared" si="17"/>
        <v>3.86941999749979E-3</v>
      </c>
      <c r="I94">
        <f t="shared" si="18"/>
        <v>3.86941999749979E-3</v>
      </c>
      <c r="O94">
        <f t="shared" ca="1" si="16"/>
        <v>1.4889020128051335E-4</v>
      </c>
      <c r="Q94" s="2">
        <f t="shared" si="15"/>
        <v>25771.951999999997</v>
      </c>
      <c r="AC94">
        <v>13</v>
      </c>
      <c r="AD94" t="s">
        <v>36</v>
      </c>
      <c r="AF94" t="s">
        <v>35</v>
      </c>
    </row>
    <row r="95" spans="1:32" x14ac:dyDescent="0.2">
      <c r="A95" t="s">
        <v>34</v>
      </c>
      <c r="C95" s="19">
        <v>40795.474000000002</v>
      </c>
      <c r="D95" s="19"/>
      <c r="E95">
        <f t="shared" si="13"/>
        <v>4411.9968805395802</v>
      </c>
      <c r="F95">
        <f t="shared" si="14"/>
        <v>4412</v>
      </c>
      <c r="G95">
        <f t="shared" si="17"/>
        <v>-5.2314400018076412E-3</v>
      </c>
      <c r="I95">
        <f t="shared" si="18"/>
        <v>-5.2314400018076412E-3</v>
      </c>
      <c r="O95">
        <f t="shared" ca="1" si="16"/>
        <v>1.4847733356738026E-4</v>
      </c>
      <c r="Q95" s="2">
        <f t="shared" si="15"/>
        <v>25776.974000000002</v>
      </c>
      <c r="AC95">
        <v>11</v>
      </c>
      <c r="AD95" t="s">
        <v>36</v>
      </c>
      <c r="AF95" t="s">
        <v>35</v>
      </c>
    </row>
    <row r="96" spans="1:32" x14ac:dyDescent="0.2">
      <c r="A96" t="s">
        <v>34</v>
      </c>
      <c r="C96" s="19">
        <v>40800.506000000001</v>
      </c>
      <c r="D96" s="19"/>
      <c r="E96">
        <f t="shared" si="13"/>
        <v>4414.9974166886404</v>
      </c>
      <c r="F96">
        <f t="shared" si="14"/>
        <v>4415</v>
      </c>
      <c r="G96">
        <f t="shared" si="17"/>
        <v>-4.3322999990778044E-3</v>
      </c>
      <c r="I96">
        <f t="shared" si="18"/>
        <v>-4.3322999990778044E-3</v>
      </c>
      <c r="O96">
        <f t="shared" ca="1" si="16"/>
        <v>1.4806446585424705E-4</v>
      </c>
      <c r="Q96" s="2">
        <f t="shared" si="15"/>
        <v>25782.006000000001</v>
      </c>
      <c r="AC96">
        <v>13</v>
      </c>
      <c r="AD96" t="s">
        <v>36</v>
      </c>
      <c r="AF96" t="s">
        <v>35</v>
      </c>
    </row>
    <row r="97" spans="1:32" x14ac:dyDescent="0.2">
      <c r="A97" t="s">
        <v>38</v>
      </c>
      <c r="C97" s="19">
        <v>40832.368000000002</v>
      </c>
      <c r="D97" s="19"/>
      <c r="E97">
        <f t="shared" si="13"/>
        <v>4433.9964394989292</v>
      </c>
      <c r="F97">
        <f t="shared" si="14"/>
        <v>4434</v>
      </c>
      <c r="G97">
        <f t="shared" si="17"/>
        <v>-5.9710799978347495E-3</v>
      </c>
      <c r="I97">
        <f t="shared" si="18"/>
        <v>-5.9710799978347495E-3</v>
      </c>
      <c r="O97">
        <f t="shared" ca="1" si="16"/>
        <v>1.4544963700440362E-4</v>
      </c>
      <c r="Q97" s="2">
        <f t="shared" si="15"/>
        <v>25813.868000000002</v>
      </c>
      <c r="AC97">
        <v>7</v>
      </c>
      <c r="AD97" t="s">
        <v>37</v>
      </c>
      <c r="AF97" t="s">
        <v>35</v>
      </c>
    </row>
    <row r="98" spans="1:32" x14ac:dyDescent="0.2">
      <c r="A98" t="s">
        <v>38</v>
      </c>
      <c r="C98" s="19">
        <v>40837.392</v>
      </c>
      <c r="D98" s="19"/>
      <c r="E98">
        <f t="shared" si="13"/>
        <v>4436.9922053202472</v>
      </c>
      <c r="F98">
        <f t="shared" si="14"/>
        <v>4437</v>
      </c>
      <c r="G98">
        <f t="shared" si="17"/>
        <v>-1.3071940004010685E-2</v>
      </c>
      <c r="I98">
        <f t="shared" si="18"/>
        <v>-1.3071940004010685E-2</v>
      </c>
      <c r="O98">
        <f t="shared" ca="1" si="16"/>
        <v>1.4503676929127052E-4</v>
      </c>
      <c r="Q98" s="2">
        <f t="shared" si="15"/>
        <v>25818.892</v>
      </c>
      <c r="AC98">
        <v>10</v>
      </c>
      <c r="AD98" t="s">
        <v>36</v>
      </c>
      <c r="AF98" t="s">
        <v>35</v>
      </c>
    </row>
    <row r="99" spans="1:32" x14ac:dyDescent="0.2">
      <c r="A99" s="15" t="s">
        <v>75</v>
      </c>
      <c r="B99" s="13"/>
      <c r="C99" s="17">
        <v>40847.466999999997</v>
      </c>
      <c r="D99" s="17"/>
      <c r="E99">
        <f t="shared" si="13"/>
        <v>4442.9998368190109</v>
      </c>
      <c r="F99">
        <f t="shared" si="14"/>
        <v>4443</v>
      </c>
      <c r="G99">
        <f t="shared" si="17"/>
        <v>-2.7366000722395256E-4</v>
      </c>
      <c r="J99">
        <f>G99</f>
        <v>-2.7366000722395256E-4</v>
      </c>
      <c r="O99">
        <f t="shared" ca="1" si="16"/>
        <v>1.4421103386500411E-4</v>
      </c>
      <c r="Q99" s="2">
        <f t="shared" si="15"/>
        <v>25828.966999999997</v>
      </c>
    </row>
    <row r="100" spans="1:32" x14ac:dyDescent="0.2">
      <c r="A100" s="60" t="s">
        <v>334</v>
      </c>
      <c r="B100" s="63" t="s">
        <v>70</v>
      </c>
      <c r="C100" s="60">
        <v>40847.467900000003</v>
      </c>
      <c r="D100" s="60" t="s">
        <v>92</v>
      </c>
      <c r="E100">
        <f t="shared" si="13"/>
        <v>4443.0003734808852</v>
      </c>
      <c r="F100">
        <f t="shared" si="14"/>
        <v>4443</v>
      </c>
      <c r="G100">
        <f t="shared" si="17"/>
        <v>6.2633999914396554E-4</v>
      </c>
      <c r="J100">
        <f>G100</f>
        <v>6.2633999914396554E-4</v>
      </c>
      <c r="O100">
        <f t="shared" ca="1" si="16"/>
        <v>1.4421103386500411E-4</v>
      </c>
      <c r="Q100" s="2">
        <f t="shared" si="15"/>
        <v>25828.967900000003</v>
      </c>
    </row>
    <row r="101" spans="1:32" x14ac:dyDescent="0.2">
      <c r="A101" s="15" t="s">
        <v>76</v>
      </c>
      <c r="B101" s="13" t="s">
        <v>68</v>
      </c>
      <c r="C101" s="17">
        <v>41146.818099999997</v>
      </c>
      <c r="D101" s="17"/>
      <c r="E101">
        <f t="shared" si="13"/>
        <v>4621.5001938959313</v>
      </c>
      <c r="F101">
        <f t="shared" si="14"/>
        <v>4621.5</v>
      </c>
      <c r="G101">
        <f t="shared" si="17"/>
        <v>3.2516999635845423E-4</v>
      </c>
      <c r="J101">
        <f>G101</f>
        <v>3.2516999635845423E-4</v>
      </c>
      <c r="O101">
        <f t="shared" ca="1" si="16"/>
        <v>1.1964540493358074E-4</v>
      </c>
      <c r="Q101" s="2">
        <f t="shared" si="15"/>
        <v>26128.318099999997</v>
      </c>
    </row>
    <row r="102" spans="1:32" x14ac:dyDescent="0.2">
      <c r="A102" s="15" t="s">
        <v>77</v>
      </c>
      <c r="B102" s="13"/>
      <c r="C102" s="17">
        <v>41172.81</v>
      </c>
      <c r="D102" s="17"/>
      <c r="E102">
        <f t="shared" si="13"/>
        <v>4636.9989290971971</v>
      </c>
      <c r="F102">
        <f t="shared" si="14"/>
        <v>4637</v>
      </c>
      <c r="G102">
        <f t="shared" si="17"/>
        <v>-1.795940006559249E-3</v>
      </c>
      <c r="J102">
        <f>G102</f>
        <v>-1.795940006559249E-3</v>
      </c>
      <c r="O102">
        <f t="shared" ca="1" si="16"/>
        <v>1.1751225508239277E-4</v>
      </c>
      <c r="Q102" s="2">
        <f t="shared" si="15"/>
        <v>26154.309999999998</v>
      </c>
    </row>
    <row r="103" spans="1:32" x14ac:dyDescent="0.2">
      <c r="A103" s="15" t="s">
        <v>77</v>
      </c>
      <c r="B103" s="13"/>
      <c r="C103" s="17">
        <v>41209.707000000002</v>
      </c>
      <c r="D103" s="17"/>
      <c r="E103">
        <f t="shared" si="13"/>
        <v>4659.0002769294515</v>
      </c>
      <c r="F103">
        <f t="shared" si="14"/>
        <v>4659</v>
      </c>
      <c r="G103">
        <f t="shared" si="17"/>
        <v>4.6442000166280195E-4</v>
      </c>
      <c r="J103">
        <f>G103</f>
        <v>4.6442000166280195E-4</v>
      </c>
      <c r="O103">
        <f t="shared" ca="1" si="16"/>
        <v>1.1448455851941614E-4</v>
      </c>
      <c r="Q103" s="2">
        <f t="shared" si="15"/>
        <v>26191.207000000002</v>
      </c>
    </row>
    <row r="104" spans="1:32" x14ac:dyDescent="0.2">
      <c r="A104" t="s">
        <v>40</v>
      </c>
      <c r="C104" s="19">
        <v>41211.377999999997</v>
      </c>
      <c r="D104" s="19"/>
      <c r="E104">
        <f t="shared" si="13"/>
        <v>4659.9966791363404</v>
      </c>
      <c r="F104">
        <f t="shared" si="14"/>
        <v>4660</v>
      </c>
      <c r="G104">
        <f t="shared" si="17"/>
        <v>-5.5692000023555011E-3</v>
      </c>
      <c r="I104">
        <f>G104</f>
        <v>-5.5692000023555011E-3</v>
      </c>
      <c r="O104">
        <f t="shared" ca="1" si="16"/>
        <v>1.1434693594837174E-4</v>
      </c>
      <c r="Q104" s="2">
        <f t="shared" si="15"/>
        <v>26192.877999999997</v>
      </c>
      <c r="AC104">
        <v>12</v>
      </c>
      <c r="AD104" t="s">
        <v>39</v>
      </c>
      <c r="AF104" t="s">
        <v>35</v>
      </c>
    </row>
    <row r="105" spans="1:32" x14ac:dyDescent="0.2">
      <c r="A105" s="15" t="s">
        <v>77</v>
      </c>
      <c r="B105" s="13"/>
      <c r="C105" s="17">
        <v>41214.735000000001</v>
      </c>
      <c r="D105" s="17"/>
      <c r="E105">
        <f t="shared" si="13"/>
        <v>4661.9984279146402</v>
      </c>
      <c r="F105">
        <f t="shared" si="14"/>
        <v>4662</v>
      </c>
      <c r="G105">
        <f t="shared" si="17"/>
        <v>-2.6364400036982261E-3</v>
      </c>
      <c r="J105">
        <f>G105</f>
        <v>-2.6364400036982261E-3</v>
      </c>
      <c r="O105">
        <f t="shared" ca="1" si="16"/>
        <v>1.1407169080628304E-4</v>
      </c>
      <c r="Q105" s="2">
        <f t="shared" si="15"/>
        <v>26196.235000000001</v>
      </c>
    </row>
    <row r="106" spans="1:32" x14ac:dyDescent="0.2">
      <c r="A106" t="s">
        <v>40</v>
      </c>
      <c r="C106" s="19">
        <v>41253.311999999998</v>
      </c>
      <c r="D106" s="19"/>
      <c r="E106">
        <f t="shared" si="13"/>
        <v>4685.0015445724912</v>
      </c>
      <c r="F106">
        <f t="shared" si="14"/>
        <v>4685</v>
      </c>
      <c r="G106">
        <f t="shared" si="17"/>
        <v>2.5902999987010844E-3</v>
      </c>
      <c r="I106">
        <f>G106</f>
        <v>2.5902999987010844E-3</v>
      </c>
      <c r="O106">
        <f t="shared" ca="1" si="16"/>
        <v>1.1090637167226211E-4</v>
      </c>
      <c r="Q106" s="2">
        <f t="shared" si="15"/>
        <v>26234.811999999998</v>
      </c>
      <c r="AC106">
        <v>10</v>
      </c>
      <c r="AD106" t="s">
        <v>39</v>
      </c>
      <c r="AF106" t="s">
        <v>35</v>
      </c>
    </row>
    <row r="107" spans="1:32" x14ac:dyDescent="0.2">
      <c r="A107" s="15" t="s">
        <v>78</v>
      </c>
      <c r="B107" s="13"/>
      <c r="C107" s="17">
        <v>41674.241999999998</v>
      </c>
      <c r="D107" s="17"/>
      <c r="E107">
        <f t="shared" si="13"/>
        <v>4935.9983015725093</v>
      </c>
      <c r="F107">
        <f t="shared" si="14"/>
        <v>4936</v>
      </c>
      <c r="G107">
        <f t="shared" si="17"/>
        <v>-2.8483200003392994E-3</v>
      </c>
      <c r="J107">
        <f>G107</f>
        <v>-2.8483200003392994E-3</v>
      </c>
      <c r="O107">
        <f t="shared" ca="1" si="16"/>
        <v>7.6363106340120493E-5</v>
      </c>
      <c r="Q107" s="2">
        <f t="shared" si="15"/>
        <v>26655.741999999998</v>
      </c>
    </row>
    <row r="108" spans="1:32" x14ac:dyDescent="0.2">
      <c r="A108" s="15" t="s">
        <v>78</v>
      </c>
      <c r="B108" s="13" t="s">
        <v>68</v>
      </c>
      <c r="C108" s="17">
        <v>41839.428999999996</v>
      </c>
      <c r="D108" s="17"/>
      <c r="E108">
        <f t="shared" si="13"/>
        <v>5034.4978176406476</v>
      </c>
      <c r="F108">
        <f t="shared" si="14"/>
        <v>5034.5</v>
      </c>
      <c r="G108">
        <f t="shared" si="17"/>
        <v>-3.6598900042008609E-3</v>
      </c>
      <c r="J108">
        <f>G108</f>
        <v>-3.6598900042008609E-3</v>
      </c>
      <c r="O108">
        <f t="shared" ca="1" si="16"/>
        <v>6.2807283092248221E-5</v>
      </c>
      <c r="Q108" s="2">
        <f t="shared" si="15"/>
        <v>26820.928999999996</v>
      </c>
    </row>
    <row r="109" spans="1:32" x14ac:dyDescent="0.2">
      <c r="A109" s="15" t="s">
        <v>78</v>
      </c>
      <c r="B109" s="13"/>
      <c r="C109" s="17">
        <v>41839.432000000001</v>
      </c>
      <c r="D109" s="17"/>
      <c r="E109">
        <f t="shared" si="13"/>
        <v>5034.4996065135529</v>
      </c>
      <c r="F109">
        <f t="shared" si="14"/>
        <v>5034.5</v>
      </c>
      <c r="G109">
        <f t="shared" si="17"/>
        <v>-6.5988999995170161E-4</v>
      </c>
      <c r="J109">
        <f>G109</f>
        <v>-6.5988999995170161E-4</v>
      </c>
      <c r="O109">
        <f t="shared" ca="1" si="16"/>
        <v>6.2807283092248221E-5</v>
      </c>
      <c r="Q109" s="2">
        <f t="shared" si="15"/>
        <v>26820.932000000001</v>
      </c>
    </row>
    <row r="110" spans="1:32" x14ac:dyDescent="0.2">
      <c r="A110" s="15" t="s">
        <v>42</v>
      </c>
      <c r="B110" s="13" t="s">
        <v>70</v>
      </c>
      <c r="C110" s="17">
        <v>42252.822099999998</v>
      </c>
      <c r="D110" s="17">
        <v>5.0000000000000001E-4</v>
      </c>
      <c r="E110">
        <f t="shared" si="13"/>
        <v>5281.0003892468158</v>
      </c>
      <c r="F110">
        <f t="shared" si="14"/>
        <v>5281</v>
      </c>
      <c r="G110">
        <f t="shared" si="17"/>
        <v>6.5277999237878248E-4</v>
      </c>
      <c r="J110">
        <f>G110</f>
        <v>6.5277999237878248E-4</v>
      </c>
      <c r="O110">
        <f t="shared" ca="1" si="16"/>
        <v>2.8883319329806359E-5</v>
      </c>
      <c r="Q110" s="2">
        <f t="shared" si="15"/>
        <v>27234.322099999998</v>
      </c>
    </row>
    <row r="111" spans="1:32" x14ac:dyDescent="0.2">
      <c r="A111" s="15" t="s">
        <v>42</v>
      </c>
      <c r="B111" s="13" t="s">
        <v>68</v>
      </c>
      <c r="C111" s="17">
        <v>42273.783199999998</v>
      </c>
      <c r="D111" s="17">
        <v>1.2999999999999999E-3</v>
      </c>
      <c r="E111">
        <f t="shared" si="13"/>
        <v>5293.4993038481816</v>
      </c>
      <c r="F111">
        <f t="shared" si="14"/>
        <v>5293.5</v>
      </c>
      <c r="G111">
        <f t="shared" si="17"/>
        <v>-1.1674699999275617E-3</v>
      </c>
      <c r="J111">
        <f>G111</f>
        <v>-1.1674699999275617E-3</v>
      </c>
      <c r="O111">
        <f t="shared" ca="1" si="16"/>
        <v>2.7163037191751493E-5</v>
      </c>
      <c r="Q111" s="2">
        <f t="shared" si="15"/>
        <v>27255.283199999998</v>
      </c>
    </row>
    <row r="112" spans="1:32" x14ac:dyDescent="0.2">
      <c r="A112" s="60" t="s">
        <v>418</v>
      </c>
      <c r="B112" s="63" t="s">
        <v>70</v>
      </c>
      <c r="C112" s="60">
        <v>42311.512799999997</v>
      </c>
      <c r="D112" s="60" t="s">
        <v>92</v>
      </c>
      <c r="E112">
        <f t="shared" si="13"/>
        <v>5315.9971235400726</v>
      </c>
      <c r="F112">
        <f t="shared" si="14"/>
        <v>5316</v>
      </c>
      <c r="G112">
        <f t="shared" si="17"/>
        <v>-4.8239200041280128E-3</v>
      </c>
      <c r="I112">
        <f>G112</f>
        <v>-4.8239200041280128E-3</v>
      </c>
      <c r="O112">
        <f t="shared" ca="1" si="16"/>
        <v>2.4066529343252712E-5</v>
      </c>
      <c r="Q112" s="2">
        <f t="shared" si="15"/>
        <v>27293.012799999997</v>
      </c>
    </row>
    <row r="113" spans="1:32" x14ac:dyDescent="0.2">
      <c r="A113" t="s">
        <v>44</v>
      </c>
      <c r="C113" s="19">
        <v>42311.513700000003</v>
      </c>
      <c r="D113" s="19"/>
      <c r="E113">
        <f t="shared" si="13"/>
        <v>5315.9976602019469</v>
      </c>
      <c r="F113">
        <f t="shared" si="14"/>
        <v>5316</v>
      </c>
      <c r="G113">
        <f t="shared" si="17"/>
        <v>-3.9239199977600947E-3</v>
      </c>
      <c r="J113">
        <f>G113</f>
        <v>-3.9239199977600947E-3</v>
      </c>
      <c r="O113">
        <f t="shared" ca="1" si="16"/>
        <v>2.4066529343252712E-5</v>
      </c>
      <c r="Q113" s="2">
        <f t="shared" si="15"/>
        <v>27293.013700000003</v>
      </c>
      <c r="AA113" t="s">
        <v>30</v>
      </c>
      <c r="AB113" t="s">
        <v>35</v>
      </c>
      <c r="AF113" t="s">
        <v>31</v>
      </c>
    </row>
    <row r="114" spans="1:32" x14ac:dyDescent="0.2">
      <c r="A114" t="s">
        <v>46</v>
      </c>
      <c r="C114" s="19">
        <v>42728.099099999999</v>
      </c>
      <c r="D114" s="19"/>
      <c r="E114">
        <f t="shared" si="13"/>
        <v>5564.4037714640435</v>
      </c>
      <c r="F114">
        <f t="shared" si="14"/>
        <v>5564.5</v>
      </c>
      <c r="O114">
        <f t="shared" ca="1" si="16"/>
        <v>-1.0132679561277846E-5</v>
      </c>
      <c r="Q114" s="2">
        <f t="shared" si="15"/>
        <v>27709.599099999999</v>
      </c>
      <c r="U114" s="11">
        <v>-0.16137849000369897</v>
      </c>
      <c r="AA114" t="s">
        <v>30</v>
      </c>
      <c r="AB114" t="s">
        <v>45</v>
      </c>
      <c r="AF114" t="s">
        <v>31</v>
      </c>
    </row>
    <row r="115" spans="1:32" x14ac:dyDescent="0.2">
      <c r="A115" t="s">
        <v>47</v>
      </c>
      <c r="C115" s="19">
        <v>42955.497000000003</v>
      </c>
      <c r="D115" s="19"/>
      <c r="E115">
        <f t="shared" si="13"/>
        <v>5699.9990852896563</v>
      </c>
      <c r="F115">
        <f t="shared" si="14"/>
        <v>5700</v>
      </c>
      <c r="G115">
        <f>+C115-(C$7+F115*C$8)</f>
        <v>-1.5339999954449013E-3</v>
      </c>
      <c r="J115">
        <f>G115</f>
        <v>-1.5339999954449013E-3</v>
      </c>
      <c r="O115">
        <f t="shared" ca="1" si="16"/>
        <v>-2.8780537937792569E-5</v>
      </c>
      <c r="Q115" s="2">
        <f t="shared" si="15"/>
        <v>27936.997000000003</v>
      </c>
      <c r="AA115" t="s">
        <v>30</v>
      </c>
      <c r="AF115" t="s">
        <v>31</v>
      </c>
    </row>
    <row r="116" spans="1:32" x14ac:dyDescent="0.2">
      <c r="A116" t="s">
        <v>48</v>
      </c>
      <c r="C116" s="19">
        <v>43755.432000000001</v>
      </c>
      <c r="D116" s="19"/>
      <c r="E116">
        <f t="shared" si="13"/>
        <v>6176.9931004722484</v>
      </c>
      <c r="F116">
        <f t="shared" si="14"/>
        <v>6177</v>
      </c>
      <c r="G116">
        <f>+C116-(C$7+F116*C$8)</f>
        <v>-1.157074000366265E-2</v>
      </c>
      <c r="I116">
        <f>G116</f>
        <v>-1.157074000366265E-2</v>
      </c>
      <c r="O116">
        <f t="shared" ca="1" si="16"/>
        <v>-9.4426504325965965E-5</v>
      </c>
      <c r="Q116" s="2">
        <f t="shared" si="15"/>
        <v>28736.932000000001</v>
      </c>
      <c r="AA116" t="s">
        <v>32</v>
      </c>
      <c r="AC116">
        <v>9</v>
      </c>
      <c r="AD116" t="s">
        <v>39</v>
      </c>
      <c r="AF116" t="s">
        <v>35</v>
      </c>
    </row>
    <row r="117" spans="1:32" x14ac:dyDescent="0.2">
      <c r="A117" t="s">
        <v>48</v>
      </c>
      <c r="C117" s="19">
        <v>43811.396000000001</v>
      </c>
      <c r="D117" s="19"/>
      <c r="E117">
        <f t="shared" ref="E117:E148" si="19">+(C117-C$7)/C$8</f>
        <v>6210.3639281840988</v>
      </c>
      <c r="F117">
        <f t="shared" ref="F117:F148" si="20">ROUND(2*E117,0)/2</f>
        <v>6210.5</v>
      </c>
      <c r="O117">
        <f t="shared" ca="1" si="16"/>
        <v>-9.9036860455952954E-5</v>
      </c>
      <c r="Q117" s="2">
        <f t="shared" ref="Q117:Q148" si="21">+C117-15018.5</f>
        <v>28792.896000000001</v>
      </c>
      <c r="U117" s="11">
        <v>-0.22819701000116765</v>
      </c>
      <c r="AC117">
        <v>7</v>
      </c>
      <c r="AD117" t="s">
        <v>39</v>
      </c>
      <c r="AF117" t="s">
        <v>35</v>
      </c>
    </row>
    <row r="118" spans="1:32" x14ac:dyDescent="0.2">
      <c r="A118" t="s">
        <v>49</v>
      </c>
      <c r="C118" s="19">
        <v>44082.461000000003</v>
      </c>
      <c r="D118" s="19"/>
      <c r="E118">
        <f t="shared" si="19"/>
        <v>6371.9975393218419</v>
      </c>
      <c r="F118">
        <f t="shared" si="20"/>
        <v>6372</v>
      </c>
      <c r="G118">
        <f t="shared" ref="G118:G149" si="22">+C118-(C$7+F118*C$8)</f>
        <v>-4.126640000322368E-3</v>
      </c>
      <c r="I118">
        <f>G118</f>
        <v>-4.126640000322368E-3</v>
      </c>
      <c r="O118">
        <f t="shared" ca="1" si="16"/>
        <v>-1.2126290567962181E-4</v>
      </c>
      <c r="Q118" s="2">
        <f t="shared" si="21"/>
        <v>29063.961000000003</v>
      </c>
      <c r="AA118" t="s">
        <v>30</v>
      </c>
      <c r="AC118">
        <v>12</v>
      </c>
      <c r="AD118" t="s">
        <v>33</v>
      </c>
      <c r="AF118" t="s">
        <v>35</v>
      </c>
    </row>
    <row r="119" spans="1:32" x14ac:dyDescent="0.2">
      <c r="A119" t="s">
        <v>50</v>
      </c>
      <c r="C119" s="19">
        <v>44171.366999999998</v>
      </c>
      <c r="D119" s="19"/>
      <c r="E119">
        <f t="shared" si="19"/>
        <v>6425.0113840890062</v>
      </c>
      <c r="F119">
        <f t="shared" si="20"/>
        <v>6425</v>
      </c>
      <c r="G119">
        <f t="shared" si="22"/>
        <v>1.9091499998467043E-2</v>
      </c>
      <c r="I119">
        <f>G119</f>
        <v>1.9091499998467043E-2</v>
      </c>
      <c r="O119">
        <f t="shared" ca="1" si="16"/>
        <v>-1.2855690194497438E-4</v>
      </c>
      <c r="Q119" s="2">
        <f t="shared" si="21"/>
        <v>29152.866999999998</v>
      </c>
      <c r="AA119" t="s">
        <v>32</v>
      </c>
      <c r="AF119" t="s">
        <v>31</v>
      </c>
    </row>
    <row r="120" spans="1:32" x14ac:dyDescent="0.2">
      <c r="A120" s="15" t="s">
        <v>51</v>
      </c>
      <c r="B120" s="13" t="s">
        <v>68</v>
      </c>
      <c r="C120" s="17">
        <v>44480.761299999998</v>
      </c>
      <c r="D120" s="17">
        <v>1.1999999999999999E-3</v>
      </c>
      <c r="E120">
        <f t="shared" si="19"/>
        <v>6609.5004106119213</v>
      </c>
      <c r="F120">
        <f t="shared" si="20"/>
        <v>6609.5</v>
      </c>
      <c r="G120">
        <f t="shared" si="22"/>
        <v>6.8860999454045668E-4</v>
      </c>
      <c r="J120">
        <f>G120</f>
        <v>6.8860999454045668E-4</v>
      </c>
      <c r="O120">
        <f t="shared" ca="1" si="16"/>
        <v>-1.5394826630266405E-4</v>
      </c>
      <c r="Q120" s="2">
        <f t="shared" si="21"/>
        <v>29462.261299999998</v>
      </c>
    </row>
    <row r="121" spans="1:32" x14ac:dyDescent="0.2">
      <c r="A121" s="15" t="s">
        <v>51</v>
      </c>
      <c r="B121" s="13"/>
      <c r="C121" s="17">
        <v>44833.777699999999</v>
      </c>
      <c r="D121" s="17">
        <v>1.1999999999999999E-3</v>
      </c>
      <c r="E121">
        <f t="shared" si="19"/>
        <v>6820.0009013534245</v>
      </c>
      <c r="F121">
        <f t="shared" si="20"/>
        <v>6820</v>
      </c>
      <c r="G121">
        <f t="shared" si="22"/>
        <v>1.5115999995032325E-3</v>
      </c>
      <c r="J121">
        <f>G121</f>
        <v>1.5115999995032325E-3</v>
      </c>
      <c r="O121">
        <f t="shared" ca="1" si="16"/>
        <v>-1.8291781750750797E-4</v>
      </c>
      <c r="Q121" s="2">
        <f t="shared" si="21"/>
        <v>29815.277699999999</v>
      </c>
    </row>
    <row r="122" spans="1:32" x14ac:dyDescent="0.2">
      <c r="A122" t="s">
        <v>52</v>
      </c>
      <c r="C122" s="19">
        <v>45531.41</v>
      </c>
      <c r="D122" s="19"/>
      <c r="E122">
        <f t="shared" si="19"/>
        <v>7235.9927405629478</v>
      </c>
      <c r="F122">
        <f t="shared" si="20"/>
        <v>7236</v>
      </c>
      <c r="G122">
        <f t="shared" si="22"/>
        <v>-1.2174319999758154E-2</v>
      </c>
      <c r="I122">
        <f>G122</f>
        <v>-1.2174319999758154E-2</v>
      </c>
      <c r="O122">
        <f t="shared" ca="1" si="16"/>
        <v>-2.401688070619737E-4</v>
      </c>
      <c r="Q122" s="2">
        <f t="shared" si="21"/>
        <v>30512.910000000003</v>
      </c>
      <c r="AA122" t="s">
        <v>32</v>
      </c>
      <c r="AC122">
        <v>7</v>
      </c>
      <c r="AD122" t="s">
        <v>33</v>
      </c>
      <c r="AF122" t="s">
        <v>35</v>
      </c>
    </row>
    <row r="123" spans="1:32" x14ac:dyDescent="0.2">
      <c r="A123" t="s">
        <v>54</v>
      </c>
      <c r="C123" s="19">
        <v>45578.383000000002</v>
      </c>
      <c r="D123" s="19"/>
      <c r="E123">
        <f t="shared" si="19"/>
        <v>7264.0023161849313</v>
      </c>
      <c r="F123">
        <f t="shared" si="20"/>
        <v>7264</v>
      </c>
      <c r="G123">
        <f t="shared" si="22"/>
        <v>3.884320001816377E-3</v>
      </c>
      <c r="I123">
        <f>G123</f>
        <v>3.884320001816377E-3</v>
      </c>
      <c r="O123">
        <f t="shared" ca="1" si="16"/>
        <v>-2.4402223905121653E-4</v>
      </c>
      <c r="Q123" s="2">
        <f t="shared" si="21"/>
        <v>30559.883000000002</v>
      </c>
      <c r="AA123" t="s">
        <v>32</v>
      </c>
      <c r="AC123">
        <v>14</v>
      </c>
      <c r="AD123" t="s">
        <v>53</v>
      </c>
      <c r="AF123" t="s">
        <v>35</v>
      </c>
    </row>
    <row r="124" spans="1:32" x14ac:dyDescent="0.2">
      <c r="A124" t="s">
        <v>55</v>
      </c>
      <c r="C124" s="19">
        <v>45930.555099999998</v>
      </c>
      <c r="D124" s="19"/>
      <c r="E124">
        <f t="shared" si="19"/>
        <v>7473.9993584624717</v>
      </c>
      <c r="F124">
        <f t="shared" si="20"/>
        <v>7474</v>
      </c>
      <c r="G124">
        <f t="shared" si="22"/>
        <v>-1.0758800053736195E-3</v>
      </c>
      <c r="J124">
        <f>G124</f>
        <v>-1.0758800053736195E-3</v>
      </c>
      <c r="O124">
        <f t="shared" ca="1" si="16"/>
        <v>-2.7292297897053819E-4</v>
      </c>
      <c r="Q124" s="2">
        <f t="shared" si="21"/>
        <v>30912.055099999998</v>
      </c>
      <c r="AA124" t="s">
        <v>30</v>
      </c>
      <c r="AC124">
        <v>8</v>
      </c>
      <c r="AD124" t="s">
        <v>33</v>
      </c>
      <c r="AF124" t="s">
        <v>35</v>
      </c>
    </row>
    <row r="125" spans="1:32" x14ac:dyDescent="0.2">
      <c r="A125" t="s">
        <v>56</v>
      </c>
      <c r="C125" s="19">
        <v>46616.469499999999</v>
      </c>
      <c r="D125" s="19"/>
      <c r="E125">
        <f t="shared" si="19"/>
        <v>7883.0039197425258</v>
      </c>
      <c r="F125">
        <f t="shared" si="20"/>
        <v>7883</v>
      </c>
      <c r="G125">
        <f t="shared" si="22"/>
        <v>6.5735399984987453E-3</v>
      </c>
      <c r="J125">
        <f>G125</f>
        <v>6.5735399984987453E-3</v>
      </c>
      <c r="O125">
        <f t="shared" ca="1" si="16"/>
        <v>-3.2921061052769321E-4</v>
      </c>
      <c r="Q125" s="2">
        <f t="shared" si="21"/>
        <v>31597.969499999999</v>
      </c>
      <c r="AA125" t="s">
        <v>30</v>
      </c>
      <c r="AC125">
        <v>7</v>
      </c>
      <c r="AD125" t="s">
        <v>33</v>
      </c>
      <c r="AF125" t="s">
        <v>35</v>
      </c>
    </row>
    <row r="126" spans="1:32" x14ac:dyDescent="0.2">
      <c r="A126" t="s">
        <v>57</v>
      </c>
      <c r="C126" s="19">
        <v>46715.4156</v>
      </c>
      <c r="D126" s="19"/>
      <c r="E126">
        <f t="shared" si="19"/>
        <v>7942.0045854536884</v>
      </c>
      <c r="F126">
        <f t="shared" si="20"/>
        <v>7942</v>
      </c>
      <c r="G126">
        <f t="shared" si="22"/>
        <v>7.6899600026081316E-3</v>
      </c>
      <c r="J126">
        <f>G126</f>
        <v>7.6899600026081316E-3</v>
      </c>
      <c r="O126">
        <f t="shared" ca="1" si="16"/>
        <v>-3.3733034221931218E-4</v>
      </c>
      <c r="Q126" s="2">
        <f t="shared" si="21"/>
        <v>31696.9156</v>
      </c>
      <c r="AA126" t="s">
        <v>30</v>
      </c>
      <c r="AF126" t="s">
        <v>31</v>
      </c>
    </row>
    <row r="127" spans="1:32" x14ac:dyDescent="0.2">
      <c r="A127" t="s">
        <v>58</v>
      </c>
      <c r="C127" s="19">
        <v>47072.621099999997</v>
      </c>
      <c r="D127" s="19"/>
      <c r="E127">
        <f t="shared" si="19"/>
        <v>8155.0029986876443</v>
      </c>
      <c r="F127">
        <f t="shared" si="20"/>
        <v>8155</v>
      </c>
      <c r="G127">
        <f t="shared" si="22"/>
        <v>5.0288999991607852E-3</v>
      </c>
      <c r="J127">
        <f>G127</f>
        <v>5.0288999991607852E-3</v>
      </c>
      <c r="O127">
        <f t="shared" ca="1" si="16"/>
        <v>-3.6664394985176695E-4</v>
      </c>
      <c r="Q127" s="2">
        <f t="shared" si="21"/>
        <v>32054.121099999997</v>
      </c>
      <c r="AA127" t="s">
        <v>30</v>
      </c>
      <c r="AF127" t="s">
        <v>31</v>
      </c>
    </row>
    <row r="128" spans="1:32" x14ac:dyDescent="0.2">
      <c r="A128" t="s">
        <v>59</v>
      </c>
      <c r="C128" s="19">
        <v>47094.421399999999</v>
      </c>
      <c r="D128" s="19"/>
      <c r="E128">
        <f t="shared" si="19"/>
        <v>8168.0023206690375</v>
      </c>
      <c r="F128">
        <f t="shared" si="20"/>
        <v>8168</v>
      </c>
      <c r="G128">
        <f t="shared" si="22"/>
        <v>3.8918399950489402E-3</v>
      </c>
      <c r="J128">
        <f>G128</f>
        <v>3.8918399950489402E-3</v>
      </c>
      <c r="O128">
        <f t="shared" ca="1" si="16"/>
        <v>-3.6843304327534407E-4</v>
      </c>
      <c r="Q128" s="2">
        <f t="shared" si="21"/>
        <v>32075.921399999999</v>
      </c>
      <c r="AA128" t="s">
        <v>30</v>
      </c>
      <c r="AF128" t="s">
        <v>31</v>
      </c>
    </row>
    <row r="129" spans="1:32" x14ac:dyDescent="0.2">
      <c r="A129" t="s">
        <v>61</v>
      </c>
      <c r="C129" s="19">
        <v>47364.428</v>
      </c>
      <c r="D129" s="19"/>
      <c r="E129">
        <f t="shared" si="19"/>
        <v>8329.0048174466519</v>
      </c>
      <c r="F129">
        <f t="shared" si="20"/>
        <v>8329</v>
      </c>
      <c r="G129">
        <f t="shared" si="22"/>
        <v>8.0790200008777902E-3</v>
      </c>
      <c r="I129">
        <f>G129</f>
        <v>8.0790200008777902E-3</v>
      </c>
      <c r="O129">
        <f t="shared" ca="1" si="16"/>
        <v>-3.9059027721349057E-4</v>
      </c>
      <c r="Q129" s="2">
        <f t="shared" si="21"/>
        <v>32345.928</v>
      </c>
      <c r="AA129" t="s">
        <v>32</v>
      </c>
      <c r="AC129">
        <v>8</v>
      </c>
      <c r="AD129" t="s">
        <v>60</v>
      </c>
      <c r="AF129" t="s">
        <v>35</v>
      </c>
    </row>
    <row r="130" spans="1:32" x14ac:dyDescent="0.2">
      <c r="A130" t="s">
        <v>62</v>
      </c>
      <c r="C130" s="19">
        <v>47436.533499999998</v>
      </c>
      <c r="D130" s="19"/>
      <c r="E130">
        <f t="shared" si="19"/>
        <v>8372.0006758123291</v>
      </c>
      <c r="F130">
        <f t="shared" si="20"/>
        <v>8372</v>
      </c>
      <c r="G130">
        <f t="shared" si="22"/>
        <v>1.1333599977660924E-3</v>
      </c>
      <c r="J130">
        <f>G130</f>
        <v>1.1333599977660924E-3</v>
      </c>
      <c r="O130">
        <f t="shared" ca="1" si="16"/>
        <v>-3.9650804776839932E-4</v>
      </c>
      <c r="Q130" s="2">
        <f t="shared" si="21"/>
        <v>32418.033499999998</v>
      </c>
      <c r="AA130" t="s">
        <v>30</v>
      </c>
      <c r="AF130" t="s">
        <v>31</v>
      </c>
    </row>
    <row r="131" spans="1:32" x14ac:dyDescent="0.2">
      <c r="A131" s="60" t="s">
        <v>478</v>
      </c>
      <c r="B131" s="63" t="s">
        <v>70</v>
      </c>
      <c r="C131" s="60">
        <v>47436.533900000002</v>
      </c>
      <c r="D131" s="60" t="s">
        <v>92</v>
      </c>
      <c r="E131">
        <f t="shared" si="19"/>
        <v>8372.0009143287189</v>
      </c>
      <c r="F131">
        <f t="shared" si="20"/>
        <v>8372</v>
      </c>
      <c r="G131">
        <f t="shared" si="22"/>
        <v>1.5333600022131577E-3</v>
      </c>
      <c r="I131">
        <f>G131</f>
        <v>1.5333600022131577E-3</v>
      </c>
      <c r="O131">
        <f t="shared" ca="1" si="16"/>
        <v>-3.9650804776839932E-4</v>
      </c>
      <c r="Q131" s="2">
        <f t="shared" si="21"/>
        <v>32418.033900000002</v>
      </c>
    </row>
    <row r="132" spans="1:32" x14ac:dyDescent="0.2">
      <c r="A132" t="s">
        <v>63</v>
      </c>
      <c r="C132" s="19">
        <v>48501.451000000001</v>
      </c>
      <c r="D132" s="19"/>
      <c r="E132">
        <f t="shared" si="19"/>
        <v>9007.0013623221221</v>
      </c>
      <c r="F132">
        <f t="shared" si="20"/>
        <v>9007</v>
      </c>
      <c r="G132">
        <f t="shared" si="22"/>
        <v>2.2846599968033843E-3</v>
      </c>
      <c r="N132">
        <f>G132</f>
        <v>2.2846599968033843E-3</v>
      </c>
      <c r="O132">
        <f t="shared" ca="1" si="16"/>
        <v>-4.8389838038158622E-4</v>
      </c>
      <c r="Q132" s="2">
        <f t="shared" si="21"/>
        <v>33482.951000000001</v>
      </c>
      <c r="AA132" t="s">
        <v>32</v>
      </c>
      <c r="AF132" t="s">
        <v>31</v>
      </c>
    </row>
    <row r="133" spans="1:32" x14ac:dyDescent="0.2">
      <c r="A133" t="s">
        <v>64</v>
      </c>
      <c r="B133" s="5"/>
      <c r="C133" s="19">
        <v>50044.322699999997</v>
      </c>
      <c r="D133" s="19"/>
      <c r="E133">
        <f t="shared" si="19"/>
        <v>9927.0018212276482</v>
      </c>
      <c r="F133">
        <f t="shared" si="20"/>
        <v>9927</v>
      </c>
      <c r="G133">
        <f t="shared" si="22"/>
        <v>3.0542599924956448E-3</v>
      </c>
      <c r="J133">
        <f t="shared" ref="J133:J142" si="23">G133</f>
        <v>3.0542599924956448E-3</v>
      </c>
      <c r="O133">
        <f t="shared" ca="1" si="16"/>
        <v>-6.1051114574242377E-4</v>
      </c>
      <c r="Q133" s="2">
        <f t="shared" si="21"/>
        <v>35025.822699999997</v>
      </c>
      <c r="AA133" t="s">
        <v>30</v>
      </c>
      <c r="AB133" t="s">
        <v>35</v>
      </c>
      <c r="AF133" t="s">
        <v>31</v>
      </c>
    </row>
    <row r="134" spans="1:32" x14ac:dyDescent="0.2">
      <c r="A134" t="s">
        <v>64</v>
      </c>
      <c r="B134" s="5"/>
      <c r="C134" s="19">
        <v>50044.325799999999</v>
      </c>
      <c r="D134" s="19"/>
      <c r="E134">
        <f t="shared" si="19"/>
        <v>9927.0036697296491</v>
      </c>
      <c r="F134">
        <f t="shared" si="20"/>
        <v>9927</v>
      </c>
      <c r="G134">
        <f t="shared" si="22"/>
        <v>6.1542599942185916E-3</v>
      </c>
      <c r="J134">
        <f t="shared" si="23"/>
        <v>6.1542599942185916E-3</v>
      </c>
      <c r="O134">
        <f t="shared" ca="1" si="16"/>
        <v>-6.1051114574242377E-4</v>
      </c>
      <c r="Q134" s="2">
        <f t="shared" si="21"/>
        <v>35025.825799999999</v>
      </c>
      <c r="AA134" t="s">
        <v>30</v>
      </c>
      <c r="AB134" t="s">
        <v>35</v>
      </c>
      <c r="AF134" t="s">
        <v>31</v>
      </c>
    </row>
    <row r="135" spans="1:32" x14ac:dyDescent="0.2">
      <c r="A135" t="s">
        <v>66</v>
      </c>
      <c r="B135" s="5"/>
      <c r="C135" s="19">
        <v>50230.459699999999</v>
      </c>
      <c r="D135" s="19">
        <v>2.0000000000000001E-4</v>
      </c>
      <c r="E135">
        <f t="shared" si="19"/>
        <v>10037.993633067414</v>
      </c>
      <c r="F135">
        <f t="shared" si="20"/>
        <v>10038</v>
      </c>
      <c r="G135">
        <f t="shared" si="22"/>
        <v>-1.0677560007025022E-2</v>
      </c>
      <c r="J135">
        <f t="shared" si="23"/>
        <v>-1.0677560007025022E-2</v>
      </c>
      <c r="O135">
        <f t="shared" ca="1" si="16"/>
        <v>-6.2578725112835101E-4</v>
      </c>
      <c r="Q135" s="2">
        <f t="shared" si="21"/>
        <v>35211.959699999999</v>
      </c>
      <c r="AA135" t="s">
        <v>65</v>
      </c>
      <c r="AF135" t="s">
        <v>31</v>
      </c>
    </row>
    <row r="136" spans="1:32" x14ac:dyDescent="0.2">
      <c r="A136" s="60" t="s">
        <v>66</v>
      </c>
      <c r="B136" s="63" t="s">
        <v>70</v>
      </c>
      <c r="C136" s="60">
        <v>50230.460800000001</v>
      </c>
      <c r="D136" s="60" t="s">
        <v>92</v>
      </c>
      <c r="E136">
        <f t="shared" si="19"/>
        <v>10037.99428898748</v>
      </c>
      <c r="F136">
        <f t="shared" si="20"/>
        <v>10038</v>
      </c>
      <c r="G136">
        <f t="shared" si="22"/>
        <v>-9.5775600057095289E-3</v>
      </c>
      <c r="J136">
        <f t="shared" si="23"/>
        <v>-9.5775600057095289E-3</v>
      </c>
      <c r="O136">
        <f t="shared" ca="1" si="16"/>
        <v>-6.2578725112835101E-4</v>
      </c>
      <c r="Q136" s="2">
        <f t="shared" si="21"/>
        <v>35211.960800000001</v>
      </c>
    </row>
    <row r="137" spans="1:32" x14ac:dyDescent="0.2">
      <c r="A137" s="60" t="s">
        <v>67</v>
      </c>
      <c r="B137" s="63" t="s">
        <v>68</v>
      </c>
      <c r="C137" s="60">
        <v>50962.4954</v>
      </c>
      <c r="D137" s="60" t="s">
        <v>92</v>
      </c>
      <c r="E137">
        <f t="shared" si="19"/>
        <v>10474.499908952332</v>
      </c>
      <c r="F137">
        <f t="shared" si="20"/>
        <v>10474.5</v>
      </c>
      <c r="G137">
        <f t="shared" si="22"/>
        <v>-1.5269000141415745E-4</v>
      </c>
      <c r="J137">
        <f t="shared" si="23"/>
        <v>-1.5269000141415745E-4</v>
      </c>
      <c r="O137">
        <f t="shared" ca="1" si="16"/>
        <v>-6.858595033892266E-4</v>
      </c>
      <c r="Q137" s="2">
        <f t="shared" si="21"/>
        <v>35943.9954</v>
      </c>
    </row>
    <row r="138" spans="1:32" x14ac:dyDescent="0.2">
      <c r="A138" s="36" t="s">
        <v>67</v>
      </c>
      <c r="B138" s="37" t="s">
        <v>68</v>
      </c>
      <c r="C138" s="38">
        <v>50962.496400000004</v>
      </c>
      <c r="D138" s="38">
        <v>1E-4</v>
      </c>
      <c r="E138">
        <f t="shared" si="19"/>
        <v>10474.500505243301</v>
      </c>
      <c r="F138">
        <f t="shared" si="20"/>
        <v>10474.5</v>
      </c>
      <c r="G138">
        <f t="shared" si="22"/>
        <v>8.4731000242754817E-4</v>
      </c>
      <c r="J138">
        <f t="shared" si="23"/>
        <v>8.4731000242754817E-4</v>
      </c>
      <c r="O138">
        <f t="shared" ca="1" si="16"/>
        <v>-6.858595033892266E-4</v>
      </c>
      <c r="Q138" s="2">
        <f t="shared" si="21"/>
        <v>35943.996400000004</v>
      </c>
      <c r="AA138" t="s">
        <v>43</v>
      </c>
      <c r="AB138" t="s">
        <v>41</v>
      </c>
      <c r="AF138" t="s">
        <v>31</v>
      </c>
    </row>
    <row r="139" spans="1:32" x14ac:dyDescent="0.2">
      <c r="A139" s="60" t="s">
        <v>67</v>
      </c>
      <c r="B139" s="63" t="s">
        <v>68</v>
      </c>
      <c r="C139" s="60">
        <v>51014.483</v>
      </c>
      <c r="D139" s="60" t="s">
        <v>92</v>
      </c>
      <c r="E139">
        <f t="shared" si="19"/>
        <v>10505.499645260539</v>
      </c>
      <c r="F139">
        <f t="shared" si="20"/>
        <v>10505.5</v>
      </c>
      <c r="G139">
        <f t="shared" si="22"/>
        <v>-5.9491000138223171E-4</v>
      </c>
      <c r="J139">
        <f t="shared" si="23"/>
        <v>-5.9491000138223171E-4</v>
      </c>
      <c r="O139">
        <f t="shared" ca="1" si="16"/>
        <v>-6.9012580309160275E-4</v>
      </c>
      <c r="Q139" s="2">
        <f t="shared" si="21"/>
        <v>35995.983</v>
      </c>
    </row>
    <row r="140" spans="1:32" x14ac:dyDescent="0.2">
      <c r="A140" s="36" t="s">
        <v>67</v>
      </c>
      <c r="B140" s="37" t="s">
        <v>68</v>
      </c>
      <c r="C140" s="38">
        <v>51014.483999999997</v>
      </c>
      <c r="D140" s="38">
        <v>5.0000000000000001E-4</v>
      </c>
      <c r="E140">
        <f t="shared" si="19"/>
        <v>10505.500241551505</v>
      </c>
      <c r="F140">
        <f t="shared" si="20"/>
        <v>10505.5</v>
      </c>
      <c r="G140">
        <f t="shared" si="22"/>
        <v>4.0508999518351629E-4</v>
      </c>
      <c r="J140">
        <f t="shared" si="23"/>
        <v>4.0508999518351629E-4</v>
      </c>
      <c r="O140">
        <f t="shared" ca="1" si="16"/>
        <v>-6.9012580309160275E-4</v>
      </c>
      <c r="Q140" s="2">
        <f t="shared" si="21"/>
        <v>35995.983999999997</v>
      </c>
      <c r="AA140" t="s">
        <v>43</v>
      </c>
      <c r="AB140" t="s">
        <v>41</v>
      </c>
      <c r="AF140" t="s">
        <v>31</v>
      </c>
    </row>
    <row r="141" spans="1:32" x14ac:dyDescent="0.2">
      <c r="A141" s="39" t="s">
        <v>71</v>
      </c>
      <c r="B141" s="40" t="s">
        <v>68</v>
      </c>
      <c r="C141" s="39">
        <v>51056.410499999998</v>
      </c>
      <c r="D141" s="39">
        <v>4.0000000000000002E-4</v>
      </c>
      <c r="E141">
        <f t="shared" si="19"/>
        <v>10530.500634805399</v>
      </c>
      <c r="F141">
        <f t="shared" si="20"/>
        <v>10530.5</v>
      </c>
      <c r="G141">
        <f t="shared" si="22"/>
        <v>1.0645899965311401E-3</v>
      </c>
      <c r="J141">
        <f t="shared" si="23"/>
        <v>1.0645899965311401E-3</v>
      </c>
      <c r="O141">
        <f t="shared" ca="1" si="16"/>
        <v>-6.9356636736771248E-4</v>
      </c>
      <c r="Q141" s="2">
        <f t="shared" si="21"/>
        <v>36037.910499999998</v>
      </c>
    </row>
    <row r="142" spans="1:32" x14ac:dyDescent="0.2">
      <c r="A142" s="36" t="s">
        <v>71</v>
      </c>
      <c r="B142" s="41" t="s">
        <v>68</v>
      </c>
      <c r="C142" s="42">
        <v>51061.444600000003</v>
      </c>
      <c r="D142" s="42">
        <v>8.0000000000000004E-4</v>
      </c>
      <c r="E142">
        <f t="shared" si="19"/>
        <v>10533.502423165493</v>
      </c>
      <c r="F142">
        <f t="shared" si="20"/>
        <v>10533.5</v>
      </c>
      <c r="G142">
        <f t="shared" si="22"/>
        <v>4.0637299971422181E-3</v>
      </c>
      <c r="H142" s="10"/>
      <c r="J142">
        <f t="shared" si="23"/>
        <v>4.0637299971422181E-3</v>
      </c>
      <c r="O142">
        <f t="shared" ca="1" si="16"/>
        <v>-6.9397923508084558E-4</v>
      </c>
      <c r="Q142" s="2">
        <f t="shared" si="21"/>
        <v>36042.944600000003</v>
      </c>
    </row>
    <row r="143" spans="1:32" x14ac:dyDescent="0.2">
      <c r="A143" s="36" t="s">
        <v>72</v>
      </c>
      <c r="B143" s="41" t="s">
        <v>70</v>
      </c>
      <c r="C143" s="38">
        <v>51689.489000000001</v>
      </c>
      <c r="D143" s="42">
        <v>1E-3</v>
      </c>
      <c r="E143">
        <f t="shared" si="19"/>
        <v>10907.999626149414</v>
      </c>
      <c r="F143">
        <f t="shared" si="20"/>
        <v>10908</v>
      </c>
      <c r="G143">
        <f t="shared" si="22"/>
        <v>-6.2695999804418534E-4</v>
      </c>
      <c r="K143">
        <f>G143</f>
        <v>-6.2695999804418534E-4</v>
      </c>
      <c r="O143">
        <f t="shared" ca="1" si="16"/>
        <v>-7.455188879369691E-4</v>
      </c>
      <c r="Q143" s="2">
        <f t="shared" si="21"/>
        <v>36670.989000000001</v>
      </c>
    </row>
    <row r="144" spans="1:32" x14ac:dyDescent="0.2">
      <c r="A144" s="38" t="s">
        <v>91</v>
      </c>
      <c r="B144" s="37" t="s">
        <v>70</v>
      </c>
      <c r="C144" s="38">
        <v>51788.442000000003</v>
      </c>
      <c r="D144" s="38" t="s">
        <v>92</v>
      </c>
      <c r="E144">
        <f t="shared" si="19"/>
        <v>10967.004406268254</v>
      </c>
      <c r="F144">
        <f t="shared" si="20"/>
        <v>10967</v>
      </c>
      <c r="G144">
        <f t="shared" si="22"/>
        <v>7.3894599991035648E-3</v>
      </c>
      <c r="I144">
        <f>G144</f>
        <v>7.3894599991035648E-3</v>
      </c>
      <c r="O144">
        <f t="shared" ca="1" si="16"/>
        <v>-7.5363861962858807E-4</v>
      </c>
      <c r="Q144" s="2">
        <f t="shared" si="21"/>
        <v>36769.942000000003</v>
      </c>
    </row>
    <row r="145" spans="1:17" x14ac:dyDescent="0.2">
      <c r="A145" s="60" t="s">
        <v>514</v>
      </c>
      <c r="B145" s="63" t="s">
        <v>70</v>
      </c>
      <c r="C145" s="60">
        <v>52053.411</v>
      </c>
      <c r="D145" s="60" t="s">
        <v>92</v>
      </c>
      <c r="E145">
        <f t="shared" si="19"/>
        <v>11125.003027667388</v>
      </c>
      <c r="F145">
        <f t="shared" si="20"/>
        <v>11125</v>
      </c>
      <c r="G145">
        <f t="shared" si="22"/>
        <v>5.0774999981513247E-3</v>
      </c>
      <c r="I145">
        <f>G145</f>
        <v>5.0774999981513247E-3</v>
      </c>
      <c r="O145">
        <f t="shared" ca="1" si="16"/>
        <v>-7.7538298585360147E-4</v>
      </c>
      <c r="Q145" s="2">
        <f t="shared" si="21"/>
        <v>37034.911</v>
      </c>
    </row>
    <row r="146" spans="1:17" x14ac:dyDescent="0.2">
      <c r="A146" s="60" t="s">
        <v>518</v>
      </c>
      <c r="B146" s="63" t="s">
        <v>70</v>
      </c>
      <c r="C146" s="60">
        <v>52442.493000000002</v>
      </c>
      <c r="D146" s="60" t="s">
        <v>92</v>
      </c>
      <c r="E146">
        <f t="shared" si="19"/>
        <v>11357.009109930665</v>
      </c>
      <c r="F146">
        <f t="shared" si="20"/>
        <v>11357</v>
      </c>
      <c r="G146">
        <f t="shared" si="22"/>
        <v>1.5277660000720061E-2</v>
      </c>
      <c r="I146">
        <f>G146</f>
        <v>1.5277660000720061E-2</v>
      </c>
      <c r="O146">
        <f t="shared" ca="1" si="16"/>
        <v>-8.0731142233589977E-4</v>
      </c>
      <c r="Q146" s="2">
        <f t="shared" si="21"/>
        <v>37423.993000000002</v>
      </c>
    </row>
    <row r="147" spans="1:17" x14ac:dyDescent="0.2">
      <c r="A147" s="36" t="s">
        <v>69</v>
      </c>
      <c r="B147" s="41" t="s">
        <v>68</v>
      </c>
      <c r="C147" s="42">
        <v>52500.324999999997</v>
      </c>
      <c r="D147" s="42">
        <v>5.0000000000000001E-3</v>
      </c>
      <c r="E147">
        <f t="shared" si="19"/>
        <v>11391.493809170024</v>
      </c>
      <c r="F147">
        <f t="shared" si="20"/>
        <v>11391.5</v>
      </c>
      <c r="G147">
        <f t="shared" si="22"/>
        <v>-1.0382230000686832E-2</v>
      </c>
      <c r="H147" s="10"/>
      <c r="K147">
        <f>G147</f>
        <v>-1.0382230000686832E-2</v>
      </c>
      <c r="O147">
        <f t="shared" ca="1" si="16"/>
        <v>-8.1205940103693105E-4</v>
      </c>
      <c r="Q147" s="2">
        <f t="shared" si="21"/>
        <v>37481.824999999997</v>
      </c>
    </row>
    <row r="148" spans="1:17" x14ac:dyDescent="0.2">
      <c r="A148" s="36" t="s">
        <v>69</v>
      </c>
      <c r="B148" s="41" t="s">
        <v>70</v>
      </c>
      <c r="C148" s="42">
        <v>52501.173600000002</v>
      </c>
      <c r="D148" s="42">
        <v>1.9E-3</v>
      </c>
      <c r="E148">
        <f t="shared" si="19"/>
        <v>11391.999821685149</v>
      </c>
      <c r="F148">
        <f t="shared" si="20"/>
        <v>11392</v>
      </c>
      <c r="G148">
        <f t="shared" si="22"/>
        <v>-2.9904000257374719E-4</v>
      </c>
      <c r="K148">
        <f>G148</f>
        <v>-2.9904000257374719E-4</v>
      </c>
      <c r="O148">
        <f t="shared" ca="1" si="16"/>
        <v>-8.1212821232245331E-4</v>
      </c>
      <c r="Q148" s="2">
        <f t="shared" si="21"/>
        <v>37482.673600000002</v>
      </c>
    </row>
    <row r="149" spans="1:17" x14ac:dyDescent="0.2">
      <c r="A149" s="12" t="s">
        <v>73</v>
      </c>
      <c r="B149" s="41" t="s">
        <v>68</v>
      </c>
      <c r="C149" s="42">
        <v>52795.491999999998</v>
      </c>
      <c r="D149" s="42">
        <v>2E-3</v>
      </c>
      <c r="E149">
        <f t="shared" ref="E149:E167" si="24">+(C149-C$7)/C$8</f>
        <v>11567.499225209329</v>
      </c>
      <c r="F149">
        <f t="shared" ref="F149:F171" si="25">ROUND(2*E149,0)/2</f>
        <v>11567.5</v>
      </c>
      <c r="G149">
        <f t="shared" si="22"/>
        <v>-1.2993499985896051E-3</v>
      </c>
      <c r="K149">
        <f>G149</f>
        <v>-1.2993499985896051E-3</v>
      </c>
      <c r="O149">
        <f t="shared" ca="1" si="16"/>
        <v>-8.3628097354074347E-4</v>
      </c>
      <c r="Q149" s="2">
        <f t="shared" ref="Q149:Q167" si="26">+C149-15018.5</f>
        <v>37776.991999999998</v>
      </c>
    </row>
    <row r="150" spans="1:17" x14ac:dyDescent="0.2">
      <c r="A150" s="39" t="s">
        <v>91</v>
      </c>
      <c r="B150" s="40" t="s">
        <v>70</v>
      </c>
      <c r="C150" s="39">
        <v>52858.378729999997</v>
      </c>
      <c r="D150" s="39">
        <v>3.5999999999999999E-3</v>
      </c>
      <c r="E150">
        <f t="shared" si="24"/>
        <v>11604.998014291446</v>
      </c>
      <c r="F150">
        <f t="shared" si="25"/>
        <v>11605</v>
      </c>
      <c r="G150">
        <f t="shared" ref="G150:G167" si="27">+C150-(C$7+F150*C$8)</f>
        <v>-3.3301000075880438E-3</v>
      </c>
      <c r="K150">
        <f>G150</f>
        <v>-3.3301000075880438E-3</v>
      </c>
      <c r="O150">
        <f t="shared" ref="O150:O167" ca="1" si="28">+C$11+C$12*F150</f>
        <v>-8.4144181995490807E-4</v>
      </c>
      <c r="Q150" s="2">
        <f t="shared" si="26"/>
        <v>37839.878729999997</v>
      </c>
    </row>
    <row r="151" spans="1:17" x14ac:dyDescent="0.2">
      <c r="A151" s="38" t="s">
        <v>91</v>
      </c>
      <c r="B151" s="37" t="s">
        <v>70</v>
      </c>
      <c r="C151" s="38">
        <v>52905.338060000002</v>
      </c>
      <c r="D151" s="38">
        <v>2.3E-3</v>
      </c>
      <c r="E151">
        <f t="shared" si="24"/>
        <v>11632.999438615905</v>
      </c>
      <c r="F151">
        <f t="shared" si="25"/>
        <v>11633</v>
      </c>
      <c r="G151">
        <f t="shared" si="27"/>
        <v>-9.4145999901229516E-4</v>
      </c>
      <c r="K151">
        <f>G151</f>
        <v>-9.4145999901229516E-4</v>
      </c>
      <c r="O151">
        <f t="shared" ca="1" si="28"/>
        <v>-8.452952519441509E-4</v>
      </c>
      <c r="Q151" s="2">
        <f t="shared" si="26"/>
        <v>37886.838060000002</v>
      </c>
    </row>
    <row r="152" spans="1:17" x14ac:dyDescent="0.2">
      <c r="A152" s="39" t="s">
        <v>79</v>
      </c>
      <c r="B152" s="43" t="s">
        <v>70</v>
      </c>
      <c r="C152" s="44">
        <v>53232.360699999997</v>
      </c>
      <c r="D152" s="44">
        <v>2.9999999999999997E-4</v>
      </c>
      <c r="E152">
        <f t="shared" si="24"/>
        <v>11828.00008505494</v>
      </c>
      <c r="F152">
        <f t="shared" si="25"/>
        <v>11828</v>
      </c>
      <c r="G152">
        <f t="shared" si="27"/>
        <v>1.4263999037211761E-4</v>
      </c>
      <c r="J152">
        <f>G152</f>
        <v>1.4263999037211761E-4</v>
      </c>
      <c r="O152">
        <f t="shared" ca="1" si="28"/>
        <v>-8.7213165329780686E-4</v>
      </c>
      <c r="Q152" s="2">
        <f t="shared" si="26"/>
        <v>38213.860699999997</v>
      </c>
    </row>
    <row r="153" spans="1:17" x14ac:dyDescent="0.2">
      <c r="A153" s="39" t="s">
        <v>79</v>
      </c>
      <c r="B153" s="43" t="s">
        <v>70</v>
      </c>
      <c r="C153" s="44">
        <v>53247.454299999998</v>
      </c>
      <c r="D153" s="44">
        <v>5.0000000000000001E-4</v>
      </c>
      <c r="E153">
        <f t="shared" si="24"/>
        <v>11837.000262403801</v>
      </c>
      <c r="F153">
        <f t="shared" si="25"/>
        <v>11837</v>
      </c>
      <c r="G153">
        <f t="shared" si="27"/>
        <v>4.4006000098306686E-4</v>
      </c>
      <c r="J153">
        <f>G153</f>
        <v>4.4006000098306686E-4</v>
      </c>
      <c r="O153">
        <f t="shared" ca="1" si="28"/>
        <v>-8.7337025643720637E-4</v>
      </c>
      <c r="Q153" s="2">
        <f t="shared" si="26"/>
        <v>38228.954299999998</v>
      </c>
    </row>
    <row r="154" spans="1:17" x14ac:dyDescent="0.2">
      <c r="A154" s="38" t="s">
        <v>91</v>
      </c>
      <c r="B154" s="37" t="s">
        <v>68</v>
      </c>
      <c r="C154" s="38">
        <v>53632.342219999999</v>
      </c>
      <c r="D154" s="38">
        <v>2.0000000000000001E-4</v>
      </c>
      <c r="E154">
        <f t="shared" si="24"/>
        <v>12066.505452645604</v>
      </c>
      <c r="F154">
        <f t="shared" si="25"/>
        <v>12066.5</v>
      </c>
      <c r="G154">
        <f t="shared" si="27"/>
        <v>9.1442699995241128E-3</v>
      </c>
      <c r="K154">
        <f>G154</f>
        <v>9.1442699995241128E-3</v>
      </c>
      <c r="O154">
        <f t="shared" ca="1" si="28"/>
        <v>-9.0495463649189361E-4</v>
      </c>
      <c r="Q154" s="2">
        <f t="shared" si="26"/>
        <v>38613.842219999999</v>
      </c>
    </row>
    <row r="155" spans="1:17" x14ac:dyDescent="0.2">
      <c r="A155" s="60" t="s">
        <v>557</v>
      </c>
      <c r="B155" s="63" t="s">
        <v>70</v>
      </c>
      <c r="C155" s="60">
        <v>54337.527000000002</v>
      </c>
      <c r="D155" s="60" t="s">
        <v>92</v>
      </c>
      <c r="E155">
        <f t="shared" si="24"/>
        <v>12487.000767462252</v>
      </c>
      <c r="F155">
        <f t="shared" si="25"/>
        <v>12487</v>
      </c>
      <c r="G155">
        <f t="shared" si="27"/>
        <v>1.2870600039605051E-3</v>
      </c>
      <c r="I155">
        <f>G155</f>
        <v>1.2870600039605051E-3</v>
      </c>
      <c r="O155">
        <f t="shared" ca="1" si="28"/>
        <v>-9.6282492761605898E-4</v>
      </c>
      <c r="Q155" s="2">
        <f t="shared" si="26"/>
        <v>39319.027000000002</v>
      </c>
    </row>
    <row r="156" spans="1:17" x14ac:dyDescent="0.2">
      <c r="A156" s="36" t="s">
        <v>89</v>
      </c>
      <c r="B156" s="37" t="s">
        <v>68</v>
      </c>
      <c r="C156" s="42">
        <v>54343.391799999998</v>
      </c>
      <c r="D156" s="42">
        <v>5.9999999999999995E-4</v>
      </c>
      <c r="E156">
        <f t="shared" si="24"/>
        <v>12490.497894729144</v>
      </c>
      <c r="F156">
        <f t="shared" si="25"/>
        <v>12490.5</v>
      </c>
      <c r="G156">
        <f t="shared" si="27"/>
        <v>-3.5306100035086274E-3</v>
      </c>
      <c r="J156">
        <f>G156</f>
        <v>-3.5306100035086274E-3</v>
      </c>
      <c r="O156">
        <f t="shared" ca="1" si="28"/>
        <v>-9.6330660661471433E-4</v>
      </c>
      <c r="Q156" s="2">
        <f t="shared" si="26"/>
        <v>39324.891799999998</v>
      </c>
    </row>
    <row r="157" spans="1:17" x14ac:dyDescent="0.2">
      <c r="A157" s="38" t="s">
        <v>91</v>
      </c>
      <c r="B157" s="37" t="s">
        <v>70</v>
      </c>
      <c r="C157" s="38">
        <v>54364.35759</v>
      </c>
      <c r="D157" s="38">
        <v>5.0000000000000001E-4</v>
      </c>
      <c r="E157">
        <f t="shared" si="24"/>
        <v>12502.999605935151</v>
      </c>
      <c r="F157">
        <f t="shared" si="25"/>
        <v>12503</v>
      </c>
      <c r="G157">
        <f t="shared" si="27"/>
        <v>-6.6086000151699409E-4</v>
      </c>
      <c r="K157">
        <f>G157</f>
        <v>-6.6086000151699409E-4</v>
      </c>
      <c r="O157">
        <f t="shared" ca="1" si="28"/>
        <v>-9.650268887527692E-4</v>
      </c>
      <c r="Q157" s="2">
        <f t="shared" si="26"/>
        <v>39345.85759</v>
      </c>
    </row>
    <row r="158" spans="1:17" x14ac:dyDescent="0.2">
      <c r="A158" s="38" t="s">
        <v>90</v>
      </c>
      <c r="B158" s="37" t="s">
        <v>70</v>
      </c>
      <c r="C158" s="38">
        <v>54374.4208</v>
      </c>
      <c r="D158" s="38">
        <v>2.9999999999999997E-4</v>
      </c>
      <c r="E158">
        <f t="shared" si="24"/>
        <v>12509.000207163406</v>
      </c>
      <c r="F158">
        <f t="shared" si="25"/>
        <v>12509</v>
      </c>
      <c r="G158">
        <f t="shared" si="27"/>
        <v>3.4741999843390658E-4</v>
      </c>
      <c r="J158">
        <f>G158</f>
        <v>3.4741999843390658E-4</v>
      </c>
      <c r="O158">
        <f t="shared" ca="1" si="28"/>
        <v>-9.6585262417903561E-4</v>
      </c>
      <c r="Q158" s="2">
        <f t="shared" si="26"/>
        <v>39355.9208</v>
      </c>
    </row>
    <row r="159" spans="1:17" x14ac:dyDescent="0.2">
      <c r="A159" s="38" t="s">
        <v>90</v>
      </c>
      <c r="B159" s="37" t="s">
        <v>68</v>
      </c>
      <c r="C159" s="38">
        <v>54390.359299999996</v>
      </c>
      <c r="D159" s="38">
        <v>6.9999999999999999E-4</v>
      </c>
      <c r="E159">
        <f t="shared" si="24"/>
        <v>12518.504190750806</v>
      </c>
      <c r="F159">
        <f t="shared" si="25"/>
        <v>12518.5</v>
      </c>
      <c r="G159">
        <f t="shared" si="27"/>
        <v>7.0280299987643957E-3</v>
      </c>
      <c r="J159">
        <f>G159</f>
        <v>7.0280299987643957E-3</v>
      </c>
      <c r="O159">
        <f t="shared" ca="1" si="28"/>
        <v>-9.6716003860395717E-4</v>
      </c>
      <c r="Q159" s="2">
        <f t="shared" si="26"/>
        <v>39371.859299999996</v>
      </c>
    </row>
    <row r="160" spans="1:17" x14ac:dyDescent="0.2">
      <c r="A160" s="38" t="s">
        <v>90</v>
      </c>
      <c r="B160" s="37" t="s">
        <v>70</v>
      </c>
      <c r="C160" s="38">
        <v>54696.411399999997</v>
      </c>
      <c r="D160" s="38">
        <v>2.0000000000000001E-4</v>
      </c>
      <c r="E160">
        <f t="shared" si="24"/>
        <v>12701.000293601744</v>
      </c>
      <c r="F160">
        <f t="shared" si="25"/>
        <v>12701</v>
      </c>
      <c r="G160">
        <f t="shared" si="27"/>
        <v>4.9238000065088272E-4</v>
      </c>
      <c r="J160">
        <f>G160</f>
        <v>4.9238000065088272E-4</v>
      </c>
      <c r="O160">
        <f t="shared" ca="1" si="28"/>
        <v>-9.9227615781955826E-4</v>
      </c>
      <c r="Q160" s="2">
        <f t="shared" si="26"/>
        <v>39677.911399999997</v>
      </c>
    </row>
    <row r="161" spans="1:17" x14ac:dyDescent="0.2">
      <c r="A161" s="60" t="s">
        <v>588</v>
      </c>
      <c r="B161" s="63" t="s">
        <v>70</v>
      </c>
      <c r="C161" s="60">
        <v>54706.474300000002</v>
      </c>
      <c r="D161" s="60" t="s">
        <v>92</v>
      </c>
      <c r="E161">
        <f t="shared" si="24"/>
        <v>12707.000709979804</v>
      </c>
      <c r="F161">
        <f t="shared" si="25"/>
        <v>12707</v>
      </c>
      <c r="G161">
        <f t="shared" si="27"/>
        <v>1.1906599975191057E-3</v>
      </c>
      <c r="K161">
        <f>G161</f>
        <v>1.1906599975191057E-3</v>
      </c>
      <c r="O161">
        <f t="shared" ca="1" si="28"/>
        <v>-9.9310189324582445E-4</v>
      </c>
      <c r="Q161" s="2">
        <f t="shared" si="26"/>
        <v>39687.974300000002</v>
      </c>
    </row>
    <row r="162" spans="1:17" x14ac:dyDescent="0.2">
      <c r="A162" s="60" t="s">
        <v>592</v>
      </c>
      <c r="B162" s="63" t="s">
        <v>68</v>
      </c>
      <c r="C162" s="60">
        <v>55059.487800000003</v>
      </c>
      <c r="D162" s="60" t="s">
        <v>92</v>
      </c>
      <c r="E162">
        <f t="shared" si="24"/>
        <v>12917.499471477502</v>
      </c>
      <c r="F162">
        <f t="shared" si="25"/>
        <v>12917.5</v>
      </c>
      <c r="G162">
        <f t="shared" si="27"/>
        <v>-8.8634999701753259E-4</v>
      </c>
      <c r="K162">
        <f>G162</f>
        <v>-8.8634999701753259E-4</v>
      </c>
      <c r="O162">
        <f t="shared" ca="1" si="28"/>
        <v>-1.0220714444506684E-3</v>
      </c>
      <c r="Q162" s="2">
        <f t="shared" si="26"/>
        <v>40040.987800000003</v>
      </c>
    </row>
    <row r="163" spans="1:17" x14ac:dyDescent="0.2">
      <c r="A163" s="60" t="s">
        <v>597</v>
      </c>
      <c r="B163" s="63" t="s">
        <v>70</v>
      </c>
      <c r="C163" s="60">
        <v>55858.595099999999</v>
      </c>
      <c r="D163" s="60" t="s">
        <v>92</v>
      </c>
      <c r="E163">
        <f t="shared" si="24"/>
        <v>13393.999936626195</v>
      </c>
      <c r="F163">
        <f t="shared" si="25"/>
        <v>13394</v>
      </c>
      <c r="G163">
        <f t="shared" si="27"/>
        <v>-1.0628000745782629E-4</v>
      </c>
      <c r="K163">
        <f>G163</f>
        <v>-1.0628000745782629E-4</v>
      </c>
      <c r="O163">
        <f t="shared" ca="1" si="28"/>
        <v>-1.0876485995533196E-3</v>
      </c>
      <c r="Q163" s="2">
        <f t="shared" si="26"/>
        <v>40840.095099999999</v>
      </c>
    </row>
    <row r="164" spans="1:17" x14ac:dyDescent="0.2">
      <c r="A164" s="45" t="s">
        <v>95</v>
      </c>
      <c r="B164" s="41" t="s">
        <v>70</v>
      </c>
      <c r="C164" s="38">
        <v>56534.438999999998</v>
      </c>
      <c r="D164" s="42">
        <v>1.5E-3</v>
      </c>
      <c r="E164">
        <f t="shared" si="24"/>
        <v>13796.999549716837</v>
      </c>
      <c r="F164">
        <f t="shared" si="25"/>
        <v>13797</v>
      </c>
      <c r="G164">
        <f t="shared" si="27"/>
        <v>-7.551400049123913E-4</v>
      </c>
      <c r="J164">
        <f>G164</f>
        <v>-7.551400049123913E-4</v>
      </c>
      <c r="O164">
        <f t="shared" ca="1" si="28"/>
        <v>-1.1431104956842082E-3</v>
      </c>
      <c r="Q164" s="2">
        <f t="shared" si="26"/>
        <v>41515.938999999998</v>
      </c>
    </row>
    <row r="165" spans="1:17" x14ac:dyDescent="0.2">
      <c r="A165" s="45" t="s">
        <v>95</v>
      </c>
      <c r="B165" s="41" t="s">
        <v>70</v>
      </c>
      <c r="C165" s="80">
        <v>56539.470699999998</v>
      </c>
      <c r="D165" s="42">
        <v>3.7000000000000002E-3</v>
      </c>
      <c r="E165">
        <f t="shared" si="24"/>
        <v>13799.999906978606</v>
      </c>
      <c r="F165">
        <f t="shared" si="25"/>
        <v>13800</v>
      </c>
      <c r="G165">
        <f t="shared" si="27"/>
        <v>-1.5600000187987462E-4</v>
      </c>
      <c r="J165">
        <f>G165</f>
        <v>-1.5600000187987462E-4</v>
      </c>
      <c r="O165">
        <f t="shared" ca="1" si="28"/>
        <v>-1.1435233633973415E-3</v>
      </c>
      <c r="Q165" s="2">
        <f t="shared" si="26"/>
        <v>41520.970699999998</v>
      </c>
    </row>
    <row r="166" spans="1:17" x14ac:dyDescent="0.2">
      <c r="A166" s="42" t="s">
        <v>96</v>
      </c>
      <c r="B166" s="41" t="s">
        <v>70</v>
      </c>
      <c r="C166" s="81">
        <v>56830.435899999997</v>
      </c>
      <c r="D166" s="42">
        <v>7.7999999999999996E-3</v>
      </c>
      <c r="E166">
        <f t="shared" si="24"/>
        <v>13973.499827630167</v>
      </c>
      <c r="F166">
        <f t="shared" si="25"/>
        <v>13973.5</v>
      </c>
      <c r="G166">
        <f t="shared" si="27"/>
        <v>-2.8907000523759052E-4</v>
      </c>
      <c r="J166">
        <f>G166</f>
        <v>-2.8907000523759052E-4</v>
      </c>
      <c r="O166">
        <f t="shared" ca="1" si="28"/>
        <v>-1.1674008794735429E-3</v>
      </c>
      <c r="Q166" s="2">
        <f t="shared" si="26"/>
        <v>41811.935899999997</v>
      </c>
    </row>
    <row r="167" spans="1:17" x14ac:dyDescent="0.2">
      <c r="A167" s="36" t="s">
        <v>110</v>
      </c>
      <c r="B167" s="36"/>
      <c r="C167" s="80">
        <v>57214.475200000001</v>
      </c>
      <c r="D167" s="59">
        <v>7.0000000000000001E-3</v>
      </c>
      <c r="E167">
        <f t="shared" si="24"/>
        <v>14202.498993431031</v>
      </c>
      <c r="F167">
        <f t="shared" si="25"/>
        <v>14202.5</v>
      </c>
      <c r="G167">
        <f t="shared" si="27"/>
        <v>-1.6880500043043867E-3</v>
      </c>
      <c r="J167">
        <f>G167</f>
        <v>-1.6880500043043867E-3</v>
      </c>
      <c r="O167">
        <f t="shared" ca="1" si="28"/>
        <v>-1.1989164482427079E-3</v>
      </c>
      <c r="Q167" s="2">
        <f t="shared" si="26"/>
        <v>42195.975200000001</v>
      </c>
    </row>
    <row r="168" spans="1:17" x14ac:dyDescent="0.2">
      <c r="A168" s="66" t="s">
        <v>1</v>
      </c>
      <c r="B168" s="67" t="s">
        <v>70</v>
      </c>
      <c r="C168" s="82">
        <v>57562.459699999999</v>
      </c>
      <c r="D168" s="68">
        <v>8.0000000000000004E-4</v>
      </c>
      <c r="E168">
        <f>+(C168-C$7)/C$8</f>
        <v>14409.99900765257</v>
      </c>
      <c r="F168">
        <f t="shared" si="25"/>
        <v>14410</v>
      </c>
      <c r="G168">
        <f>+C168-(C$7+F168*C$8)</f>
        <v>-1.6642000045976602E-3</v>
      </c>
      <c r="K168">
        <f>G168</f>
        <v>-1.6642000045976602E-3</v>
      </c>
      <c r="O168">
        <f ca="1">+C$11+C$12*F168</f>
        <v>-1.2274731317344185E-3</v>
      </c>
      <c r="Q168" s="2">
        <f>+C168-15018.5</f>
        <v>42543.959699999999</v>
      </c>
    </row>
    <row r="169" spans="1:17" x14ac:dyDescent="0.2">
      <c r="A169" s="69" t="s">
        <v>0</v>
      </c>
      <c r="B169" s="70" t="s">
        <v>70</v>
      </c>
      <c r="C169" s="83">
        <v>57988.425600000002</v>
      </c>
      <c r="D169" s="70">
        <v>5.0000000000000001E-4</v>
      </c>
      <c r="E169">
        <f>+(C169-C$7)/C$8</f>
        <v>14663.998626336424</v>
      </c>
      <c r="F169">
        <f t="shared" si="25"/>
        <v>14664</v>
      </c>
      <c r="G169">
        <f>+C169-(C$7+F169*C$8)</f>
        <v>-2.3036799975670874E-3</v>
      </c>
      <c r="K169">
        <f>G169</f>
        <v>-2.3036799975670874E-3</v>
      </c>
      <c r="O169">
        <f ca="1">+C$11+C$12*F169</f>
        <v>-1.2624292647796934E-3</v>
      </c>
      <c r="Q169" s="2">
        <f>+C169-15018.5</f>
        <v>42969.925600000002</v>
      </c>
    </row>
    <row r="170" spans="1:17" x14ac:dyDescent="0.2">
      <c r="A170" s="71" t="s">
        <v>617</v>
      </c>
      <c r="B170" s="72" t="s">
        <v>70</v>
      </c>
      <c r="C170" s="84">
        <v>58030.352509999997</v>
      </c>
      <c r="D170" s="73">
        <v>6.9999999999999994E-5</v>
      </c>
      <c r="E170">
        <f>+(C170-C$7)/C$8</f>
        <v>14688.999264069611</v>
      </c>
      <c r="F170">
        <f t="shared" si="25"/>
        <v>14689</v>
      </c>
      <c r="G170">
        <f>+C170-(C$7+F170*C$8)</f>
        <v>-1.234180002938956E-3</v>
      </c>
      <c r="K170">
        <f>G170</f>
        <v>-1.234180002938956E-3</v>
      </c>
      <c r="O170">
        <f ca="1">+C$11+C$12*F170</f>
        <v>-1.2658698290558032E-3</v>
      </c>
      <c r="Q170" s="2">
        <f>+C170-15018.5</f>
        <v>43011.852509999997</v>
      </c>
    </row>
    <row r="171" spans="1:17" x14ac:dyDescent="0.2">
      <c r="A171" s="74" t="s">
        <v>618</v>
      </c>
      <c r="B171" s="75" t="s">
        <v>70</v>
      </c>
      <c r="C171" s="85">
        <v>59085.205399999999</v>
      </c>
      <c r="D171" s="76" t="s">
        <v>41</v>
      </c>
      <c r="E171">
        <f>+(C171-C$7)/C$8</f>
        <v>15317.998514543791</v>
      </c>
      <c r="F171">
        <f t="shared" si="25"/>
        <v>15318</v>
      </c>
      <c r="G171">
        <f>+C171-(C$7+F171*C$8)</f>
        <v>-2.4911599975894205E-3</v>
      </c>
      <c r="K171">
        <f>G171</f>
        <v>-2.4911599975894205E-3</v>
      </c>
      <c r="O171">
        <f ca="1">+C$11+C$12*F171</f>
        <v>-1.3524344262427236E-3</v>
      </c>
      <c r="Q171" s="2">
        <f>+C171-15018.5</f>
        <v>44066.705399999999</v>
      </c>
    </row>
    <row r="172" spans="1:17" x14ac:dyDescent="0.2">
      <c r="A172" s="77" t="s">
        <v>619</v>
      </c>
      <c r="B172" s="78" t="s">
        <v>70</v>
      </c>
      <c r="C172" s="79">
        <v>59068.4352</v>
      </c>
      <c r="D172" s="77">
        <v>5.9999999999999995E-4</v>
      </c>
      <c r="E172">
        <f t="shared" ref="E172:E173" si="29">+(C172-C$7)/C$8</f>
        <v>15307.998595758621</v>
      </c>
      <c r="F172">
        <f t="shared" ref="F172:F173" si="30">ROUND(2*E172,0)/2</f>
        <v>15308</v>
      </c>
      <c r="G172">
        <f t="shared" ref="G172:G173" si="31">+C172-(C$7+F172*C$8)</f>
        <v>-2.3549600009573624E-3</v>
      </c>
      <c r="K172">
        <f t="shared" ref="K172:K173" si="32">G172</f>
        <v>-2.3549600009573624E-3</v>
      </c>
      <c r="O172">
        <f t="shared" ref="O172:O173" ca="1" si="33">+C$11+C$12*F172</f>
        <v>-1.3510582005322798E-3</v>
      </c>
      <c r="Q172" s="2">
        <f t="shared" ref="Q172:Q173" si="34">+C172-15018.5</f>
        <v>44049.9352</v>
      </c>
    </row>
    <row r="173" spans="1:17" x14ac:dyDescent="0.2">
      <c r="A173" s="77" t="s">
        <v>619</v>
      </c>
      <c r="B173" s="78" t="s">
        <v>70</v>
      </c>
      <c r="C173" s="79">
        <v>59416.4156</v>
      </c>
      <c r="D173" s="77">
        <v>1.1999999999999999E-3</v>
      </c>
      <c r="E173">
        <f t="shared" si="29"/>
        <v>15515.496165187194</v>
      </c>
      <c r="F173">
        <f t="shared" si="30"/>
        <v>15515.5</v>
      </c>
      <c r="G173">
        <f t="shared" si="31"/>
        <v>-6.4311100068152882E-3</v>
      </c>
      <c r="K173">
        <f t="shared" si="32"/>
        <v>-6.4311100068152882E-3</v>
      </c>
      <c r="O173">
        <f t="shared" ca="1" si="33"/>
        <v>-1.3796148840239904E-3</v>
      </c>
      <c r="Q173" s="2">
        <f t="shared" si="34"/>
        <v>44397.9156</v>
      </c>
    </row>
    <row r="174" spans="1:17" x14ac:dyDescent="0.2">
      <c r="A174" s="77" t="s">
        <v>620</v>
      </c>
      <c r="B174" s="78" t="s">
        <v>70</v>
      </c>
      <c r="C174" s="86">
        <v>59779.496500000001</v>
      </c>
      <c r="D174" s="77">
        <v>3.5000000000000001E-3</v>
      </c>
      <c r="E174">
        <f t="shared" ref="E174" si="35">+(C174-C$7)/C$8</f>
        <v>15731.998026372303</v>
      </c>
      <c r="F174">
        <f t="shared" ref="F174" si="36">ROUND(2*E174,0)/2</f>
        <v>15732</v>
      </c>
      <c r="G174">
        <f t="shared" ref="G174" si="37">+C174-(C$7+F174*C$8)</f>
        <v>-3.3098400017479435E-3</v>
      </c>
      <c r="K174">
        <f t="shared" ref="K174" si="38">G174</f>
        <v>-3.3098400017479435E-3</v>
      </c>
      <c r="O174">
        <f t="shared" ref="O174" ca="1" si="39">+C$11+C$12*F174</f>
        <v>-1.4094101706551003E-3</v>
      </c>
      <c r="Q174" s="2">
        <f t="shared" ref="Q174" si="40">+C174-15018.5</f>
        <v>44760.996500000001</v>
      </c>
    </row>
    <row r="175" spans="1:17" x14ac:dyDescent="0.2">
      <c r="B175" s="5"/>
      <c r="C175" s="87"/>
      <c r="D175" s="19"/>
      <c r="Q175" s="2"/>
    </row>
    <row r="176" spans="1:17" x14ac:dyDescent="0.2">
      <c r="B176" s="5"/>
      <c r="C176" s="87"/>
      <c r="D176" s="19"/>
      <c r="Q176" s="2"/>
    </row>
    <row r="177" spans="2:17" x14ac:dyDescent="0.2">
      <c r="B177" s="5"/>
      <c r="C177" s="87"/>
      <c r="D177" s="19"/>
      <c r="Q177" s="2"/>
    </row>
    <row r="178" spans="2:17" x14ac:dyDescent="0.2">
      <c r="B178" s="5"/>
      <c r="C178" s="19"/>
      <c r="D178" s="19"/>
      <c r="Q178" s="2"/>
    </row>
    <row r="179" spans="2:17" x14ac:dyDescent="0.2">
      <c r="B179" s="5"/>
      <c r="C179" s="19"/>
      <c r="D179" s="19"/>
      <c r="Q179" s="2"/>
    </row>
    <row r="180" spans="2:17" x14ac:dyDescent="0.2">
      <c r="B180" s="5"/>
      <c r="C180" s="19"/>
      <c r="D180" s="19"/>
      <c r="Q180" s="2"/>
    </row>
    <row r="181" spans="2:17" x14ac:dyDescent="0.2">
      <c r="B181" s="5"/>
      <c r="C181" s="19"/>
      <c r="D181" s="19"/>
      <c r="Q181" s="2"/>
    </row>
    <row r="182" spans="2:17" x14ac:dyDescent="0.2">
      <c r="B182" s="5"/>
      <c r="C182" s="19"/>
      <c r="D182" s="19"/>
      <c r="Q182" s="2"/>
    </row>
    <row r="183" spans="2:17" x14ac:dyDescent="0.2">
      <c r="B183" s="5"/>
      <c r="C183" s="19"/>
      <c r="D183" s="19"/>
      <c r="Q183" s="2"/>
    </row>
    <row r="184" spans="2:17" x14ac:dyDescent="0.2">
      <c r="B184" s="5"/>
      <c r="C184" s="19"/>
      <c r="D184" s="19"/>
      <c r="Q184" s="2"/>
    </row>
    <row r="185" spans="2:17" x14ac:dyDescent="0.2">
      <c r="B185" s="5"/>
      <c r="C185" s="19"/>
      <c r="D185" s="19"/>
      <c r="Q185" s="2"/>
    </row>
    <row r="186" spans="2:17" x14ac:dyDescent="0.2">
      <c r="B186" s="5"/>
      <c r="C186" s="19"/>
      <c r="D186" s="19"/>
      <c r="Q186" s="2"/>
    </row>
    <row r="187" spans="2:17" x14ac:dyDescent="0.2">
      <c r="B187" s="5"/>
      <c r="C187" s="19"/>
      <c r="D187" s="19"/>
      <c r="Q187" s="2"/>
    </row>
    <row r="188" spans="2:17" x14ac:dyDescent="0.2">
      <c r="B188" s="5"/>
      <c r="C188" s="19"/>
      <c r="D188" s="19"/>
      <c r="Q188" s="2"/>
    </row>
    <row r="189" spans="2:17" x14ac:dyDescent="0.2">
      <c r="B189" s="5"/>
      <c r="C189" s="19"/>
      <c r="D189" s="19"/>
      <c r="Q189" s="2"/>
    </row>
    <row r="190" spans="2:17" x14ac:dyDescent="0.2">
      <c r="B190" s="5"/>
      <c r="C190" s="19"/>
      <c r="D190" s="19"/>
      <c r="Q190" s="2"/>
    </row>
    <row r="191" spans="2:17" x14ac:dyDescent="0.2">
      <c r="B191" s="5"/>
      <c r="C191" s="19"/>
      <c r="D191" s="19"/>
      <c r="Q191" s="2"/>
    </row>
    <row r="192" spans="2:17" x14ac:dyDescent="0.2">
      <c r="B192" s="5"/>
      <c r="C192" s="19"/>
      <c r="D192" s="19"/>
      <c r="Q192" s="2"/>
    </row>
    <row r="193" spans="2:17" x14ac:dyDescent="0.2">
      <c r="B193" s="5"/>
      <c r="C193" s="19"/>
      <c r="D193" s="19"/>
      <c r="Q193" s="2"/>
    </row>
    <row r="194" spans="2:17" x14ac:dyDescent="0.2">
      <c r="B194" s="5"/>
      <c r="C194" s="19"/>
      <c r="D194" s="19"/>
      <c r="Q194" s="2"/>
    </row>
    <row r="195" spans="2:17" x14ac:dyDescent="0.2">
      <c r="B195" s="5"/>
      <c r="C195" s="19"/>
      <c r="D195" s="19"/>
      <c r="Q195" s="2"/>
    </row>
    <row r="196" spans="2:17" x14ac:dyDescent="0.2">
      <c r="B196" s="5"/>
      <c r="C196" s="19"/>
      <c r="D196" s="19"/>
      <c r="Q196" s="2"/>
    </row>
    <row r="197" spans="2:17" x14ac:dyDescent="0.2">
      <c r="B197" s="5"/>
      <c r="C197" s="19"/>
      <c r="D197" s="19"/>
      <c r="Q197" s="2"/>
    </row>
    <row r="198" spans="2:17" x14ac:dyDescent="0.2">
      <c r="B198" s="5"/>
      <c r="C198" s="19"/>
      <c r="D198" s="19"/>
      <c r="Q198" s="2"/>
    </row>
    <row r="199" spans="2:17" x14ac:dyDescent="0.2">
      <c r="B199" s="5"/>
      <c r="C199" s="19"/>
      <c r="D199" s="19"/>
      <c r="Q199" s="2"/>
    </row>
    <row r="200" spans="2:17" x14ac:dyDescent="0.2">
      <c r="B200" s="5"/>
      <c r="C200" s="19"/>
      <c r="D200" s="19"/>
      <c r="Q200" s="2"/>
    </row>
    <row r="201" spans="2:17" x14ac:dyDescent="0.2">
      <c r="B201" s="5"/>
      <c r="C201" s="19"/>
      <c r="D201" s="19"/>
      <c r="Q201" s="2"/>
    </row>
    <row r="202" spans="2:17" x14ac:dyDescent="0.2">
      <c r="B202" s="5"/>
      <c r="C202" s="19"/>
      <c r="D202" s="19"/>
      <c r="Q202" s="2"/>
    </row>
    <row r="203" spans="2:17" x14ac:dyDescent="0.2">
      <c r="B203" s="5"/>
      <c r="C203" s="19"/>
      <c r="D203" s="19"/>
      <c r="Q203" s="2"/>
    </row>
    <row r="204" spans="2:17" x14ac:dyDescent="0.2">
      <c r="B204" s="5"/>
      <c r="C204" s="19"/>
      <c r="D204" s="19"/>
      <c r="Q204" s="2"/>
    </row>
    <row r="205" spans="2:17" x14ac:dyDescent="0.2">
      <c r="B205" s="5"/>
      <c r="C205" s="19"/>
      <c r="D205" s="19"/>
      <c r="Q205" s="2"/>
    </row>
    <row r="206" spans="2:17" x14ac:dyDescent="0.2">
      <c r="B206" s="5"/>
      <c r="C206" s="19"/>
      <c r="D206" s="19"/>
      <c r="Q206" s="2"/>
    </row>
    <row r="207" spans="2:17" x14ac:dyDescent="0.2">
      <c r="B207" s="5"/>
      <c r="C207" s="19"/>
      <c r="D207" s="19"/>
      <c r="Q207" s="2"/>
    </row>
    <row r="208" spans="2:17" x14ac:dyDescent="0.2">
      <c r="B208" s="5"/>
      <c r="C208" s="19"/>
      <c r="D208" s="19"/>
      <c r="Q208" s="2"/>
    </row>
    <row r="209" spans="2:17" x14ac:dyDescent="0.2">
      <c r="B209" s="5"/>
      <c r="C209" s="19"/>
      <c r="D209" s="19"/>
      <c r="Q209" s="2"/>
    </row>
    <row r="210" spans="2:17" x14ac:dyDescent="0.2">
      <c r="B210" s="5"/>
      <c r="C210" s="19"/>
      <c r="D210" s="19"/>
      <c r="Q210" s="2"/>
    </row>
    <row r="211" spans="2:17" x14ac:dyDescent="0.2">
      <c r="B211" s="5"/>
      <c r="C211" s="19"/>
      <c r="D211" s="19"/>
      <c r="Q211" s="2"/>
    </row>
    <row r="212" spans="2:17" x14ac:dyDescent="0.2">
      <c r="B212" s="5"/>
      <c r="C212" s="19"/>
      <c r="D212" s="19"/>
      <c r="Q212" s="2"/>
    </row>
    <row r="213" spans="2:17" x14ac:dyDescent="0.2">
      <c r="B213" s="5"/>
      <c r="C213" s="19"/>
      <c r="D213" s="19"/>
      <c r="Q213" s="2"/>
    </row>
    <row r="214" spans="2:17" x14ac:dyDescent="0.2">
      <c r="B214" s="5"/>
      <c r="C214" s="19"/>
      <c r="D214" s="19"/>
      <c r="Q214" s="2"/>
    </row>
    <row r="215" spans="2:17" x14ac:dyDescent="0.2">
      <c r="B215" s="5"/>
      <c r="C215" s="19"/>
      <c r="D215" s="19"/>
      <c r="Q215" s="2"/>
    </row>
    <row r="216" spans="2:17" x14ac:dyDescent="0.2">
      <c r="B216" s="5"/>
      <c r="C216" s="19"/>
      <c r="D216" s="19"/>
      <c r="Q216" s="2"/>
    </row>
    <row r="217" spans="2:17" x14ac:dyDescent="0.2">
      <c r="B217" s="5"/>
      <c r="C217" s="19"/>
      <c r="D217" s="19"/>
      <c r="Q217" s="2"/>
    </row>
    <row r="218" spans="2:17" x14ac:dyDescent="0.2">
      <c r="C218" s="19"/>
      <c r="D218" s="19"/>
      <c r="Q218" s="2"/>
    </row>
    <row r="219" spans="2:17" x14ac:dyDescent="0.2">
      <c r="C219" s="19"/>
      <c r="D219" s="19"/>
      <c r="Q219" s="2"/>
    </row>
    <row r="220" spans="2:17" x14ac:dyDescent="0.2">
      <c r="C220" s="19"/>
      <c r="D220" s="19"/>
      <c r="Q220" s="2"/>
    </row>
    <row r="221" spans="2:17" x14ac:dyDescent="0.2">
      <c r="C221" s="19"/>
      <c r="D221" s="19"/>
      <c r="Q221" s="2"/>
    </row>
    <row r="222" spans="2:17" x14ac:dyDescent="0.2">
      <c r="C222" s="19"/>
      <c r="D222" s="19"/>
      <c r="Q222" s="2"/>
    </row>
    <row r="223" spans="2:17" x14ac:dyDescent="0.2">
      <c r="C223" s="19"/>
      <c r="D223" s="19"/>
      <c r="Q223" s="2"/>
    </row>
    <row r="224" spans="2:17" x14ac:dyDescent="0.2">
      <c r="C224" s="19"/>
      <c r="D224" s="19"/>
      <c r="Q224" s="2"/>
    </row>
    <row r="225" spans="3:17" x14ac:dyDescent="0.2">
      <c r="C225" s="19"/>
      <c r="D225" s="19"/>
      <c r="Q225" s="2"/>
    </row>
    <row r="226" spans="3:17" x14ac:dyDescent="0.2">
      <c r="C226" s="19"/>
      <c r="D226" s="19"/>
      <c r="Q226" s="2"/>
    </row>
    <row r="227" spans="3:17" x14ac:dyDescent="0.2">
      <c r="C227" s="19"/>
      <c r="D227" s="19"/>
      <c r="Q227" s="2"/>
    </row>
    <row r="228" spans="3:17" x14ac:dyDescent="0.2">
      <c r="C228" s="19"/>
      <c r="D228" s="19"/>
      <c r="Q228" s="2"/>
    </row>
    <row r="229" spans="3:17" x14ac:dyDescent="0.2">
      <c r="C229" s="19"/>
      <c r="D229" s="19"/>
      <c r="Q229" s="2"/>
    </row>
    <row r="230" spans="3:17" x14ac:dyDescent="0.2">
      <c r="C230" s="19"/>
      <c r="D230" s="19"/>
      <c r="Q230" s="2"/>
    </row>
    <row r="231" spans="3:17" x14ac:dyDescent="0.2">
      <c r="C231" s="19"/>
      <c r="D231" s="19"/>
      <c r="Q231" s="2"/>
    </row>
    <row r="232" spans="3:17" x14ac:dyDescent="0.2">
      <c r="C232" s="19"/>
      <c r="D232" s="19"/>
      <c r="Q232" s="2"/>
    </row>
    <row r="233" spans="3:17" x14ac:dyDescent="0.2">
      <c r="C233" s="19"/>
      <c r="D233" s="19"/>
      <c r="Q233" s="2"/>
    </row>
    <row r="234" spans="3:17" x14ac:dyDescent="0.2">
      <c r="C234" s="19"/>
      <c r="D234" s="19"/>
      <c r="Q234" s="2"/>
    </row>
    <row r="235" spans="3:17" x14ac:dyDescent="0.2">
      <c r="C235" s="19"/>
      <c r="D235" s="19"/>
      <c r="Q235" s="2"/>
    </row>
    <row r="236" spans="3:17" x14ac:dyDescent="0.2">
      <c r="C236" s="19"/>
      <c r="D236" s="19"/>
      <c r="Q236" s="2"/>
    </row>
    <row r="237" spans="3:17" x14ac:dyDescent="0.2">
      <c r="C237" s="19"/>
      <c r="D237" s="19"/>
      <c r="Q237" s="2"/>
    </row>
    <row r="238" spans="3:17" x14ac:dyDescent="0.2">
      <c r="C238" s="19"/>
      <c r="D238" s="19"/>
      <c r="Q238" s="2"/>
    </row>
    <row r="239" spans="3:17" x14ac:dyDescent="0.2">
      <c r="C239" s="19"/>
      <c r="D239" s="19"/>
      <c r="Q239" s="2"/>
    </row>
    <row r="240" spans="3:17" x14ac:dyDescent="0.2">
      <c r="C240" s="19"/>
      <c r="D240" s="19"/>
      <c r="Q240" s="2"/>
    </row>
    <row r="241" spans="3:17" x14ac:dyDescent="0.2">
      <c r="C241" s="19"/>
      <c r="D241" s="19"/>
      <c r="Q241" s="2"/>
    </row>
    <row r="242" spans="3:17" x14ac:dyDescent="0.2">
      <c r="C242" s="19"/>
      <c r="D242" s="19"/>
      <c r="Q242" s="2"/>
    </row>
    <row r="243" spans="3:17" x14ac:dyDescent="0.2">
      <c r="C243" s="19"/>
      <c r="D243" s="19"/>
    </row>
    <row r="244" spans="3:17" x14ac:dyDescent="0.2">
      <c r="C244" s="19"/>
      <c r="D244" s="19"/>
    </row>
    <row r="245" spans="3:17" x14ac:dyDescent="0.2">
      <c r="C245" s="19"/>
      <c r="D245" s="19"/>
    </row>
    <row r="246" spans="3:17" x14ac:dyDescent="0.2">
      <c r="C246" s="19"/>
      <c r="D246" s="19"/>
    </row>
    <row r="247" spans="3:17" x14ac:dyDescent="0.2">
      <c r="C247" s="19"/>
      <c r="D247" s="19"/>
    </row>
    <row r="248" spans="3:17" x14ac:dyDescent="0.2">
      <c r="C248" s="19"/>
      <c r="D248" s="19"/>
    </row>
    <row r="249" spans="3:17" x14ac:dyDescent="0.2">
      <c r="C249" s="19"/>
      <c r="D249" s="19"/>
    </row>
    <row r="250" spans="3:17" x14ac:dyDescent="0.2">
      <c r="C250" s="19"/>
      <c r="D250" s="19"/>
    </row>
    <row r="251" spans="3:17" x14ac:dyDescent="0.2">
      <c r="C251" s="19"/>
      <c r="D251" s="19"/>
    </row>
    <row r="252" spans="3:17" x14ac:dyDescent="0.2">
      <c r="C252" s="19"/>
      <c r="D252" s="19"/>
    </row>
    <row r="253" spans="3:17" x14ac:dyDescent="0.2">
      <c r="C253" s="19"/>
      <c r="D253" s="19"/>
    </row>
    <row r="254" spans="3:17" x14ac:dyDescent="0.2">
      <c r="C254" s="19"/>
      <c r="D254" s="19"/>
    </row>
    <row r="255" spans="3:17" x14ac:dyDescent="0.2">
      <c r="C255" s="19"/>
      <c r="D255" s="19"/>
    </row>
    <row r="256" spans="3:17" x14ac:dyDescent="0.2">
      <c r="C256" s="19"/>
      <c r="D256" s="19"/>
    </row>
    <row r="257" spans="3:4" x14ac:dyDescent="0.2">
      <c r="C257" s="19"/>
      <c r="D257" s="19"/>
    </row>
    <row r="258" spans="3:4" x14ac:dyDescent="0.2">
      <c r="C258" s="19"/>
      <c r="D258" s="19"/>
    </row>
    <row r="259" spans="3:4" x14ac:dyDescent="0.2">
      <c r="C259" s="19"/>
      <c r="D259" s="19"/>
    </row>
    <row r="260" spans="3:4" x14ac:dyDescent="0.2">
      <c r="C260" s="19"/>
      <c r="D260" s="19"/>
    </row>
    <row r="261" spans="3:4" x14ac:dyDescent="0.2">
      <c r="C261" s="19"/>
      <c r="D261" s="19"/>
    </row>
    <row r="262" spans="3:4" x14ac:dyDescent="0.2">
      <c r="C262" s="19"/>
      <c r="D262" s="19"/>
    </row>
    <row r="263" spans="3:4" x14ac:dyDescent="0.2">
      <c r="C263" s="19"/>
      <c r="D263" s="19"/>
    </row>
    <row r="264" spans="3:4" x14ac:dyDescent="0.2">
      <c r="C264" s="18"/>
      <c r="D264" s="18"/>
    </row>
    <row r="265" spans="3:4" x14ac:dyDescent="0.2">
      <c r="C265" s="18"/>
      <c r="D265" s="18"/>
    </row>
    <row r="266" spans="3:4" x14ac:dyDescent="0.2">
      <c r="C266" s="18"/>
      <c r="D266" s="18"/>
    </row>
    <row r="267" spans="3:4" x14ac:dyDescent="0.2">
      <c r="C267" s="18"/>
      <c r="D267" s="18"/>
    </row>
    <row r="268" spans="3:4" x14ac:dyDescent="0.2">
      <c r="C268" s="18"/>
      <c r="D268" s="18"/>
    </row>
    <row r="269" spans="3:4" x14ac:dyDescent="0.2">
      <c r="C269" s="18"/>
      <c r="D269" s="18"/>
    </row>
    <row r="270" spans="3:4" x14ac:dyDescent="0.2">
      <c r="C270" s="18"/>
      <c r="D270" s="18"/>
    </row>
    <row r="271" spans="3:4" x14ac:dyDescent="0.2">
      <c r="C271" s="18"/>
      <c r="D271" s="18"/>
    </row>
    <row r="272" spans="3:4" x14ac:dyDescent="0.2">
      <c r="C272" s="18"/>
      <c r="D272" s="18"/>
    </row>
    <row r="273" spans="3:4" x14ac:dyDescent="0.2">
      <c r="C273" s="18"/>
      <c r="D273" s="18"/>
    </row>
    <row r="274" spans="3:4" x14ac:dyDescent="0.2">
      <c r="C274" s="18"/>
      <c r="D274" s="18"/>
    </row>
    <row r="275" spans="3:4" x14ac:dyDescent="0.2">
      <c r="C275" s="18"/>
      <c r="D275" s="18"/>
    </row>
    <row r="276" spans="3:4" x14ac:dyDescent="0.2">
      <c r="C276" s="18"/>
      <c r="D276" s="18"/>
    </row>
    <row r="277" spans="3:4" x14ac:dyDescent="0.2">
      <c r="C277" s="18"/>
      <c r="D277" s="18"/>
    </row>
    <row r="278" spans="3:4" x14ac:dyDescent="0.2">
      <c r="C278" s="18"/>
      <c r="D278" s="18"/>
    </row>
    <row r="279" spans="3:4" x14ac:dyDescent="0.2">
      <c r="C279" s="18"/>
      <c r="D279" s="18"/>
    </row>
    <row r="280" spans="3:4" x14ac:dyDescent="0.2">
      <c r="C280" s="18"/>
      <c r="D280" s="18"/>
    </row>
    <row r="281" spans="3:4" x14ac:dyDescent="0.2">
      <c r="C281" s="18"/>
      <c r="D281" s="18"/>
    </row>
    <row r="282" spans="3:4" x14ac:dyDescent="0.2">
      <c r="C282" s="18"/>
      <c r="D282" s="18"/>
    </row>
    <row r="283" spans="3:4" x14ac:dyDescent="0.2">
      <c r="C283" s="18"/>
      <c r="D283" s="18"/>
    </row>
    <row r="284" spans="3:4" x14ac:dyDescent="0.2">
      <c r="C284" s="18"/>
      <c r="D284" s="18"/>
    </row>
    <row r="285" spans="3:4" x14ac:dyDescent="0.2">
      <c r="C285" s="18"/>
      <c r="D285" s="18"/>
    </row>
    <row r="286" spans="3:4" x14ac:dyDescent="0.2">
      <c r="C286" s="18"/>
      <c r="D286" s="18"/>
    </row>
    <row r="287" spans="3:4" x14ac:dyDescent="0.2">
      <c r="C287" s="18"/>
      <c r="D287" s="18"/>
    </row>
    <row r="288" spans="3:4" x14ac:dyDescent="0.2">
      <c r="C288" s="18"/>
      <c r="D288" s="18"/>
    </row>
    <row r="289" spans="3:4" x14ac:dyDescent="0.2">
      <c r="C289" s="18"/>
      <c r="D289" s="18"/>
    </row>
    <row r="290" spans="3:4" x14ac:dyDescent="0.2">
      <c r="C290" s="18"/>
      <c r="D290" s="18"/>
    </row>
    <row r="291" spans="3:4" x14ac:dyDescent="0.2">
      <c r="C291" s="18"/>
      <c r="D291" s="18"/>
    </row>
    <row r="292" spans="3:4" x14ac:dyDescent="0.2">
      <c r="C292" s="18"/>
      <c r="D292" s="18"/>
    </row>
    <row r="293" spans="3:4" x14ac:dyDescent="0.2">
      <c r="C293" s="18"/>
      <c r="D293" s="18"/>
    </row>
    <row r="294" spans="3:4" x14ac:dyDescent="0.2">
      <c r="C294" s="18"/>
      <c r="D294" s="18"/>
    </row>
    <row r="295" spans="3:4" x14ac:dyDescent="0.2">
      <c r="C295" s="18"/>
      <c r="D295" s="18"/>
    </row>
    <row r="296" spans="3:4" x14ac:dyDescent="0.2">
      <c r="C296" s="18"/>
      <c r="D296" s="18"/>
    </row>
    <row r="297" spans="3:4" x14ac:dyDescent="0.2">
      <c r="C297" s="18"/>
      <c r="D297" s="18"/>
    </row>
    <row r="298" spans="3:4" x14ac:dyDescent="0.2">
      <c r="C298" s="18"/>
      <c r="D298" s="18"/>
    </row>
    <row r="299" spans="3:4" x14ac:dyDescent="0.2">
      <c r="C299" s="18"/>
      <c r="D299" s="18"/>
    </row>
    <row r="300" spans="3:4" x14ac:dyDescent="0.2">
      <c r="C300" s="18"/>
      <c r="D300" s="18"/>
    </row>
    <row r="301" spans="3:4" x14ac:dyDescent="0.2">
      <c r="C301" s="18"/>
      <c r="D301" s="18"/>
    </row>
    <row r="302" spans="3:4" x14ac:dyDescent="0.2">
      <c r="C302" s="18"/>
      <c r="D302" s="18"/>
    </row>
    <row r="303" spans="3:4" x14ac:dyDescent="0.2">
      <c r="C303" s="18"/>
      <c r="D303" s="18"/>
    </row>
    <row r="304" spans="3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8"/>
      <c r="D306" s="18"/>
    </row>
    <row r="307" spans="3:4" x14ac:dyDescent="0.2">
      <c r="C307" s="18"/>
      <c r="D307" s="18"/>
    </row>
    <row r="308" spans="3:4" x14ac:dyDescent="0.2">
      <c r="C308" s="18"/>
      <c r="D308" s="18"/>
    </row>
    <row r="309" spans="3:4" x14ac:dyDescent="0.2">
      <c r="C309" s="18"/>
      <c r="D309" s="18"/>
    </row>
    <row r="310" spans="3:4" x14ac:dyDescent="0.2">
      <c r="C310" s="18"/>
      <c r="D310" s="18"/>
    </row>
    <row r="311" spans="3:4" x14ac:dyDescent="0.2">
      <c r="C311" s="18"/>
      <c r="D311" s="18"/>
    </row>
    <row r="312" spans="3:4" x14ac:dyDescent="0.2">
      <c r="C312" s="18"/>
      <c r="D312" s="18"/>
    </row>
    <row r="313" spans="3:4" x14ac:dyDescent="0.2">
      <c r="C313" s="18"/>
      <c r="D313" s="18"/>
    </row>
    <row r="314" spans="3:4" x14ac:dyDescent="0.2">
      <c r="C314" s="18"/>
      <c r="D314" s="18"/>
    </row>
    <row r="315" spans="3:4" x14ac:dyDescent="0.2">
      <c r="C315" s="18"/>
      <c r="D315" s="18"/>
    </row>
    <row r="316" spans="3:4" x14ac:dyDescent="0.2">
      <c r="C316" s="18"/>
      <c r="D316" s="18"/>
    </row>
    <row r="317" spans="3:4" x14ac:dyDescent="0.2">
      <c r="C317" s="18"/>
      <c r="D317" s="18"/>
    </row>
    <row r="318" spans="3:4" x14ac:dyDescent="0.2">
      <c r="C318" s="18"/>
      <c r="D318" s="18"/>
    </row>
    <row r="319" spans="3:4" x14ac:dyDescent="0.2">
      <c r="C319" s="18"/>
      <c r="D319" s="18"/>
    </row>
    <row r="320" spans="3:4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  <row r="1851" spans="3:4" x14ac:dyDescent="0.2">
      <c r="C1851" s="18"/>
      <c r="D1851" s="18"/>
    </row>
    <row r="1852" spans="3:4" x14ac:dyDescent="0.2">
      <c r="C1852" s="18"/>
      <c r="D1852" s="18"/>
    </row>
    <row r="1853" spans="3:4" x14ac:dyDescent="0.2">
      <c r="C1853" s="18"/>
      <c r="D1853" s="18"/>
    </row>
    <row r="1854" spans="3:4" x14ac:dyDescent="0.2">
      <c r="C1854" s="18"/>
      <c r="D1854" s="18"/>
    </row>
    <row r="1855" spans="3:4" x14ac:dyDescent="0.2">
      <c r="C1855" s="18"/>
      <c r="D1855" s="18"/>
    </row>
    <row r="1856" spans="3:4" x14ac:dyDescent="0.2">
      <c r="C1856" s="18"/>
      <c r="D1856" s="18"/>
    </row>
    <row r="1857" spans="3:4" x14ac:dyDescent="0.2">
      <c r="C1857" s="18"/>
      <c r="D1857" s="18"/>
    </row>
    <row r="1858" spans="3:4" x14ac:dyDescent="0.2">
      <c r="C1858" s="18"/>
      <c r="D1858" s="18"/>
    </row>
    <row r="1859" spans="3:4" x14ac:dyDescent="0.2">
      <c r="C1859" s="18"/>
      <c r="D1859" s="18"/>
    </row>
    <row r="1860" spans="3:4" x14ac:dyDescent="0.2">
      <c r="C1860" s="18"/>
      <c r="D1860" s="18"/>
    </row>
    <row r="1861" spans="3:4" x14ac:dyDescent="0.2">
      <c r="C1861" s="18"/>
      <c r="D1861" s="18"/>
    </row>
    <row r="1862" spans="3:4" x14ac:dyDescent="0.2">
      <c r="C1862" s="18"/>
      <c r="D1862" s="18"/>
    </row>
    <row r="1863" spans="3:4" x14ac:dyDescent="0.2">
      <c r="C1863" s="18"/>
      <c r="D1863" s="18"/>
    </row>
    <row r="1864" spans="3:4" x14ac:dyDescent="0.2">
      <c r="C1864" s="18"/>
      <c r="D1864" s="18"/>
    </row>
    <row r="1865" spans="3:4" x14ac:dyDescent="0.2">
      <c r="C1865" s="18"/>
      <c r="D1865" s="18"/>
    </row>
    <row r="1866" spans="3:4" x14ac:dyDescent="0.2">
      <c r="C1866" s="18"/>
      <c r="D1866" s="18"/>
    </row>
    <row r="1867" spans="3:4" x14ac:dyDescent="0.2">
      <c r="C1867" s="18"/>
      <c r="D1867" s="18"/>
    </row>
    <row r="1868" spans="3:4" x14ac:dyDescent="0.2">
      <c r="C1868" s="18"/>
      <c r="D1868" s="18"/>
    </row>
    <row r="1869" spans="3:4" x14ac:dyDescent="0.2">
      <c r="C1869" s="18"/>
      <c r="D1869" s="18"/>
    </row>
    <row r="1870" spans="3:4" x14ac:dyDescent="0.2">
      <c r="C1870" s="18"/>
      <c r="D1870" s="18"/>
    </row>
    <row r="1871" spans="3:4" x14ac:dyDescent="0.2">
      <c r="C1871" s="18"/>
      <c r="D1871" s="18"/>
    </row>
    <row r="1872" spans="3:4" x14ac:dyDescent="0.2">
      <c r="C1872" s="18"/>
      <c r="D1872" s="18"/>
    </row>
    <row r="1873" spans="3:4" x14ac:dyDescent="0.2">
      <c r="C1873" s="18"/>
      <c r="D1873" s="18"/>
    </row>
    <row r="1874" spans="3:4" x14ac:dyDescent="0.2">
      <c r="C1874" s="18"/>
      <c r="D1874" s="18"/>
    </row>
    <row r="1875" spans="3:4" x14ac:dyDescent="0.2">
      <c r="C1875" s="18"/>
      <c r="D1875" s="18"/>
    </row>
    <row r="1876" spans="3:4" x14ac:dyDescent="0.2">
      <c r="C1876" s="18"/>
      <c r="D1876" s="18"/>
    </row>
    <row r="1877" spans="3:4" x14ac:dyDescent="0.2">
      <c r="C1877" s="18"/>
      <c r="D1877" s="18"/>
    </row>
    <row r="1878" spans="3:4" x14ac:dyDescent="0.2">
      <c r="C1878" s="18"/>
      <c r="D1878" s="18"/>
    </row>
    <row r="1879" spans="3:4" x14ac:dyDescent="0.2">
      <c r="C1879" s="18"/>
      <c r="D1879" s="18"/>
    </row>
    <row r="1880" spans="3:4" x14ac:dyDescent="0.2">
      <c r="C1880" s="18"/>
      <c r="D1880" s="18"/>
    </row>
    <row r="1881" spans="3:4" x14ac:dyDescent="0.2">
      <c r="C1881" s="18"/>
      <c r="D1881" s="18"/>
    </row>
    <row r="1882" spans="3:4" x14ac:dyDescent="0.2">
      <c r="C1882" s="18"/>
      <c r="D1882" s="18"/>
    </row>
    <row r="1883" spans="3:4" x14ac:dyDescent="0.2">
      <c r="C1883" s="18"/>
      <c r="D1883" s="18"/>
    </row>
    <row r="1884" spans="3:4" x14ac:dyDescent="0.2">
      <c r="C1884" s="18"/>
      <c r="D1884" s="18"/>
    </row>
    <row r="1885" spans="3:4" x14ac:dyDescent="0.2">
      <c r="C1885" s="18"/>
      <c r="D1885" s="18"/>
    </row>
    <row r="1886" spans="3:4" x14ac:dyDescent="0.2">
      <c r="C1886" s="18"/>
      <c r="D1886" s="18"/>
    </row>
    <row r="1887" spans="3:4" x14ac:dyDescent="0.2">
      <c r="C1887" s="18"/>
      <c r="D1887" s="18"/>
    </row>
    <row r="1888" spans="3:4" x14ac:dyDescent="0.2">
      <c r="C1888" s="18"/>
      <c r="D1888" s="18"/>
    </row>
    <row r="1889" spans="3:4" x14ac:dyDescent="0.2">
      <c r="C1889" s="18"/>
      <c r="D1889" s="18"/>
    </row>
    <row r="1890" spans="3:4" x14ac:dyDescent="0.2">
      <c r="C1890" s="18"/>
      <c r="D1890" s="18"/>
    </row>
    <row r="1891" spans="3:4" x14ac:dyDescent="0.2">
      <c r="C1891" s="18"/>
      <c r="D1891" s="18"/>
    </row>
    <row r="1892" spans="3:4" x14ac:dyDescent="0.2">
      <c r="C1892" s="18"/>
      <c r="D1892" s="18"/>
    </row>
    <row r="1893" spans="3:4" x14ac:dyDescent="0.2">
      <c r="C1893" s="18"/>
      <c r="D1893" s="18"/>
    </row>
    <row r="1894" spans="3:4" x14ac:dyDescent="0.2">
      <c r="C1894" s="18"/>
      <c r="D1894" s="18"/>
    </row>
    <row r="1895" spans="3:4" x14ac:dyDescent="0.2">
      <c r="C1895" s="18"/>
      <c r="D1895" s="18"/>
    </row>
    <row r="1896" spans="3:4" x14ac:dyDescent="0.2">
      <c r="C1896" s="18"/>
      <c r="D1896" s="18"/>
    </row>
    <row r="1897" spans="3:4" x14ac:dyDescent="0.2">
      <c r="C1897" s="18"/>
      <c r="D1897" s="18"/>
    </row>
    <row r="1898" spans="3:4" x14ac:dyDescent="0.2">
      <c r="C1898" s="18"/>
      <c r="D1898" s="18"/>
    </row>
    <row r="1899" spans="3:4" x14ac:dyDescent="0.2">
      <c r="C1899" s="18"/>
      <c r="D1899" s="18"/>
    </row>
    <row r="1900" spans="3:4" x14ac:dyDescent="0.2">
      <c r="C1900" s="18"/>
      <c r="D1900" s="18"/>
    </row>
    <row r="1901" spans="3:4" x14ac:dyDescent="0.2">
      <c r="C1901" s="18"/>
      <c r="D1901" s="18"/>
    </row>
    <row r="1902" spans="3:4" x14ac:dyDescent="0.2">
      <c r="C1902" s="18"/>
      <c r="D1902" s="18"/>
    </row>
    <row r="1903" spans="3:4" x14ac:dyDescent="0.2">
      <c r="C1903" s="18"/>
      <c r="D1903" s="18"/>
    </row>
    <row r="1904" spans="3:4" x14ac:dyDescent="0.2">
      <c r="C1904" s="18"/>
      <c r="D1904" s="18"/>
    </row>
    <row r="1905" spans="3:4" x14ac:dyDescent="0.2">
      <c r="C1905" s="18"/>
      <c r="D1905" s="18"/>
    </row>
    <row r="1906" spans="3:4" x14ac:dyDescent="0.2">
      <c r="C1906" s="18"/>
      <c r="D1906" s="18"/>
    </row>
    <row r="1907" spans="3:4" x14ac:dyDescent="0.2">
      <c r="C1907" s="18"/>
      <c r="D1907" s="18"/>
    </row>
    <row r="1908" spans="3:4" x14ac:dyDescent="0.2">
      <c r="C1908" s="18"/>
      <c r="D1908" s="18"/>
    </row>
    <row r="1909" spans="3:4" x14ac:dyDescent="0.2">
      <c r="C1909" s="18"/>
      <c r="D1909" s="18"/>
    </row>
    <row r="1910" spans="3:4" x14ac:dyDescent="0.2">
      <c r="C1910" s="18"/>
      <c r="D1910" s="18"/>
    </row>
    <row r="1911" spans="3:4" x14ac:dyDescent="0.2">
      <c r="C1911" s="18"/>
      <c r="D1911" s="18"/>
    </row>
    <row r="1912" spans="3:4" x14ac:dyDescent="0.2">
      <c r="C1912" s="18"/>
      <c r="D1912" s="18"/>
    </row>
    <row r="1913" spans="3:4" x14ac:dyDescent="0.2">
      <c r="C1913" s="18"/>
      <c r="D1913" s="18"/>
    </row>
    <row r="1914" spans="3:4" x14ac:dyDescent="0.2">
      <c r="C1914" s="18"/>
      <c r="D1914" s="18"/>
    </row>
    <row r="1915" spans="3:4" x14ac:dyDescent="0.2">
      <c r="C1915" s="18"/>
      <c r="D1915" s="18"/>
    </row>
    <row r="1916" spans="3:4" x14ac:dyDescent="0.2">
      <c r="C1916" s="18"/>
      <c r="D1916" s="18"/>
    </row>
    <row r="1917" spans="3:4" x14ac:dyDescent="0.2">
      <c r="C1917" s="18"/>
      <c r="D1917" s="18"/>
    </row>
    <row r="1918" spans="3:4" x14ac:dyDescent="0.2">
      <c r="C1918" s="18"/>
      <c r="D1918" s="18"/>
    </row>
    <row r="1919" spans="3:4" x14ac:dyDescent="0.2">
      <c r="C1919" s="18"/>
      <c r="D1919" s="18"/>
    </row>
    <row r="1920" spans="3:4" x14ac:dyDescent="0.2">
      <c r="C1920" s="18"/>
      <c r="D1920" s="18"/>
    </row>
    <row r="1921" spans="3:4" x14ac:dyDescent="0.2">
      <c r="C1921" s="18"/>
      <c r="D1921" s="18"/>
    </row>
    <row r="1922" spans="3:4" x14ac:dyDescent="0.2">
      <c r="C1922" s="18"/>
      <c r="D1922" s="18"/>
    </row>
    <row r="1923" spans="3:4" x14ac:dyDescent="0.2">
      <c r="C1923" s="18"/>
      <c r="D1923" s="18"/>
    </row>
    <row r="1924" spans="3:4" x14ac:dyDescent="0.2">
      <c r="C1924" s="18"/>
      <c r="D1924" s="18"/>
    </row>
    <row r="1925" spans="3:4" x14ac:dyDescent="0.2">
      <c r="C1925" s="18"/>
      <c r="D1925" s="18"/>
    </row>
    <row r="1926" spans="3:4" x14ac:dyDescent="0.2">
      <c r="C1926" s="18"/>
      <c r="D1926" s="18"/>
    </row>
    <row r="1927" spans="3:4" x14ac:dyDescent="0.2">
      <c r="C1927" s="18"/>
      <c r="D1927" s="18"/>
    </row>
    <row r="1928" spans="3:4" x14ac:dyDescent="0.2">
      <c r="C1928" s="18"/>
      <c r="D1928" s="18"/>
    </row>
    <row r="1929" spans="3:4" x14ac:dyDescent="0.2">
      <c r="C1929" s="18"/>
      <c r="D1929" s="18"/>
    </row>
    <row r="1930" spans="3:4" x14ac:dyDescent="0.2">
      <c r="C1930" s="18"/>
      <c r="D1930" s="18"/>
    </row>
    <row r="1931" spans="3:4" x14ac:dyDescent="0.2">
      <c r="C1931" s="18"/>
      <c r="D1931" s="18"/>
    </row>
    <row r="1932" spans="3:4" x14ac:dyDescent="0.2">
      <c r="C1932" s="18"/>
      <c r="D1932" s="18"/>
    </row>
    <row r="1933" spans="3:4" x14ac:dyDescent="0.2">
      <c r="C1933" s="18"/>
      <c r="D1933" s="18"/>
    </row>
    <row r="1934" spans="3:4" x14ac:dyDescent="0.2">
      <c r="C1934" s="18"/>
      <c r="D1934" s="18"/>
    </row>
    <row r="1935" spans="3:4" x14ac:dyDescent="0.2">
      <c r="C1935" s="18"/>
      <c r="D1935" s="18"/>
    </row>
    <row r="1936" spans="3:4" x14ac:dyDescent="0.2">
      <c r="C1936" s="18"/>
      <c r="D1936" s="18"/>
    </row>
    <row r="1937" spans="3:4" x14ac:dyDescent="0.2">
      <c r="C1937" s="18"/>
      <c r="D1937" s="18"/>
    </row>
    <row r="1938" spans="3:4" x14ac:dyDescent="0.2">
      <c r="C1938" s="18"/>
      <c r="D1938" s="18"/>
    </row>
    <row r="1939" spans="3:4" x14ac:dyDescent="0.2">
      <c r="C1939" s="18"/>
      <c r="D1939" s="18"/>
    </row>
    <row r="1940" spans="3:4" x14ac:dyDescent="0.2">
      <c r="C1940" s="18"/>
      <c r="D1940" s="18"/>
    </row>
    <row r="1941" spans="3:4" x14ac:dyDescent="0.2">
      <c r="C1941" s="18"/>
      <c r="D1941" s="18"/>
    </row>
    <row r="1942" spans="3:4" x14ac:dyDescent="0.2">
      <c r="C1942" s="18"/>
      <c r="D1942" s="18"/>
    </row>
    <row r="1943" spans="3:4" x14ac:dyDescent="0.2">
      <c r="C1943" s="18"/>
      <c r="D1943" s="18"/>
    </row>
    <row r="1944" spans="3:4" x14ac:dyDescent="0.2">
      <c r="C1944" s="18"/>
      <c r="D1944" s="18"/>
    </row>
    <row r="1945" spans="3:4" x14ac:dyDescent="0.2">
      <c r="C1945" s="18"/>
      <c r="D1945" s="18"/>
    </row>
    <row r="1946" spans="3:4" x14ac:dyDescent="0.2">
      <c r="C1946" s="18"/>
      <c r="D1946" s="18"/>
    </row>
    <row r="1947" spans="3:4" x14ac:dyDescent="0.2">
      <c r="C1947" s="18"/>
      <c r="D1947" s="18"/>
    </row>
    <row r="1948" spans="3:4" x14ac:dyDescent="0.2">
      <c r="C1948" s="18"/>
      <c r="D1948" s="18"/>
    </row>
    <row r="1949" spans="3:4" x14ac:dyDescent="0.2">
      <c r="C1949" s="18"/>
      <c r="D1949" s="18"/>
    </row>
    <row r="1950" spans="3:4" x14ac:dyDescent="0.2">
      <c r="C1950" s="18"/>
      <c r="D1950" s="18"/>
    </row>
    <row r="1951" spans="3:4" x14ac:dyDescent="0.2">
      <c r="C1951" s="18"/>
      <c r="D1951" s="18"/>
    </row>
    <row r="1952" spans="3:4" x14ac:dyDescent="0.2">
      <c r="C1952" s="18"/>
      <c r="D1952" s="18"/>
    </row>
    <row r="1953" spans="3:4" x14ac:dyDescent="0.2">
      <c r="C1953" s="18"/>
      <c r="D1953" s="18"/>
    </row>
    <row r="1954" spans="3:4" x14ac:dyDescent="0.2">
      <c r="C1954" s="18"/>
      <c r="D1954" s="18"/>
    </row>
    <row r="1955" spans="3:4" x14ac:dyDescent="0.2">
      <c r="C1955" s="18"/>
      <c r="D1955" s="18"/>
    </row>
    <row r="1956" spans="3:4" x14ac:dyDescent="0.2">
      <c r="C1956" s="18"/>
      <c r="D1956" s="18"/>
    </row>
    <row r="1957" spans="3:4" x14ac:dyDescent="0.2">
      <c r="C1957" s="18"/>
      <c r="D1957" s="18"/>
    </row>
    <row r="1958" spans="3:4" x14ac:dyDescent="0.2">
      <c r="C1958" s="18"/>
      <c r="D1958" s="18"/>
    </row>
    <row r="1959" spans="3:4" x14ac:dyDescent="0.2">
      <c r="C1959" s="18"/>
      <c r="D1959" s="18"/>
    </row>
    <row r="1960" spans="3:4" x14ac:dyDescent="0.2">
      <c r="C1960" s="18"/>
      <c r="D1960" s="18"/>
    </row>
    <row r="1961" spans="3:4" x14ac:dyDescent="0.2">
      <c r="C1961" s="18"/>
      <c r="D1961" s="18"/>
    </row>
    <row r="1962" spans="3:4" x14ac:dyDescent="0.2">
      <c r="C1962" s="18"/>
      <c r="D1962" s="18"/>
    </row>
    <row r="1963" spans="3:4" x14ac:dyDescent="0.2">
      <c r="C1963" s="18"/>
      <c r="D1963" s="18"/>
    </row>
    <row r="1964" spans="3:4" x14ac:dyDescent="0.2">
      <c r="C1964" s="18"/>
      <c r="D1964" s="18"/>
    </row>
    <row r="1965" spans="3:4" x14ac:dyDescent="0.2">
      <c r="C1965" s="18"/>
      <c r="D1965" s="18"/>
    </row>
    <row r="1966" spans="3:4" x14ac:dyDescent="0.2">
      <c r="C1966" s="18"/>
      <c r="D1966" s="18"/>
    </row>
    <row r="1967" spans="3:4" x14ac:dyDescent="0.2">
      <c r="C1967" s="18"/>
      <c r="D1967" s="18"/>
    </row>
    <row r="1968" spans="3:4" x14ac:dyDescent="0.2">
      <c r="C1968" s="18"/>
      <c r="D1968" s="18"/>
    </row>
    <row r="1969" spans="3:4" x14ac:dyDescent="0.2">
      <c r="C1969" s="18"/>
      <c r="D1969" s="18"/>
    </row>
    <row r="1970" spans="3:4" x14ac:dyDescent="0.2">
      <c r="C1970" s="18"/>
      <c r="D1970" s="18"/>
    </row>
    <row r="1971" spans="3:4" x14ac:dyDescent="0.2">
      <c r="C1971" s="18"/>
      <c r="D1971" s="18"/>
    </row>
    <row r="1972" spans="3:4" x14ac:dyDescent="0.2">
      <c r="C1972" s="18"/>
      <c r="D1972" s="18"/>
    </row>
    <row r="1973" spans="3:4" x14ac:dyDescent="0.2">
      <c r="C1973" s="18"/>
      <c r="D1973" s="18"/>
    </row>
    <row r="1974" spans="3:4" x14ac:dyDescent="0.2">
      <c r="C1974" s="18"/>
      <c r="D1974" s="18"/>
    </row>
    <row r="1975" spans="3:4" x14ac:dyDescent="0.2">
      <c r="C1975" s="18"/>
      <c r="D1975" s="18"/>
    </row>
    <row r="1976" spans="3:4" x14ac:dyDescent="0.2">
      <c r="C1976" s="18"/>
      <c r="D1976" s="18"/>
    </row>
    <row r="1977" spans="3:4" x14ac:dyDescent="0.2">
      <c r="C1977" s="18"/>
      <c r="D1977" s="18"/>
    </row>
    <row r="1978" spans="3:4" x14ac:dyDescent="0.2">
      <c r="C1978" s="18"/>
      <c r="D1978" s="18"/>
    </row>
    <row r="1979" spans="3:4" x14ac:dyDescent="0.2">
      <c r="C1979" s="18"/>
      <c r="D1979" s="18"/>
    </row>
    <row r="1980" spans="3:4" x14ac:dyDescent="0.2">
      <c r="C1980" s="18"/>
      <c r="D1980" s="18"/>
    </row>
    <row r="1981" spans="3:4" x14ac:dyDescent="0.2">
      <c r="C1981" s="18"/>
      <c r="D1981" s="18"/>
    </row>
    <row r="1982" spans="3:4" x14ac:dyDescent="0.2">
      <c r="C1982" s="18"/>
      <c r="D1982" s="18"/>
    </row>
    <row r="1983" spans="3:4" x14ac:dyDescent="0.2">
      <c r="C1983" s="18"/>
      <c r="D1983" s="18"/>
    </row>
    <row r="1984" spans="3:4" x14ac:dyDescent="0.2">
      <c r="C1984" s="18"/>
      <c r="D1984" s="18"/>
    </row>
    <row r="1985" spans="3:4" x14ac:dyDescent="0.2">
      <c r="C1985" s="18"/>
      <c r="D1985" s="18"/>
    </row>
    <row r="1986" spans="3:4" x14ac:dyDescent="0.2">
      <c r="C1986" s="18"/>
      <c r="D1986" s="18"/>
    </row>
    <row r="1987" spans="3:4" x14ac:dyDescent="0.2">
      <c r="C1987" s="18"/>
      <c r="D1987" s="18"/>
    </row>
    <row r="1988" spans="3:4" x14ac:dyDescent="0.2">
      <c r="C1988" s="18"/>
      <c r="D1988" s="18"/>
    </row>
    <row r="1989" spans="3:4" x14ac:dyDescent="0.2">
      <c r="C1989" s="18"/>
      <c r="D1989" s="18"/>
    </row>
    <row r="1990" spans="3:4" x14ac:dyDescent="0.2">
      <c r="C1990" s="18"/>
      <c r="D1990" s="18"/>
    </row>
    <row r="1991" spans="3:4" x14ac:dyDescent="0.2">
      <c r="C1991" s="18"/>
      <c r="D1991" s="18"/>
    </row>
    <row r="1992" spans="3:4" x14ac:dyDescent="0.2">
      <c r="C1992" s="18"/>
      <c r="D1992" s="18"/>
    </row>
    <row r="1993" spans="3:4" x14ac:dyDescent="0.2">
      <c r="C1993" s="18"/>
      <c r="D1993" s="18"/>
    </row>
    <row r="1994" spans="3:4" x14ac:dyDescent="0.2">
      <c r="C1994" s="18"/>
      <c r="D1994" s="18"/>
    </row>
    <row r="1995" spans="3:4" x14ac:dyDescent="0.2">
      <c r="C1995" s="18"/>
      <c r="D1995" s="18"/>
    </row>
    <row r="1996" spans="3:4" x14ac:dyDescent="0.2">
      <c r="C1996" s="18"/>
      <c r="D1996" s="18"/>
    </row>
    <row r="1997" spans="3:4" x14ac:dyDescent="0.2">
      <c r="C1997" s="18"/>
      <c r="D1997" s="18"/>
    </row>
    <row r="1998" spans="3:4" x14ac:dyDescent="0.2">
      <c r="C1998" s="18"/>
      <c r="D1998" s="18"/>
    </row>
    <row r="1999" spans="3:4" x14ac:dyDescent="0.2">
      <c r="C1999" s="18"/>
      <c r="D1999" s="18"/>
    </row>
    <row r="2000" spans="3:4" x14ac:dyDescent="0.2">
      <c r="C2000" s="18"/>
      <c r="D2000" s="18"/>
    </row>
    <row r="2001" spans="3:4" x14ac:dyDescent="0.2">
      <c r="C2001" s="18"/>
      <c r="D2001" s="18"/>
    </row>
    <row r="2002" spans="3:4" x14ac:dyDescent="0.2">
      <c r="C2002" s="18"/>
      <c r="D2002" s="18"/>
    </row>
    <row r="2003" spans="3:4" x14ac:dyDescent="0.2">
      <c r="C2003" s="18"/>
      <c r="D2003" s="18"/>
    </row>
    <row r="2004" spans="3:4" x14ac:dyDescent="0.2">
      <c r="C2004" s="18"/>
      <c r="D2004" s="18"/>
    </row>
    <row r="2005" spans="3:4" x14ac:dyDescent="0.2">
      <c r="C2005" s="18"/>
      <c r="D2005" s="18"/>
    </row>
    <row r="2006" spans="3:4" x14ac:dyDescent="0.2">
      <c r="C2006" s="18"/>
      <c r="D2006" s="18"/>
    </row>
    <row r="2007" spans="3:4" x14ac:dyDescent="0.2">
      <c r="C2007" s="18"/>
      <c r="D2007" s="18"/>
    </row>
    <row r="2008" spans="3:4" x14ac:dyDescent="0.2">
      <c r="C2008" s="18"/>
      <c r="D2008" s="18"/>
    </row>
    <row r="2009" spans="3:4" x14ac:dyDescent="0.2">
      <c r="C2009" s="18"/>
      <c r="D2009" s="18"/>
    </row>
    <row r="2010" spans="3:4" x14ac:dyDescent="0.2">
      <c r="C2010" s="18"/>
      <c r="D2010" s="18"/>
    </row>
    <row r="2011" spans="3:4" x14ac:dyDescent="0.2">
      <c r="C2011" s="18"/>
      <c r="D2011" s="18"/>
    </row>
    <row r="2012" spans="3:4" x14ac:dyDescent="0.2">
      <c r="C2012" s="18"/>
      <c r="D2012" s="18"/>
    </row>
    <row r="2013" spans="3:4" x14ac:dyDescent="0.2">
      <c r="C2013" s="18"/>
      <c r="D2013" s="18"/>
    </row>
    <row r="2014" spans="3:4" x14ac:dyDescent="0.2">
      <c r="C2014" s="18"/>
      <c r="D2014" s="18"/>
    </row>
    <row r="2015" spans="3:4" x14ac:dyDescent="0.2">
      <c r="C2015" s="18"/>
      <c r="D2015" s="18"/>
    </row>
    <row r="2016" spans="3:4" x14ac:dyDescent="0.2">
      <c r="C2016" s="18"/>
      <c r="D2016" s="18"/>
    </row>
    <row r="2017" spans="3:4" x14ac:dyDescent="0.2">
      <c r="C2017" s="18"/>
      <c r="D2017" s="18"/>
    </row>
    <row r="2018" spans="3:4" x14ac:dyDescent="0.2">
      <c r="C2018" s="18"/>
      <c r="D2018" s="18"/>
    </row>
    <row r="2019" spans="3:4" x14ac:dyDescent="0.2">
      <c r="C2019" s="18"/>
      <c r="D2019" s="18"/>
    </row>
    <row r="2020" spans="3:4" x14ac:dyDescent="0.2">
      <c r="C2020" s="18"/>
      <c r="D2020" s="18"/>
    </row>
    <row r="2021" spans="3:4" x14ac:dyDescent="0.2">
      <c r="C2021" s="18"/>
      <c r="D2021" s="18"/>
    </row>
    <row r="2022" spans="3:4" x14ac:dyDescent="0.2">
      <c r="C2022" s="18"/>
      <c r="D2022" s="18"/>
    </row>
    <row r="2023" spans="3:4" x14ac:dyDescent="0.2">
      <c r="C2023" s="18"/>
      <c r="D2023" s="18"/>
    </row>
    <row r="2024" spans="3:4" x14ac:dyDescent="0.2">
      <c r="C2024" s="18"/>
      <c r="D2024" s="18"/>
    </row>
    <row r="2025" spans="3:4" x14ac:dyDescent="0.2">
      <c r="C2025" s="18"/>
      <c r="D2025" s="18"/>
    </row>
    <row r="2026" spans="3:4" x14ac:dyDescent="0.2">
      <c r="C2026" s="18"/>
      <c r="D2026" s="18"/>
    </row>
    <row r="2027" spans="3:4" x14ac:dyDescent="0.2">
      <c r="C2027" s="18"/>
      <c r="D2027" s="18"/>
    </row>
    <row r="2028" spans="3:4" x14ac:dyDescent="0.2">
      <c r="C2028" s="18"/>
      <c r="D2028" s="18"/>
    </row>
    <row r="2029" spans="3:4" x14ac:dyDescent="0.2">
      <c r="C2029" s="18"/>
      <c r="D2029" s="18"/>
    </row>
    <row r="2030" spans="3:4" x14ac:dyDescent="0.2">
      <c r="C2030" s="18"/>
      <c r="D2030" s="18"/>
    </row>
    <row r="2031" spans="3:4" x14ac:dyDescent="0.2">
      <c r="C2031" s="18"/>
      <c r="D2031" s="18"/>
    </row>
    <row r="2032" spans="3:4" x14ac:dyDescent="0.2">
      <c r="C2032" s="18"/>
      <c r="D2032" s="18"/>
    </row>
    <row r="2033" spans="3:4" x14ac:dyDescent="0.2">
      <c r="C2033" s="18"/>
      <c r="D2033" s="18"/>
    </row>
    <row r="2034" spans="3:4" x14ac:dyDescent="0.2">
      <c r="C2034" s="18"/>
      <c r="D2034" s="18"/>
    </row>
    <row r="2035" spans="3:4" x14ac:dyDescent="0.2">
      <c r="C2035" s="18"/>
      <c r="D2035" s="18"/>
    </row>
    <row r="2036" spans="3:4" x14ac:dyDescent="0.2">
      <c r="C2036" s="18"/>
      <c r="D2036" s="18"/>
    </row>
    <row r="2037" spans="3:4" x14ac:dyDescent="0.2">
      <c r="C2037" s="18"/>
      <c r="D2037" s="18"/>
    </row>
    <row r="2038" spans="3:4" x14ac:dyDescent="0.2">
      <c r="C2038" s="18"/>
      <c r="D2038" s="18"/>
    </row>
    <row r="2039" spans="3:4" x14ac:dyDescent="0.2">
      <c r="C2039" s="18"/>
      <c r="D2039" s="18"/>
    </row>
    <row r="2040" spans="3:4" x14ac:dyDescent="0.2">
      <c r="C2040" s="18"/>
      <c r="D2040" s="18"/>
    </row>
    <row r="2041" spans="3:4" x14ac:dyDescent="0.2">
      <c r="C2041" s="18"/>
      <c r="D2041" s="18"/>
    </row>
    <row r="2042" spans="3:4" x14ac:dyDescent="0.2">
      <c r="C2042" s="18"/>
      <c r="D2042" s="18"/>
    </row>
    <row r="2043" spans="3:4" x14ac:dyDescent="0.2">
      <c r="C2043" s="18"/>
      <c r="D2043" s="18"/>
    </row>
    <row r="2044" spans="3:4" x14ac:dyDescent="0.2">
      <c r="C2044" s="18"/>
      <c r="D2044" s="18"/>
    </row>
    <row r="2045" spans="3:4" x14ac:dyDescent="0.2">
      <c r="C2045" s="18"/>
      <c r="D2045" s="18"/>
    </row>
    <row r="2046" spans="3:4" x14ac:dyDescent="0.2">
      <c r="C2046" s="18"/>
      <c r="D2046" s="18"/>
    </row>
    <row r="2047" spans="3:4" x14ac:dyDescent="0.2">
      <c r="C2047" s="18"/>
      <c r="D2047" s="18"/>
    </row>
    <row r="2048" spans="3:4" x14ac:dyDescent="0.2">
      <c r="C2048" s="18"/>
      <c r="D2048" s="18"/>
    </row>
    <row r="2049" spans="3:4" x14ac:dyDescent="0.2">
      <c r="C2049" s="18"/>
      <c r="D2049" s="18"/>
    </row>
    <row r="2050" spans="3:4" x14ac:dyDescent="0.2">
      <c r="C2050" s="18"/>
      <c r="D2050" s="18"/>
    </row>
    <row r="2051" spans="3:4" x14ac:dyDescent="0.2">
      <c r="C2051" s="18"/>
      <c r="D2051" s="18"/>
    </row>
    <row r="2052" spans="3:4" x14ac:dyDescent="0.2">
      <c r="C2052" s="18"/>
      <c r="D2052" s="18"/>
    </row>
    <row r="2053" spans="3:4" x14ac:dyDescent="0.2">
      <c r="C2053" s="18"/>
      <c r="D2053" s="18"/>
    </row>
    <row r="2054" spans="3:4" x14ac:dyDescent="0.2">
      <c r="C2054" s="18"/>
      <c r="D2054" s="18"/>
    </row>
    <row r="2055" spans="3:4" x14ac:dyDescent="0.2">
      <c r="C2055" s="18"/>
      <c r="D2055" s="18"/>
    </row>
    <row r="2056" spans="3:4" x14ac:dyDescent="0.2">
      <c r="C2056" s="18"/>
      <c r="D2056" s="18"/>
    </row>
    <row r="2057" spans="3:4" x14ac:dyDescent="0.2">
      <c r="C2057" s="18"/>
      <c r="D2057" s="18"/>
    </row>
    <row r="2058" spans="3:4" x14ac:dyDescent="0.2">
      <c r="C2058" s="18"/>
      <c r="D2058" s="18"/>
    </row>
    <row r="2059" spans="3:4" x14ac:dyDescent="0.2">
      <c r="C2059" s="18"/>
      <c r="D2059" s="18"/>
    </row>
    <row r="2060" spans="3:4" x14ac:dyDescent="0.2">
      <c r="C2060" s="18"/>
      <c r="D2060" s="18"/>
    </row>
    <row r="2061" spans="3:4" x14ac:dyDescent="0.2">
      <c r="C2061" s="18"/>
      <c r="D2061" s="18"/>
    </row>
    <row r="2062" spans="3:4" x14ac:dyDescent="0.2">
      <c r="C2062" s="18"/>
      <c r="D2062" s="18"/>
    </row>
    <row r="2063" spans="3:4" x14ac:dyDescent="0.2">
      <c r="C2063" s="18"/>
      <c r="D2063" s="18"/>
    </row>
    <row r="2064" spans="3:4" x14ac:dyDescent="0.2">
      <c r="C2064" s="18"/>
      <c r="D2064" s="18"/>
    </row>
    <row r="2065" spans="3:4" x14ac:dyDescent="0.2">
      <c r="C2065" s="18"/>
      <c r="D2065" s="18"/>
    </row>
    <row r="2066" spans="3:4" x14ac:dyDescent="0.2">
      <c r="C2066" s="18"/>
      <c r="D2066" s="18"/>
    </row>
    <row r="2067" spans="3:4" x14ac:dyDescent="0.2">
      <c r="C2067" s="18"/>
      <c r="D2067" s="18"/>
    </row>
    <row r="2068" spans="3:4" x14ac:dyDescent="0.2">
      <c r="C2068" s="18"/>
      <c r="D2068" s="18"/>
    </row>
    <row r="2069" spans="3:4" x14ac:dyDescent="0.2">
      <c r="C2069" s="18"/>
      <c r="D2069" s="18"/>
    </row>
    <row r="2070" spans="3:4" x14ac:dyDescent="0.2">
      <c r="C2070" s="18"/>
      <c r="D2070" s="18"/>
    </row>
    <row r="2071" spans="3:4" x14ac:dyDescent="0.2">
      <c r="C2071" s="18"/>
      <c r="D2071" s="18"/>
    </row>
    <row r="2072" spans="3:4" x14ac:dyDescent="0.2">
      <c r="C2072" s="18"/>
      <c r="D2072" s="18"/>
    </row>
    <row r="2073" spans="3:4" x14ac:dyDescent="0.2">
      <c r="C2073" s="18"/>
      <c r="D2073" s="18"/>
    </row>
    <row r="2074" spans="3:4" x14ac:dyDescent="0.2">
      <c r="C2074" s="18"/>
      <c r="D2074" s="18"/>
    </row>
    <row r="2075" spans="3:4" x14ac:dyDescent="0.2">
      <c r="C2075" s="18"/>
      <c r="D2075" s="18"/>
    </row>
    <row r="2076" spans="3:4" x14ac:dyDescent="0.2">
      <c r="C2076" s="18"/>
      <c r="D2076" s="18"/>
    </row>
    <row r="2077" spans="3:4" x14ac:dyDescent="0.2">
      <c r="C2077" s="18"/>
      <c r="D2077" s="18"/>
    </row>
    <row r="2078" spans="3:4" x14ac:dyDescent="0.2">
      <c r="C2078" s="18"/>
      <c r="D2078" s="18"/>
    </row>
    <row r="2079" spans="3:4" x14ac:dyDescent="0.2">
      <c r="C2079" s="18"/>
      <c r="D2079" s="18"/>
    </row>
    <row r="2080" spans="3:4" x14ac:dyDescent="0.2">
      <c r="C2080" s="18"/>
      <c r="D2080" s="18"/>
    </row>
    <row r="2081" spans="3:4" x14ac:dyDescent="0.2">
      <c r="C2081" s="18"/>
      <c r="D2081" s="18"/>
    </row>
    <row r="2082" spans="3:4" x14ac:dyDescent="0.2">
      <c r="C2082" s="18"/>
      <c r="D2082" s="18"/>
    </row>
    <row r="2083" spans="3:4" x14ac:dyDescent="0.2">
      <c r="C2083" s="18"/>
      <c r="D2083" s="18"/>
    </row>
    <row r="2084" spans="3:4" x14ac:dyDescent="0.2">
      <c r="C2084" s="18"/>
      <c r="D2084" s="18"/>
    </row>
    <row r="2085" spans="3:4" x14ac:dyDescent="0.2">
      <c r="C2085" s="18"/>
      <c r="D2085" s="18"/>
    </row>
    <row r="2086" spans="3:4" x14ac:dyDescent="0.2">
      <c r="C2086" s="18"/>
      <c r="D2086" s="18"/>
    </row>
    <row r="2087" spans="3:4" x14ac:dyDescent="0.2">
      <c r="C2087" s="18"/>
      <c r="D2087" s="18"/>
    </row>
    <row r="2088" spans="3:4" x14ac:dyDescent="0.2">
      <c r="C2088" s="18"/>
      <c r="D2088" s="18"/>
    </row>
    <row r="2089" spans="3:4" x14ac:dyDescent="0.2">
      <c r="C2089" s="18"/>
      <c r="D2089" s="18"/>
    </row>
    <row r="2090" spans="3:4" x14ac:dyDescent="0.2">
      <c r="C2090" s="18"/>
      <c r="D2090" s="18"/>
    </row>
    <row r="2091" spans="3:4" x14ac:dyDescent="0.2">
      <c r="C2091" s="18"/>
      <c r="D2091" s="18"/>
    </row>
    <row r="2092" spans="3:4" x14ac:dyDescent="0.2">
      <c r="C2092" s="18"/>
      <c r="D2092" s="18"/>
    </row>
    <row r="2093" spans="3:4" x14ac:dyDescent="0.2">
      <c r="C2093" s="18"/>
      <c r="D2093" s="18"/>
    </row>
    <row r="2094" spans="3:4" x14ac:dyDescent="0.2">
      <c r="C2094" s="18"/>
      <c r="D2094" s="18"/>
    </row>
    <row r="2095" spans="3:4" x14ac:dyDescent="0.2">
      <c r="C2095" s="18"/>
      <c r="D2095" s="18"/>
    </row>
    <row r="2096" spans="3:4" x14ac:dyDescent="0.2">
      <c r="C2096" s="18"/>
      <c r="D2096" s="18"/>
    </row>
    <row r="2097" spans="3:4" x14ac:dyDescent="0.2">
      <c r="C2097" s="18"/>
      <c r="D2097" s="18"/>
    </row>
    <row r="2098" spans="3:4" x14ac:dyDescent="0.2">
      <c r="C2098" s="18"/>
      <c r="D2098" s="18"/>
    </row>
    <row r="2099" spans="3:4" x14ac:dyDescent="0.2">
      <c r="C2099" s="18"/>
      <c r="D2099" s="18"/>
    </row>
    <row r="2100" spans="3:4" x14ac:dyDescent="0.2">
      <c r="C2100" s="18"/>
      <c r="D2100" s="18"/>
    </row>
    <row r="2101" spans="3:4" x14ac:dyDescent="0.2">
      <c r="C2101" s="18"/>
      <c r="D2101" s="18"/>
    </row>
    <row r="2102" spans="3:4" x14ac:dyDescent="0.2">
      <c r="C2102" s="18"/>
      <c r="D2102" s="18"/>
    </row>
    <row r="2103" spans="3:4" x14ac:dyDescent="0.2">
      <c r="C2103" s="18"/>
      <c r="D2103" s="18"/>
    </row>
    <row r="2104" spans="3:4" x14ac:dyDescent="0.2">
      <c r="C2104" s="18"/>
      <c r="D2104" s="18"/>
    </row>
    <row r="2105" spans="3:4" x14ac:dyDescent="0.2">
      <c r="C2105" s="18"/>
      <c r="D2105" s="18"/>
    </row>
    <row r="2106" spans="3:4" x14ac:dyDescent="0.2">
      <c r="C2106" s="18"/>
      <c r="D2106" s="18"/>
    </row>
    <row r="2107" spans="3:4" x14ac:dyDescent="0.2">
      <c r="C2107" s="18"/>
      <c r="D2107" s="18"/>
    </row>
    <row r="2108" spans="3:4" x14ac:dyDescent="0.2">
      <c r="C2108" s="18"/>
      <c r="D2108" s="18"/>
    </row>
    <row r="2109" spans="3:4" x14ac:dyDescent="0.2">
      <c r="C2109" s="18"/>
      <c r="D2109" s="18"/>
    </row>
    <row r="2110" spans="3:4" x14ac:dyDescent="0.2">
      <c r="C2110" s="18"/>
      <c r="D2110" s="18"/>
    </row>
    <row r="2111" spans="3:4" x14ac:dyDescent="0.2">
      <c r="C2111" s="18"/>
      <c r="D2111" s="18"/>
    </row>
    <row r="2112" spans="3:4" x14ac:dyDescent="0.2">
      <c r="C2112" s="18"/>
      <c r="D2112" s="18"/>
    </row>
    <row r="2113" spans="3:4" x14ac:dyDescent="0.2">
      <c r="C2113" s="18"/>
      <c r="D2113" s="18"/>
    </row>
    <row r="2114" spans="3:4" x14ac:dyDescent="0.2">
      <c r="C2114" s="18"/>
      <c r="D2114" s="18"/>
    </row>
    <row r="2115" spans="3:4" x14ac:dyDescent="0.2">
      <c r="C2115" s="18"/>
      <c r="D2115" s="18"/>
    </row>
    <row r="2116" spans="3:4" x14ac:dyDescent="0.2">
      <c r="C2116" s="18"/>
      <c r="D2116" s="18"/>
    </row>
    <row r="2117" spans="3:4" x14ac:dyDescent="0.2">
      <c r="C2117" s="18"/>
      <c r="D2117" s="18"/>
    </row>
    <row r="2118" spans="3:4" x14ac:dyDescent="0.2">
      <c r="C2118" s="18"/>
      <c r="D2118" s="18"/>
    </row>
    <row r="2119" spans="3:4" x14ac:dyDescent="0.2">
      <c r="C2119" s="18"/>
      <c r="D2119" s="18"/>
    </row>
    <row r="2120" spans="3:4" x14ac:dyDescent="0.2">
      <c r="C2120" s="18"/>
      <c r="D2120" s="18"/>
    </row>
    <row r="2121" spans="3:4" x14ac:dyDescent="0.2">
      <c r="C2121" s="18"/>
      <c r="D2121" s="18"/>
    </row>
    <row r="2122" spans="3:4" x14ac:dyDescent="0.2">
      <c r="C2122" s="18"/>
      <c r="D2122" s="18"/>
    </row>
    <row r="2123" spans="3:4" x14ac:dyDescent="0.2">
      <c r="C2123" s="18"/>
      <c r="D2123" s="18"/>
    </row>
    <row r="2124" spans="3:4" x14ac:dyDescent="0.2">
      <c r="C2124" s="18"/>
      <c r="D2124" s="18"/>
    </row>
    <row r="2125" spans="3:4" x14ac:dyDescent="0.2">
      <c r="C2125" s="18"/>
      <c r="D2125" s="18"/>
    </row>
    <row r="2126" spans="3:4" x14ac:dyDescent="0.2">
      <c r="C2126" s="18"/>
      <c r="D2126" s="18"/>
    </row>
    <row r="2127" spans="3:4" x14ac:dyDescent="0.2">
      <c r="C2127" s="18"/>
      <c r="D2127" s="18"/>
    </row>
    <row r="2128" spans="3:4" x14ac:dyDescent="0.2">
      <c r="C2128" s="18"/>
      <c r="D2128" s="18"/>
    </row>
    <row r="2129" spans="3:4" x14ac:dyDescent="0.2">
      <c r="C2129" s="18"/>
      <c r="D2129" s="18"/>
    </row>
    <row r="2130" spans="3:4" x14ac:dyDescent="0.2">
      <c r="C2130" s="18"/>
      <c r="D2130" s="18"/>
    </row>
    <row r="2131" spans="3:4" x14ac:dyDescent="0.2">
      <c r="C2131" s="18"/>
      <c r="D2131" s="18"/>
    </row>
    <row r="2132" spans="3:4" x14ac:dyDescent="0.2">
      <c r="C2132" s="18"/>
      <c r="D2132" s="18"/>
    </row>
    <row r="2133" spans="3:4" x14ac:dyDescent="0.2">
      <c r="C2133" s="18"/>
      <c r="D2133" s="18"/>
    </row>
    <row r="2134" spans="3:4" x14ac:dyDescent="0.2">
      <c r="C2134" s="18"/>
      <c r="D2134" s="18"/>
    </row>
    <row r="2135" spans="3:4" x14ac:dyDescent="0.2">
      <c r="C2135" s="18"/>
      <c r="D2135" s="18"/>
    </row>
    <row r="2136" spans="3:4" x14ac:dyDescent="0.2">
      <c r="C2136" s="18"/>
      <c r="D2136" s="18"/>
    </row>
    <row r="2137" spans="3:4" x14ac:dyDescent="0.2">
      <c r="C2137" s="18"/>
      <c r="D2137" s="18"/>
    </row>
    <row r="2138" spans="3:4" x14ac:dyDescent="0.2">
      <c r="C2138" s="18"/>
      <c r="D2138" s="18"/>
    </row>
    <row r="2139" spans="3:4" x14ac:dyDescent="0.2">
      <c r="C2139" s="18"/>
      <c r="D2139" s="18"/>
    </row>
    <row r="2140" spans="3:4" x14ac:dyDescent="0.2">
      <c r="C2140" s="18"/>
      <c r="D2140" s="18"/>
    </row>
    <row r="2141" spans="3:4" x14ac:dyDescent="0.2">
      <c r="C2141" s="18"/>
      <c r="D2141" s="18"/>
    </row>
    <row r="2142" spans="3:4" x14ac:dyDescent="0.2">
      <c r="C2142" s="18"/>
      <c r="D2142" s="18"/>
    </row>
    <row r="2143" spans="3:4" x14ac:dyDescent="0.2">
      <c r="C2143" s="18"/>
      <c r="D2143" s="18"/>
    </row>
    <row r="2144" spans="3:4" x14ac:dyDescent="0.2">
      <c r="C2144" s="18"/>
      <c r="D2144" s="18"/>
    </row>
    <row r="2145" spans="3:4" x14ac:dyDescent="0.2">
      <c r="C2145" s="18"/>
      <c r="D2145" s="18"/>
    </row>
    <row r="2146" spans="3:4" x14ac:dyDescent="0.2">
      <c r="C2146" s="18"/>
      <c r="D2146" s="18"/>
    </row>
    <row r="2147" spans="3:4" x14ac:dyDescent="0.2">
      <c r="C2147" s="18"/>
      <c r="D2147" s="18"/>
    </row>
    <row r="2148" spans="3:4" x14ac:dyDescent="0.2">
      <c r="C2148" s="18"/>
      <c r="D2148" s="18"/>
    </row>
    <row r="2149" spans="3:4" x14ac:dyDescent="0.2">
      <c r="C2149" s="18"/>
      <c r="D2149" s="18"/>
    </row>
    <row r="2150" spans="3:4" x14ac:dyDescent="0.2">
      <c r="C2150" s="18"/>
      <c r="D2150" s="18"/>
    </row>
    <row r="2151" spans="3:4" x14ac:dyDescent="0.2">
      <c r="C2151" s="18"/>
      <c r="D2151" s="18"/>
    </row>
    <row r="2152" spans="3:4" x14ac:dyDescent="0.2">
      <c r="C2152" s="18"/>
      <c r="D2152" s="18"/>
    </row>
    <row r="2153" spans="3:4" x14ac:dyDescent="0.2">
      <c r="C2153" s="18"/>
      <c r="D2153" s="18"/>
    </row>
    <row r="2154" spans="3:4" x14ac:dyDescent="0.2">
      <c r="C2154" s="18"/>
      <c r="D2154" s="18"/>
    </row>
    <row r="2155" spans="3:4" x14ac:dyDescent="0.2">
      <c r="C2155" s="18"/>
      <c r="D2155" s="18"/>
    </row>
    <row r="2156" spans="3:4" x14ac:dyDescent="0.2">
      <c r="C2156" s="18"/>
      <c r="D2156" s="18"/>
    </row>
    <row r="2157" spans="3:4" x14ac:dyDescent="0.2">
      <c r="C2157" s="18"/>
      <c r="D2157" s="18"/>
    </row>
    <row r="2158" spans="3:4" x14ac:dyDescent="0.2">
      <c r="C2158" s="18"/>
      <c r="D2158" s="18"/>
    </row>
    <row r="2159" spans="3:4" x14ac:dyDescent="0.2">
      <c r="C2159" s="18"/>
      <c r="D2159" s="18"/>
    </row>
    <row r="2160" spans="3:4" x14ac:dyDescent="0.2">
      <c r="C2160" s="18"/>
      <c r="D2160" s="18"/>
    </row>
    <row r="2161" spans="3:4" x14ac:dyDescent="0.2">
      <c r="C2161" s="18"/>
      <c r="D2161" s="18"/>
    </row>
    <row r="2162" spans="3:4" x14ac:dyDescent="0.2">
      <c r="C2162" s="18"/>
      <c r="D2162" s="18"/>
    </row>
    <row r="2163" spans="3:4" x14ac:dyDescent="0.2">
      <c r="C2163" s="18"/>
      <c r="D2163" s="18"/>
    </row>
    <row r="2164" spans="3:4" x14ac:dyDescent="0.2">
      <c r="C2164" s="18"/>
      <c r="D2164" s="18"/>
    </row>
    <row r="2165" spans="3:4" x14ac:dyDescent="0.2">
      <c r="C2165" s="18"/>
      <c r="D2165" s="18"/>
    </row>
    <row r="2166" spans="3:4" x14ac:dyDescent="0.2">
      <c r="C2166" s="18"/>
      <c r="D2166" s="18"/>
    </row>
    <row r="2167" spans="3:4" x14ac:dyDescent="0.2">
      <c r="C2167" s="18"/>
      <c r="D2167" s="18"/>
    </row>
    <row r="2168" spans="3:4" x14ac:dyDescent="0.2">
      <c r="C2168" s="18"/>
      <c r="D2168" s="18"/>
    </row>
    <row r="2169" spans="3:4" x14ac:dyDescent="0.2">
      <c r="C2169" s="18"/>
      <c r="D2169" s="18"/>
    </row>
    <row r="2170" spans="3:4" x14ac:dyDescent="0.2">
      <c r="C2170" s="18"/>
      <c r="D2170" s="18"/>
    </row>
    <row r="2171" spans="3:4" x14ac:dyDescent="0.2">
      <c r="C2171" s="18"/>
      <c r="D2171" s="18"/>
    </row>
    <row r="2172" spans="3:4" x14ac:dyDescent="0.2">
      <c r="C2172" s="18"/>
      <c r="D2172" s="18"/>
    </row>
    <row r="2173" spans="3:4" x14ac:dyDescent="0.2">
      <c r="C2173" s="18"/>
      <c r="D2173" s="18"/>
    </row>
    <row r="2174" spans="3:4" x14ac:dyDescent="0.2">
      <c r="C2174" s="18"/>
      <c r="D2174" s="18"/>
    </row>
    <row r="2175" spans="3:4" x14ac:dyDescent="0.2">
      <c r="C2175" s="18"/>
      <c r="D2175" s="18"/>
    </row>
    <row r="2176" spans="3:4" x14ac:dyDescent="0.2">
      <c r="C2176" s="18"/>
      <c r="D2176" s="18"/>
    </row>
    <row r="2177" spans="3:4" x14ac:dyDescent="0.2">
      <c r="C2177" s="18"/>
      <c r="D2177" s="18"/>
    </row>
    <row r="2178" spans="3:4" x14ac:dyDescent="0.2">
      <c r="C2178" s="18"/>
      <c r="D2178" s="18"/>
    </row>
    <row r="2179" spans="3:4" x14ac:dyDescent="0.2">
      <c r="C2179" s="18"/>
      <c r="D2179" s="18"/>
    </row>
    <row r="2180" spans="3:4" x14ac:dyDescent="0.2">
      <c r="C2180" s="18"/>
      <c r="D2180" s="18"/>
    </row>
    <row r="2181" spans="3:4" x14ac:dyDescent="0.2">
      <c r="C2181" s="18"/>
      <c r="D2181" s="18"/>
    </row>
    <row r="2182" spans="3:4" x14ac:dyDescent="0.2">
      <c r="C2182" s="18"/>
      <c r="D2182" s="18"/>
    </row>
    <row r="2183" spans="3:4" x14ac:dyDescent="0.2">
      <c r="C2183" s="18"/>
      <c r="D2183" s="18"/>
    </row>
    <row r="2184" spans="3:4" x14ac:dyDescent="0.2">
      <c r="C2184" s="18"/>
      <c r="D2184" s="18"/>
    </row>
    <row r="2185" spans="3:4" x14ac:dyDescent="0.2">
      <c r="C2185" s="18"/>
      <c r="D2185" s="18"/>
    </row>
    <row r="2186" spans="3:4" x14ac:dyDescent="0.2">
      <c r="C2186" s="18"/>
      <c r="D2186" s="18"/>
    </row>
    <row r="2187" spans="3:4" x14ac:dyDescent="0.2">
      <c r="C2187" s="18"/>
      <c r="D2187" s="18"/>
    </row>
    <row r="2188" spans="3:4" x14ac:dyDescent="0.2">
      <c r="C2188" s="18"/>
      <c r="D2188" s="18"/>
    </row>
    <row r="2189" spans="3:4" x14ac:dyDescent="0.2">
      <c r="C2189" s="18"/>
      <c r="D2189" s="18"/>
    </row>
    <row r="2190" spans="3:4" x14ac:dyDescent="0.2">
      <c r="C2190" s="18"/>
      <c r="D2190" s="18"/>
    </row>
    <row r="2191" spans="3:4" x14ac:dyDescent="0.2">
      <c r="C2191" s="18"/>
      <c r="D2191" s="18"/>
    </row>
    <row r="2192" spans="3:4" x14ac:dyDescent="0.2">
      <c r="C2192" s="18"/>
      <c r="D2192" s="18"/>
    </row>
    <row r="2193" spans="3:4" x14ac:dyDescent="0.2">
      <c r="C2193" s="18"/>
      <c r="D2193" s="18"/>
    </row>
    <row r="2194" spans="3:4" x14ac:dyDescent="0.2">
      <c r="C2194" s="18"/>
      <c r="D2194" s="18"/>
    </row>
    <row r="2195" spans="3:4" x14ac:dyDescent="0.2">
      <c r="C2195" s="18"/>
      <c r="D2195" s="18"/>
    </row>
    <row r="2196" spans="3:4" x14ac:dyDescent="0.2">
      <c r="C2196" s="18"/>
      <c r="D2196" s="18"/>
    </row>
    <row r="2197" spans="3:4" x14ac:dyDescent="0.2">
      <c r="C2197" s="18"/>
      <c r="D2197" s="18"/>
    </row>
    <row r="2198" spans="3:4" x14ac:dyDescent="0.2">
      <c r="C2198" s="18"/>
      <c r="D2198" s="18"/>
    </row>
    <row r="2199" spans="3:4" x14ac:dyDescent="0.2">
      <c r="C2199" s="18"/>
      <c r="D2199" s="18"/>
    </row>
    <row r="2200" spans="3:4" x14ac:dyDescent="0.2">
      <c r="C2200" s="18"/>
      <c r="D2200" s="18"/>
    </row>
    <row r="2201" spans="3:4" x14ac:dyDescent="0.2">
      <c r="C2201" s="18"/>
      <c r="D2201" s="18"/>
    </row>
    <row r="2202" spans="3:4" x14ac:dyDescent="0.2">
      <c r="C2202" s="18"/>
      <c r="D2202" s="18"/>
    </row>
    <row r="2203" spans="3:4" x14ac:dyDescent="0.2">
      <c r="C2203" s="18"/>
      <c r="D2203" s="18"/>
    </row>
    <row r="2204" spans="3:4" x14ac:dyDescent="0.2">
      <c r="C2204" s="18"/>
      <c r="D2204" s="18"/>
    </row>
    <row r="2205" spans="3:4" x14ac:dyDescent="0.2">
      <c r="C2205" s="18"/>
      <c r="D2205" s="18"/>
    </row>
    <row r="2206" spans="3:4" x14ac:dyDescent="0.2">
      <c r="C2206" s="18"/>
      <c r="D2206" s="18"/>
    </row>
    <row r="2207" spans="3:4" x14ac:dyDescent="0.2">
      <c r="C2207" s="18"/>
      <c r="D2207" s="18"/>
    </row>
    <row r="2208" spans="3:4" x14ac:dyDescent="0.2">
      <c r="C2208" s="18"/>
      <c r="D2208" s="18"/>
    </row>
    <row r="2209" spans="3:4" x14ac:dyDescent="0.2">
      <c r="C2209" s="18"/>
      <c r="D2209" s="18"/>
    </row>
    <row r="2210" spans="3:4" x14ac:dyDescent="0.2">
      <c r="C2210" s="18"/>
      <c r="D2210" s="18"/>
    </row>
    <row r="2211" spans="3:4" x14ac:dyDescent="0.2">
      <c r="C2211" s="18"/>
      <c r="D2211" s="18"/>
    </row>
    <row r="2212" spans="3:4" x14ac:dyDescent="0.2">
      <c r="C2212" s="18"/>
      <c r="D2212" s="18"/>
    </row>
    <row r="2213" spans="3:4" x14ac:dyDescent="0.2">
      <c r="C2213" s="18"/>
      <c r="D2213" s="18"/>
    </row>
    <row r="2214" spans="3:4" x14ac:dyDescent="0.2">
      <c r="C2214" s="18"/>
      <c r="D2214" s="18"/>
    </row>
    <row r="2215" spans="3:4" x14ac:dyDescent="0.2">
      <c r="C2215" s="18"/>
      <c r="D2215" s="18"/>
    </row>
    <row r="2216" spans="3:4" x14ac:dyDescent="0.2">
      <c r="C2216" s="18"/>
      <c r="D2216" s="18"/>
    </row>
    <row r="2217" spans="3:4" x14ac:dyDescent="0.2">
      <c r="C2217" s="18"/>
      <c r="D2217" s="18"/>
    </row>
    <row r="2218" spans="3:4" x14ac:dyDescent="0.2">
      <c r="C2218" s="18"/>
      <c r="D2218" s="18"/>
    </row>
    <row r="2219" spans="3:4" x14ac:dyDescent="0.2">
      <c r="C2219" s="18"/>
      <c r="D2219" s="18"/>
    </row>
    <row r="2220" spans="3:4" x14ac:dyDescent="0.2">
      <c r="C2220" s="18"/>
      <c r="D2220" s="18"/>
    </row>
    <row r="2221" spans="3:4" x14ac:dyDescent="0.2">
      <c r="C2221" s="18"/>
      <c r="D2221" s="18"/>
    </row>
    <row r="2222" spans="3:4" x14ac:dyDescent="0.2">
      <c r="C2222" s="18"/>
      <c r="D2222" s="18"/>
    </row>
    <row r="2223" spans="3:4" x14ac:dyDescent="0.2">
      <c r="C2223" s="18"/>
      <c r="D2223" s="18"/>
    </row>
    <row r="2224" spans="3:4" x14ac:dyDescent="0.2">
      <c r="C2224" s="18"/>
      <c r="D2224" s="18"/>
    </row>
    <row r="2225" spans="3:4" x14ac:dyDescent="0.2">
      <c r="C2225" s="18"/>
      <c r="D2225" s="18"/>
    </row>
    <row r="2226" spans="3:4" x14ac:dyDescent="0.2">
      <c r="C2226" s="18"/>
      <c r="D2226" s="18"/>
    </row>
    <row r="2227" spans="3:4" x14ac:dyDescent="0.2">
      <c r="C2227" s="18"/>
      <c r="D2227" s="18"/>
    </row>
    <row r="2228" spans="3:4" x14ac:dyDescent="0.2">
      <c r="C2228" s="18"/>
      <c r="D2228" s="18"/>
    </row>
    <row r="2229" spans="3:4" x14ac:dyDescent="0.2">
      <c r="C2229" s="18"/>
      <c r="D2229" s="18"/>
    </row>
    <row r="2230" spans="3:4" x14ac:dyDescent="0.2">
      <c r="C2230" s="18"/>
      <c r="D2230" s="18"/>
    </row>
    <row r="2231" spans="3:4" x14ac:dyDescent="0.2">
      <c r="C2231" s="18"/>
      <c r="D2231" s="18"/>
    </row>
    <row r="2232" spans="3:4" x14ac:dyDescent="0.2">
      <c r="C2232" s="18"/>
      <c r="D2232" s="18"/>
    </row>
    <row r="2233" spans="3:4" x14ac:dyDescent="0.2">
      <c r="C2233" s="18"/>
      <c r="D2233" s="18"/>
    </row>
    <row r="2234" spans="3:4" x14ac:dyDescent="0.2">
      <c r="C2234" s="18"/>
      <c r="D2234" s="18"/>
    </row>
    <row r="2235" spans="3:4" x14ac:dyDescent="0.2">
      <c r="C2235" s="18"/>
      <c r="D2235" s="18"/>
    </row>
    <row r="2236" spans="3:4" x14ac:dyDescent="0.2">
      <c r="C2236" s="18"/>
      <c r="D2236" s="18"/>
    </row>
    <row r="2237" spans="3:4" x14ac:dyDescent="0.2">
      <c r="C2237" s="18"/>
      <c r="D2237" s="18"/>
    </row>
    <row r="2238" spans="3:4" x14ac:dyDescent="0.2">
      <c r="C2238" s="18"/>
      <c r="D2238" s="18"/>
    </row>
    <row r="2239" spans="3:4" x14ac:dyDescent="0.2">
      <c r="C2239" s="18"/>
      <c r="D2239" s="18"/>
    </row>
    <row r="2240" spans="3:4" x14ac:dyDescent="0.2">
      <c r="C2240" s="18"/>
      <c r="D2240" s="18"/>
    </row>
    <row r="2241" spans="3:4" x14ac:dyDescent="0.2">
      <c r="C2241" s="18"/>
      <c r="D2241" s="18"/>
    </row>
    <row r="2242" spans="3:4" x14ac:dyDescent="0.2">
      <c r="C2242" s="18"/>
      <c r="D2242" s="18"/>
    </row>
    <row r="2243" spans="3:4" x14ac:dyDescent="0.2">
      <c r="C2243" s="18"/>
      <c r="D2243" s="18"/>
    </row>
    <row r="2244" spans="3:4" x14ac:dyDescent="0.2">
      <c r="C2244" s="18"/>
      <c r="D2244" s="18"/>
    </row>
    <row r="2245" spans="3:4" x14ac:dyDescent="0.2">
      <c r="C2245" s="18"/>
      <c r="D2245" s="18"/>
    </row>
    <row r="2246" spans="3:4" x14ac:dyDescent="0.2">
      <c r="C2246" s="18"/>
      <c r="D2246" s="18"/>
    </row>
    <row r="2247" spans="3:4" x14ac:dyDescent="0.2">
      <c r="C2247" s="18"/>
      <c r="D2247" s="18"/>
    </row>
    <row r="2248" spans="3:4" x14ac:dyDescent="0.2">
      <c r="C2248" s="18"/>
      <c r="D2248" s="18"/>
    </row>
    <row r="2249" spans="3:4" x14ac:dyDescent="0.2">
      <c r="C2249" s="18"/>
      <c r="D2249" s="18"/>
    </row>
    <row r="2250" spans="3:4" x14ac:dyDescent="0.2">
      <c r="C2250" s="18"/>
      <c r="D2250" s="18"/>
    </row>
    <row r="2251" spans="3:4" x14ac:dyDescent="0.2">
      <c r="C2251" s="18"/>
      <c r="D2251" s="18"/>
    </row>
    <row r="2252" spans="3:4" x14ac:dyDescent="0.2">
      <c r="C2252" s="18"/>
      <c r="D2252" s="18"/>
    </row>
    <row r="2253" spans="3:4" x14ac:dyDescent="0.2">
      <c r="C2253" s="18"/>
      <c r="D2253" s="18"/>
    </row>
    <row r="2254" spans="3:4" x14ac:dyDescent="0.2">
      <c r="C2254" s="18"/>
      <c r="D2254" s="18"/>
    </row>
    <row r="2255" spans="3:4" x14ac:dyDescent="0.2">
      <c r="C2255" s="18"/>
      <c r="D2255" s="18"/>
    </row>
    <row r="2256" spans="3:4" x14ac:dyDescent="0.2">
      <c r="C2256" s="18"/>
      <c r="D2256" s="18"/>
    </row>
    <row r="2257" spans="3:4" x14ac:dyDescent="0.2">
      <c r="C2257" s="18"/>
      <c r="D2257" s="18"/>
    </row>
    <row r="2258" spans="3:4" x14ac:dyDescent="0.2">
      <c r="C2258" s="18"/>
      <c r="D2258" s="18"/>
    </row>
    <row r="2259" spans="3:4" x14ac:dyDescent="0.2">
      <c r="C2259" s="18"/>
      <c r="D2259" s="18"/>
    </row>
    <row r="2260" spans="3:4" x14ac:dyDescent="0.2">
      <c r="C2260" s="18"/>
      <c r="D2260" s="18"/>
    </row>
    <row r="2261" spans="3:4" x14ac:dyDescent="0.2">
      <c r="C2261" s="18"/>
      <c r="D2261" s="18"/>
    </row>
    <row r="2262" spans="3:4" x14ac:dyDescent="0.2">
      <c r="C2262" s="18"/>
      <c r="D2262" s="18"/>
    </row>
    <row r="2263" spans="3:4" x14ac:dyDescent="0.2">
      <c r="C2263" s="18"/>
      <c r="D2263" s="18"/>
    </row>
    <row r="2264" spans="3:4" x14ac:dyDescent="0.2">
      <c r="C2264" s="18"/>
      <c r="D2264" s="18"/>
    </row>
    <row r="2265" spans="3:4" x14ac:dyDescent="0.2">
      <c r="C2265" s="18"/>
      <c r="D2265" s="18"/>
    </row>
    <row r="2266" spans="3:4" x14ac:dyDescent="0.2">
      <c r="C2266" s="18"/>
      <c r="D2266" s="18"/>
    </row>
    <row r="2267" spans="3:4" x14ac:dyDescent="0.2">
      <c r="C2267" s="18"/>
      <c r="D2267" s="18"/>
    </row>
    <row r="2268" spans="3:4" x14ac:dyDescent="0.2">
      <c r="C2268" s="18"/>
      <c r="D2268" s="18"/>
    </row>
    <row r="2269" spans="3:4" x14ac:dyDescent="0.2">
      <c r="C2269" s="18"/>
      <c r="D2269" s="18"/>
    </row>
    <row r="2270" spans="3:4" x14ac:dyDescent="0.2">
      <c r="C2270" s="18"/>
      <c r="D2270" s="18"/>
    </row>
    <row r="2271" spans="3:4" x14ac:dyDescent="0.2">
      <c r="C2271" s="18"/>
      <c r="D2271" s="18"/>
    </row>
    <row r="2272" spans="3:4" x14ac:dyDescent="0.2">
      <c r="C2272" s="18"/>
      <c r="D2272" s="18"/>
    </row>
    <row r="2273" spans="3:4" x14ac:dyDescent="0.2">
      <c r="C2273" s="18"/>
      <c r="D2273" s="18"/>
    </row>
    <row r="2274" spans="3:4" x14ac:dyDescent="0.2">
      <c r="C2274" s="18"/>
      <c r="D2274" s="18"/>
    </row>
    <row r="2275" spans="3:4" x14ac:dyDescent="0.2">
      <c r="C2275" s="18"/>
      <c r="D2275" s="18"/>
    </row>
    <row r="2276" spans="3:4" x14ac:dyDescent="0.2">
      <c r="C2276" s="18"/>
      <c r="D2276" s="18"/>
    </row>
    <row r="2277" spans="3:4" x14ac:dyDescent="0.2">
      <c r="C2277" s="18"/>
      <c r="D2277" s="18"/>
    </row>
    <row r="2278" spans="3:4" x14ac:dyDescent="0.2">
      <c r="C2278" s="18"/>
      <c r="D2278" s="18"/>
    </row>
    <row r="2279" spans="3:4" x14ac:dyDescent="0.2">
      <c r="C2279" s="18"/>
      <c r="D2279" s="18"/>
    </row>
    <row r="2280" spans="3:4" x14ac:dyDescent="0.2">
      <c r="C2280" s="18"/>
      <c r="D2280" s="18"/>
    </row>
    <row r="2281" spans="3:4" x14ac:dyDescent="0.2">
      <c r="C2281" s="18"/>
      <c r="D2281" s="18"/>
    </row>
    <row r="2282" spans="3:4" x14ac:dyDescent="0.2">
      <c r="C2282" s="18"/>
      <c r="D2282" s="18"/>
    </row>
    <row r="2283" spans="3:4" x14ac:dyDescent="0.2">
      <c r="C2283" s="18"/>
      <c r="D2283" s="18"/>
    </row>
    <row r="2284" spans="3:4" x14ac:dyDescent="0.2">
      <c r="C2284" s="18"/>
      <c r="D2284" s="18"/>
    </row>
    <row r="2285" spans="3:4" x14ac:dyDescent="0.2">
      <c r="C2285" s="18"/>
      <c r="D2285" s="18"/>
    </row>
    <row r="2286" spans="3:4" x14ac:dyDescent="0.2">
      <c r="C2286" s="18"/>
      <c r="D2286" s="18"/>
    </row>
    <row r="2287" spans="3:4" x14ac:dyDescent="0.2">
      <c r="C2287" s="18"/>
      <c r="D2287" s="18"/>
    </row>
    <row r="2288" spans="3:4" x14ac:dyDescent="0.2">
      <c r="C2288" s="18"/>
      <c r="D2288" s="18"/>
    </row>
    <row r="2289" spans="3:4" x14ac:dyDescent="0.2">
      <c r="C2289" s="18"/>
      <c r="D2289" s="18"/>
    </row>
    <row r="2290" spans="3:4" x14ac:dyDescent="0.2">
      <c r="C2290" s="18"/>
      <c r="D2290" s="18"/>
    </row>
    <row r="2291" spans="3:4" x14ac:dyDescent="0.2">
      <c r="C2291" s="18"/>
      <c r="D2291" s="18"/>
    </row>
    <row r="2292" spans="3:4" x14ac:dyDescent="0.2">
      <c r="C2292" s="18"/>
      <c r="D2292" s="18"/>
    </row>
    <row r="2293" spans="3:4" x14ac:dyDescent="0.2">
      <c r="C2293" s="18"/>
      <c r="D2293" s="18"/>
    </row>
    <row r="2294" spans="3:4" x14ac:dyDescent="0.2">
      <c r="C2294" s="18"/>
      <c r="D2294" s="18"/>
    </row>
    <row r="2295" spans="3:4" x14ac:dyDescent="0.2">
      <c r="C2295" s="18"/>
      <c r="D2295" s="18"/>
    </row>
    <row r="2296" spans="3:4" x14ac:dyDescent="0.2">
      <c r="C2296" s="18"/>
      <c r="D2296" s="18"/>
    </row>
    <row r="2297" spans="3:4" x14ac:dyDescent="0.2">
      <c r="C2297" s="18"/>
      <c r="D2297" s="18"/>
    </row>
    <row r="2298" spans="3:4" x14ac:dyDescent="0.2">
      <c r="C2298" s="18"/>
      <c r="D2298" s="18"/>
    </row>
    <row r="2299" spans="3:4" x14ac:dyDescent="0.2">
      <c r="C2299" s="18"/>
      <c r="D2299" s="18"/>
    </row>
    <row r="2300" spans="3:4" x14ac:dyDescent="0.2">
      <c r="C2300" s="18"/>
      <c r="D2300" s="18"/>
    </row>
    <row r="2301" spans="3:4" x14ac:dyDescent="0.2">
      <c r="C2301" s="18"/>
      <c r="D2301" s="18"/>
    </row>
    <row r="2302" spans="3:4" x14ac:dyDescent="0.2">
      <c r="C2302" s="18"/>
      <c r="D2302" s="18"/>
    </row>
    <row r="2303" spans="3:4" x14ac:dyDescent="0.2">
      <c r="C2303" s="18"/>
      <c r="D2303" s="18"/>
    </row>
    <row r="2304" spans="3:4" x14ac:dyDescent="0.2">
      <c r="C2304" s="18"/>
      <c r="D2304" s="18"/>
    </row>
    <row r="2305" spans="3:4" x14ac:dyDescent="0.2">
      <c r="C2305" s="18"/>
      <c r="D2305" s="18"/>
    </row>
    <row r="2306" spans="3:4" x14ac:dyDescent="0.2">
      <c r="C2306" s="18"/>
      <c r="D2306" s="18"/>
    </row>
    <row r="2307" spans="3:4" x14ac:dyDescent="0.2">
      <c r="C2307" s="18"/>
      <c r="D2307" s="18"/>
    </row>
    <row r="2308" spans="3:4" x14ac:dyDescent="0.2">
      <c r="C2308" s="18"/>
      <c r="D2308" s="18"/>
    </row>
    <row r="2309" spans="3:4" x14ac:dyDescent="0.2">
      <c r="C2309" s="18"/>
      <c r="D2309" s="18"/>
    </row>
    <row r="2310" spans="3:4" x14ac:dyDescent="0.2">
      <c r="C2310" s="18"/>
      <c r="D2310" s="18"/>
    </row>
    <row r="2311" spans="3:4" x14ac:dyDescent="0.2">
      <c r="C2311" s="18"/>
      <c r="D2311" s="18"/>
    </row>
    <row r="2312" spans="3:4" x14ac:dyDescent="0.2">
      <c r="C2312" s="18"/>
      <c r="D2312" s="18"/>
    </row>
    <row r="2313" spans="3:4" x14ac:dyDescent="0.2">
      <c r="C2313" s="18"/>
      <c r="D2313" s="18"/>
    </row>
    <row r="2314" spans="3:4" x14ac:dyDescent="0.2">
      <c r="C2314" s="18"/>
      <c r="D2314" s="18"/>
    </row>
    <row r="2315" spans="3:4" x14ac:dyDescent="0.2">
      <c r="C2315" s="18"/>
      <c r="D2315" s="18"/>
    </row>
    <row r="2316" spans="3:4" x14ac:dyDescent="0.2">
      <c r="C2316" s="18"/>
      <c r="D2316" s="18"/>
    </row>
    <row r="2317" spans="3:4" x14ac:dyDescent="0.2">
      <c r="C2317" s="18"/>
      <c r="D2317" s="18"/>
    </row>
    <row r="2318" spans="3:4" x14ac:dyDescent="0.2">
      <c r="C2318" s="18"/>
      <c r="D2318" s="18"/>
    </row>
    <row r="2319" spans="3:4" x14ac:dyDescent="0.2">
      <c r="C2319" s="18"/>
      <c r="D2319" s="18"/>
    </row>
    <row r="2320" spans="3:4" x14ac:dyDescent="0.2">
      <c r="C2320" s="18"/>
      <c r="D2320" s="18"/>
    </row>
    <row r="2321" spans="3:4" x14ac:dyDescent="0.2">
      <c r="C2321" s="18"/>
      <c r="D2321" s="18"/>
    </row>
    <row r="2322" spans="3:4" x14ac:dyDescent="0.2">
      <c r="C2322" s="18"/>
      <c r="D2322" s="18"/>
    </row>
    <row r="2323" spans="3:4" x14ac:dyDescent="0.2">
      <c r="C2323" s="18"/>
      <c r="D2323" s="18"/>
    </row>
    <row r="2324" spans="3:4" x14ac:dyDescent="0.2">
      <c r="C2324" s="18"/>
      <c r="D2324" s="18"/>
    </row>
    <row r="2325" spans="3:4" x14ac:dyDescent="0.2">
      <c r="C2325" s="18"/>
      <c r="D2325" s="18"/>
    </row>
    <row r="2326" spans="3:4" x14ac:dyDescent="0.2">
      <c r="C2326" s="18"/>
      <c r="D2326" s="18"/>
    </row>
    <row r="2327" spans="3:4" x14ac:dyDescent="0.2">
      <c r="C2327" s="18"/>
      <c r="D2327" s="18"/>
    </row>
    <row r="2328" spans="3:4" x14ac:dyDescent="0.2">
      <c r="C2328" s="18"/>
      <c r="D2328" s="18"/>
    </row>
    <row r="2329" spans="3:4" x14ac:dyDescent="0.2">
      <c r="C2329" s="18"/>
      <c r="D2329" s="18"/>
    </row>
    <row r="2330" spans="3:4" x14ac:dyDescent="0.2">
      <c r="C2330" s="18"/>
      <c r="D2330" s="18"/>
    </row>
    <row r="2331" spans="3:4" x14ac:dyDescent="0.2">
      <c r="C2331" s="18"/>
      <c r="D2331" s="18"/>
    </row>
    <row r="2332" spans="3:4" x14ac:dyDescent="0.2">
      <c r="C2332" s="18"/>
      <c r="D2332" s="18"/>
    </row>
    <row r="2333" spans="3:4" x14ac:dyDescent="0.2">
      <c r="C2333" s="18"/>
      <c r="D2333" s="18"/>
    </row>
    <row r="2334" spans="3:4" x14ac:dyDescent="0.2">
      <c r="C2334" s="18"/>
      <c r="D2334" s="18"/>
    </row>
    <row r="2335" spans="3:4" x14ac:dyDescent="0.2">
      <c r="C2335" s="18"/>
      <c r="D2335" s="18"/>
    </row>
    <row r="2336" spans="3:4" x14ac:dyDescent="0.2">
      <c r="C2336" s="18"/>
      <c r="D2336" s="18"/>
    </row>
    <row r="2337" spans="3:4" x14ac:dyDescent="0.2">
      <c r="C2337" s="18"/>
      <c r="D2337" s="18"/>
    </row>
    <row r="2338" spans="3:4" x14ac:dyDescent="0.2">
      <c r="C2338" s="18"/>
      <c r="D2338" s="18"/>
    </row>
    <row r="2339" spans="3:4" x14ac:dyDescent="0.2">
      <c r="C2339" s="18"/>
      <c r="D2339" s="18"/>
    </row>
    <row r="2340" spans="3:4" x14ac:dyDescent="0.2">
      <c r="C2340" s="18"/>
      <c r="D2340" s="18"/>
    </row>
    <row r="2341" spans="3:4" x14ac:dyDescent="0.2">
      <c r="C2341" s="18"/>
      <c r="D2341" s="18"/>
    </row>
    <row r="2342" spans="3:4" x14ac:dyDescent="0.2">
      <c r="C2342" s="18"/>
      <c r="D2342" s="18"/>
    </row>
    <row r="2343" spans="3:4" x14ac:dyDescent="0.2">
      <c r="C2343" s="18"/>
      <c r="D2343" s="18"/>
    </row>
    <row r="2344" spans="3:4" x14ac:dyDescent="0.2">
      <c r="C2344" s="18"/>
      <c r="D2344" s="18"/>
    </row>
    <row r="2345" spans="3:4" x14ac:dyDescent="0.2">
      <c r="C2345" s="18"/>
      <c r="D2345" s="18"/>
    </row>
    <row r="2346" spans="3:4" x14ac:dyDescent="0.2">
      <c r="C2346" s="18"/>
      <c r="D2346" s="18"/>
    </row>
    <row r="2347" spans="3:4" x14ac:dyDescent="0.2">
      <c r="C2347" s="18"/>
      <c r="D2347" s="18"/>
    </row>
    <row r="2348" spans="3:4" x14ac:dyDescent="0.2">
      <c r="C2348" s="18"/>
      <c r="D2348" s="18"/>
    </row>
    <row r="2349" spans="3:4" x14ac:dyDescent="0.2">
      <c r="C2349" s="18"/>
      <c r="D2349" s="18"/>
    </row>
    <row r="2350" spans="3:4" x14ac:dyDescent="0.2">
      <c r="C2350" s="18"/>
      <c r="D2350" s="18"/>
    </row>
    <row r="2351" spans="3:4" x14ac:dyDescent="0.2">
      <c r="C2351" s="18"/>
      <c r="D2351" s="18"/>
    </row>
    <row r="2352" spans="3:4" x14ac:dyDescent="0.2">
      <c r="C2352" s="18"/>
      <c r="D2352" s="18"/>
    </row>
    <row r="2353" spans="3:4" x14ac:dyDescent="0.2">
      <c r="C2353" s="18"/>
      <c r="D2353" s="18"/>
    </row>
    <row r="2354" spans="3:4" x14ac:dyDescent="0.2">
      <c r="C2354" s="18"/>
      <c r="D2354" s="18"/>
    </row>
    <row r="2355" spans="3:4" x14ac:dyDescent="0.2">
      <c r="C2355" s="18"/>
      <c r="D2355" s="18"/>
    </row>
    <row r="2356" spans="3:4" x14ac:dyDescent="0.2">
      <c r="C2356" s="18"/>
      <c r="D2356" s="18"/>
    </row>
    <row r="2357" spans="3:4" x14ac:dyDescent="0.2">
      <c r="C2357" s="18"/>
      <c r="D2357" s="18"/>
    </row>
    <row r="2358" spans="3:4" x14ac:dyDescent="0.2">
      <c r="C2358" s="18"/>
      <c r="D2358" s="18"/>
    </row>
    <row r="2359" spans="3:4" x14ac:dyDescent="0.2">
      <c r="C2359" s="18"/>
      <c r="D2359" s="18"/>
    </row>
    <row r="2360" spans="3:4" x14ac:dyDescent="0.2">
      <c r="C2360" s="18"/>
      <c r="D2360" s="18"/>
    </row>
    <row r="2361" spans="3:4" x14ac:dyDescent="0.2">
      <c r="C2361" s="18"/>
      <c r="D2361" s="18"/>
    </row>
    <row r="2362" spans="3:4" x14ac:dyDescent="0.2">
      <c r="C2362" s="18"/>
      <c r="D2362" s="18"/>
    </row>
    <row r="2363" spans="3:4" x14ac:dyDescent="0.2">
      <c r="C2363" s="18"/>
      <c r="D2363" s="18"/>
    </row>
    <row r="2364" spans="3:4" x14ac:dyDescent="0.2">
      <c r="C2364" s="18"/>
      <c r="D2364" s="18"/>
    </row>
    <row r="2365" spans="3:4" x14ac:dyDescent="0.2">
      <c r="C2365" s="18"/>
      <c r="D2365" s="18"/>
    </row>
    <row r="2366" spans="3:4" x14ac:dyDescent="0.2">
      <c r="C2366" s="18"/>
      <c r="D2366" s="18"/>
    </row>
    <row r="2367" spans="3:4" x14ac:dyDescent="0.2">
      <c r="C2367" s="18"/>
      <c r="D2367" s="18"/>
    </row>
    <row r="2368" spans="3:4" x14ac:dyDescent="0.2">
      <c r="C2368" s="18"/>
      <c r="D2368" s="18"/>
    </row>
    <row r="2369" spans="3:4" x14ac:dyDescent="0.2">
      <c r="C2369" s="18"/>
      <c r="D2369" s="18"/>
    </row>
    <row r="2370" spans="3:4" x14ac:dyDescent="0.2">
      <c r="C2370" s="18"/>
      <c r="D2370" s="18"/>
    </row>
    <row r="2371" spans="3:4" x14ac:dyDescent="0.2">
      <c r="C2371" s="18"/>
      <c r="D2371" s="18"/>
    </row>
    <row r="2372" spans="3:4" x14ac:dyDescent="0.2">
      <c r="C2372" s="18"/>
      <c r="D2372" s="18"/>
    </row>
    <row r="2373" spans="3:4" x14ac:dyDescent="0.2">
      <c r="C2373" s="18"/>
      <c r="D2373" s="18"/>
    </row>
    <row r="2374" spans="3:4" x14ac:dyDescent="0.2">
      <c r="C2374" s="18"/>
      <c r="D2374" s="18"/>
    </row>
    <row r="2375" spans="3:4" x14ac:dyDescent="0.2">
      <c r="C2375" s="18"/>
      <c r="D2375" s="18"/>
    </row>
    <row r="2376" spans="3:4" x14ac:dyDescent="0.2">
      <c r="C2376" s="18"/>
      <c r="D2376" s="18"/>
    </row>
    <row r="2377" spans="3:4" x14ac:dyDescent="0.2">
      <c r="C2377" s="18"/>
      <c r="D2377" s="18"/>
    </row>
    <row r="2378" spans="3:4" x14ac:dyDescent="0.2">
      <c r="C2378" s="18"/>
      <c r="D2378" s="18"/>
    </row>
    <row r="2379" spans="3:4" x14ac:dyDescent="0.2">
      <c r="C2379" s="18"/>
      <c r="D2379" s="18"/>
    </row>
    <row r="2380" spans="3:4" x14ac:dyDescent="0.2">
      <c r="C2380" s="18"/>
      <c r="D2380" s="18"/>
    </row>
    <row r="2381" spans="3:4" x14ac:dyDescent="0.2">
      <c r="C2381" s="18"/>
      <c r="D2381" s="18"/>
    </row>
    <row r="2382" spans="3:4" x14ac:dyDescent="0.2">
      <c r="C2382" s="18"/>
      <c r="D2382" s="18"/>
    </row>
    <row r="2383" spans="3:4" x14ac:dyDescent="0.2">
      <c r="C2383" s="18"/>
      <c r="D2383" s="18"/>
    </row>
    <row r="2384" spans="3:4" x14ac:dyDescent="0.2">
      <c r="C2384" s="18"/>
      <c r="D2384" s="18"/>
    </row>
    <row r="2385" spans="3:4" x14ac:dyDescent="0.2">
      <c r="C2385" s="18"/>
      <c r="D2385" s="18"/>
    </row>
    <row r="2386" spans="3:4" x14ac:dyDescent="0.2">
      <c r="C2386" s="18"/>
      <c r="D2386" s="18"/>
    </row>
    <row r="2387" spans="3:4" x14ac:dyDescent="0.2">
      <c r="C2387" s="18"/>
      <c r="D2387" s="18"/>
    </row>
    <row r="2388" spans="3:4" x14ac:dyDescent="0.2">
      <c r="C2388" s="18"/>
      <c r="D2388" s="18"/>
    </row>
    <row r="2389" spans="3:4" x14ac:dyDescent="0.2">
      <c r="C2389" s="18"/>
      <c r="D2389" s="18"/>
    </row>
    <row r="2390" spans="3:4" x14ac:dyDescent="0.2">
      <c r="C2390" s="18"/>
      <c r="D2390" s="18"/>
    </row>
    <row r="2391" spans="3:4" x14ac:dyDescent="0.2">
      <c r="C2391" s="18"/>
      <c r="D2391" s="18"/>
    </row>
    <row r="2392" spans="3:4" x14ac:dyDescent="0.2">
      <c r="C2392" s="18"/>
      <c r="D2392" s="18"/>
    </row>
    <row r="2393" spans="3:4" x14ac:dyDescent="0.2">
      <c r="C2393" s="18"/>
      <c r="D2393" s="18"/>
    </row>
    <row r="2394" spans="3:4" x14ac:dyDescent="0.2">
      <c r="C2394" s="18"/>
      <c r="D2394" s="18"/>
    </row>
    <row r="2395" spans="3:4" x14ac:dyDescent="0.2">
      <c r="C2395" s="18"/>
      <c r="D2395" s="18"/>
    </row>
    <row r="2396" spans="3:4" x14ac:dyDescent="0.2">
      <c r="C2396" s="18"/>
      <c r="D2396" s="18"/>
    </row>
    <row r="2397" spans="3:4" x14ac:dyDescent="0.2">
      <c r="C2397" s="18"/>
      <c r="D2397" s="18"/>
    </row>
    <row r="2398" spans="3:4" x14ac:dyDescent="0.2">
      <c r="C2398" s="18"/>
      <c r="D2398" s="18"/>
    </row>
    <row r="2399" spans="3:4" x14ac:dyDescent="0.2">
      <c r="C2399" s="18"/>
      <c r="D2399" s="18"/>
    </row>
    <row r="2400" spans="3:4" x14ac:dyDescent="0.2">
      <c r="C2400" s="18"/>
      <c r="D2400" s="18"/>
    </row>
    <row r="2401" spans="3:4" x14ac:dyDescent="0.2">
      <c r="C2401" s="18"/>
      <c r="D2401" s="18"/>
    </row>
    <row r="2402" spans="3:4" x14ac:dyDescent="0.2">
      <c r="C2402" s="18"/>
      <c r="D2402" s="18"/>
    </row>
    <row r="2403" spans="3:4" x14ac:dyDescent="0.2">
      <c r="C2403" s="18"/>
      <c r="D2403" s="18"/>
    </row>
    <row r="2404" spans="3:4" x14ac:dyDescent="0.2">
      <c r="C2404" s="18"/>
      <c r="D2404" s="18"/>
    </row>
    <row r="2405" spans="3:4" x14ac:dyDescent="0.2">
      <c r="C2405" s="18"/>
      <c r="D2405" s="18"/>
    </row>
    <row r="2406" spans="3:4" x14ac:dyDescent="0.2">
      <c r="C2406" s="18"/>
      <c r="D2406" s="18"/>
    </row>
    <row r="2407" spans="3:4" x14ac:dyDescent="0.2">
      <c r="C2407" s="18"/>
      <c r="D2407" s="18"/>
    </row>
    <row r="2408" spans="3:4" x14ac:dyDescent="0.2">
      <c r="C2408" s="18"/>
      <c r="D2408" s="18"/>
    </row>
    <row r="2409" spans="3:4" x14ac:dyDescent="0.2">
      <c r="C2409" s="18"/>
      <c r="D2409" s="18"/>
    </row>
    <row r="2410" spans="3:4" x14ac:dyDescent="0.2">
      <c r="C2410" s="18"/>
      <c r="D2410" s="18"/>
    </row>
    <row r="2411" spans="3:4" x14ac:dyDescent="0.2">
      <c r="C2411" s="18"/>
      <c r="D2411" s="18"/>
    </row>
    <row r="2412" spans="3:4" x14ac:dyDescent="0.2">
      <c r="C2412" s="18"/>
      <c r="D2412" s="18"/>
    </row>
    <row r="2413" spans="3:4" x14ac:dyDescent="0.2">
      <c r="C2413" s="18"/>
      <c r="D2413" s="18"/>
    </row>
    <row r="2414" spans="3:4" x14ac:dyDescent="0.2">
      <c r="C2414" s="18"/>
      <c r="D2414" s="18"/>
    </row>
    <row r="2415" spans="3:4" x14ac:dyDescent="0.2">
      <c r="C2415" s="18"/>
      <c r="D2415" s="18"/>
    </row>
    <row r="2416" spans="3:4" x14ac:dyDescent="0.2">
      <c r="C2416" s="18"/>
      <c r="D2416" s="18"/>
    </row>
    <row r="2417" spans="3:4" x14ac:dyDescent="0.2">
      <c r="C2417" s="18"/>
      <c r="D2417" s="18"/>
    </row>
    <row r="2418" spans="3:4" x14ac:dyDescent="0.2">
      <c r="C2418" s="18"/>
      <c r="D2418" s="18"/>
    </row>
    <row r="2419" spans="3:4" x14ac:dyDescent="0.2">
      <c r="C2419" s="18"/>
      <c r="D2419" s="18"/>
    </row>
    <row r="2420" spans="3:4" x14ac:dyDescent="0.2">
      <c r="C2420" s="18"/>
      <c r="D2420" s="18"/>
    </row>
    <row r="2421" spans="3:4" x14ac:dyDescent="0.2">
      <c r="C2421" s="18"/>
      <c r="D2421" s="18"/>
    </row>
    <row r="2422" spans="3:4" x14ac:dyDescent="0.2">
      <c r="C2422" s="18"/>
      <c r="D2422" s="18"/>
    </row>
    <row r="2423" spans="3:4" x14ac:dyDescent="0.2">
      <c r="C2423" s="18"/>
      <c r="D2423" s="18"/>
    </row>
    <row r="2424" spans="3:4" x14ac:dyDescent="0.2">
      <c r="C2424" s="18"/>
      <c r="D2424" s="18"/>
    </row>
    <row r="2425" spans="3:4" x14ac:dyDescent="0.2">
      <c r="C2425" s="18"/>
      <c r="D2425" s="18"/>
    </row>
    <row r="2426" spans="3:4" x14ac:dyDescent="0.2">
      <c r="C2426" s="18"/>
      <c r="D2426" s="18"/>
    </row>
    <row r="2427" spans="3:4" x14ac:dyDescent="0.2">
      <c r="C2427" s="18"/>
      <c r="D2427" s="18"/>
    </row>
    <row r="2428" spans="3:4" x14ac:dyDescent="0.2">
      <c r="C2428" s="18"/>
      <c r="D2428" s="18"/>
    </row>
    <row r="2429" spans="3:4" x14ac:dyDescent="0.2">
      <c r="C2429" s="18"/>
      <c r="D2429" s="18"/>
    </row>
    <row r="2430" spans="3:4" x14ac:dyDescent="0.2">
      <c r="C2430" s="18"/>
      <c r="D2430" s="18"/>
    </row>
    <row r="2431" spans="3:4" x14ac:dyDescent="0.2">
      <c r="C2431" s="18"/>
      <c r="D2431" s="18"/>
    </row>
    <row r="2432" spans="3:4" x14ac:dyDescent="0.2">
      <c r="C2432" s="18"/>
      <c r="D2432" s="18"/>
    </row>
    <row r="2433" spans="3:4" x14ac:dyDescent="0.2">
      <c r="C2433" s="18"/>
      <c r="D2433" s="18"/>
    </row>
    <row r="2434" spans="3:4" x14ac:dyDescent="0.2">
      <c r="C2434" s="18"/>
      <c r="D2434" s="18"/>
    </row>
    <row r="2435" spans="3:4" x14ac:dyDescent="0.2">
      <c r="C2435" s="18"/>
      <c r="D2435" s="18"/>
    </row>
    <row r="2436" spans="3:4" x14ac:dyDescent="0.2">
      <c r="C2436" s="18"/>
      <c r="D2436" s="18"/>
    </row>
    <row r="2437" spans="3:4" x14ac:dyDescent="0.2">
      <c r="C2437" s="18"/>
      <c r="D2437" s="18"/>
    </row>
    <row r="2438" spans="3:4" x14ac:dyDescent="0.2">
      <c r="C2438" s="18"/>
      <c r="D2438" s="18"/>
    </row>
    <row r="2439" spans="3:4" x14ac:dyDescent="0.2">
      <c r="C2439" s="18"/>
      <c r="D2439" s="18"/>
    </row>
    <row r="2440" spans="3:4" x14ac:dyDescent="0.2">
      <c r="C2440" s="18"/>
      <c r="D2440" s="18"/>
    </row>
    <row r="2441" spans="3:4" x14ac:dyDescent="0.2">
      <c r="C2441" s="18"/>
      <c r="D2441" s="18"/>
    </row>
    <row r="2442" spans="3:4" x14ac:dyDescent="0.2">
      <c r="C2442" s="18"/>
      <c r="D2442" s="18"/>
    </row>
    <row r="2443" spans="3:4" x14ac:dyDescent="0.2">
      <c r="C2443" s="18"/>
      <c r="D2443" s="18"/>
    </row>
    <row r="2444" spans="3:4" x14ac:dyDescent="0.2">
      <c r="C2444" s="18"/>
      <c r="D2444" s="18"/>
    </row>
    <row r="2445" spans="3:4" x14ac:dyDescent="0.2">
      <c r="C2445" s="18"/>
      <c r="D2445" s="18"/>
    </row>
    <row r="2446" spans="3:4" x14ac:dyDescent="0.2">
      <c r="C2446" s="18"/>
      <c r="D2446" s="18"/>
    </row>
    <row r="2447" spans="3:4" x14ac:dyDescent="0.2">
      <c r="C2447" s="18"/>
      <c r="D2447" s="18"/>
    </row>
    <row r="2448" spans="3:4" x14ac:dyDescent="0.2">
      <c r="C2448" s="18"/>
      <c r="D2448" s="18"/>
    </row>
    <row r="2449" spans="3:4" x14ac:dyDescent="0.2">
      <c r="C2449" s="18"/>
      <c r="D2449" s="18"/>
    </row>
    <row r="2450" spans="3:4" x14ac:dyDescent="0.2">
      <c r="C2450" s="18"/>
      <c r="D2450" s="18"/>
    </row>
    <row r="2451" spans="3:4" x14ac:dyDescent="0.2">
      <c r="C2451" s="18"/>
      <c r="D2451" s="18"/>
    </row>
    <row r="2452" spans="3:4" x14ac:dyDescent="0.2">
      <c r="C2452" s="18"/>
      <c r="D2452" s="18"/>
    </row>
    <row r="2453" spans="3:4" x14ac:dyDescent="0.2">
      <c r="C2453" s="18"/>
      <c r="D2453" s="18"/>
    </row>
    <row r="2454" spans="3:4" x14ac:dyDescent="0.2">
      <c r="C2454" s="18"/>
      <c r="D2454" s="18"/>
    </row>
    <row r="2455" spans="3:4" x14ac:dyDescent="0.2">
      <c r="C2455" s="18"/>
      <c r="D2455" s="18"/>
    </row>
    <row r="2456" spans="3:4" x14ac:dyDescent="0.2">
      <c r="C2456" s="18"/>
      <c r="D2456" s="18"/>
    </row>
    <row r="2457" spans="3:4" x14ac:dyDescent="0.2">
      <c r="C2457" s="18"/>
      <c r="D2457" s="18"/>
    </row>
    <row r="2458" spans="3:4" x14ac:dyDescent="0.2">
      <c r="C2458" s="18"/>
      <c r="D2458" s="18"/>
    </row>
    <row r="2459" spans="3:4" x14ac:dyDescent="0.2">
      <c r="C2459" s="18"/>
      <c r="D2459" s="18"/>
    </row>
    <row r="2460" spans="3:4" x14ac:dyDescent="0.2">
      <c r="C2460" s="18"/>
      <c r="D2460" s="18"/>
    </row>
    <row r="2461" spans="3:4" x14ac:dyDescent="0.2">
      <c r="C2461" s="18"/>
      <c r="D2461" s="18"/>
    </row>
    <row r="2462" spans="3:4" x14ac:dyDescent="0.2">
      <c r="C2462" s="18"/>
      <c r="D2462" s="18"/>
    </row>
    <row r="2463" spans="3:4" x14ac:dyDescent="0.2">
      <c r="C2463" s="18"/>
      <c r="D2463" s="18"/>
    </row>
    <row r="2464" spans="3:4" x14ac:dyDescent="0.2">
      <c r="C2464" s="18"/>
      <c r="D2464" s="18"/>
    </row>
    <row r="2465" spans="3:4" x14ac:dyDescent="0.2">
      <c r="C2465" s="18"/>
      <c r="D2465" s="18"/>
    </row>
    <row r="2466" spans="3:4" x14ac:dyDescent="0.2">
      <c r="C2466" s="18"/>
      <c r="D2466" s="18"/>
    </row>
    <row r="2467" spans="3:4" x14ac:dyDescent="0.2">
      <c r="C2467" s="18"/>
      <c r="D2467" s="18"/>
    </row>
    <row r="2468" spans="3:4" x14ac:dyDescent="0.2">
      <c r="C2468" s="18"/>
      <c r="D2468" s="18"/>
    </row>
    <row r="2469" spans="3:4" x14ac:dyDescent="0.2">
      <c r="C2469" s="18"/>
      <c r="D2469" s="18"/>
    </row>
    <row r="2470" spans="3:4" x14ac:dyDescent="0.2">
      <c r="C2470" s="18"/>
      <c r="D2470" s="18"/>
    </row>
    <row r="2471" spans="3:4" x14ac:dyDescent="0.2">
      <c r="C2471" s="18"/>
      <c r="D2471" s="18"/>
    </row>
    <row r="2472" spans="3:4" x14ac:dyDescent="0.2">
      <c r="C2472" s="18"/>
      <c r="D2472" s="18"/>
    </row>
    <row r="2473" spans="3:4" x14ac:dyDescent="0.2">
      <c r="C2473" s="18"/>
      <c r="D2473" s="18"/>
    </row>
    <row r="2474" spans="3:4" x14ac:dyDescent="0.2">
      <c r="C2474" s="18"/>
      <c r="D2474" s="18"/>
    </row>
    <row r="2475" spans="3:4" x14ac:dyDescent="0.2">
      <c r="C2475" s="18"/>
      <c r="D2475" s="18"/>
    </row>
    <row r="2476" spans="3:4" x14ac:dyDescent="0.2">
      <c r="C2476" s="18"/>
      <c r="D2476" s="18"/>
    </row>
    <row r="2477" spans="3:4" x14ac:dyDescent="0.2">
      <c r="C2477" s="18"/>
      <c r="D2477" s="18"/>
    </row>
    <row r="2478" spans="3:4" x14ac:dyDescent="0.2">
      <c r="C2478" s="18"/>
      <c r="D2478" s="18"/>
    </row>
    <row r="2479" spans="3:4" x14ac:dyDescent="0.2">
      <c r="C2479" s="18"/>
      <c r="D2479" s="18"/>
    </row>
    <row r="2480" spans="3:4" x14ac:dyDescent="0.2">
      <c r="C2480" s="18"/>
      <c r="D2480" s="18"/>
    </row>
    <row r="2481" spans="3:4" x14ac:dyDescent="0.2">
      <c r="C2481" s="18"/>
      <c r="D2481" s="18"/>
    </row>
    <row r="2482" spans="3:4" x14ac:dyDescent="0.2">
      <c r="C2482" s="18"/>
      <c r="D2482" s="18"/>
    </row>
    <row r="2483" spans="3:4" x14ac:dyDescent="0.2">
      <c r="C2483" s="18"/>
      <c r="D2483" s="18"/>
    </row>
    <row r="2484" spans="3:4" x14ac:dyDescent="0.2">
      <c r="C2484" s="18"/>
      <c r="D2484" s="18"/>
    </row>
    <row r="2485" spans="3:4" x14ac:dyDescent="0.2">
      <c r="C2485" s="18"/>
      <c r="D2485" s="18"/>
    </row>
    <row r="2486" spans="3:4" x14ac:dyDescent="0.2">
      <c r="C2486" s="18"/>
      <c r="D2486" s="18"/>
    </row>
    <row r="2487" spans="3:4" x14ac:dyDescent="0.2">
      <c r="C2487" s="18"/>
      <c r="D2487" s="18"/>
    </row>
    <row r="2488" spans="3:4" x14ac:dyDescent="0.2">
      <c r="C2488" s="18"/>
      <c r="D2488" s="18"/>
    </row>
    <row r="2489" spans="3:4" x14ac:dyDescent="0.2">
      <c r="C2489" s="18"/>
      <c r="D2489" s="18"/>
    </row>
    <row r="2490" spans="3:4" x14ac:dyDescent="0.2">
      <c r="C2490" s="18"/>
      <c r="D2490" s="18"/>
    </row>
    <row r="2491" spans="3:4" x14ac:dyDescent="0.2">
      <c r="C2491" s="18"/>
      <c r="D2491" s="18"/>
    </row>
    <row r="2492" spans="3:4" x14ac:dyDescent="0.2">
      <c r="C2492" s="18"/>
      <c r="D2492" s="18"/>
    </row>
    <row r="2493" spans="3:4" x14ac:dyDescent="0.2">
      <c r="C2493" s="18"/>
      <c r="D2493" s="18"/>
    </row>
    <row r="2494" spans="3:4" x14ac:dyDescent="0.2">
      <c r="C2494" s="18"/>
      <c r="D2494" s="18"/>
    </row>
    <row r="2495" spans="3:4" x14ac:dyDescent="0.2">
      <c r="C2495" s="18"/>
      <c r="D2495" s="18"/>
    </row>
    <row r="2496" spans="3:4" x14ac:dyDescent="0.2">
      <c r="C2496" s="18"/>
      <c r="D2496" s="18"/>
    </row>
    <row r="2497" spans="3:4" x14ac:dyDescent="0.2">
      <c r="C2497" s="18"/>
      <c r="D2497" s="18"/>
    </row>
    <row r="2498" spans="3:4" x14ac:dyDescent="0.2">
      <c r="C2498" s="18"/>
      <c r="D2498" s="18"/>
    </row>
    <row r="2499" spans="3:4" x14ac:dyDescent="0.2">
      <c r="C2499" s="18"/>
      <c r="D2499" s="18"/>
    </row>
    <row r="2500" spans="3:4" x14ac:dyDescent="0.2">
      <c r="C2500" s="18"/>
      <c r="D2500" s="18"/>
    </row>
    <row r="2501" spans="3:4" x14ac:dyDescent="0.2">
      <c r="C2501" s="18"/>
      <c r="D2501" s="18"/>
    </row>
    <row r="2502" spans="3:4" x14ac:dyDescent="0.2">
      <c r="C2502" s="18"/>
      <c r="D2502" s="18"/>
    </row>
    <row r="2503" spans="3:4" x14ac:dyDescent="0.2">
      <c r="C2503" s="18"/>
      <c r="D2503" s="18"/>
    </row>
    <row r="2504" spans="3:4" x14ac:dyDescent="0.2">
      <c r="C2504" s="18"/>
      <c r="D2504" s="18"/>
    </row>
    <row r="2505" spans="3:4" x14ac:dyDescent="0.2">
      <c r="C2505" s="18"/>
      <c r="D2505" s="18"/>
    </row>
    <row r="2506" spans="3:4" x14ac:dyDescent="0.2">
      <c r="C2506" s="18"/>
      <c r="D2506" s="18"/>
    </row>
    <row r="2507" spans="3:4" x14ac:dyDescent="0.2">
      <c r="C2507" s="18"/>
      <c r="D2507" s="18"/>
    </row>
    <row r="2508" spans="3:4" x14ac:dyDescent="0.2">
      <c r="C2508" s="18"/>
      <c r="D2508" s="18"/>
    </row>
    <row r="2509" spans="3:4" x14ac:dyDescent="0.2">
      <c r="C2509" s="18"/>
      <c r="D2509" s="18"/>
    </row>
    <row r="2510" spans="3:4" x14ac:dyDescent="0.2">
      <c r="C2510" s="18"/>
      <c r="D2510" s="18"/>
    </row>
    <row r="2511" spans="3:4" x14ac:dyDescent="0.2">
      <c r="C2511" s="18"/>
      <c r="D2511" s="18"/>
    </row>
    <row r="2512" spans="3:4" x14ac:dyDescent="0.2">
      <c r="C2512" s="18"/>
      <c r="D2512" s="18"/>
    </row>
    <row r="2513" spans="3:4" x14ac:dyDescent="0.2">
      <c r="C2513" s="18"/>
      <c r="D2513" s="18"/>
    </row>
    <row r="2514" spans="3:4" x14ac:dyDescent="0.2">
      <c r="C2514" s="18"/>
      <c r="D2514" s="18"/>
    </row>
    <row r="2515" spans="3:4" x14ac:dyDescent="0.2">
      <c r="C2515" s="18"/>
      <c r="D2515" s="18"/>
    </row>
    <row r="2516" spans="3:4" x14ac:dyDescent="0.2">
      <c r="C2516" s="18"/>
      <c r="D2516" s="18"/>
    </row>
    <row r="2517" spans="3:4" x14ac:dyDescent="0.2">
      <c r="C2517" s="18"/>
      <c r="D2517" s="18"/>
    </row>
    <row r="2518" spans="3:4" x14ac:dyDescent="0.2">
      <c r="C2518" s="18"/>
      <c r="D2518" s="18"/>
    </row>
    <row r="2519" spans="3:4" x14ac:dyDescent="0.2">
      <c r="C2519" s="18"/>
      <c r="D2519" s="18"/>
    </row>
    <row r="2520" spans="3:4" x14ac:dyDescent="0.2">
      <c r="C2520" s="18"/>
      <c r="D2520" s="18"/>
    </row>
    <row r="2521" spans="3:4" x14ac:dyDescent="0.2">
      <c r="C2521" s="18"/>
      <c r="D2521" s="18"/>
    </row>
    <row r="2522" spans="3:4" x14ac:dyDescent="0.2">
      <c r="C2522" s="18"/>
      <c r="D2522" s="18"/>
    </row>
    <row r="2523" spans="3:4" x14ac:dyDescent="0.2">
      <c r="C2523" s="18"/>
      <c r="D2523" s="18"/>
    </row>
    <row r="2524" spans="3:4" x14ac:dyDescent="0.2">
      <c r="C2524" s="18"/>
      <c r="D2524" s="18"/>
    </row>
    <row r="2525" spans="3:4" x14ac:dyDescent="0.2">
      <c r="C2525" s="18"/>
      <c r="D2525" s="18"/>
    </row>
    <row r="2526" spans="3:4" x14ac:dyDescent="0.2">
      <c r="C2526" s="18"/>
      <c r="D2526" s="18"/>
    </row>
    <row r="2527" spans="3:4" x14ac:dyDescent="0.2">
      <c r="C2527" s="18"/>
      <c r="D2527" s="18"/>
    </row>
    <row r="2528" spans="3:4" x14ac:dyDescent="0.2">
      <c r="C2528" s="18"/>
      <c r="D2528" s="18"/>
    </row>
    <row r="2529" spans="3:4" x14ac:dyDescent="0.2">
      <c r="C2529" s="18"/>
      <c r="D2529" s="18"/>
    </row>
    <row r="2530" spans="3:4" x14ac:dyDescent="0.2">
      <c r="C2530" s="18"/>
      <c r="D2530" s="18"/>
    </row>
    <row r="2531" spans="3:4" x14ac:dyDescent="0.2">
      <c r="C2531" s="18"/>
      <c r="D2531" s="18"/>
    </row>
    <row r="2532" spans="3:4" x14ac:dyDescent="0.2">
      <c r="C2532" s="18"/>
      <c r="D2532" s="18"/>
    </row>
    <row r="2533" spans="3:4" x14ac:dyDescent="0.2">
      <c r="C2533" s="18"/>
      <c r="D2533" s="18"/>
    </row>
    <row r="2534" spans="3:4" x14ac:dyDescent="0.2">
      <c r="C2534" s="18"/>
      <c r="D2534" s="18"/>
    </row>
    <row r="2535" spans="3:4" x14ac:dyDescent="0.2">
      <c r="C2535" s="18"/>
      <c r="D2535" s="18"/>
    </row>
    <row r="2536" spans="3:4" x14ac:dyDescent="0.2">
      <c r="C2536" s="18"/>
      <c r="D2536" s="18"/>
    </row>
    <row r="2537" spans="3:4" x14ac:dyDescent="0.2">
      <c r="C2537" s="18"/>
      <c r="D2537" s="18"/>
    </row>
    <row r="2538" spans="3:4" x14ac:dyDescent="0.2">
      <c r="C2538" s="18"/>
      <c r="D2538" s="18"/>
    </row>
    <row r="2539" spans="3:4" x14ac:dyDescent="0.2">
      <c r="C2539" s="18"/>
      <c r="D2539" s="18"/>
    </row>
    <row r="2540" spans="3:4" x14ac:dyDescent="0.2">
      <c r="C2540" s="18"/>
      <c r="D2540" s="18"/>
    </row>
    <row r="2541" spans="3:4" x14ac:dyDescent="0.2">
      <c r="C2541" s="18"/>
      <c r="D2541" s="18"/>
    </row>
    <row r="2542" spans="3:4" x14ac:dyDescent="0.2">
      <c r="C2542" s="18"/>
      <c r="D2542" s="18"/>
    </row>
    <row r="2543" spans="3:4" x14ac:dyDescent="0.2">
      <c r="C2543" s="18"/>
      <c r="D2543" s="18"/>
    </row>
    <row r="2544" spans="3:4" x14ac:dyDescent="0.2">
      <c r="C2544" s="18"/>
      <c r="D2544" s="18"/>
    </row>
    <row r="2545" spans="3:4" x14ac:dyDescent="0.2">
      <c r="C2545" s="18"/>
      <c r="D2545" s="18"/>
    </row>
    <row r="2546" spans="3:4" x14ac:dyDescent="0.2">
      <c r="C2546" s="18"/>
      <c r="D2546" s="18"/>
    </row>
    <row r="2547" spans="3:4" x14ac:dyDescent="0.2">
      <c r="C2547" s="18"/>
      <c r="D2547" s="18"/>
    </row>
    <row r="2548" spans="3:4" x14ac:dyDescent="0.2">
      <c r="C2548" s="18"/>
      <c r="D2548" s="18"/>
    </row>
    <row r="2549" spans="3:4" x14ac:dyDescent="0.2">
      <c r="C2549" s="18"/>
      <c r="D2549" s="18"/>
    </row>
    <row r="2550" spans="3:4" x14ac:dyDescent="0.2">
      <c r="C2550" s="18"/>
      <c r="D2550" s="18"/>
    </row>
    <row r="2551" spans="3:4" x14ac:dyDescent="0.2">
      <c r="C2551" s="18"/>
      <c r="D2551" s="18"/>
    </row>
    <row r="2552" spans="3:4" x14ac:dyDescent="0.2">
      <c r="C2552" s="18"/>
      <c r="D2552" s="18"/>
    </row>
    <row r="2553" spans="3:4" x14ac:dyDescent="0.2">
      <c r="C2553" s="18"/>
      <c r="D2553" s="18"/>
    </row>
    <row r="2554" spans="3:4" x14ac:dyDescent="0.2">
      <c r="C2554" s="18"/>
      <c r="D2554" s="18"/>
    </row>
    <row r="2555" spans="3:4" x14ac:dyDescent="0.2">
      <c r="C2555" s="18"/>
      <c r="D2555" s="18"/>
    </row>
    <row r="2556" spans="3:4" x14ac:dyDescent="0.2">
      <c r="C2556" s="18"/>
      <c r="D2556" s="18"/>
    </row>
    <row r="2557" spans="3:4" x14ac:dyDescent="0.2">
      <c r="C2557" s="18"/>
      <c r="D2557" s="18"/>
    </row>
    <row r="2558" spans="3:4" x14ac:dyDescent="0.2">
      <c r="C2558" s="18"/>
      <c r="D2558" s="18"/>
    </row>
    <row r="2559" spans="3:4" x14ac:dyDescent="0.2">
      <c r="C2559" s="18"/>
      <c r="D2559" s="18"/>
    </row>
    <row r="2560" spans="3:4" x14ac:dyDescent="0.2">
      <c r="C2560" s="18"/>
      <c r="D2560" s="18"/>
    </row>
    <row r="2561" spans="3:4" x14ac:dyDescent="0.2">
      <c r="C2561" s="18"/>
      <c r="D2561" s="18"/>
    </row>
    <row r="2562" spans="3:4" x14ac:dyDescent="0.2">
      <c r="C2562" s="18"/>
      <c r="D2562" s="18"/>
    </row>
    <row r="2563" spans="3:4" x14ac:dyDescent="0.2">
      <c r="C2563" s="18"/>
      <c r="D2563" s="18"/>
    </row>
    <row r="2564" spans="3:4" x14ac:dyDescent="0.2">
      <c r="C2564" s="18"/>
      <c r="D2564" s="18"/>
    </row>
    <row r="2565" spans="3:4" x14ac:dyDescent="0.2">
      <c r="C2565" s="18"/>
      <c r="D2565" s="18"/>
    </row>
    <row r="2566" spans="3:4" x14ac:dyDescent="0.2">
      <c r="C2566" s="18"/>
      <c r="D2566" s="18"/>
    </row>
    <row r="2567" spans="3:4" x14ac:dyDescent="0.2">
      <c r="C2567" s="18"/>
      <c r="D2567" s="18"/>
    </row>
    <row r="2568" spans="3:4" x14ac:dyDescent="0.2">
      <c r="C2568" s="18"/>
      <c r="D2568" s="18"/>
    </row>
    <row r="2569" spans="3:4" x14ac:dyDescent="0.2">
      <c r="C2569" s="18"/>
      <c r="D2569" s="18"/>
    </row>
    <row r="2570" spans="3:4" x14ac:dyDescent="0.2">
      <c r="C2570" s="18"/>
      <c r="D2570" s="18"/>
    </row>
    <row r="2571" spans="3:4" x14ac:dyDescent="0.2">
      <c r="C2571" s="18"/>
      <c r="D2571" s="18"/>
    </row>
    <row r="2572" spans="3:4" x14ac:dyDescent="0.2">
      <c r="C2572" s="18"/>
      <c r="D2572" s="18"/>
    </row>
    <row r="2573" spans="3:4" x14ac:dyDescent="0.2">
      <c r="C2573" s="18"/>
      <c r="D2573" s="18"/>
    </row>
    <row r="2574" spans="3:4" x14ac:dyDescent="0.2">
      <c r="C2574" s="18"/>
      <c r="D2574" s="18"/>
    </row>
    <row r="2575" spans="3:4" x14ac:dyDescent="0.2">
      <c r="C2575" s="18"/>
      <c r="D2575" s="18"/>
    </row>
    <row r="2576" spans="3:4" x14ac:dyDescent="0.2">
      <c r="C2576" s="18"/>
      <c r="D2576" s="18"/>
    </row>
    <row r="2577" spans="3:4" x14ac:dyDescent="0.2">
      <c r="C2577" s="18"/>
      <c r="D2577" s="18"/>
    </row>
    <row r="2578" spans="3:4" x14ac:dyDescent="0.2">
      <c r="C2578" s="18"/>
      <c r="D2578" s="18"/>
    </row>
    <row r="2579" spans="3:4" x14ac:dyDescent="0.2">
      <c r="C2579" s="18"/>
      <c r="D2579" s="18"/>
    </row>
    <row r="2580" spans="3:4" x14ac:dyDescent="0.2">
      <c r="C2580" s="18"/>
      <c r="D2580" s="18"/>
    </row>
    <row r="2581" spans="3:4" x14ac:dyDescent="0.2">
      <c r="C2581" s="18"/>
      <c r="D2581" s="18"/>
    </row>
    <row r="2582" spans="3:4" x14ac:dyDescent="0.2">
      <c r="C2582" s="18"/>
      <c r="D2582" s="18"/>
    </row>
    <row r="2583" spans="3:4" x14ac:dyDescent="0.2">
      <c r="C2583" s="18"/>
      <c r="D2583" s="18"/>
    </row>
    <row r="2584" spans="3:4" x14ac:dyDescent="0.2">
      <c r="C2584" s="18"/>
      <c r="D2584" s="18"/>
    </row>
    <row r="2585" spans="3:4" x14ac:dyDescent="0.2">
      <c r="C2585" s="18"/>
      <c r="D2585" s="18"/>
    </row>
    <row r="2586" spans="3:4" x14ac:dyDescent="0.2">
      <c r="C2586" s="18"/>
      <c r="D2586" s="18"/>
    </row>
    <row r="2587" spans="3:4" x14ac:dyDescent="0.2">
      <c r="C2587" s="18"/>
      <c r="D2587" s="18"/>
    </row>
    <row r="2588" spans="3:4" x14ac:dyDescent="0.2">
      <c r="C2588" s="18"/>
      <c r="D2588" s="18"/>
    </row>
    <row r="2589" spans="3:4" x14ac:dyDescent="0.2">
      <c r="C2589" s="18"/>
      <c r="D2589" s="18"/>
    </row>
    <row r="2590" spans="3:4" x14ac:dyDescent="0.2">
      <c r="C2590" s="18"/>
      <c r="D2590" s="18"/>
    </row>
    <row r="2591" spans="3:4" x14ac:dyDescent="0.2">
      <c r="C2591" s="18"/>
      <c r="D2591" s="18"/>
    </row>
    <row r="2592" spans="3:4" x14ac:dyDescent="0.2">
      <c r="C2592" s="18"/>
      <c r="D2592" s="18"/>
    </row>
    <row r="2593" spans="3:4" x14ac:dyDescent="0.2">
      <c r="C2593" s="18"/>
      <c r="D2593" s="18"/>
    </row>
    <row r="2594" spans="3:4" x14ac:dyDescent="0.2">
      <c r="C2594" s="18"/>
      <c r="D2594" s="18"/>
    </row>
    <row r="2595" spans="3:4" x14ac:dyDescent="0.2">
      <c r="C2595" s="18"/>
      <c r="D2595" s="18"/>
    </row>
    <row r="2596" spans="3:4" x14ac:dyDescent="0.2">
      <c r="C2596" s="18"/>
      <c r="D2596" s="18"/>
    </row>
    <row r="2597" spans="3:4" x14ac:dyDescent="0.2">
      <c r="C2597" s="18"/>
      <c r="D2597" s="18"/>
    </row>
    <row r="2598" spans="3:4" x14ac:dyDescent="0.2">
      <c r="C2598" s="18"/>
      <c r="D2598" s="18"/>
    </row>
    <row r="2599" spans="3:4" x14ac:dyDescent="0.2">
      <c r="C2599" s="18"/>
      <c r="D2599" s="18"/>
    </row>
    <row r="2600" spans="3:4" x14ac:dyDescent="0.2">
      <c r="C2600" s="18"/>
      <c r="D2600" s="18"/>
    </row>
    <row r="2601" spans="3:4" x14ac:dyDescent="0.2">
      <c r="C2601" s="18"/>
      <c r="D2601" s="18"/>
    </row>
    <row r="2602" spans="3:4" x14ac:dyDescent="0.2">
      <c r="C2602" s="18"/>
      <c r="D2602" s="18"/>
    </row>
    <row r="2603" spans="3:4" x14ac:dyDescent="0.2">
      <c r="C2603" s="18"/>
      <c r="D2603" s="18"/>
    </row>
    <row r="2604" spans="3:4" x14ac:dyDescent="0.2">
      <c r="C2604" s="18"/>
      <c r="D2604" s="18"/>
    </row>
    <row r="2605" spans="3:4" x14ac:dyDescent="0.2">
      <c r="C2605" s="18"/>
      <c r="D2605" s="18"/>
    </row>
    <row r="2606" spans="3:4" x14ac:dyDescent="0.2">
      <c r="C2606" s="18"/>
      <c r="D2606" s="18"/>
    </row>
    <row r="2607" spans="3:4" x14ac:dyDescent="0.2">
      <c r="C2607" s="18"/>
      <c r="D2607" s="18"/>
    </row>
    <row r="2608" spans="3:4" x14ac:dyDescent="0.2">
      <c r="C2608" s="18"/>
      <c r="D2608" s="18"/>
    </row>
    <row r="2609" spans="3:4" x14ac:dyDescent="0.2">
      <c r="C2609" s="18"/>
      <c r="D2609" s="18"/>
    </row>
    <row r="2610" spans="3:4" x14ac:dyDescent="0.2">
      <c r="C2610" s="18"/>
      <c r="D2610" s="18"/>
    </row>
    <row r="2611" spans="3:4" x14ac:dyDescent="0.2">
      <c r="C2611" s="18"/>
      <c r="D2611" s="18"/>
    </row>
    <row r="2612" spans="3:4" x14ac:dyDescent="0.2">
      <c r="C2612" s="18"/>
      <c r="D2612" s="18"/>
    </row>
    <row r="2613" spans="3:4" x14ac:dyDescent="0.2">
      <c r="C2613" s="18"/>
      <c r="D2613" s="18"/>
    </row>
    <row r="2614" spans="3:4" x14ac:dyDescent="0.2">
      <c r="C2614" s="18"/>
      <c r="D2614" s="18"/>
    </row>
    <row r="2615" spans="3:4" x14ac:dyDescent="0.2">
      <c r="C2615" s="18"/>
      <c r="D2615" s="18"/>
    </row>
    <row r="2616" spans="3:4" x14ac:dyDescent="0.2">
      <c r="C2616" s="18"/>
      <c r="D2616" s="18"/>
    </row>
    <row r="2617" spans="3:4" x14ac:dyDescent="0.2">
      <c r="C2617" s="18"/>
      <c r="D2617" s="18"/>
    </row>
    <row r="2618" spans="3:4" x14ac:dyDescent="0.2">
      <c r="C2618" s="18"/>
      <c r="D2618" s="18"/>
    </row>
    <row r="2619" spans="3:4" x14ac:dyDescent="0.2">
      <c r="C2619" s="18"/>
      <c r="D2619" s="18"/>
    </row>
    <row r="2620" spans="3:4" x14ac:dyDescent="0.2">
      <c r="C2620" s="18"/>
      <c r="D2620" s="18"/>
    </row>
    <row r="2621" spans="3:4" x14ac:dyDescent="0.2">
      <c r="C2621" s="18"/>
      <c r="D2621" s="18"/>
    </row>
    <row r="2622" spans="3:4" x14ac:dyDescent="0.2">
      <c r="C2622" s="18"/>
      <c r="D2622" s="18"/>
    </row>
    <row r="2623" spans="3:4" x14ac:dyDescent="0.2">
      <c r="C2623" s="18"/>
      <c r="D2623" s="18"/>
    </row>
    <row r="2624" spans="3:4" x14ac:dyDescent="0.2">
      <c r="C2624" s="18"/>
      <c r="D2624" s="18"/>
    </row>
    <row r="2625" spans="3:4" x14ac:dyDescent="0.2">
      <c r="C2625" s="18"/>
      <c r="D2625" s="18"/>
    </row>
    <row r="2626" spans="3:4" x14ac:dyDescent="0.2">
      <c r="C2626" s="18"/>
      <c r="D2626" s="18"/>
    </row>
    <row r="2627" spans="3:4" x14ac:dyDescent="0.2">
      <c r="C2627" s="18"/>
      <c r="D2627" s="18"/>
    </row>
    <row r="2628" spans="3:4" x14ac:dyDescent="0.2">
      <c r="C2628" s="18"/>
      <c r="D2628" s="18"/>
    </row>
    <row r="2629" spans="3:4" x14ac:dyDescent="0.2">
      <c r="C2629" s="18"/>
      <c r="D2629" s="18"/>
    </row>
    <row r="2630" spans="3:4" x14ac:dyDescent="0.2">
      <c r="C2630" s="18"/>
      <c r="D2630" s="18"/>
    </row>
    <row r="2631" spans="3:4" x14ac:dyDescent="0.2">
      <c r="C2631" s="18"/>
      <c r="D2631" s="18"/>
    </row>
    <row r="2632" spans="3:4" x14ac:dyDescent="0.2">
      <c r="C2632" s="18"/>
      <c r="D2632" s="18"/>
    </row>
    <row r="2633" spans="3:4" x14ac:dyDescent="0.2">
      <c r="C2633" s="18"/>
      <c r="D2633" s="18"/>
    </row>
    <row r="2634" spans="3:4" x14ac:dyDescent="0.2">
      <c r="C2634" s="18"/>
      <c r="D2634" s="18"/>
    </row>
    <row r="2635" spans="3:4" x14ac:dyDescent="0.2">
      <c r="C2635" s="18"/>
      <c r="D2635" s="18"/>
    </row>
    <row r="2636" spans="3:4" x14ac:dyDescent="0.2">
      <c r="C2636" s="18"/>
      <c r="D2636" s="18"/>
    </row>
    <row r="2637" spans="3:4" x14ac:dyDescent="0.2">
      <c r="C2637" s="18"/>
      <c r="D2637" s="18"/>
    </row>
    <row r="2638" spans="3:4" x14ac:dyDescent="0.2">
      <c r="C2638" s="18"/>
      <c r="D2638" s="18"/>
    </row>
    <row r="2639" spans="3:4" x14ac:dyDescent="0.2">
      <c r="C2639" s="18"/>
      <c r="D2639" s="18"/>
    </row>
    <row r="2640" spans="3:4" x14ac:dyDescent="0.2">
      <c r="C2640" s="18"/>
      <c r="D2640" s="18"/>
    </row>
    <row r="2641" spans="3:4" x14ac:dyDescent="0.2">
      <c r="C2641" s="18"/>
      <c r="D2641" s="18"/>
    </row>
    <row r="2642" spans="3:4" x14ac:dyDescent="0.2">
      <c r="C2642" s="18"/>
      <c r="D2642" s="18"/>
    </row>
    <row r="2643" spans="3:4" x14ac:dyDescent="0.2">
      <c r="C2643" s="18"/>
      <c r="D2643" s="18"/>
    </row>
    <row r="2644" spans="3:4" x14ac:dyDescent="0.2">
      <c r="C2644" s="18"/>
      <c r="D2644" s="18"/>
    </row>
    <row r="2645" spans="3:4" x14ac:dyDescent="0.2">
      <c r="C2645" s="18"/>
      <c r="D2645" s="18"/>
    </row>
    <row r="2646" spans="3:4" x14ac:dyDescent="0.2">
      <c r="C2646" s="18"/>
      <c r="D2646" s="18"/>
    </row>
    <row r="2647" spans="3:4" x14ac:dyDescent="0.2">
      <c r="C2647" s="18"/>
      <c r="D2647" s="18"/>
    </row>
    <row r="2648" spans="3:4" x14ac:dyDescent="0.2">
      <c r="C2648" s="18"/>
      <c r="D2648" s="18"/>
    </row>
    <row r="2649" spans="3:4" x14ac:dyDescent="0.2">
      <c r="C2649" s="18"/>
      <c r="D2649" s="18"/>
    </row>
    <row r="2650" spans="3:4" x14ac:dyDescent="0.2">
      <c r="C2650" s="18"/>
      <c r="D2650" s="18"/>
    </row>
    <row r="2651" spans="3:4" x14ac:dyDescent="0.2">
      <c r="C2651" s="18"/>
      <c r="D2651" s="18"/>
    </row>
    <row r="2652" spans="3:4" x14ac:dyDescent="0.2">
      <c r="C2652" s="18"/>
      <c r="D2652" s="18"/>
    </row>
    <row r="2653" spans="3:4" x14ac:dyDescent="0.2">
      <c r="C2653" s="18"/>
      <c r="D2653" s="18"/>
    </row>
    <row r="2654" spans="3:4" x14ac:dyDescent="0.2">
      <c r="C2654" s="18"/>
      <c r="D2654" s="18"/>
    </row>
    <row r="2655" spans="3:4" x14ac:dyDescent="0.2">
      <c r="C2655" s="18"/>
      <c r="D2655" s="18"/>
    </row>
    <row r="2656" spans="3:4" x14ac:dyDescent="0.2">
      <c r="C2656" s="18"/>
      <c r="D2656" s="18"/>
    </row>
    <row r="2657" spans="3:4" x14ac:dyDescent="0.2">
      <c r="C2657" s="18"/>
      <c r="D2657" s="18"/>
    </row>
    <row r="2658" spans="3:4" x14ac:dyDescent="0.2">
      <c r="C2658" s="18"/>
      <c r="D2658" s="18"/>
    </row>
    <row r="2659" spans="3:4" x14ac:dyDescent="0.2">
      <c r="C2659" s="18"/>
      <c r="D2659" s="18"/>
    </row>
    <row r="2660" spans="3:4" x14ac:dyDescent="0.2">
      <c r="C2660" s="18"/>
      <c r="D2660" s="18"/>
    </row>
    <row r="2661" spans="3:4" x14ac:dyDescent="0.2">
      <c r="C2661" s="18"/>
      <c r="D2661" s="18"/>
    </row>
    <row r="2662" spans="3:4" x14ac:dyDescent="0.2">
      <c r="C2662" s="18"/>
      <c r="D2662" s="18"/>
    </row>
    <row r="2663" spans="3:4" x14ac:dyDescent="0.2">
      <c r="C2663" s="18"/>
      <c r="D2663" s="18"/>
    </row>
    <row r="2664" spans="3:4" x14ac:dyDescent="0.2">
      <c r="C2664" s="18"/>
      <c r="D2664" s="18"/>
    </row>
    <row r="2665" spans="3:4" x14ac:dyDescent="0.2">
      <c r="C2665" s="18"/>
      <c r="D2665" s="18"/>
    </row>
    <row r="2666" spans="3:4" x14ac:dyDescent="0.2">
      <c r="C2666" s="18"/>
      <c r="D2666" s="18"/>
    </row>
    <row r="2667" spans="3:4" x14ac:dyDescent="0.2">
      <c r="C2667" s="18"/>
      <c r="D2667" s="18"/>
    </row>
    <row r="2668" spans="3:4" x14ac:dyDescent="0.2">
      <c r="C2668" s="18"/>
      <c r="D2668" s="18"/>
    </row>
    <row r="2669" spans="3:4" x14ac:dyDescent="0.2">
      <c r="C2669" s="18"/>
      <c r="D2669" s="18"/>
    </row>
    <row r="2670" spans="3:4" x14ac:dyDescent="0.2">
      <c r="C2670" s="18"/>
      <c r="D2670" s="18"/>
    </row>
    <row r="2671" spans="3:4" x14ac:dyDescent="0.2">
      <c r="C2671" s="18"/>
      <c r="D2671" s="18"/>
    </row>
    <row r="2672" spans="3:4" x14ac:dyDescent="0.2">
      <c r="C2672" s="18"/>
      <c r="D2672" s="18"/>
    </row>
    <row r="2673" spans="3:4" x14ac:dyDescent="0.2">
      <c r="C2673" s="18"/>
      <c r="D2673" s="18"/>
    </row>
    <row r="2674" spans="3:4" x14ac:dyDescent="0.2">
      <c r="C2674" s="18"/>
      <c r="D2674" s="18"/>
    </row>
    <row r="2675" spans="3:4" x14ac:dyDescent="0.2">
      <c r="C2675" s="18"/>
      <c r="D2675" s="18"/>
    </row>
    <row r="2676" spans="3:4" x14ac:dyDescent="0.2">
      <c r="C2676" s="18"/>
      <c r="D2676" s="18"/>
    </row>
    <row r="2677" spans="3:4" x14ac:dyDescent="0.2">
      <c r="C2677" s="18"/>
      <c r="D2677" s="18"/>
    </row>
    <row r="2678" spans="3:4" x14ac:dyDescent="0.2">
      <c r="C2678" s="18"/>
      <c r="D2678" s="18"/>
    </row>
    <row r="2679" spans="3:4" x14ac:dyDescent="0.2">
      <c r="C2679" s="18"/>
      <c r="D2679" s="18"/>
    </row>
    <row r="2680" spans="3:4" x14ac:dyDescent="0.2">
      <c r="C2680" s="18"/>
      <c r="D2680" s="18"/>
    </row>
    <row r="2681" spans="3:4" x14ac:dyDescent="0.2">
      <c r="C2681" s="18"/>
      <c r="D2681" s="18"/>
    </row>
    <row r="2682" spans="3:4" x14ac:dyDescent="0.2">
      <c r="C2682" s="18"/>
      <c r="D2682" s="18"/>
    </row>
    <row r="2683" spans="3:4" x14ac:dyDescent="0.2">
      <c r="C2683" s="18"/>
      <c r="D2683" s="18"/>
    </row>
    <row r="2684" spans="3:4" x14ac:dyDescent="0.2">
      <c r="C2684" s="18"/>
      <c r="D2684" s="18"/>
    </row>
    <row r="2685" spans="3:4" x14ac:dyDescent="0.2">
      <c r="C2685" s="18"/>
      <c r="D2685" s="18"/>
    </row>
    <row r="2686" spans="3:4" x14ac:dyDescent="0.2">
      <c r="C2686" s="18"/>
      <c r="D2686" s="18"/>
    </row>
    <row r="2687" spans="3:4" x14ac:dyDescent="0.2">
      <c r="C2687" s="18"/>
      <c r="D2687" s="18"/>
    </row>
    <row r="2688" spans="3:4" x14ac:dyDescent="0.2">
      <c r="C2688" s="18"/>
      <c r="D2688" s="18"/>
    </row>
    <row r="2689" spans="3:4" x14ac:dyDescent="0.2">
      <c r="C2689" s="18"/>
      <c r="D2689" s="18"/>
    </row>
    <row r="2690" spans="3:4" x14ac:dyDescent="0.2">
      <c r="C2690" s="18"/>
      <c r="D2690" s="18"/>
    </row>
    <row r="2691" spans="3:4" x14ac:dyDescent="0.2">
      <c r="C2691" s="18"/>
      <c r="D2691" s="18"/>
    </row>
    <row r="2692" spans="3:4" x14ac:dyDescent="0.2">
      <c r="C2692" s="18"/>
      <c r="D2692" s="18"/>
    </row>
    <row r="2693" spans="3:4" x14ac:dyDescent="0.2">
      <c r="C2693" s="18"/>
      <c r="D2693" s="18"/>
    </row>
    <row r="2694" spans="3:4" x14ac:dyDescent="0.2">
      <c r="C2694" s="18"/>
      <c r="D2694" s="18"/>
    </row>
    <row r="2695" spans="3:4" x14ac:dyDescent="0.2">
      <c r="C2695" s="18"/>
      <c r="D2695" s="18"/>
    </row>
    <row r="2696" spans="3:4" x14ac:dyDescent="0.2">
      <c r="C2696" s="18"/>
      <c r="D2696" s="18"/>
    </row>
    <row r="2697" spans="3:4" x14ac:dyDescent="0.2">
      <c r="C2697" s="18"/>
      <c r="D2697" s="18"/>
    </row>
    <row r="2698" spans="3:4" x14ac:dyDescent="0.2">
      <c r="C2698" s="18"/>
      <c r="D2698" s="18"/>
    </row>
    <row r="2699" spans="3:4" x14ac:dyDescent="0.2">
      <c r="C2699" s="18"/>
      <c r="D2699" s="18"/>
    </row>
    <row r="2700" spans="3:4" x14ac:dyDescent="0.2">
      <c r="C2700" s="18"/>
      <c r="D2700" s="18"/>
    </row>
    <row r="2701" spans="3:4" x14ac:dyDescent="0.2">
      <c r="C2701" s="18"/>
      <c r="D2701" s="18"/>
    </row>
    <row r="2702" spans="3:4" x14ac:dyDescent="0.2">
      <c r="C2702" s="18"/>
      <c r="D2702" s="18"/>
    </row>
    <row r="2703" spans="3:4" x14ac:dyDescent="0.2">
      <c r="C2703" s="18"/>
      <c r="D2703" s="18"/>
    </row>
    <row r="2704" spans="3:4" x14ac:dyDescent="0.2">
      <c r="C2704" s="18"/>
      <c r="D2704" s="18"/>
    </row>
    <row r="2705" spans="3:4" x14ac:dyDescent="0.2">
      <c r="C2705" s="18"/>
      <c r="D2705" s="18"/>
    </row>
    <row r="2706" spans="3:4" x14ac:dyDescent="0.2">
      <c r="C2706" s="18"/>
      <c r="D2706" s="18"/>
    </row>
    <row r="2707" spans="3:4" x14ac:dyDescent="0.2">
      <c r="C2707" s="18"/>
      <c r="D2707" s="18"/>
    </row>
    <row r="2708" spans="3:4" x14ac:dyDescent="0.2">
      <c r="C2708" s="18"/>
      <c r="D2708" s="18"/>
    </row>
    <row r="2709" spans="3:4" x14ac:dyDescent="0.2">
      <c r="C2709" s="18"/>
      <c r="D2709" s="18"/>
    </row>
    <row r="2710" spans="3:4" x14ac:dyDescent="0.2">
      <c r="C2710" s="18"/>
      <c r="D2710" s="18"/>
    </row>
    <row r="2711" spans="3:4" x14ac:dyDescent="0.2">
      <c r="C2711" s="18"/>
      <c r="D2711" s="18"/>
    </row>
    <row r="2712" spans="3:4" x14ac:dyDescent="0.2">
      <c r="C2712" s="18"/>
      <c r="D2712" s="18"/>
    </row>
    <row r="2713" spans="3:4" x14ac:dyDescent="0.2">
      <c r="C2713" s="18"/>
      <c r="D2713" s="18"/>
    </row>
    <row r="2714" spans="3:4" x14ac:dyDescent="0.2">
      <c r="C2714" s="18"/>
      <c r="D2714" s="18"/>
    </row>
    <row r="2715" spans="3:4" x14ac:dyDescent="0.2">
      <c r="C2715" s="18"/>
      <c r="D2715" s="18"/>
    </row>
    <row r="2716" spans="3:4" x14ac:dyDescent="0.2">
      <c r="C2716" s="18"/>
      <c r="D2716" s="18"/>
    </row>
    <row r="2717" spans="3:4" x14ac:dyDescent="0.2">
      <c r="C2717" s="18"/>
      <c r="D2717" s="18"/>
    </row>
    <row r="2718" spans="3:4" x14ac:dyDescent="0.2">
      <c r="C2718" s="18"/>
      <c r="D2718" s="18"/>
    </row>
    <row r="2719" spans="3:4" x14ac:dyDescent="0.2">
      <c r="C2719" s="18"/>
      <c r="D2719" s="18"/>
    </row>
    <row r="2720" spans="3:4" x14ac:dyDescent="0.2">
      <c r="C2720" s="18"/>
      <c r="D2720" s="18"/>
    </row>
    <row r="2721" spans="3:4" x14ac:dyDescent="0.2">
      <c r="C2721" s="18"/>
      <c r="D2721" s="18"/>
    </row>
    <row r="2722" spans="3:4" x14ac:dyDescent="0.2">
      <c r="C2722" s="18"/>
      <c r="D2722" s="18"/>
    </row>
    <row r="2723" spans="3:4" x14ac:dyDescent="0.2">
      <c r="C2723" s="18"/>
      <c r="D2723" s="18"/>
    </row>
    <row r="2724" spans="3:4" x14ac:dyDescent="0.2">
      <c r="C2724" s="18"/>
      <c r="D2724" s="18"/>
    </row>
    <row r="2725" spans="3:4" x14ac:dyDescent="0.2">
      <c r="C2725" s="18"/>
      <c r="D2725" s="18"/>
    </row>
    <row r="2726" spans="3:4" x14ac:dyDescent="0.2">
      <c r="C2726" s="18"/>
      <c r="D2726" s="18"/>
    </row>
    <row r="2727" spans="3:4" x14ac:dyDescent="0.2">
      <c r="C2727" s="18"/>
      <c r="D2727" s="18"/>
    </row>
    <row r="2728" spans="3:4" x14ac:dyDescent="0.2">
      <c r="C2728" s="18"/>
      <c r="D2728" s="18"/>
    </row>
    <row r="2729" spans="3:4" x14ac:dyDescent="0.2">
      <c r="C2729" s="18"/>
      <c r="D2729" s="18"/>
    </row>
    <row r="2730" spans="3:4" x14ac:dyDescent="0.2">
      <c r="C2730" s="18"/>
      <c r="D2730" s="18"/>
    </row>
    <row r="2731" spans="3:4" x14ac:dyDescent="0.2">
      <c r="C2731" s="18"/>
      <c r="D2731" s="18"/>
    </row>
    <row r="2732" spans="3:4" x14ac:dyDescent="0.2">
      <c r="C2732" s="18"/>
      <c r="D2732" s="18"/>
    </row>
    <row r="2733" spans="3:4" x14ac:dyDescent="0.2">
      <c r="C2733" s="18"/>
      <c r="D2733" s="18"/>
    </row>
    <row r="2734" spans="3:4" x14ac:dyDescent="0.2">
      <c r="C2734" s="18"/>
      <c r="D2734" s="18"/>
    </row>
    <row r="2735" spans="3:4" x14ac:dyDescent="0.2">
      <c r="C2735" s="18"/>
      <c r="D2735" s="18"/>
    </row>
    <row r="2736" spans="3:4" x14ac:dyDescent="0.2">
      <c r="C2736" s="18"/>
      <c r="D2736" s="18"/>
    </row>
    <row r="2737" spans="3:4" x14ac:dyDescent="0.2">
      <c r="C2737" s="18"/>
      <c r="D2737" s="18"/>
    </row>
    <row r="2738" spans="3:4" x14ac:dyDescent="0.2">
      <c r="C2738" s="18"/>
      <c r="D2738" s="18"/>
    </row>
    <row r="2739" spans="3:4" x14ac:dyDescent="0.2">
      <c r="C2739" s="18"/>
      <c r="D2739" s="18"/>
    </row>
    <row r="2740" spans="3:4" x14ac:dyDescent="0.2">
      <c r="C2740" s="18"/>
      <c r="D2740" s="18"/>
    </row>
    <row r="2741" spans="3:4" x14ac:dyDescent="0.2">
      <c r="C2741" s="18"/>
      <c r="D2741" s="18"/>
    </row>
    <row r="2742" spans="3:4" x14ac:dyDescent="0.2">
      <c r="C2742" s="18"/>
      <c r="D2742" s="18"/>
    </row>
    <row r="2743" spans="3:4" x14ac:dyDescent="0.2">
      <c r="C2743" s="18"/>
      <c r="D2743" s="18"/>
    </row>
    <row r="2744" spans="3:4" x14ac:dyDescent="0.2">
      <c r="C2744" s="18"/>
      <c r="D2744" s="18"/>
    </row>
    <row r="2745" spans="3:4" x14ac:dyDescent="0.2">
      <c r="C2745" s="18"/>
      <c r="D2745" s="18"/>
    </row>
    <row r="2746" spans="3:4" x14ac:dyDescent="0.2">
      <c r="C2746" s="18"/>
      <c r="D2746" s="18"/>
    </row>
    <row r="2747" spans="3:4" x14ac:dyDescent="0.2">
      <c r="C2747" s="18"/>
      <c r="D2747" s="18"/>
    </row>
    <row r="2748" spans="3:4" x14ac:dyDescent="0.2">
      <c r="C2748" s="18"/>
      <c r="D2748" s="18"/>
    </row>
    <row r="2749" spans="3:4" x14ac:dyDescent="0.2">
      <c r="C2749" s="18"/>
      <c r="D2749" s="18"/>
    </row>
    <row r="2750" spans="3:4" x14ac:dyDescent="0.2">
      <c r="C2750" s="18"/>
      <c r="D2750" s="18"/>
    </row>
    <row r="2751" spans="3:4" x14ac:dyDescent="0.2">
      <c r="C2751" s="18"/>
      <c r="D2751" s="18"/>
    </row>
    <row r="2752" spans="3:4" x14ac:dyDescent="0.2">
      <c r="C2752" s="18"/>
      <c r="D2752" s="18"/>
    </row>
    <row r="2753" spans="3:4" x14ac:dyDescent="0.2">
      <c r="C2753" s="18"/>
      <c r="D2753" s="18"/>
    </row>
    <row r="2754" spans="3:4" x14ac:dyDescent="0.2">
      <c r="C2754" s="18"/>
      <c r="D2754" s="18"/>
    </row>
    <row r="2755" spans="3:4" x14ac:dyDescent="0.2">
      <c r="C2755" s="18"/>
      <c r="D2755" s="18"/>
    </row>
    <row r="2756" spans="3:4" x14ac:dyDescent="0.2">
      <c r="C2756" s="18"/>
      <c r="D2756" s="18"/>
    </row>
    <row r="2757" spans="3:4" x14ac:dyDescent="0.2">
      <c r="C2757" s="18"/>
      <c r="D2757" s="18"/>
    </row>
    <row r="2758" spans="3:4" x14ac:dyDescent="0.2">
      <c r="C2758" s="18"/>
      <c r="D2758" s="18"/>
    </row>
    <row r="2759" spans="3:4" x14ac:dyDescent="0.2">
      <c r="C2759" s="18"/>
      <c r="D2759" s="18"/>
    </row>
    <row r="2760" spans="3:4" x14ac:dyDescent="0.2">
      <c r="C2760" s="18"/>
      <c r="D2760" s="18"/>
    </row>
    <row r="2761" spans="3:4" x14ac:dyDescent="0.2">
      <c r="C2761" s="18"/>
      <c r="D2761" s="18"/>
    </row>
    <row r="2762" spans="3:4" x14ac:dyDescent="0.2">
      <c r="C2762" s="18"/>
      <c r="D2762" s="18"/>
    </row>
    <row r="2763" spans="3:4" x14ac:dyDescent="0.2">
      <c r="C2763" s="18"/>
      <c r="D2763" s="18"/>
    </row>
    <row r="2764" spans="3:4" x14ac:dyDescent="0.2">
      <c r="C2764" s="18"/>
      <c r="D2764" s="18"/>
    </row>
    <row r="2765" spans="3:4" x14ac:dyDescent="0.2">
      <c r="C2765" s="18"/>
      <c r="D2765" s="18"/>
    </row>
    <row r="2766" spans="3:4" x14ac:dyDescent="0.2">
      <c r="C2766" s="18"/>
      <c r="D2766" s="18"/>
    </row>
    <row r="2767" spans="3:4" x14ac:dyDescent="0.2">
      <c r="C2767" s="18"/>
      <c r="D2767" s="18"/>
    </row>
    <row r="2768" spans="3:4" x14ac:dyDescent="0.2">
      <c r="C2768" s="18"/>
      <c r="D2768" s="18"/>
    </row>
    <row r="2769" spans="3:4" x14ac:dyDescent="0.2">
      <c r="C2769" s="18"/>
      <c r="D2769" s="18"/>
    </row>
    <row r="2770" spans="3:4" x14ac:dyDescent="0.2">
      <c r="C2770" s="18"/>
      <c r="D2770" s="18"/>
    </row>
    <row r="2771" spans="3:4" x14ac:dyDescent="0.2">
      <c r="C2771" s="18"/>
      <c r="D2771" s="18"/>
    </row>
    <row r="2772" spans="3:4" x14ac:dyDescent="0.2">
      <c r="C2772" s="18"/>
      <c r="D2772" s="18"/>
    </row>
    <row r="2773" spans="3:4" x14ac:dyDescent="0.2">
      <c r="C2773" s="18"/>
      <c r="D2773" s="18"/>
    </row>
    <row r="2774" spans="3:4" x14ac:dyDescent="0.2">
      <c r="C2774" s="18"/>
      <c r="D2774" s="18"/>
    </row>
    <row r="2775" spans="3:4" x14ac:dyDescent="0.2">
      <c r="C2775" s="18"/>
      <c r="D2775" s="18"/>
    </row>
    <row r="2776" spans="3:4" x14ac:dyDescent="0.2">
      <c r="C2776" s="18"/>
      <c r="D2776" s="18"/>
    </row>
    <row r="2777" spans="3:4" x14ac:dyDescent="0.2">
      <c r="C2777" s="18"/>
      <c r="D2777" s="18"/>
    </row>
    <row r="2778" spans="3:4" x14ac:dyDescent="0.2">
      <c r="C2778" s="18"/>
      <c r="D2778" s="18"/>
    </row>
    <row r="2779" spans="3:4" x14ac:dyDescent="0.2">
      <c r="C2779" s="18"/>
      <c r="D2779" s="18"/>
    </row>
    <row r="2780" spans="3:4" x14ac:dyDescent="0.2">
      <c r="C2780" s="18"/>
      <c r="D2780" s="18"/>
    </row>
    <row r="2781" spans="3:4" x14ac:dyDescent="0.2">
      <c r="C2781" s="18"/>
      <c r="D2781" s="18"/>
    </row>
    <row r="2782" spans="3:4" x14ac:dyDescent="0.2">
      <c r="C2782" s="18"/>
      <c r="D2782" s="18"/>
    </row>
    <row r="2783" spans="3:4" x14ac:dyDescent="0.2">
      <c r="C2783" s="18"/>
      <c r="D2783" s="18"/>
    </row>
    <row r="2784" spans="3:4" x14ac:dyDescent="0.2">
      <c r="C2784" s="18"/>
      <c r="D2784" s="18"/>
    </row>
    <row r="2785" spans="3:4" x14ac:dyDescent="0.2">
      <c r="C2785" s="18"/>
      <c r="D2785" s="18"/>
    </row>
    <row r="2786" spans="3:4" x14ac:dyDescent="0.2">
      <c r="C2786" s="18"/>
      <c r="D2786" s="18"/>
    </row>
    <row r="2787" spans="3:4" x14ac:dyDescent="0.2">
      <c r="C2787" s="18"/>
      <c r="D2787" s="18"/>
    </row>
    <row r="2788" spans="3:4" x14ac:dyDescent="0.2">
      <c r="C2788" s="18"/>
      <c r="D2788" s="18"/>
    </row>
    <row r="2789" spans="3:4" x14ac:dyDescent="0.2">
      <c r="C2789" s="18"/>
      <c r="D2789" s="18"/>
    </row>
    <row r="2790" spans="3:4" x14ac:dyDescent="0.2">
      <c r="C2790" s="18"/>
      <c r="D2790" s="18"/>
    </row>
    <row r="2791" spans="3:4" x14ac:dyDescent="0.2">
      <c r="C2791" s="18"/>
      <c r="D2791" s="18"/>
    </row>
    <row r="2792" spans="3:4" x14ac:dyDescent="0.2">
      <c r="C2792" s="18"/>
      <c r="D2792" s="18"/>
    </row>
    <row r="2793" spans="3:4" x14ac:dyDescent="0.2">
      <c r="C2793" s="18"/>
      <c r="D2793" s="18"/>
    </row>
    <row r="2794" spans="3:4" x14ac:dyDescent="0.2">
      <c r="C2794" s="18"/>
      <c r="D2794" s="18"/>
    </row>
    <row r="2795" spans="3:4" x14ac:dyDescent="0.2">
      <c r="C2795" s="18"/>
      <c r="D2795" s="18"/>
    </row>
    <row r="2796" spans="3:4" x14ac:dyDescent="0.2">
      <c r="C2796" s="18"/>
      <c r="D2796" s="18"/>
    </row>
    <row r="2797" spans="3:4" x14ac:dyDescent="0.2">
      <c r="C2797" s="18"/>
      <c r="D2797" s="18"/>
    </row>
    <row r="2798" spans="3:4" x14ac:dyDescent="0.2">
      <c r="C2798" s="18"/>
      <c r="D2798" s="18"/>
    </row>
    <row r="2799" spans="3:4" x14ac:dyDescent="0.2">
      <c r="C2799" s="18"/>
      <c r="D2799" s="18"/>
    </row>
    <row r="2800" spans="3:4" x14ac:dyDescent="0.2">
      <c r="C2800" s="18"/>
      <c r="D2800" s="18"/>
    </row>
    <row r="2801" spans="3:4" x14ac:dyDescent="0.2">
      <c r="C2801" s="18"/>
      <c r="D2801" s="18"/>
    </row>
    <row r="2802" spans="3:4" x14ac:dyDescent="0.2">
      <c r="C2802" s="18"/>
      <c r="D2802" s="18"/>
    </row>
    <row r="2803" spans="3:4" x14ac:dyDescent="0.2">
      <c r="C2803" s="18"/>
      <c r="D2803" s="18"/>
    </row>
    <row r="2804" spans="3:4" x14ac:dyDescent="0.2">
      <c r="C2804" s="18"/>
      <c r="D2804" s="18"/>
    </row>
    <row r="2805" spans="3:4" x14ac:dyDescent="0.2">
      <c r="C2805" s="18"/>
      <c r="D2805" s="18"/>
    </row>
    <row r="2806" spans="3:4" x14ac:dyDescent="0.2">
      <c r="C2806" s="18"/>
      <c r="D2806" s="18"/>
    </row>
    <row r="2807" spans="3:4" x14ac:dyDescent="0.2">
      <c r="C2807" s="18"/>
      <c r="D2807" s="18"/>
    </row>
    <row r="2808" spans="3:4" x14ac:dyDescent="0.2">
      <c r="C2808" s="18"/>
      <c r="D2808" s="18"/>
    </row>
    <row r="2809" spans="3:4" x14ac:dyDescent="0.2">
      <c r="C2809" s="18"/>
      <c r="D2809" s="18"/>
    </row>
    <row r="2810" spans="3:4" x14ac:dyDescent="0.2">
      <c r="C2810" s="18"/>
      <c r="D2810" s="18"/>
    </row>
    <row r="2811" spans="3:4" x14ac:dyDescent="0.2">
      <c r="C2811" s="18"/>
      <c r="D2811" s="18"/>
    </row>
    <row r="2812" spans="3:4" x14ac:dyDescent="0.2">
      <c r="C2812" s="18"/>
      <c r="D2812" s="18"/>
    </row>
    <row r="2813" spans="3:4" x14ac:dyDescent="0.2">
      <c r="C2813" s="18"/>
      <c r="D2813" s="18"/>
    </row>
    <row r="2814" spans="3:4" x14ac:dyDescent="0.2">
      <c r="C2814" s="18"/>
      <c r="D2814" s="18"/>
    </row>
    <row r="2815" spans="3:4" x14ac:dyDescent="0.2">
      <c r="C2815" s="18"/>
      <c r="D2815" s="18"/>
    </row>
    <row r="2816" spans="3:4" x14ac:dyDescent="0.2">
      <c r="C2816" s="18"/>
      <c r="D2816" s="18"/>
    </row>
    <row r="2817" spans="3:4" x14ac:dyDescent="0.2">
      <c r="C2817" s="18"/>
      <c r="D2817" s="18"/>
    </row>
    <row r="2818" spans="3:4" x14ac:dyDescent="0.2">
      <c r="C2818" s="18"/>
      <c r="D2818" s="18"/>
    </row>
    <row r="2819" spans="3:4" x14ac:dyDescent="0.2">
      <c r="C2819" s="18"/>
      <c r="D2819" s="18"/>
    </row>
    <row r="2820" spans="3:4" x14ac:dyDescent="0.2">
      <c r="C2820" s="18"/>
      <c r="D2820" s="18"/>
    </row>
    <row r="2821" spans="3:4" x14ac:dyDescent="0.2">
      <c r="C2821" s="18"/>
      <c r="D2821" s="18"/>
    </row>
    <row r="2822" spans="3:4" x14ac:dyDescent="0.2">
      <c r="C2822" s="18"/>
      <c r="D2822" s="18"/>
    </row>
    <row r="2823" spans="3:4" x14ac:dyDescent="0.2">
      <c r="C2823" s="18"/>
      <c r="D2823" s="18"/>
    </row>
    <row r="2824" spans="3:4" x14ac:dyDescent="0.2">
      <c r="C2824" s="18"/>
      <c r="D2824" s="18"/>
    </row>
    <row r="2825" spans="3:4" x14ac:dyDescent="0.2">
      <c r="C2825" s="18"/>
      <c r="D2825" s="18"/>
    </row>
    <row r="2826" spans="3:4" x14ac:dyDescent="0.2">
      <c r="C2826" s="18"/>
      <c r="D2826" s="18"/>
    </row>
    <row r="2827" spans="3:4" x14ac:dyDescent="0.2">
      <c r="C2827" s="18"/>
      <c r="D2827" s="18"/>
    </row>
    <row r="2828" spans="3:4" x14ac:dyDescent="0.2">
      <c r="C2828" s="18"/>
      <c r="D2828" s="18"/>
    </row>
    <row r="2829" spans="3:4" x14ac:dyDescent="0.2">
      <c r="C2829" s="18"/>
      <c r="D2829" s="18"/>
    </row>
    <row r="2830" spans="3:4" x14ac:dyDescent="0.2">
      <c r="C2830" s="18"/>
      <c r="D2830" s="18"/>
    </row>
    <row r="2831" spans="3:4" x14ac:dyDescent="0.2">
      <c r="C2831" s="18"/>
      <c r="D2831" s="18"/>
    </row>
    <row r="2832" spans="3:4" x14ac:dyDescent="0.2">
      <c r="C2832" s="18"/>
      <c r="D2832" s="18"/>
    </row>
    <row r="2833" spans="3:4" x14ac:dyDescent="0.2">
      <c r="C2833" s="18"/>
      <c r="D2833" s="18"/>
    </row>
    <row r="2834" spans="3:4" x14ac:dyDescent="0.2">
      <c r="C2834" s="18"/>
      <c r="D2834" s="18"/>
    </row>
    <row r="2835" spans="3:4" x14ac:dyDescent="0.2">
      <c r="C2835" s="18"/>
      <c r="D2835" s="18"/>
    </row>
    <row r="2836" spans="3:4" x14ac:dyDescent="0.2">
      <c r="C2836" s="18"/>
      <c r="D2836" s="18"/>
    </row>
    <row r="2837" spans="3:4" x14ac:dyDescent="0.2">
      <c r="C2837" s="18"/>
      <c r="D2837" s="18"/>
    </row>
    <row r="2838" spans="3:4" x14ac:dyDescent="0.2">
      <c r="C2838" s="18"/>
      <c r="D2838" s="18"/>
    </row>
    <row r="2839" spans="3:4" x14ac:dyDescent="0.2">
      <c r="C2839" s="18"/>
      <c r="D2839" s="18"/>
    </row>
    <row r="2840" spans="3:4" x14ac:dyDescent="0.2">
      <c r="C2840" s="18"/>
      <c r="D2840" s="18"/>
    </row>
    <row r="2841" spans="3:4" x14ac:dyDescent="0.2">
      <c r="C2841" s="18"/>
      <c r="D2841" s="18"/>
    </row>
    <row r="2842" spans="3:4" x14ac:dyDescent="0.2">
      <c r="C2842" s="18"/>
      <c r="D2842" s="18"/>
    </row>
    <row r="2843" spans="3:4" x14ac:dyDescent="0.2">
      <c r="C2843" s="18"/>
      <c r="D2843" s="18"/>
    </row>
    <row r="2844" spans="3:4" x14ac:dyDescent="0.2">
      <c r="C2844" s="18"/>
      <c r="D2844" s="18"/>
    </row>
    <row r="2845" spans="3:4" x14ac:dyDescent="0.2">
      <c r="C2845" s="18"/>
      <c r="D2845" s="18"/>
    </row>
    <row r="2846" spans="3:4" x14ac:dyDescent="0.2">
      <c r="C2846" s="18"/>
      <c r="D2846" s="18"/>
    </row>
    <row r="2847" spans="3:4" x14ac:dyDescent="0.2">
      <c r="C2847" s="18"/>
      <c r="D2847" s="18"/>
    </row>
    <row r="2848" spans="3:4" x14ac:dyDescent="0.2">
      <c r="C2848" s="18"/>
      <c r="D2848" s="18"/>
    </row>
    <row r="2849" spans="3:4" x14ac:dyDescent="0.2">
      <c r="C2849" s="18"/>
      <c r="D2849" s="18"/>
    </row>
    <row r="2850" spans="3:4" x14ac:dyDescent="0.2">
      <c r="C2850" s="18"/>
      <c r="D2850" s="18"/>
    </row>
    <row r="2851" spans="3:4" x14ac:dyDescent="0.2">
      <c r="C2851" s="18"/>
      <c r="D2851" s="18"/>
    </row>
    <row r="2852" spans="3:4" x14ac:dyDescent="0.2">
      <c r="C2852" s="18"/>
      <c r="D2852" s="18"/>
    </row>
    <row r="2853" spans="3:4" x14ac:dyDescent="0.2">
      <c r="C2853" s="18"/>
      <c r="D2853" s="18"/>
    </row>
    <row r="2854" spans="3:4" x14ac:dyDescent="0.2">
      <c r="C2854" s="18"/>
      <c r="D2854" s="18"/>
    </row>
    <row r="2855" spans="3:4" x14ac:dyDescent="0.2">
      <c r="C2855" s="18"/>
      <c r="D2855" s="18"/>
    </row>
    <row r="2856" spans="3:4" x14ac:dyDescent="0.2">
      <c r="C2856" s="18"/>
      <c r="D2856" s="18"/>
    </row>
    <row r="2857" spans="3:4" x14ac:dyDescent="0.2">
      <c r="C2857" s="18"/>
      <c r="D2857" s="18"/>
    </row>
    <row r="2858" spans="3:4" x14ac:dyDescent="0.2">
      <c r="C2858" s="18"/>
      <c r="D2858" s="18"/>
    </row>
    <row r="2859" spans="3:4" x14ac:dyDescent="0.2">
      <c r="C2859" s="18"/>
      <c r="D2859" s="18"/>
    </row>
    <row r="2860" spans="3:4" x14ac:dyDescent="0.2">
      <c r="C2860" s="18"/>
      <c r="D2860" s="18"/>
    </row>
    <row r="2861" spans="3:4" x14ac:dyDescent="0.2">
      <c r="C2861" s="18"/>
      <c r="D2861" s="18"/>
    </row>
    <row r="2862" spans="3:4" x14ac:dyDescent="0.2">
      <c r="C2862" s="18"/>
      <c r="D2862" s="18"/>
    </row>
    <row r="2863" spans="3:4" x14ac:dyDescent="0.2">
      <c r="C2863" s="18"/>
      <c r="D2863" s="18"/>
    </row>
    <row r="2864" spans="3:4" x14ac:dyDescent="0.2">
      <c r="C2864" s="18"/>
      <c r="D2864" s="18"/>
    </row>
    <row r="2865" spans="3:4" x14ac:dyDescent="0.2">
      <c r="C2865" s="18"/>
      <c r="D2865" s="18"/>
    </row>
    <row r="2866" spans="3:4" x14ac:dyDescent="0.2">
      <c r="C2866" s="18"/>
      <c r="D2866" s="18"/>
    </row>
    <row r="2867" spans="3:4" x14ac:dyDescent="0.2">
      <c r="C2867" s="18"/>
      <c r="D2867" s="18"/>
    </row>
    <row r="2868" spans="3:4" x14ac:dyDescent="0.2">
      <c r="C2868" s="18"/>
      <c r="D2868" s="18"/>
    </row>
    <row r="2869" spans="3:4" x14ac:dyDescent="0.2">
      <c r="C2869" s="18"/>
      <c r="D2869" s="18"/>
    </row>
    <row r="2870" spans="3:4" x14ac:dyDescent="0.2">
      <c r="C2870" s="18"/>
      <c r="D2870" s="18"/>
    </row>
    <row r="2871" spans="3:4" x14ac:dyDescent="0.2">
      <c r="C2871" s="18"/>
      <c r="D2871" s="18"/>
    </row>
    <row r="2872" spans="3:4" x14ac:dyDescent="0.2">
      <c r="C2872" s="18"/>
      <c r="D2872" s="18"/>
    </row>
    <row r="2873" spans="3:4" x14ac:dyDescent="0.2">
      <c r="C2873" s="18"/>
      <c r="D2873" s="18"/>
    </row>
    <row r="2874" spans="3:4" x14ac:dyDescent="0.2">
      <c r="C2874" s="18"/>
      <c r="D2874" s="18"/>
    </row>
    <row r="2875" spans="3:4" x14ac:dyDescent="0.2">
      <c r="C2875" s="18"/>
      <c r="D2875" s="18"/>
    </row>
    <row r="2876" spans="3:4" x14ac:dyDescent="0.2">
      <c r="C2876" s="18"/>
      <c r="D2876" s="18"/>
    </row>
    <row r="2877" spans="3:4" x14ac:dyDescent="0.2">
      <c r="C2877" s="18"/>
      <c r="D2877" s="18"/>
    </row>
    <row r="2878" spans="3:4" x14ac:dyDescent="0.2">
      <c r="C2878" s="18"/>
      <c r="D2878" s="18"/>
    </row>
    <row r="2879" spans="3:4" x14ac:dyDescent="0.2">
      <c r="C2879" s="18"/>
      <c r="D2879" s="18"/>
    </row>
    <row r="2880" spans="3:4" x14ac:dyDescent="0.2">
      <c r="C2880" s="18"/>
      <c r="D2880" s="18"/>
    </row>
    <row r="2881" spans="3:4" x14ac:dyDescent="0.2">
      <c r="C2881" s="18"/>
      <c r="D2881" s="18"/>
    </row>
    <row r="2882" spans="3:4" x14ac:dyDescent="0.2">
      <c r="C2882" s="18"/>
      <c r="D2882" s="18"/>
    </row>
    <row r="2883" spans="3:4" x14ac:dyDescent="0.2">
      <c r="C2883" s="18"/>
      <c r="D2883" s="18"/>
    </row>
    <row r="2884" spans="3:4" x14ac:dyDescent="0.2">
      <c r="C2884" s="18"/>
      <c r="D2884" s="18"/>
    </row>
    <row r="2885" spans="3:4" x14ac:dyDescent="0.2">
      <c r="C2885" s="18"/>
      <c r="D2885" s="18"/>
    </row>
    <row r="2886" spans="3:4" x14ac:dyDescent="0.2">
      <c r="C2886" s="18"/>
      <c r="D2886" s="18"/>
    </row>
    <row r="2887" spans="3:4" x14ac:dyDescent="0.2">
      <c r="C2887" s="18"/>
      <c r="D2887" s="18"/>
    </row>
    <row r="2888" spans="3:4" x14ac:dyDescent="0.2">
      <c r="C2888" s="18"/>
      <c r="D2888" s="18"/>
    </row>
    <row r="2889" spans="3:4" x14ac:dyDescent="0.2">
      <c r="C2889" s="18"/>
      <c r="D2889" s="18"/>
    </row>
    <row r="2890" spans="3:4" x14ac:dyDescent="0.2">
      <c r="C2890" s="18"/>
      <c r="D2890" s="18"/>
    </row>
    <row r="2891" spans="3:4" x14ac:dyDescent="0.2">
      <c r="C2891" s="18"/>
      <c r="D2891" s="18"/>
    </row>
    <row r="2892" spans="3:4" x14ac:dyDescent="0.2">
      <c r="C2892" s="18"/>
      <c r="D2892" s="18"/>
    </row>
    <row r="2893" spans="3:4" x14ac:dyDescent="0.2">
      <c r="C2893" s="18"/>
      <c r="D2893" s="18"/>
    </row>
    <row r="2894" spans="3:4" x14ac:dyDescent="0.2">
      <c r="C2894" s="18"/>
      <c r="D2894" s="18"/>
    </row>
    <row r="2895" spans="3:4" x14ac:dyDescent="0.2">
      <c r="C2895" s="18"/>
      <c r="D2895" s="18"/>
    </row>
    <row r="2896" spans="3:4" x14ac:dyDescent="0.2">
      <c r="C2896" s="18"/>
      <c r="D2896" s="18"/>
    </row>
    <row r="2897" spans="3:4" x14ac:dyDescent="0.2">
      <c r="C2897" s="18"/>
      <c r="D2897" s="18"/>
    </row>
    <row r="2898" spans="3:4" x14ac:dyDescent="0.2">
      <c r="C2898" s="18"/>
      <c r="D2898" s="18"/>
    </row>
    <row r="2899" spans="3:4" x14ac:dyDescent="0.2">
      <c r="C2899" s="18"/>
      <c r="D2899" s="18"/>
    </row>
    <row r="2900" spans="3:4" x14ac:dyDescent="0.2">
      <c r="C2900" s="18"/>
      <c r="D2900" s="18"/>
    </row>
    <row r="2901" spans="3:4" x14ac:dyDescent="0.2">
      <c r="C2901" s="18"/>
      <c r="D2901" s="18"/>
    </row>
    <row r="2902" spans="3:4" x14ac:dyDescent="0.2">
      <c r="C2902" s="18"/>
      <c r="D2902" s="18"/>
    </row>
    <row r="2903" spans="3:4" x14ac:dyDescent="0.2">
      <c r="C2903" s="18"/>
      <c r="D2903" s="18"/>
    </row>
    <row r="2904" spans="3:4" x14ac:dyDescent="0.2">
      <c r="C2904" s="18"/>
      <c r="D2904" s="18"/>
    </row>
    <row r="2905" spans="3:4" x14ac:dyDescent="0.2">
      <c r="C2905" s="18"/>
      <c r="D2905" s="18"/>
    </row>
    <row r="2906" spans="3:4" x14ac:dyDescent="0.2">
      <c r="C2906" s="18"/>
      <c r="D2906" s="18"/>
    </row>
    <row r="2907" spans="3:4" x14ac:dyDescent="0.2">
      <c r="C2907" s="18"/>
      <c r="D2907" s="18"/>
    </row>
    <row r="2908" spans="3:4" x14ac:dyDescent="0.2">
      <c r="C2908" s="18"/>
      <c r="D2908" s="18"/>
    </row>
    <row r="2909" spans="3:4" x14ac:dyDescent="0.2">
      <c r="C2909" s="18"/>
      <c r="D2909" s="18"/>
    </row>
    <row r="2910" spans="3:4" x14ac:dyDescent="0.2">
      <c r="C2910" s="18"/>
      <c r="D2910" s="18"/>
    </row>
    <row r="2911" spans="3:4" x14ac:dyDescent="0.2">
      <c r="C2911" s="18"/>
      <c r="D2911" s="18"/>
    </row>
    <row r="2912" spans="3:4" x14ac:dyDescent="0.2">
      <c r="C2912" s="18"/>
      <c r="D2912" s="18"/>
    </row>
    <row r="2913" spans="3:4" x14ac:dyDescent="0.2">
      <c r="C2913" s="18"/>
      <c r="D2913" s="18"/>
    </row>
    <row r="2914" spans="3:4" x14ac:dyDescent="0.2">
      <c r="C2914" s="18"/>
      <c r="D2914" s="18"/>
    </row>
    <row r="2915" spans="3:4" x14ac:dyDescent="0.2">
      <c r="C2915" s="18"/>
      <c r="D2915" s="18"/>
    </row>
    <row r="2916" spans="3:4" x14ac:dyDescent="0.2">
      <c r="C2916" s="18"/>
      <c r="D2916" s="18"/>
    </row>
    <row r="2917" spans="3:4" x14ac:dyDescent="0.2">
      <c r="C2917" s="18"/>
      <c r="D2917" s="18"/>
    </row>
    <row r="2918" spans="3:4" x14ac:dyDescent="0.2">
      <c r="C2918" s="18"/>
      <c r="D2918" s="18"/>
    </row>
    <row r="2919" spans="3:4" x14ac:dyDescent="0.2">
      <c r="C2919" s="18"/>
      <c r="D2919" s="18"/>
    </row>
    <row r="2920" spans="3:4" x14ac:dyDescent="0.2">
      <c r="C2920" s="18"/>
      <c r="D2920" s="18"/>
    </row>
    <row r="2921" spans="3:4" x14ac:dyDescent="0.2">
      <c r="C2921" s="18"/>
      <c r="D2921" s="18"/>
    </row>
    <row r="2922" spans="3:4" x14ac:dyDescent="0.2">
      <c r="C2922" s="18"/>
      <c r="D2922" s="18"/>
    </row>
    <row r="2923" spans="3:4" x14ac:dyDescent="0.2">
      <c r="C2923" s="18"/>
      <c r="D2923" s="18"/>
    </row>
    <row r="2924" spans="3:4" x14ac:dyDescent="0.2">
      <c r="C2924" s="18"/>
      <c r="D2924" s="18"/>
    </row>
    <row r="2925" spans="3:4" x14ac:dyDescent="0.2">
      <c r="C2925" s="18"/>
      <c r="D2925" s="18"/>
    </row>
    <row r="2926" spans="3:4" x14ac:dyDescent="0.2">
      <c r="C2926" s="18"/>
      <c r="D2926" s="18"/>
    </row>
    <row r="2927" spans="3:4" x14ac:dyDescent="0.2">
      <c r="C2927" s="18"/>
      <c r="D2927" s="18"/>
    </row>
    <row r="2928" spans="3:4" x14ac:dyDescent="0.2">
      <c r="C2928" s="18"/>
      <c r="D2928" s="18"/>
    </row>
    <row r="2929" spans="3:4" x14ac:dyDescent="0.2">
      <c r="C2929" s="18"/>
      <c r="D2929" s="18"/>
    </row>
    <row r="2930" spans="3:4" x14ac:dyDescent="0.2">
      <c r="C2930" s="18"/>
      <c r="D2930" s="18"/>
    </row>
    <row r="2931" spans="3:4" x14ac:dyDescent="0.2">
      <c r="C2931" s="18"/>
      <c r="D2931" s="18"/>
    </row>
    <row r="2932" spans="3:4" x14ac:dyDescent="0.2">
      <c r="C2932" s="18"/>
      <c r="D2932" s="18"/>
    </row>
    <row r="2933" spans="3:4" x14ac:dyDescent="0.2">
      <c r="C2933" s="18"/>
      <c r="D2933" s="18"/>
    </row>
    <row r="2934" spans="3:4" x14ac:dyDescent="0.2">
      <c r="C2934" s="18"/>
      <c r="D2934" s="18"/>
    </row>
    <row r="2935" spans="3:4" x14ac:dyDescent="0.2">
      <c r="C2935" s="18"/>
      <c r="D2935" s="18"/>
    </row>
    <row r="2936" spans="3:4" x14ac:dyDescent="0.2">
      <c r="C2936" s="18"/>
      <c r="D2936" s="18"/>
    </row>
    <row r="2937" spans="3:4" x14ac:dyDescent="0.2">
      <c r="C2937" s="18"/>
      <c r="D2937" s="18"/>
    </row>
    <row r="2938" spans="3:4" x14ac:dyDescent="0.2">
      <c r="C2938" s="18"/>
      <c r="D2938" s="18"/>
    </row>
    <row r="2939" spans="3:4" x14ac:dyDescent="0.2">
      <c r="C2939" s="18"/>
      <c r="D2939" s="18"/>
    </row>
    <row r="2940" spans="3:4" x14ac:dyDescent="0.2">
      <c r="C2940" s="18"/>
      <c r="D2940" s="18"/>
    </row>
    <row r="2941" spans="3:4" x14ac:dyDescent="0.2">
      <c r="C2941" s="18"/>
      <c r="D2941" s="18"/>
    </row>
    <row r="2942" spans="3:4" x14ac:dyDescent="0.2">
      <c r="C2942" s="18"/>
      <c r="D2942" s="18"/>
    </row>
    <row r="2943" spans="3:4" x14ac:dyDescent="0.2">
      <c r="C2943" s="18"/>
      <c r="D2943" s="18"/>
    </row>
    <row r="2944" spans="3:4" x14ac:dyDescent="0.2">
      <c r="C2944" s="18"/>
      <c r="D2944" s="18"/>
    </row>
    <row r="2945" spans="3:4" x14ac:dyDescent="0.2">
      <c r="C2945" s="18"/>
      <c r="D2945" s="18"/>
    </row>
    <row r="2946" spans="3:4" x14ac:dyDescent="0.2">
      <c r="C2946" s="18"/>
      <c r="D2946" s="18"/>
    </row>
    <row r="2947" spans="3:4" x14ac:dyDescent="0.2">
      <c r="C2947" s="18"/>
      <c r="D2947" s="18"/>
    </row>
    <row r="2948" spans="3:4" x14ac:dyDescent="0.2">
      <c r="C2948" s="18"/>
      <c r="D2948" s="18"/>
    </row>
    <row r="2949" spans="3:4" x14ac:dyDescent="0.2">
      <c r="C2949" s="18"/>
      <c r="D2949" s="18"/>
    </row>
    <row r="2950" spans="3:4" x14ac:dyDescent="0.2">
      <c r="C2950" s="18"/>
      <c r="D2950" s="18"/>
    </row>
    <row r="2951" spans="3:4" x14ac:dyDescent="0.2">
      <c r="C2951" s="18"/>
      <c r="D2951" s="18"/>
    </row>
    <row r="2952" spans="3:4" x14ac:dyDescent="0.2">
      <c r="C2952" s="18"/>
      <c r="D2952" s="18"/>
    </row>
    <row r="2953" spans="3:4" x14ac:dyDescent="0.2">
      <c r="C2953" s="18"/>
      <c r="D2953" s="18"/>
    </row>
    <row r="2954" spans="3:4" x14ac:dyDescent="0.2">
      <c r="C2954" s="18"/>
      <c r="D2954" s="18"/>
    </row>
    <row r="2955" spans="3:4" x14ac:dyDescent="0.2">
      <c r="C2955" s="18"/>
      <c r="D2955" s="18"/>
    </row>
    <row r="2956" spans="3:4" x14ac:dyDescent="0.2">
      <c r="C2956" s="18"/>
      <c r="D2956" s="18"/>
    </row>
    <row r="2957" spans="3:4" x14ac:dyDescent="0.2">
      <c r="C2957" s="18"/>
      <c r="D2957" s="18"/>
    </row>
    <row r="2958" spans="3:4" x14ac:dyDescent="0.2">
      <c r="C2958" s="18"/>
      <c r="D2958" s="18"/>
    </row>
    <row r="2959" spans="3:4" x14ac:dyDescent="0.2">
      <c r="C2959" s="18"/>
      <c r="D2959" s="18"/>
    </row>
    <row r="2960" spans="3:4" x14ac:dyDescent="0.2">
      <c r="C2960" s="18"/>
      <c r="D2960" s="18"/>
    </row>
    <row r="2961" spans="3:4" x14ac:dyDescent="0.2">
      <c r="C2961" s="18"/>
      <c r="D2961" s="18"/>
    </row>
    <row r="2962" spans="3:4" x14ac:dyDescent="0.2">
      <c r="C2962" s="18"/>
      <c r="D2962" s="18"/>
    </row>
    <row r="2963" spans="3:4" x14ac:dyDescent="0.2">
      <c r="C2963" s="18"/>
      <c r="D2963" s="18"/>
    </row>
    <row r="2964" spans="3:4" x14ac:dyDescent="0.2">
      <c r="C2964" s="18"/>
      <c r="D2964" s="18"/>
    </row>
    <row r="2965" spans="3:4" x14ac:dyDescent="0.2">
      <c r="C2965" s="18"/>
      <c r="D2965" s="18"/>
    </row>
    <row r="2966" spans="3:4" x14ac:dyDescent="0.2">
      <c r="C2966" s="18"/>
      <c r="D2966" s="18"/>
    </row>
    <row r="2967" spans="3:4" x14ac:dyDescent="0.2">
      <c r="C2967" s="18"/>
      <c r="D2967" s="18"/>
    </row>
    <row r="2968" spans="3:4" x14ac:dyDescent="0.2">
      <c r="C2968" s="18"/>
      <c r="D2968" s="18"/>
    </row>
    <row r="2969" spans="3:4" x14ac:dyDescent="0.2">
      <c r="C2969" s="18"/>
      <c r="D2969" s="18"/>
    </row>
    <row r="2970" spans="3:4" x14ac:dyDescent="0.2">
      <c r="C2970" s="18"/>
      <c r="D2970" s="18"/>
    </row>
    <row r="2971" spans="3:4" x14ac:dyDescent="0.2">
      <c r="C2971" s="18"/>
      <c r="D2971" s="18"/>
    </row>
    <row r="2972" spans="3:4" x14ac:dyDescent="0.2">
      <c r="C2972" s="18"/>
      <c r="D2972" s="18"/>
    </row>
    <row r="2973" spans="3:4" x14ac:dyDescent="0.2">
      <c r="C2973" s="18"/>
      <c r="D2973" s="18"/>
    </row>
    <row r="2974" spans="3:4" x14ac:dyDescent="0.2">
      <c r="C2974" s="18"/>
      <c r="D2974" s="18"/>
    </row>
    <row r="2975" spans="3:4" x14ac:dyDescent="0.2">
      <c r="C2975" s="18"/>
      <c r="D2975" s="18"/>
    </row>
    <row r="2976" spans="3:4" x14ac:dyDescent="0.2">
      <c r="C2976" s="18"/>
      <c r="D2976" s="18"/>
    </row>
    <row r="2977" spans="3:4" x14ac:dyDescent="0.2">
      <c r="C2977" s="18"/>
      <c r="D2977" s="18"/>
    </row>
    <row r="2978" spans="3:4" x14ac:dyDescent="0.2">
      <c r="C2978" s="18"/>
      <c r="D2978" s="18"/>
    </row>
    <row r="2979" spans="3:4" x14ac:dyDescent="0.2">
      <c r="C2979" s="18"/>
      <c r="D2979" s="18"/>
    </row>
    <row r="2980" spans="3:4" x14ac:dyDescent="0.2">
      <c r="C2980" s="18"/>
      <c r="D2980" s="18"/>
    </row>
    <row r="2981" spans="3:4" x14ac:dyDescent="0.2">
      <c r="C2981" s="18"/>
      <c r="D2981" s="18"/>
    </row>
    <row r="2982" spans="3:4" x14ac:dyDescent="0.2">
      <c r="C2982" s="18"/>
      <c r="D2982" s="18"/>
    </row>
    <row r="2983" spans="3:4" x14ac:dyDescent="0.2">
      <c r="C2983" s="18"/>
      <c r="D2983" s="18"/>
    </row>
    <row r="2984" spans="3:4" x14ac:dyDescent="0.2">
      <c r="C2984" s="18"/>
      <c r="D2984" s="18"/>
    </row>
    <row r="2985" spans="3:4" x14ac:dyDescent="0.2">
      <c r="C2985" s="18"/>
      <c r="D2985" s="18"/>
    </row>
    <row r="2986" spans="3:4" x14ac:dyDescent="0.2">
      <c r="C2986" s="18"/>
      <c r="D2986" s="18"/>
    </row>
    <row r="2987" spans="3:4" x14ac:dyDescent="0.2">
      <c r="C2987" s="18"/>
      <c r="D2987" s="18"/>
    </row>
    <row r="2988" spans="3:4" x14ac:dyDescent="0.2">
      <c r="C2988" s="18"/>
      <c r="D2988" s="18"/>
    </row>
    <row r="2989" spans="3:4" x14ac:dyDescent="0.2">
      <c r="C2989" s="18"/>
      <c r="D2989" s="18"/>
    </row>
    <row r="2990" spans="3:4" x14ac:dyDescent="0.2">
      <c r="C2990" s="18"/>
      <c r="D2990" s="18"/>
    </row>
    <row r="2991" spans="3:4" x14ac:dyDescent="0.2">
      <c r="C2991" s="18"/>
      <c r="D2991" s="18"/>
    </row>
    <row r="2992" spans="3:4" x14ac:dyDescent="0.2">
      <c r="C2992" s="18"/>
      <c r="D2992" s="18"/>
    </row>
    <row r="2993" spans="3:4" x14ac:dyDescent="0.2">
      <c r="C2993" s="18"/>
      <c r="D2993" s="18"/>
    </row>
    <row r="2994" spans="3:4" x14ac:dyDescent="0.2">
      <c r="C2994" s="18"/>
      <c r="D2994" s="18"/>
    </row>
    <row r="2995" spans="3:4" x14ac:dyDescent="0.2">
      <c r="C2995" s="18"/>
      <c r="D2995" s="18"/>
    </row>
    <row r="2996" spans="3:4" x14ac:dyDescent="0.2">
      <c r="C2996" s="18"/>
      <c r="D2996" s="18"/>
    </row>
    <row r="2997" spans="3:4" x14ac:dyDescent="0.2">
      <c r="C2997" s="18"/>
      <c r="D2997" s="18"/>
    </row>
    <row r="2998" spans="3:4" x14ac:dyDescent="0.2">
      <c r="C2998" s="18"/>
      <c r="D2998" s="18"/>
    </row>
    <row r="2999" spans="3:4" x14ac:dyDescent="0.2">
      <c r="C2999" s="18"/>
      <c r="D2999" s="18"/>
    </row>
    <row r="3000" spans="3:4" x14ac:dyDescent="0.2">
      <c r="C3000" s="18"/>
      <c r="D3000" s="18"/>
    </row>
    <row r="3001" spans="3:4" x14ac:dyDescent="0.2">
      <c r="C3001" s="18"/>
      <c r="D3001" s="18"/>
    </row>
    <row r="3002" spans="3:4" x14ac:dyDescent="0.2">
      <c r="C3002" s="18"/>
      <c r="D3002" s="18"/>
    </row>
    <row r="3003" spans="3:4" x14ac:dyDescent="0.2">
      <c r="C3003" s="18"/>
      <c r="D3003" s="18"/>
    </row>
    <row r="3004" spans="3:4" x14ac:dyDescent="0.2">
      <c r="C3004" s="18"/>
      <c r="D3004" s="18"/>
    </row>
    <row r="3005" spans="3:4" x14ac:dyDescent="0.2">
      <c r="C3005" s="18"/>
      <c r="D3005" s="18"/>
    </row>
    <row r="3006" spans="3:4" x14ac:dyDescent="0.2">
      <c r="C3006" s="18"/>
      <c r="D3006" s="18"/>
    </row>
    <row r="3007" spans="3:4" x14ac:dyDescent="0.2">
      <c r="C3007" s="18"/>
      <c r="D3007" s="18"/>
    </row>
    <row r="3008" spans="3:4" x14ac:dyDescent="0.2">
      <c r="C3008" s="18"/>
      <c r="D3008" s="18"/>
    </row>
    <row r="3009" spans="3:4" x14ac:dyDescent="0.2">
      <c r="C3009" s="18"/>
      <c r="D3009" s="18"/>
    </row>
    <row r="3010" spans="3:4" x14ac:dyDescent="0.2">
      <c r="C3010" s="18"/>
      <c r="D3010" s="18"/>
    </row>
    <row r="3011" spans="3:4" x14ac:dyDescent="0.2">
      <c r="C3011" s="18"/>
      <c r="D3011" s="18"/>
    </row>
    <row r="3012" spans="3:4" x14ac:dyDescent="0.2">
      <c r="C3012" s="18"/>
      <c r="D3012" s="18"/>
    </row>
    <row r="3013" spans="3:4" x14ac:dyDescent="0.2">
      <c r="C3013" s="18"/>
      <c r="D3013" s="18"/>
    </row>
    <row r="3014" spans="3:4" x14ac:dyDescent="0.2">
      <c r="C3014" s="18"/>
      <c r="D3014" s="18"/>
    </row>
    <row r="3015" spans="3:4" x14ac:dyDescent="0.2">
      <c r="C3015" s="18"/>
      <c r="D3015" s="18"/>
    </row>
    <row r="3016" spans="3:4" x14ac:dyDescent="0.2">
      <c r="C3016" s="18"/>
      <c r="D3016" s="18"/>
    </row>
    <row r="3017" spans="3:4" x14ac:dyDescent="0.2">
      <c r="C3017" s="18"/>
      <c r="D3017" s="18"/>
    </row>
    <row r="3018" spans="3:4" x14ac:dyDescent="0.2">
      <c r="C3018" s="18"/>
      <c r="D3018" s="18"/>
    </row>
    <row r="3019" spans="3:4" x14ac:dyDescent="0.2">
      <c r="C3019" s="18"/>
      <c r="D3019" s="18"/>
    </row>
    <row r="3020" spans="3:4" x14ac:dyDescent="0.2">
      <c r="C3020" s="18"/>
      <c r="D3020" s="18"/>
    </row>
    <row r="3021" spans="3:4" x14ac:dyDescent="0.2">
      <c r="C3021" s="18"/>
      <c r="D3021" s="18"/>
    </row>
    <row r="3022" spans="3:4" x14ac:dyDescent="0.2">
      <c r="C3022" s="18"/>
      <c r="D3022" s="18"/>
    </row>
    <row r="3023" spans="3:4" x14ac:dyDescent="0.2">
      <c r="C3023" s="18"/>
      <c r="D3023" s="18"/>
    </row>
    <row r="3024" spans="3:4" x14ac:dyDescent="0.2">
      <c r="C3024" s="18"/>
      <c r="D3024" s="18"/>
    </row>
    <row r="3025" spans="3:4" x14ac:dyDescent="0.2">
      <c r="C3025" s="18"/>
      <c r="D3025" s="18"/>
    </row>
    <row r="3026" spans="3:4" x14ac:dyDescent="0.2">
      <c r="C3026" s="18"/>
      <c r="D3026" s="18"/>
    </row>
    <row r="3027" spans="3:4" x14ac:dyDescent="0.2">
      <c r="C3027" s="18"/>
      <c r="D3027" s="18"/>
    </row>
    <row r="3028" spans="3:4" x14ac:dyDescent="0.2">
      <c r="C3028" s="18"/>
      <c r="D3028" s="18"/>
    </row>
    <row r="3029" spans="3:4" x14ac:dyDescent="0.2">
      <c r="C3029" s="18"/>
      <c r="D3029" s="18"/>
    </row>
    <row r="3030" spans="3:4" x14ac:dyDescent="0.2">
      <c r="C3030" s="18"/>
      <c r="D3030" s="18"/>
    </row>
    <row r="3031" spans="3:4" x14ac:dyDescent="0.2">
      <c r="C3031" s="18"/>
      <c r="D3031" s="18"/>
    </row>
    <row r="3032" spans="3:4" x14ac:dyDescent="0.2">
      <c r="C3032" s="18"/>
      <c r="D3032" s="18"/>
    </row>
    <row r="3033" spans="3:4" x14ac:dyDescent="0.2">
      <c r="C3033" s="18"/>
      <c r="D3033" s="18"/>
    </row>
    <row r="3034" spans="3:4" x14ac:dyDescent="0.2">
      <c r="C3034" s="18"/>
      <c r="D3034" s="18"/>
    </row>
    <row r="3035" spans="3:4" x14ac:dyDescent="0.2">
      <c r="C3035" s="18"/>
      <c r="D3035" s="18"/>
    </row>
    <row r="3036" spans="3:4" x14ac:dyDescent="0.2">
      <c r="C3036" s="18"/>
      <c r="D3036" s="18"/>
    </row>
    <row r="3037" spans="3:4" x14ac:dyDescent="0.2">
      <c r="C3037" s="18"/>
      <c r="D3037" s="18"/>
    </row>
    <row r="3038" spans="3:4" x14ac:dyDescent="0.2">
      <c r="C3038" s="18"/>
      <c r="D3038" s="18"/>
    </row>
    <row r="3039" spans="3:4" x14ac:dyDescent="0.2">
      <c r="C3039" s="18"/>
      <c r="D3039" s="18"/>
    </row>
    <row r="3040" spans="3:4" x14ac:dyDescent="0.2">
      <c r="C3040" s="18"/>
      <c r="D3040" s="18"/>
    </row>
    <row r="3041" spans="3:4" x14ac:dyDescent="0.2">
      <c r="C3041" s="18"/>
      <c r="D3041" s="18"/>
    </row>
    <row r="3042" spans="3:4" x14ac:dyDescent="0.2">
      <c r="C3042" s="18"/>
      <c r="D3042" s="18"/>
    </row>
    <row r="3043" spans="3:4" x14ac:dyDescent="0.2">
      <c r="C3043" s="18"/>
      <c r="D3043" s="18"/>
    </row>
    <row r="3044" spans="3:4" x14ac:dyDescent="0.2">
      <c r="C3044" s="18"/>
      <c r="D3044" s="18"/>
    </row>
    <row r="3045" spans="3:4" x14ac:dyDescent="0.2">
      <c r="C3045" s="18"/>
      <c r="D3045" s="18"/>
    </row>
    <row r="3046" spans="3:4" x14ac:dyDescent="0.2">
      <c r="C3046" s="18"/>
      <c r="D3046" s="18"/>
    </row>
    <row r="3047" spans="3:4" x14ac:dyDescent="0.2">
      <c r="C3047" s="18"/>
      <c r="D3047" s="18"/>
    </row>
    <row r="3048" spans="3:4" x14ac:dyDescent="0.2">
      <c r="C3048" s="18"/>
      <c r="D3048" s="18"/>
    </row>
    <row r="3049" spans="3:4" x14ac:dyDescent="0.2">
      <c r="C3049" s="18"/>
      <c r="D3049" s="18"/>
    </row>
    <row r="3050" spans="3:4" x14ac:dyDescent="0.2">
      <c r="C3050" s="18"/>
      <c r="D3050" s="18"/>
    </row>
    <row r="3051" spans="3:4" x14ac:dyDescent="0.2">
      <c r="C3051" s="18"/>
      <c r="D3051" s="18"/>
    </row>
    <row r="3052" spans="3:4" x14ac:dyDescent="0.2">
      <c r="C3052" s="18"/>
      <c r="D3052" s="18"/>
    </row>
    <row r="3053" spans="3:4" x14ac:dyDescent="0.2">
      <c r="C3053" s="18"/>
      <c r="D3053" s="18"/>
    </row>
    <row r="3054" spans="3:4" x14ac:dyDescent="0.2">
      <c r="C3054" s="18"/>
      <c r="D3054" s="18"/>
    </row>
    <row r="3055" spans="3:4" x14ac:dyDescent="0.2">
      <c r="C3055" s="18"/>
      <c r="D3055" s="18"/>
    </row>
    <row r="3056" spans="3:4" x14ac:dyDescent="0.2">
      <c r="C3056" s="18"/>
      <c r="D3056" s="18"/>
    </row>
    <row r="3057" spans="3:4" x14ac:dyDescent="0.2">
      <c r="C3057" s="18"/>
      <c r="D3057" s="18"/>
    </row>
    <row r="3058" spans="3:4" x14ac:dyDescent="0.2">
      <c r="C3058" s="18"/>
      <c r="D3058" s="18"/>
    </row>
    <row r="3059" spans="3:4" x14ac:dyDescent="0.2">
      <c r="C3059" s="18"/>
      <c r="D3059" s="18"/>
    </row>
    <row r="3060" spans="3:4" x14ac:dyDescent="0.2">
      <c r="C3060" s="18"/>
      <c r="D3060" s="18"/>
    </row>
    <row r="3061" spans="3:4" x14ac:dyDescent="0.2">
      <c r="C3061" s="18"/>
      <c r="D3061" s="18"/>
    </row>
    <row r="3062" spans="3:4" x14ac:dyDescent="0.2">
      <c r="C3062" s="18"/>
      <c r="D3062" s="18"/>
    </row>
    <row r="3063" spans="3:4" x14ac:dyDescent="0.2">
      <c r="C3063" s="18"/>
      <c r="D3063" s="18"/>
    </row>
    <row r="3064" spans="3:4" x14ac:dyDescent="0.2">
      <c r="C3064" s="18"/>
      <c r="D3064" s="18"/>
    </row>
    <row r="3065" spans="3:4" x14ac:dyDescent="0.2">
      <c r="C3065" s="18"/>
      <c r="D3065" s="18"/>
    </row>
    <row r="3066" spans="3:4" x14ac:dyDescent="0.2">
      <c r="C3066" s="18"/>
      <c r="D3066" s="18"/>
    </row>
    <row r="3067" spans="3:4" x14ac:dyDescent="0.2">
      <c r="C3067" s="18"/>
      <c r="D3067" s="18"/>
    </row>
    <row r="3068" spans="3:4" x14ac:dyDescent="0.2">
      <c r="C3068" s="18"/>
      <c r="D3068" s="18"/>
    </row>
    <row r="3069" spans="3:4" x14ac:dyDescent="0.2">
      <c r="C3069" s="18"/>
      <c r="D3069" s="18"/>
    </row>
    <row r="3070" spans="3:4" x14ac:dyDescent="0.2">
      <c r="C3070" s="18"/>
      <c r="D3070" s="18"/>
    </row>
    <row r="3071" spans="3:4" x14ac:dyDescent="0.2">
      <c r="C3071" s="18"/>
      <c r="D3071" s="18"/>
    </row>
    <row r="3072" spans="3:4" x14ac:dyDescent="0.2">
      <c r="C3072" s="18"/>
      <c r="D3072" s="18"/>
    </row>
    <row r="3073" spans="3:4" x14ac:dyDescent="0.2">
      <c r="C3073" s="18"/>
      <c r="D3073" s="18"/>
    </row>
    <row r="3074" spans="3:4" x14ac:dyDescent="0.2">
      <c r="C3074" s="18"/>
      <c r="D3074" s="18"/>
    </row>
    <row r="3075" spans="3:4" x14ac:dyDescent="0.2">
      <c r="C3075" s="18"/>
      <c r="D3075" s="18"/>
    </row>
    <row r="3076" spans="3:4" x14ac:dyDescent="0.2">
      <c r="C3076" s="18"/>
      <c r="D3076" s="18"/>
    </row>
    <row r="3077" spans="3:4" x14ac:dyDescent="0.2">
      <c r="C3077" s="18"/>
      <c r="D3077" s="18"/>
    </row>
    <row r="3078" spans="3:4" x14ac:dyDescent="0.2">
      <c r="C3078" s="18"/>
      <c r="D3078" s="18"/>
    </row>
    <row r="3079" spans="3:4" x14ac:dyDescent="0.2">
      <c r="C3079" s="18"/>
      <c r="D3079" s="18"/>
    </row>
    <row r="3080" spans="3:4" x14ac:dyDescent="0.2">
      <c r="C3080" s="18"/>
      <c r="D3080" s="18"/>
    </row>
    <row r="3081" spans="3:4" x14ac:dyDescent="0.2">
      <c r="C3081" s="18"/>
      <c r="D3081" s="18"/>
    </row>
    <row r="3082" spans="3:4" x14ac:dyDescent="0.2">
      <c r="C3082" s="18"/>
      <c r="D3082" s="18"/>
    </row>
    <row r="3083" spans="3:4" x14ac:dyDescent="0.2">
      <c r="C3083" s="18"/>
      <c r="D3083" s="18"/>
    </row>
    <row r="3084" spans="3:4" x14ac:dyDescent="0.2">
      <c r="C3084" s="18"/>
      <c r="D3084" s="18"/>
    </row>
    <row r="3085" spans="3:4" x14ac:dyDescent="0.2">
      <c r="C3085" s="18"/>
      <c r="D3085" s="18"/>
    </row>
    <row r="3086" spans="3:4" x14ac:dyDescent="0.2">
      <c r="C3086" s="18"/>
      <c r="D3086" s="18"/>
    </row>
    <row r="3087" spans="3:4" x14ac:dyDescent="0.2">
      <c r="C3087" s="18"/>
      <c r="D3087" s="18"/>
    </row>
    <row r="3088" spans="3:4" x14ac:dyDescent="0.2">
      <c r="C3088" s="18"/>
      <c r="D3088" s="18"/>
    </row>
    <row r="3089" spans="3:4" x14ac:dyDescent="0.2">
      <c r="C3089" s="18"/>
      <c r="D3089" s="18"/>
    </row>
    <row r="3090" spans="3:4" x14ac:dyDescent="0.2">
      <c r="C3090" s="18"/>
      <c r="D3090" s="18"/>
    </row>
    <row r="3091" spans="3:4" x14ac:dyDescent="0.2">
      <c r="C3091" s="18"/>
      <c r="D3091" s="18"/>
    </row>
    <row r="3092" spans="3:4" x14ac:dyDescent="0.2">
      <c r="C3092" s="18"/>
      <c r="D3092" s="18"/>
    </row>
    <row r="3093" spans="3:4" x14ac:dyDescent="0.2">
      <c r="C3093" s="18"/>
      <c r="D3093" s="18"/>
    </row>
    <row r="3094" spans="3:4" x14ac:dyDescent="0.2">
      <c r="C3094" s="18"/>
      <c r="D3094" s="18"/>
    </row>
    <row r="3095" spans="3:4" x14ac:dyDescent="0.2">
      <c r="C3095" s="18"/>
      <c r="D3095" s="18"/>
    </row>
    <row r="3096" spans="3:4" x14ac:dyDescent="0.2">
      <c r="C3096" s="18"/>
      <c r="D3096" s="18"/>
    </row>
    <row r="3097" spans="3:4" x14ac:dyDescent="0.2">
      <c r="C3097" s="18"/>
      <c r="D3097" s="18"/>
    </row>
    <row r="3098" spans="3:4" x14ac:dyDescent="0.2">
      <c r="C3098" s="18"/>
      <c r="D3098" s="18"/>
    </row>
    <row r="3099" spans="3:4" x14ac:dyDescent="0.2">
      <c r="C3099" s="18"/>
      <c r="D3099" s="18"/>
    </row>
    <row r="3100" spans="3:4" x14ac:dyDescent="0.2">
      <c r="C3100" s="18"/>
      <c r="D3100" s="18"/>
    </row>
    <row r="3101" spans="3:4" x14ac:dyDescent="0.2">
      <c r="C3101" s="18"/>
      <c r="D3101" s="18"/>
    </row>
    <row r="3102" spans="3:4" x14ac:dyDescent="0.2">
      <c r="C3102" s="18"/>
      <c r="D3102" s="18"/>
    </row>
    <row r="3103" spans="3:4" x14ac:dyDescent="0.2">
      <c r="C3103" s="18"/>
      <c r="D3103" s="18"/>
    </row>
    <row r="3104" spans="3:4" x14ac:dyDescent="0.2">
      <c r="C3104" s="18"/>
      <c r="D3104" s="18"/>
    </row>
    <row r="3105" spans="3:4" x14ac:dyDescent="0.2">
      <c r="C3105" s="18"/>
      <c r="D3105" s="18"/>
    </row>
    <row r="3106" spans="3:4" x14ac:dyDescent="0.2">
      <c r="C3106" s="18"/>
      <c r="D3106" s="18"/>
    </row>
    <row r="3107" spans="3:4" x14ac:dyDescent="0.2">
      <c r="C3107" s="18"/>
      <c r="D3107" s="18"/>
    </row>
    <row r="3108" spans="3:4" x14ac:dyDescent="0.2">
      <c r="C3108" s="18"/>
      <c r="D3108" s="18"/>
    </row>
    <row r="3109" spans="3:4" x14ac:dyDescent="0.2">
      <c r="C3109" s="18"/>
      <c r="D3109" s="18"/>
    </row>
    <row r="3110" spans="3:4" x14ac:dyDescent="0.2">
      <c r="C3110" s="18"/>
      <c r="D3110" s="18"/>
    </row>
    <row r="3111" spans="3:4" x14ac:dyDescent="0.2">
      <c r="C3111" s="18"/>
      <c r="D3111" s="18"/>
    </row>
    <row r="3112" spans="3:4" x14ac:dyDescent="0.2">
      <c r="C3112" s="18"/>
      <c r="D3112" s="18"/>
    </row>
    <row r="3113" spans="3:4" x14ac:dyDescent="0.2">
      <c r="C3113" s="18"/>
      <c r="D3113" s="18"/>
    </row>
    <row r="3114" spans="3:4" x14ac:dyDescent="0.2">
      <c r="C3114" s="18"/>
      <c r="D3114" s="18"/>
    </row>
    <row r="3115" spans="3:4" x14ac:dyDescent="0.2">
      <c r="C3115" s="18"/>
      <c r="D3115" s="18"/>
    </row>
    <row r="3116" spans="3:4" x14ac:dyDescent="0.2">
      <c r="C3116" s="18"/>
      <c r="D3116" s="18"/>
    </row>
    <row r="3117" spans="3:4" x14ac:dyDescent="0.2">
      <c r="C3117" s="18"/>
      <c r="D3117" s="18"/>
    </row>
    <row r="3118" spans="3:4" x14ac:dyDescent="0.2">
      <c r="C3118" s="18"/>
      <c r="D3118" s="18"/>
    </row>
    <row r="3119" spans="3:4" x14ac:dyDescent="0.2">
      <c r="C3119" s="18"/>
      <c r="D3119" s="18"/>
    </row>
    <row r="3120" spans="3:4" x14ac:dyDescent="0.2">
      <c r="C3120" s="18"/>
      <c r="D3120" s="18"/>
    </row>
    <row r="3121" spans="3:4" x14ac:dyDescent="0.2">
      <c r="C3121" s="18"/>
      <c r="D3121" s="18"/>
    </row>
    <row r="3122" spans="3:4" x14ac:dyDescent="0.2">
      <c r="C3122" s="18"/>
      <c r="D3122" s="18"/>
    </row>
    <row r="3123" spans="3:4" x14ac:dyDescent="0.2">
      <c r="C3123" s="18"/>
      <c r="D3123" s="18"/>
    </row>
    <row r="3124" spans="3:4" x14ac:dyDescent="0.2">
      <c r="C3124" s="18"/>
      <c r="D3124" s="18"/>
    </row>
    <row r="3125" spans="3:4" x14ac:dyDescent="0.2">
      <c r="C3125" s="18"/>
      <c r="D3125" s="18"/>
    </row>
    <row r="3126" spans="3:4" x14ac:dyDescent="0.2">
      <c r="C3126" s="18"/>
      <c r="D3126" s="18"/>
    </row>
    <row r="3127" spans="3:4" x14ac:dyDescent="0.2">
      <c r="C3127" s="18"/>
      <c r="D3127" s="18"/>
    </row>
    <row r="3128" spans="3:4" x14ac:dyDescent="0.2">
      <c r="C3128" s="18"/>
      <c r="D3128" s="18"/>
    </row>
    <row r="3129" spans="3:4" x14ac:dyDescent="0.2">
      <c r="C3129" s="18"/>
      <c r="D3129" s="18"/>
    </row>
    <row r="3130" spans="3:4" x14ac:dyDescent="0.2">
      <c r="C3130" s="18"/>
      <c r="D3130" s="18"/>
    </row>
    <row r="3131" spans="3:4" x14ac:dyDescent="0.2">
      <c r="C3131" s="18"/>
      <c r="D3131" s="18"/>
    </row>
    <row r="3132" spans="3:4" x14ac:dyDescent="0.2">
      <c r="C3132" s="18"/>
      <c r="D3132" s="18"/>
    </row>
    <row r="3133" spans="3:4" x14ac:dyDescent="0.2">
      <c r="C3133" s="18"/>
      <c r="D3133" s="18"/>
    </row>
    <row r="3134" spans="3:4" x14ac:dyDescent="0.2">
      <c r="C3134" s="18"/>
      <c r="D3134" s="18"/>
    </row>
    <row r="3135" spans="3:4" x14ac:dyDescent="0.2">
      <c r="C3135" s="18"/>
      <c r="D3135" s="18"/>
    </row>
    <row r="3136" spans="3:4" x14ac:dyDescent="0.2">
      <c r="C3136" s="18"/>
      <c r="D3136" s="18"/>
    </row>
    <row r="3137" spans="3:4" x14ac:dyDescent="0.2">
      <c r="C3137" s="18"/>
      <c r="D3137" s="18"/>
    </row>
    <row r="3138" spans="3:4" x14ac:dyDescent="0.2">
      <c r="C3138" s="18"/>
      <c r="D3138" s="18"/>
    </row>
    <row r="3139" spans="3:4" x14ac:dyDescent="0.2">
      <c r="C3139" s="18"/>
      <c r="D3139" s="18"/>
    </row>
    <row r="3140" spans="3:4" x14ac:dyDescent="0.2">
      <c r="C3140" s="18"/>
      <c r="D3140" s="18"/>
    </row>
    <row r="3141" spans="3:4" x14ac:dyDescent="0.2">
      <c r="C3141" s="18"/>
      <c r="D3141" s="18"/>
    </row>
    <row r="3142" spans="3:4" x14ac:dyDescent="0.2">
      <c r="C3142" s="18"/>
      <c r="D3142" s="18"/>
    </row>
    <row r="3143" spans="3:4" x14ac:dyDescent="0.2">
      <c r="C3143" s="18"/>
      <c r="D3143" s="18"/>
    </row>
    <row r="3144" spans="3:4" x14ac:dyDescent="0.2">
      <c r="C3144" s="18"/>
      <c r="D3144" s="18"/>
    </row>
    <row r="3145" spans="3:4" x14ac:dyDescent="0.2">
      <c r="C3145" s="18"/>
      <c r="D3145" s="18"/>
    </row>
    <row r="3146" spans="3:4" x14ac:dyDescent="0.2">
      <c r="C3146" s="18"/>
      <c r="D3146" s="18"/>
    </row>
    <row r="3147" spans="3:4" x14ac:dyDescent="0.2">
      <c r="C3147" s="18"/>
      <c r="D3147" s="18"/>
    </row>
    <row r="3148" spans="3:4" x14ac:dyDescent="0.2">
      <c r="C3148" s="18"/>
      <c r="D3148" s="18"/>
    </row>
    <row r="3149" spans="3:4" x14ac:dyDescent="0.2">
      <c r="C3149" s="18"/>
      <c r="D3149" s="18"/>
    </row>
    <row r="3150" spans="3:4" x14ac:dyDescent="0.2">
      <c r="C3150" s="18"/>
      <c r="D3150" s="18"/>
    </row>
    <row r="3151" spans="3:4" x14ac:dyDescent="0.2">
      <c r="C3151" s="18"/>
      <c r="D3151" s="18"/>
    </row>
    <row r="3152" spans="3:4" x14ac:dyDescent="0.2">
      <c r="C3152" s="18"/>
      <c r="D3152" s="18"/>
    </row>
    <row r="3153" spans="3:4" x14ac:dyDescent="0.2">
      <c r="C3153" s="18"/>
      <c r="D3153" s="18"/>
    </row>
    <row r="3154" spans="3:4" x14ac:dyDescent="0.2">
      <c r="C3154" s="18"/>
      <c r="D3154" s="18"/>
    </row>
    <row r="3155" spans="3:4" x14ac:dyDescent="0.2">
      <c r="C3155" s="18"/>
      <c r="D3155" s="18"/>
    </row>
    <row r="3156" spans="3:4" x14ac:dyDescent="0.2">
      <c r="C3156" s="18"/>
      <c r="D3156" s="18"/>
    </row>
    <row r="3157" spans="3:4" x14ac:dyDescent="0.2">
      <c r="C3157" s="18"/>
      <c r="D3157" s="18"/>
    </row>
    <row r="3158" spans="3:4" x14ac:dyDescent="0.2">
      <c r="C3158" s="18"/>
      <c r="D3158" s="18"/>
    </row>
    <row r="3159" spans="3:4" x14ac:dyDescent="0.2">
      <c r="C3159" s="18"/>
      <c r="D3159" s="18"/>
    </row>
    <row r="3160" spans="3:4" x14ac:dyDescent="0.2">
      <c r="C3160" s="18"/>
      <c r="D3160" s="18"/>
    </row>
    <row r="3161" spans="3:4" x14ac:dyDescent="0.2">
      <c r="C3161" s="18"/>
      <c r="D3161" s="18"/>
    </row>
    <row r="3162" spans="3:4" x14ac:dyDescent="0.2">
      <c r="C3162" s="18"/>
      <c r="D3162" s="18"/>
    </row>
    <row r="3163" spans="3:4" x14ac:dyDescent="0.2">
      <c r="C3163" s="18"/>
      <c r="D3163" s="18"/>
    </row>
    <row r="3164" spans="3:4" x14ac:dyDescent="0.2">
      <c r="C3164" s="18"/>
      <c r="D3164" s="18"/>
    </row>
    <row r="3165" spans="3:4" x14ac:dyDescent="0.2">
      <c r="C3165" s="18"/>
      <c r="D3165" s="18"/>
    </row>
    <row r="3166" spans="3:4" x14ac:dyDescent="0.2">
      <c r="C3166" s="18"/>
      <c r="D3166" s="18"/>
    </row>
    <row r="3167" spans="3:4" x14ac:dyDescent="0.2">
      <c r="C3167" s="18"/>
      <c r="D3167" s="18"/>
    </row>
    <row r="3168" spans="3:4" x14ac:dyDescent="0.2">
      <c r="C3168" s="18"/>
      <c r="D3168" s="18"/>
    </row>
    <row r="3169" spans="3:4" x14ac:dyDescent="0.2">
      <c r="C3169" s="18"/>
      <c r="D3169" s="18"/>
    </row>
    <row r="3170" spans="3:4" x14ac:dyDescent="0.2">
      <c r="C3170" s="18"/>
      <c r="D3170" s="18"/>
    </row>
    <row r="3171" spans="3:4" x14ac:dyDescent="0.2">
      <c r="C3171" s="18"/>
      <c r="D3171" s="18"/>
    </row>
    <row r="3172" spans="3:4" x14ac:dyDescent="0.2">
      <c r="C3172" s="18"/>
      <c r="D3172" s="18"/>
    </row>
    <row r="3173" spans="3:4" x14ac:dyDescent="0.2">
      <c r="C3173" s="18"/>
      <c r="D3173" s="18"/>
    </row>
    <row r="3174" spans="3:4" x14ac:dyDescent="0.2">
      <c r="C3174" s="18"/>
      <c r="D3174" s="18"/>
    </row>
    <row r="3175" spans="3:4" x14ac:dyDescent="0.2">
      <c r="C3175" s="18"/>
      <c r="D3175" s="18"/>
    </row>
    <row r="3176" spans="3:4" x14ac:dyDescent="0.2">
      <c r="C3176" s="18"/>
      <c r="D3176" s="18"/>
    </row>
    <row r="3177" spans="3:4" x14ac:dyDescent="0.2">
      <c r="C3177" s="18"/>
      <c r="D3177" s="18"/>
    </row>
    <row r="3178" spans="3:4" x14ac:dyDescent="0.2">
      <c r="C3178" s="18"/>
      <c r="D3178" s="18"/>
    </row>
    <row r="3179" spans="3:4" x14ac:dyDescent="0.2">
      <c r="C3179" s="18"/>
      <c r="D3179" s="18"/>
    </row>
    <row r="3180" spans="3:4" x14ac:dyDescent="0.2">
      <c r="C3180" s="18"/>
      <c r="D3180" s="18"/>
    </row>
    <row r="3181" spans="3:4" x14ac:dyDescent="0.2">
      <c r="C3181" s="18"/>
      <c r="D3181" s="18"/>
    </row>
    <row r="3182" spans="3:4" x14ac:dyDescent="0.2">
      <c r="C3182" s="18"/>
      <c r="D3182" s="18"/>
    </row>
    <row r="3183" spans="3:4" x14ac:dyDescent="0.2">
      <c r="C3183" s="18"/>
      <c r="D3183" s="18"/>
    </row>
    <row r="3184" spans="3:4" x14ac:dyDescent="0.2">
      <c r="C3184" s="18"/>
      <c r="D3184" s="18"/>
    </row>
    <row r="3185" spans="3:4" x14ac:dyDescent="0.2">
      <c r="C3185" s="18"/>
      <c r="D3185" s="18"/>
    </row>
    <row r="3186" spans="3:4" x14ac:dyDescent="0.2">
      <c r="C3186" s="18"/>
      <c r="D3186" s="18"/>
    </row>
    <row r="3187" spans="3:4" x14ac:dyDescent="0.2">
      <c r="C3187" s="18"/>
      <c r="D3187" s="18"/>
    </row>
    <row r="3188" spans="3:4" x14ac:dyDescent="0.2">
      <c r="C3188" s="18"/>
      <c r="D3188" s="18"/>
    </row>
    <row r="3189" spans="3:4" x14ac:dyDescent="0.2">
      <c r="C3189" s="18"/>
      <c r="D3189" s="18"/>
    </row>
    <row r="3190" spans="3:4" x14ac:dyDescent="0.2">
      <c r="C3190" s="18"/>
      <c r="D3190" s="18"/>
    </row>
    <row r="3191" spans="3:4" x14ac:dyDescent="0.2">
      <c r="C3191" s="18"/>
      <c r="D3191" s="18"/>
    </row>
    <row r="3192" spans="3:4" x14ac:dyDescent="0.2">
      <c r="C3192" s="18"/>
      <c r="D3192" s="18"/>
    </row>
    <row r="3193" spans="3:4" x14ac:dyDescent="0.2">
      <c r="C3193" s="18"/>
      <c r="D3193" s="18"/>
    </row>
    <row r="3194" spans="3:4" x14ac:dyDescent="0.2">
      <c r="C3194" s="18"/>
      <c r="D3194" s="18"/>
    </row>
    <row r="3195" spans="3:4" x14ac:dyDescent="0.2">
      <c r="C3195" s="18"/>
      <c r="D3195" s="18"/>
    </row>
    <row r="3196" spans="3:4" x14ac:dyDescent="0.2">
      <c r="C3196" s="18"/>
      <c r="D3196" s="18"/>
    </row>
    <row r="3197" spans="3:4" x14ac:dyDescent="0.2">
      <c r="C3197" s="18"/>
      <c r="D3197" s="18"/>
    </row>
    <row r="3198" spans="3:4" x14ac:dyDescent="0.2">
      <c r="C3198" s="18"/>
      <c r="D3198" s="18"/>
    </row>
    <row r="3199" spans="3:4" x14ac:dyDescent="0.2">
      <c r="C3199" s="18"/>
      <c r="D3199" s="18"/>
    </row>
    <row r="3200" spans="3:4" x14ac:dyDescent="0.2">
      <c r="C3200" s="18"/>
      <c r="D3200" s="18"/>
    </row>
    <row r="3201" spans="3:4" x14ac:dyDescent="0.2">
      <c r="C3201" s="18"/>
      <c r="D3201" s="18"/>
    </row>
    <row r="3202" spans="3:4" x14ac:dyDescent="0.2">
      <c r="C3202" s="18"/>
      <c r="D3202" s="18"/>
    </row>
    <row r="3203" spans="3:4" x14ac:dyDescent="0.2">
      <c r="C3203" s="18"/>
      <c r="D3203" s="18"/>
    </row>
    <row r="3204" spans="3:4" x14ac:dyDescent="0.2">
      <c r="C3204" s="18"/>
      <c r="D3204" s="18"/>
    </row>
    <row r="3205" spans="3:4" x14ac:dyDescent="0.2">
      <c r="C3205" s="18"/>
      <c r="D3205" s="18"/>
    </row>
    <row r="3206" spans="3:4" x14ac:dyDescent="0.2">
      <c r="C3206" s="18"/>
      <c r="D3206" s="18"/>
    </row>
    <row r="3207" spans="3:4" x14ac:dyDescent="0.2">
      <c r="C3207" s="18"/>
      <c r="D3207" s="18"/>
    </row>
    <row r="3208" spans="3:4" x14ac:dyDescent="0.2">
      <c r="C3208" s="18"/>
      <c r="D3208" s="18"/>
    </row>
    <row r="3209" spans="3:4" x14ac:dyDescent="0.2">
      <c r="C3209" s="18"/>
      <c r="D3209" s="18"/>
    </row>
    <row r="3210" spans="3:4" x14ac:dyDescent="0.2">
      <c r="C3210" s="18"/>
      <c r="D3210" s="18"/>
    </row>
    <row r="3211" spans="3:4" x14ac:dyDescent="0.2">
      <c r="C3211" s="18"/>
      <c r="D3211" s="18"/>
    </row>
    <row r="3212" spans="3:4" x14ac:dyDescent="0.2">
      <c r="C3212" s="18"/>
      <c r="D3212" s="18"/>
    </row>
    <row r="3213" spans="3:4" x14ac:dyDescent="0.2">
      <c r="C3213" s="18"/>
      <c r="D3213" s="18"/>
    </row>
    <row r="3214" spans="3:4" x14ac:dyDescent="0.2">
      <c r="C3214" s="18"/>
      <c r="D3214" s="18"/>
    </row>
    <row r="3215" spans="3:4" x14ac:dyDescent="0.2">
      <c r="C3215" s="18"/>
      <c r="D3215" s="18"/>
    </row>
    <row r="3216" spans="3:4" x14ac:dyDescent="0.2">
      <c r="C3216" s="18"/>
      <c r="D3216" s="18"/>
    </row>
    <row r="3217" spans="3:4" x14ac:dyDescent="0.2">
      <c r="C3217" s="18"/>
      <c r="D3217" s="18"/>
    </row>
    <row r="3218" spans="3:4" x14ac:dyDescent="0.2">
      <c r="C3218" s="18"/>
      <c r="D3218" s="18"/>
    </row>
    <row r="3219" spans="3:4" x14ac:dyDescent="0.2">
      <c r="C3219" s="18"/>
      <c r="D3219" s="18"/>
    </row>
    <row r="3220" spans="3:4" x14ac:dyDescent="0.2">
      <c r="C3220" s="18"/>
      <c r="D3220" s="18"/>
    </row>
    <row r="3221" spans="3:4" x14ac:dyDescent="0.2">
      <c r="C3221" s="18"/>
      <c r="D3221" s="18"/>
    </row>
    <row r="3222" spans="3:4" x14ac:dyDescent="0.2">
      <c r="C3222" s="18"/>
      <c r="D3222" s="18"/>
    </row>
    <row r="3223" spans="3:4" x14ac:dyDescent="0.2">
      <c r="C3223" s="18"/>
      <c r="D3223" s="18"/>
    </row>
    <row r="3224" spans="3:4" x14ac:dyDescent="0.2">
      <c r="C3224" s="18"/>
      <c r="D3224" s="18"/>
    </row>
    <row r="3225" spans="3:4" x14ac:dyDescent="0.2">
      <c r="C3225" s="18"/>
      <c r="D3225" s="18"/>
    </row>
    <row r="3226" spans="3:4" x14ac:dyDescent="0.2">
      <c r="C3226" s="18"/>
      <c r="D3226" s="18"/>
    </row>
    <row r="3227" spans="3:4" x14ac:dyDescent="0.2">
      <c r="C3227" s="18"/>
      <c r="D3227" s="18"/>
    </row>
    <row r="3228" spans="3:4" x14ac:dyDescent="0.2">
      <c r="C3228" s="18"/>
      <c r="D3228" s="18"/>
    </row>
    <row r="3229" spans="3:4" x14ac:dyDescent="0.2">
      <c r="C3229" s="18"/>
      <c r="D3229" s="18"/>
    </row>
    <row r="3230" spans="3:4" x14ac:dyDescent="0.2">
      <c r="C3230" s="18"/>
      <c r="D3230" s="18"/>
    </row>
    <row r="3231" spans="3:4" x14ac:dyDescent="0.2">
      <c r="C3231" s="18"/>
      <c r="D3231" s="18"/>
    </row>
    <row r="3232" spans="3:4" x14ac:dyDescent="0.2">
      <c r="C3232" s="18"/>
      <c r="D3232" s="18"/>
    </row>
    <row r="3233" spans="3:4" x14ac:dyDescent="0.2">
      <c r="C3233" s="18"/>
      <c r="D3233" s="18"/>
    </row>
    <row r="3234" spans="3:4" x14ac:dyDescent="0.2">
      <c r="C3234" s="18"/>
      <c r="D3234" s="18"/>
    </row>
    <row r="3235" spans="3:4" x14ac:dyDescent="0.2">
      <c r="C3235" s="18"/>
      <c r="D3235" s="18"/>
    </row>
    <row r="3236" spans="3:4" x14ac:dyDescent="0.2">
      <c r="C3236" s="18"/>
      <c r="D3236" s="18"/>
    </row>
    <row r="3237" spans="3:4" x14ac:dyDescent="0.2">
      <c r="C3237" s="18"/>
      <c r="D3237" s="18"/>
    </row>
    <row r="3238" spans="3:4" x14ac:dyDescent="0.2">
      <c r="C3238" s="18"/>
      <c r="D3238" s="18"/>
    </row>
    <row r="3239" spans="3:4" x14ac:dyDescent="0.2">
      <c r="C3239" s="18"/>
      <c r="D3239" s="18"/>
    </row>
    <row r="3240" spans="3:4" x14ac:dyDescent="0.2">
      <c r="C3240" s="18"/>
      <c r="D3240" s="18"/>
    </row>
    <row r="3241" spans="3:4" x14ac:dyDescent="0.2">
      <c r="C3241" s="18"/>
      <c r="D3241" s="18"/>
    </row>
    <row r="3242" spans="3:4" x14ac:dyDescent="0.2">
      <c r="C3242" s="18"/>
      <c r="D3242" s="18"/>
    </row>
    <row r="3243" spans="3:4" x14ac:dyDescent="0.2">
      <c r="C3243" s="18"/>
      <c r="D3243" s="18"/>
    </row>
    <row r="3244" spans="3:4" x14ac:dyDescent="0.2">
      <c r="C3244" s="18"/>
      <c r="D3244" s="18"/>
    </row>
    <row r="3245" spans="3:4" x14ac:dyDescent="0.2">
      <c r="C3245" s="18"/>
      <c r="D3245" s="18"/>
    </row>
    <row r="3246" spans="3:4" x14ac:dyDescent="0.2">
      <c r="C3246" s="18"/>
      <c r="D3246" s="18"/>
    </row>
    <row r="3247" spans="3:4" x14ac:dyDescent="0.2">
      <c r="C3247" s="18"/>
      <c r="D3247" s="18"/>
    </row>
    <row r="3248" spans="3:4" x14ac:dyDescent="0.2">
      <c r="C3248" s="18"/>
      <c r="D3248" s="18"/>
    </row>
    <row r="3249" spans="3:4" x14ac:dyDescent="0.2">
      <c r="C3249" s="18"/>
      <c r="D3249" s="18"/>
    </row>
    <row r="3250" spans="3:4" x14ac:dyDescent="0.2">
      <c r="C3250" s="18"/>
      <c r="D3250" s="18"/>
    </row>
    <row r="3251" spans="3:4" x14ac:dyDescent="0.2">
      <c r="C3251" s="18"/>
      <c r="D3251" s="18"/>
    </row>
    <row r="3252" spans="3:4" x14ac:dyDescent="0.2">
      <c r="C3252" s="18"/>
      <c r="D3252" s="18"/>
    </row>
    <row r="3253" spans="3:4" x14ac:dyDescent="0.2">
      <c r="C3253" s="18"/>
      <c r="D3253" s="18"/>
    </row>
    <row r="3254" spans="3:4" x14ac:dyDescent="0.2">
      <c r="C3254" s="18"/>
      <c r="D3254" s="18"/>
    </row>
    <row r="3255" spans="3:4" x14ac:dyDescent="0.2">
      <c r="C3255" s="18"/>
      <c r="D3255" s="18"/>
    </row>
    <row r="3256" spans="3:4" x14ac:dyDescent="0.2">
      <c r="C3256" s="18"/>
      <c r="D3256" s="18"/>
    </row>
    <row r="3257" spans="3:4" x14ac:dyDescent="0.2">
      <c r="C3257" s="18"/>
      <c r="D3257" s="18"/>
    </row>
    <row r="3258" spans="3:4" x14ac:dyDescent="0.2">
      <c r="C3258" s="18"/>
      <c r="D3258" s="18"/>
    </row>
    <row r="3259" spans="3:4" x14ac:dyDescent="0.2">
      <c r="C3259" s="18"/>
      <c r="D3259" s="18"/>
    </row>
    <row r="3260" spans="3:4" x14ac:dyDescent="0.2">
      <c r="C3260" s="18"/>
      <c r="D3260" s="18"/>
    </row>
    <row r="3261" spans="3:4" x14ac:dyDescent="0.2">
      <c r="C3261" s="18"/>
      <c r="D3261" s="18"/>
    </row>
    <row r="3262" spans="3:4" x14ac:dyDescent="0.2">
      <c r="C3262" s="18"/>
      <c r="D3262" s="18"/>
    </row>
    <row r="3263" spans="3:4" x14ac:dyDescent="0.2">
      <c r="C3263" s="18"/>
      <c r="D3263" s="18"/>
    </row>
    <row r="3264" spans="3:4" x14ac:dyDescent="0.2">
      <c r="C3264" s="18"/>
      <c r="D3264" s="18"/>
    </row>
    <row r="3265" spans="3:4" x14ac:dyDescent="0.2">
      <c r="C3265" s="18"/>
      <c r="D3265" s="18"/>
    </row>
    <row r="3266" spans="3:4" x14ac:dyDescent="0.2">
      <c r="C3266" s="18"/>
      <c r="D3266" s="18"/>
    </row>
    <row r="3267" spans="3:4" x14ac:dyDescent="0.2">
      <c r="C3267" s="18"/>
      <c r="D3267" s="18"/>
    </row>
    <row r="3268" spans="3:4" x14ac:dyDescent="0.2">
      <c r="C3268" s="18"/>
      <c r="D3268" s="18"/>
    </row>
    <row r="3269" spans="3:4" x14ac:dyDescent="0.2">
      <c r="C3269" s="18"/>
      <c r="D3269" s="18"/>
    </row>
    <row r="3270" spans="3:4" x14ac:dyDescent="0.2">
      <c r="C3270" s="18"/>
      <c r="D3270" s="18"/>
    </row>
    <row r="3271" spans="3:4" x14ac:dyDescent="0.2">
      <c r="C3271" s="18"/>
      <c r="D3271" s="18"/>
    </row>
    <row r="3272" spans="3:4" x14ac:dyDescent="0.2">
      <c r="C3272" s="18"/>
      <c r="D3272" s="18"/>
    </row>
    <row r="3273" spans="3:4" x14ac:dyDescent="0.2">
      <c r="C3273" s="18"/>
      <c r="D3273" s="18"/>
    </row>
    <row r="3274" spans="3:4" x14ac:dyDescent="0.2">
      <c r="C3274" s="18"/>
      <c r="D3274" s="18"/>
    </row>
    <row r="3275" spans="3:4" x14ac:dyDescent="0.2">
      <c r="C3275" s="18"/>
      <c r="D3275" s="18"/>
    </row>
    <row r="3276" spans="3:4" x14ac:dyDescent="0.2">
      <c r="C3276" s="18"/>
      <c r="D3276" s="18"/>
    </row>
    <row r="3277" spans="3:4" x14ac:dyDescent="0.2">
      <c r="C3277" s="18"/>
      <c r="D3277" s="18"/>
    </row>
    <row r="3278" spans="3:4" x14ac:dyDescent="0.2">
      <c r="C3278" s="18"/>
      <c r="D3278" s="18"/>
    </row>
    <row r="3279" spans="3:4" x14ac:dyDescent="0.2">
      <c r="C3279" s="18"/>
      <c r="D3279" s="18"/>
    </row>
    <row r="3280" spans="3:4" x14ac:dyDescent="0.2">
      <c r="C3280" s="18"/>
      <c r="D3280" s="18"/>
    </row>
    <row r="3281" spans="3:4" x14ac:dyDescent="0.2">
      <c r="C3281" s="18"/>
      <c r="D3281" s="18"/>
    </row>
    <row r="3282" spans="3:4" x14ac:dyDescent="0.2">
      <c r="C3282" s="18"/>
      <c r="D3282" s="18"/>
    </row>
    <row r="3283" spans="3:4" x14ac:dyDescent="0.2">
      <c r="C3283" s="18"/>
      <c r="D3283" s="18"/>
    </row>
    <row r="3284" spans="3:4" x14ac:dyDescent="0.2">
      <c r="C3284" s="18"/>
      <c r="D3284" s="18"/>
    </row>
    <row r="3285" spans="3:4" x14ac:dyDescent="0.2">
      <c r="C3285" s="18"/>
      <c r="D3285" s="18"/>
    </row>
    <row r="3286" spans="3:4" x14ac:dyDescent="0.2">
      <c r="C3286" s="18"/>
      <c r="D3286" s="18"/>
    </row>
    <row r="3287" spans="3:4" x14ac:dyDescent="0.2">
      <c r="C3287" s="18"/>
      <c r="D3287" s="18"/>
    </row>
    <row r="3288" spans="3:4" x14ac:dyDescent="0.2">
      <c r="C3288" s="18"/>
      <c r="D3288" s="18"/>
    </row>
    <row r="3289" spans="3:4" x14ac:dyDescent="0.2">
      <c r="C3289" s="18"/>
      <c r="D3289" s="18"/>
    </row>
    <row r="3290" spans="3:4" x14ac:dyDescent="0.2">
      <c r="C3290" s="18"/>
      <c r="D3290" s="18"/>
    </row>
    <row r="3291" spans="3:4" x14ac:dyDescent="0.2">
      <c r="C3291" s="18"/>
      <c r="D3291" s="18"/>
    </row>
    <row r="3292" spans="3:4" x14ac:dyDescent="0.2">
      <c r="C3292" s="18"/>
      <c r="D3292" s="18"/>
    </row>
    <row r="3293" spans="3:4" x14ac:dyDescent="0.2">
      <c r="C3293" s="18"/>
      <c r="D3293" s="18"/>
    </row>
    <row r="3294" spans="3:4" x14ac:dyDescent="0.2">
      <c r="C3294" s="18"/>
      <c r="D3294" s="18"/>
    </row>
    <row r="3295" spans="3:4" x14ac:dyDescent="0.2">
      <c r="C3295" s="18"/>
      <c r="D3295" s="18"/>
    </row>
    <row r="3296" spans="3:4" x14ac:dyDescent="0.2">
      <c r="C3296" s="18"/>
      <c r="D3296" s="18"/>
    </row>
    <row r="3297" spans="3:4" x14ac:dyDescent="0.2">
      <c r="C3297" s="18"/>
      <c r="D3297" s="18"/>
    </row>
    <row r="3298" spans="3:4" x14ac:dyDescent="0.2">
      <c r="C3298" s="18"/>
      <c r="D3298" s="18"/>
    </row>
    <row r="3299" spans="3:4" x14ac:dyDescent="0.2">
      <c r="C3299" s="18"/>
      <c r="D3299" s="18"/>
    </row>
    <row r="3300" spans="3:4" x14ac:dyDescent="0.2">
      <c r="C3300" s="18"/>
      <c r="D3300" s="18"/>
    </row>
    <row r="3301" spans="3:4" x14ac:dyDescent="0.2">
      <c r="C3301" s="18"/>
      <c r="D3301" s="18"/>
    </row>
    <row r="3302" spans="3:4" x14ac:dyDescent="0.2">
      <c r="C3302" s="18"/>
      <c r="D3302" s="18"/>
    </row>
    <row r="3303" spans="3:4" x14ac:dyDescent="0.2">
      <c r="C3303" s="18"/>
      <c r="D3303" s="18"/>
    </row>
    <row r="3304" spans="3:4" x14ac:dyDescent="0.2">
      <c r="C3304" s="18"/>
      <c r="D3304" s="18"/>
    </row>
    <row r="3305" spans="3:4" x14ac:dyDescent="0.2">
      <c r="C3305" s="18"/>
      <c r="D3305" s="18"/>
    </row>
    <row r="3306" spans="3:4" x14ac:dyDescent="0.2">
      <c r="C3306" s="18"/>
      <c r="D3306" s="18"/>
    </row>
    <row r="3307" spans="3:4" x14ac:dyDescent="0.2">
      <c r="C3307" s="18"/>
      <c r="D3307" s="18"/>
    </row>
    <row r="3308" spans="3:4" x14ac:dyDescent="0.2">
      <c r="C3308" s="18"/>
      <c r="D3308" s="18"/>
    </row>
    <row r="3309" spans="3:4" x14ac:dyDescent="0.2">
      <c r="C3309" s="18"/>
      <c r="D3309" s="18"/>
    </row>
    <row r="3310" spans="3:4" x14ac:dyDescent="0.2">
      <c r="C3310" s="18"/>
      <c r="D3310" s="18"/>
    </row>
    <row r="3311" spans="3:4" x14ac:dyDescent="0.2">
      <c r="C3311" s="18"/>
      <c r="D3311" s="18"/>
    </row>
    <row r="3312" spans="3:4" x14ac:dyDescent="0.2">
      <c r="C3312" s="18"/>
      <c r="D3312" s="18"/>
    </row>
    <row r="3313" spans="3:4" x14ac:dyDescent="0.2">
      <c r="C3313" s="18"/>
      <c r="D3313" s="18"/>
    </row>
    <row r="3314" spans="3:4" x14ac:dyDescent="0.2">
      <c r="C3314" s="18"/>
      <c r="D3314" s="18"/>
    </row>
    <row r="3315" spans="3:4" x14ac:dyDescent="0.2">
      <c r="C3315" s="18"/>
      <c r="D3315" s="18"/>
    </row>
    <row r="3316" spans="3:4" x14ac:dyDescent="0.2">
      <c r="C3316" s="18"/>
      <c r="D3316" s="18"/>
    </row>
    <row r="3317" spans="3:4" x14ac:dyDescent="0.2">
      <c r="C3317" s="18"/>
      <c r="D3317" s="18"/>
    </row>
    <row r="3318" spans="3:4" x14ac:dyDescent="0.2">
      <c r="C3318" s="18"/>
      <c r="D3318" s="18"/>
    </row>
    <row r="3319" spans="3:4" x14ac:dyDescent="0.2">
      <c r="C3319" s="18"/>
      <c r="D3319" s="18"/>
    </row>
    <row r="3320" spans="3:4" x14ac:dyDescent="0.2">
      <c r="C3320" s="18"/>
      <c r="D3320" s="18"/>
    </row>
    <row r="3321" spans="3:4" x14ac:dyDescent="0.2">
      <c r="C3321" s="18"/>
      <c r="D3321" s="18"/>
    </row>
    <row r="3322" spans="3:4" x14ac:dyDescent="0.2">
      <c r="C3322" s="18"/>
      <c r="D3322" s="18"/>
    </row>
    <row r="3323" spans="3:4" x14ac:dyDescent="0.2">
      <c r="C3323" s="18"/>
      <c r="D3323" s="18"/>
    </row>
    <row r="3324" spans="3:4" x14ac:dyDescent="0.2">
      <c r="C3324" s="18"/>
      <c r="D3324" s="18"/>
    </row>
    <row r="3325" spans="3:4" x14ac:dyDescent="0.2">
      <c r="C3325" s="18"/>
      <c r="D3325" s="18"/>
    </row>
    <row r="3326" spans="3:4" x14ac:dyDescent="0.2">
      <c r="C3326" s="18"/>
      <c r="D3326" s="18"/>
    </row>
    <row r="3327" spans="3:4" x14ac:dyDescent="0.2">
      <c r="C3327" s="18"/>
      <c r="D3327" s="18"/>
    </row>
    <row r="3328" spans="3:4" x14ac:dyDescent="0.2">
      <c r="C3328" s="18"/>
      <c r="D3328" s="18"/>
    </row>
    <row r="3329" spans="3:4" x14ac:dyDescent="0.2">
      <c r="C3329" s="18"/>
      <c r="D3329" s="18"/>
    </row>
    <row r="3330" spans="3:4" x14ac:dyDescent="0.2">
      <c r="C3330" s="18"/>
      <c r="D3330" s="18"/>
    </row>
    <row r="3331" spans="3:4" x14ac:dyDescent="0.2">
      <c r="C3331" s="18"/>
      <c r="D3331" s="18"/>
    </row>
    <row r="3332" spans="3:4" x14ac:dyDescent="0.2">
      <c r="C3332" s="18"/>
      <c r="D3332" s="18"/>
    </row>
    <row r="3333" spans="3:4" x14ac:dyDescent="0.2">
      <c r="C3333" s="18"/>
      <c r="D3333" s="18"/>
    </row>
    <row r="3334" spans="3:4" x14ac:dyDescent="0.2">
      <c r="C3334" s="18"/>
      <c r="D3334" s="18"/>
    </row>
    <row r="3335" spans="3:4" x14ac:dyDescent="0.2">
      <c r="C3335" s="18"/>
      <c r="D3335" s="18"/>
    </row>
    <row r="3336" spans="3:4" x14ac:dyDescent="0.2">
      <c r="C3336" s="18"/>
      <c r="D3336" s="18"/>
    </row>
    <row r="3337" spans="3:4" x14ac:dyDescent="0.2">
      <c r="C3337" s="18"/>
      <c r="D3337" s="18"/>
    </row>
    <row r="3338" spans="3:4" x14ac:dyDescent="0.2">
      <c r="C3338" s="18"/>
      <c r="D3338" s="18"/>
    </row>
    <row r="3339" spans="3:4" x14ac:dyDescent="0.2">
      <c r="C3339" s="18"/>
      <c r="D3339" s="18"/>
    </row>
    <row r="3340" spans="3:4" x14ac:dyDescent="0.2">
      <c r="C3340" s="18"/>
      <c r="D3340" s="18"/>
    </row>
    <row r="3341" spans="3:4" x14ac:dyDescent="0.2">
      <c r="C3341" s="18"/>
      <c r="D3341" s="18"/>
    </row>
    <row r="3342" spans="3:4" x14ac:dyDescent="0.2">
      <c r="C3342" s="18"/>
      <c r="D3342" s="18"/>
    </row>
    <row r="3343" spans="3:4" x14ac:dyDescent="0.2">
      <c r="C3343" s="18"/>
      <c r="D3343" s="18"/>
    </row>
    <row r="3344" spans="3:4" x14ac:dyDescent="0.2">
      <c r="C3344" s="18"/>
      <c r="D3344" s="18"/>
    </row>
    <row r="3345" spans="3:4" x14ac:dyDescent="0.2">
      <c r="C3345" s="18"/>
      <c r="D3345" s="18"/>
    </row>
    <row r="3346" spans="3:4" x14ac:dyDescent="0.2">
      <c r="C3346" s="18"/>
      <c r="D3346" s="18"/>
    </row>
    <row r="3347" spans="3:4" x14ac:dyDescent="0.2">
      <c r="C3347" s="18"/>
      <c r="D3347" s="18"/>
    </row>
    <row r="3348" spans="3:4" x14ac:dyDescent="0.2">
      <c r="C3348" s="18"/>
      <c r="D3348" s="18"/>
    </row>
    <row r="3349" spans="3:4" x14ac:dyDescent="0.2">
      <c r="C3349" s="18"/>
      <c r="D3349" s="18"/>
    </row>
    <row r="3350" spans="3:4" x14ac:dyDescent="0.2">
      <c r="C3350" s="18"/>
      <c r="D3350" s="18"/>
    </row>
    <row r="3351" spans="3:4" x14ac:dyDescent="0.2">
      <c r="C3351" s="18"/>
      <c r="D3351" s="18"/>
    </row>
    <row r="3352" spans="3:4" x14ac:dyDescent="0.2">
      <c r="C3352" s="18"/>
      <c r="D3352" s="18"/>
    </row>
    <row r="3353" spans="3:4" x14ac:dyDescent="0.2">
      <c r="C3353" s="18"/>
      <c r="D3353" s="18"/>
    </row>
    <row r="3354" spans="3:4" x14ac:dyDescent="0.2">
      <c r="C3354" s="18"/>
      <c r="D3354" s="18"/>
    </row>
    <row r="3355" spans="3:4" x14ac:dyDescent="0.2">
      <c r="C3355" s="18"/>
      <c r="D3355" s="18"/>
    </row>
    <row r="3356" spans="3:4" x14ac:dyDescent="0.2">
      <c r="C3356" s="18"/>
      <c r="D3356" s="18"/>
    </row>
    <row r="3357" spans="3:4" x14ac:dyDescent="0.2">
      <c r="C3357" s="18"/>
      <c r="D3357" s="18"/>
    </row>
    <row r="3358" spans="3:4" x14ac:dyDescent="0.2">
      <c r="C3358" s="18"/>
      <c r="D3358" s="18"/>
    </row>
    <row r="3359" spans="3:4" x14ac:dyDescent="0.2">
      <c r="C3359" s="18"/>
      <c r="D3359" s="18"/>
    </row>
    <row r="3360" spans="3:4" x14ac:dyDescent="0.2">
      <c r="C3360" s="18"/>
      <c r="D3360" s="18"/>
    </row>
    <row r="3361" spans="3:4" x14ac:dyDescent="0.2">
      <c r="C3361" s="18"/>
      <c r="D3361" s="18"/>
    </row>
    <row r="3362" spans="3:4" x14ac:dyDescent="0.2">
      <c r="C3362" s="18"/>
      <c r="D3362" s="18"/>
    </row>
    <row r="3363" spans="3:4" x14ac:dyDescent="0.2">
      <c r="C3363" s="18"/>
      <c r="D3363" s="18"/>
    </row>
    <row r="3364" spans="3:4" x14ac:dyDescent="0.2">
      <c r="C3364" s="18"/>
      <c r="D3364" s="18"/>
    </row>
    <row r="3365" spans="3:4" x14ac:dyDescent="0.2">
      <c r="C3365" s="18"/>
      <c r="D3365" s="18"/>
    </row>
    <row r="3366" spans="3:4" x14ac:dyDescent="0.2">
      <c r="C3366" s="18"/>
      <c r="D3366" s="18"/>
    </row>
    <row r="3367" spans="3:4" x14ac:dyDescent="0.2">
      <c r="C3367" s="18"/>
      <c r="D3367" s="18"/>
    </row>
    <row r="3368" spans="3:4" x14ac:dyDescent="0.2">
      <c r="C3368" s="18"/>
      <c r="D3368" s="18"/>
    </row>
    <row r="3369" spans="3:4" x14ac:dyDescent="0.2">
      <c r="C3369" s="18"/>
      <c r="D3369" s="18"/>
    </row>
    <row r="3370" spans="3:4" x14ac:dyDescent="0.2">
      <c r="C3370" s="18"/>
      <c r="D3370" s="18"/>
    </row>
    <row r="3371" spans="3:4" x14ac:dyDescent="0.2">
      <c r="C3371" s="18"/>
      <c r="D3371" s="18"/>
    </row>
    <row r="3372" spans="3:4" x14ac:dyDescent="0.2">
      <c r="C3372" s="18"/>
      <c r="D3372" s="18"/>
    </row>
    <row r="3373" spans="3:4" x14ac:dyDescent="0.2">
      <c r="C3373" s="18"/>
      <c r="D3373" s="18"/>
    </row>
    <row r="3374" spans="3:4" x14ac:dyDescent="0.2">
      <c r="C3374" s="18"/>
      <c r="D3374" s="18"/>
    </row>
    <row r="3375" spans="3:4" x14ac:dyDescent="0.2">
      <c r="C3375" s="18"/>
      <c r="D3375" s="18"/>
    </row>
    <row r="3376" spans="3:4" x14ac:dyDescent="0.2">
      <c r="C3376" s="18"/>
      <c r="D3376" s="18"/>
    </row>
    <row r="3377" spans="3:4" x14ac:dyDescent="0.2">
      <c r="C3377" s="18"/>
      <c r="D3377" s="18"/>
    </row>
    <row r="3378" spans="3:4" x14ac:dyDescent="0.2">
      <c r="C3378" s="18"/>
      <c r="D3378" s="18"/>
    </row>
    <row r="3379" spans="3:4" x14ac:dyDescent="0.2">
      <c r="C3379" s="18"/>
      <c r="D3379" s="18"/>
    </row>
    <row r="3380" spans="3:4" x14ac:dyDescent="0.2">
      <c r="C3380" s="18"/>
      <c r="D3380" s="18"/>
    </row>
    <row r="3381" spans="3:4" x14ac:dyDescent="0.2">
      <c r="C3381" s="18"/>
      <c r="D3381" s="18"/>
    </row>
    <row r="3382" spans="3:4" x14ac:dyDescent="0.2">
      <c r="C3382" s="18"/>
      <c r="D3382" s="18"/>
    </row>
    <row r="3383" spans="3:4" x14ac:dyDescent="0.2">
      <c r="C3383" s="18"/>
      <c r="D3383" s="18"/>
    </row>
    <row r="3384" spans="3:4" x14ac:dyDescent="0.2">
      <c r="C3384" s="18"/>
      <c r="D3384" s="18"/>
    </row>
    <row r="3385" spans="3:4" x14ac:dyDescent="0.2">
      <c r="C3385" s="18"/>
      <c r="D3385" s="18"/>
    </row>
    <row r="3386" spans="3:4" x14ac:dyDescent="0.2">
      <c r="C3386" s="18"/>
      <c r="D3386" s="18"/>
    </row>
    <row r="3387" spans="3:4" x14ac:dyDescent="0.2">
      <c r="C3387" s="18"/>
      <c r="D3387" s="18"/>
    </row>
    <row r="3388" spans="3:4" x14ac:dyDescent="0.2">
      <c r="C3388" s="18"/>
      <c r="D3388" s="18"/>
    </row>
    <row r="3389" spans="3:4" x14ac:dyDescent="0.2">
      <c r="C3389" s="18"/>
      <c r="D3389" s="18"/>
    </row>
    <row r="3390" spans="3:4" x14ac:dyDescent="0.2">
      <c r="C3390" s="18"/>
      <c r="D3390" s="18"/>
    </row>
    <row r="3391" spans="3:4" x14ac:dyDescent="0.2">
      <c r="C3391" s="18"/>
      <c r="D3391" s="18"/>
    </row>
    <row r="3392" spans="3:4" x14ac:dyDescent="0.2">
      <c r="C3392" s="18"/>
      <c r="D3392" s="18"/>
    </row>
    <row r="3393" spans="3:4" x14ac:dyDescent="0.2">
      <c r="C3393" s="18"/>
      <c r="D3393" s="18"/>
    </row>
    <row r="3394" spans="3:4" x14ac:dyDescent="0.2">
      <c r="C3394" s="18"/>
      <c r="D3394" s="18"/>
    </row>
    <row r="3395" spans="3:4" x14ac:dyDescent="0.2">
      <c r="C3395" s="18"/>
      <c r="D3395" s="18"/>
    </row>
    <row r="3396" spans="3:4" x14ac:dyDescent="0.2">
      <c r="C3396" s="18"/>
      <c r="D3396" s="18"/>
    </row>
    <row r="3397" spans="3:4" x14ac:dyDescent="0.2">
      <c r="C3397" s="18"/>
      <c r="D3397" s="18"/>
    </row>
    <row r="3398" spans="3:4" x14ac:dyDescent="0.2">
      <c r="C3398" s="18"/>
      <c r="D3398" s="18"/>
    </row>
    <row r="3399" spans="3:4" x14ac:dyDescent="0.2">
      <c r="C3399" s="18"/>
      <c r="D3399" s="18"/>
    </row>
    <row r="3400" spans="3:4" x14ac:dyDescent="0.2">
      <c r="C3400" s="18"/>
      <c r="D3400" s="18"/>
    </row>
    <row r="3401" spans="3:4" x14ac:dyDescent="0.2">
      <c r="C3401" s="18"/>
      <c r="D3401" s="18"/>
    </row>
    <row r="3402" spans="3:4" x14ac:dyDescent="0.2">
      <c r="C3402" s="18"/>
      <c r="D3402" s="18"/>
    </row>
    <row r="3403" spans="3:4" x14ac:dyDescent="0.2">
      <c r="C3403" s="18"/>
      <c r="D3403" s="18"/>
    </row>
    <row r="3404" spans="3:4" x14ac:dyDescent="0.2">
      <c r="C3404" s="18"/>
      <c r="D3404" s="18"/>
    </row>
    <row r="3405" spans="3:4" x14ac:dyDescent="0.2">
      <c r="C3405" s="18"/>
      <c r="D3405" s="18"/>
    </row>
    <row r="3406" spans="3:4" x14ac:dyDescent="0.2">
      <c r="C3406" s="18"/>
      <c r="D3406" s="18"/>
    </row>
    <row r="3407" spans="3:4" x14ac:dyDescent="0.2">
      <c r="C3407" s="18"/>
      <c r="D3407" s="18"/>
    </row>
    <row r="3408" spans="3:4" x14ac:dyDescent="0.2">
      <c r="C3408" s="18"/>
      <c r="D3408" s="18"/>
    </row>
    <row r="3409" spans="3:4" x14ac:dyDescent="0.2">
      <c r="C3409" s="18"/>
      <c r="D3409" s="18"/>
    </row>
    <row r="3410" spans="3:4" x14ac:dyDescent="0.2">
      <c r="C3410" s="18"/>
      <c r="D3410" s="18"/>
    </row>
    <row r="3411" spans="3:4" x14ac:dyDescent="0.2">
      <c r="C3411" s="18"/>
      <c r="D3411" s="18"/>
    </row>
    <row r="3412" spans="3:4" x14ac:dyDescent="0.2">
      <c r="C3412" s="18"/>
      <c r="D3412" s="18"/>
    </row>
    <row r="3413" spans="3:4" x14ac:dyDescent="0.2">
      <c r="C3413" s="18"/>
      <c r="D3413" s="18"/>
    </row>
    <row r="3414" spans="3:4" x14ac:dyDescent="0.2">
      <c r="C3414" s="18"/>
      <c r="D3414" s="18"/>
    </row>
    <row r="3415" spans="3:4" x14ac:dyDescent="0.2">
      <c r="C3415" s="18"/>
      <c r="D3415" s="18"/>
    </row>
    <row r="3416" spans="3:4" x14ac:dyDescent="0.2">
      <c r="C3416" s="18"/>
      <c r="D3416" s="18"/>
    </row>
    <row r="3417" spans="3:4" x14ac:dyDescent="0.2">
      <c r="C3417" s="18"/>
      <c r="D3417" s="18"/>
    </row>
    <row r="3418" spans="3:4" x14ac:dyDescent="0.2">
      <c r="C3418" s="18"/>
      <c r="D3418" s="18"/>
    </row>
    <row r="3419" spans="3:4" x14ac:dyDescent="0.2">
      <c r="C3419" s="18"/>
      <c r="D3419" s="18"/>
    </row>
    <row r="3420" spans="3:4" x14ac:dyDescent="0.2">
      <c r="C3420" s="18"/>
      <c r="D3420" s="18"/>
    </row>
    <row r="3421" spans="3:4" x14ac:dyDescent="0.2">
      <c r="C3421" s="18"/>
      <c r="D3421" s="18"/>
    </row>
    <row r="3422" spans="3:4" x14ac:dyDescent="0.2">
      <c r="C3422" s="18"/>
      <c r="D3422" s="18"/>
    </row>
    <row r="3423" spans="3:4" x14ac:dyDescent="0.2">
      <c r="C3423" s="18"/>
      <c r="D3423" s="18"/>
    </row>
    <row r="3424" spans="3:4" x14ac:dyDescent="0.2">
      <c r="C3424" s="18"/>
      <c r="D3424" s="18"/>
    </row>
    <row r="3425" spans="3:4" x14ac:dyDescent="0.2">
      <c r="C3425" s="18"/>
      <c r="D3425" s="18"/>
    </row>
    <row r="3426" spans="3:4" x14ac:dyDescent="0.2">
      <c r="C3426" s="18"/>
      <c r="D3426" s="18"/>
    </row>
    <row r="3427" spans="3:4" x14ac:dyDescent="0.2">
      <c r="C3427" s="18"/>
      <c r="D3427" s="18"/>
    </row>
    <row r="3428" spans="3:4" x14ac:dyDescent="0.2">
      <c r="C3428" s="18"/>
      <c r="D3428" s="18"/>
    </row>
    <row r="3429" spans="3:4" x14ac:dyDescent="0.2">
      <c r="C3429" s="18"/>
      <c r="D3429" s="18"/>
    </row>
    <row r="3430" spans="3:4" x14ac:dyDescent="0.2">
      <c r="C3430" s="18"/>
      <c r="D3430" s="18"/>
    </row>
    <row r="3431" spans="3:4" x14ac:dyDescent="0.2">
      <c r="C3431" s="18"/>
      <c r="D3431" s="18"/>
    </row>
    <row r="3432" spans="3:4" x14ac:dyDescent="0.2">
      <c r="C3432" s="18"/>
      <c r="D3432" s="18"/>
    </row>
    <row r="3433" spans="3:4" x14ac:dyDescent="0.2">
      <c r="C3433" s="18"/>
      <c r="D3433" s="18"/>
    </row>
    <row r="3434" spans="3:4" x14ac:dyDescent="0.2">
      <c r="C3434" s="18"/>
      <c r="D3434" s="18"/>
    </row>
    <row r="3435" spans="3:4" x14ac:dyDescent="0.2">
      <c r="C3435" s="18"/>
      <c r="D3435" s="18"/>
    </row>
    <row r="3436" spans="3:4" x14ac:dyDescent="0.2">
      <c r="C3436" s="18"/>
      <c r="D3436" s="18"/>
    </row>
    <row r="3437" spans="3:4" x14ac:dyDescent="0.2">
      <c r="C3437" s="18"/>
      <c r="D3437" s="18"/>
    </row>
    <row r="3438" spans="3:4" x14ac:dyDescent="0.2">
      <c r="C3438" s="18"/>
      <c r="D3438" s="18"/>
    </row>
    <row r="3439" spans="3:4" x14ac:dyDescent="0.2">
      <c r="C3439" s="18"/>
      <c r="D3439" s="18"/>
    </row>
    <row r="3440" spans="3:4" x14ac:dyDescent="0.2">
      <c r="C3440" s="18"/>
      <c r="D3440" s="18"/>
    </row>
    <row r="3441" spans="3:4" x14ac:dyDescent="0.2">
      <c r="C3441" s="18"/>
      <c r="D3441" s="18"/>
    </row>
    <row r="3442" spans="3:4" x14ac:dyDescent="0.2">
      <c r="C3442" s="18"/>
      <c r="D3442" s="18"/>
    </row>
    <row r="3443" spans="3:4" x14ac:dyDescent="0.2">
      <c r="C3443" s="18"/>
      <c r="D3443" s="18"/>
    </row>
    <row r="3444" spans="3:4" x14ac:dyDescent="0.2">
      <c r="C3444" s="18"/>
      <c r="D3444" s="18"/>
    </row>
    <row r="3445" spans="3:4" x14ac:dyDescent="0.2">
      <c r="C3445" s="18"/>
      <c r="D3445" s="18"/>
    </row>
    <row r="3446" spans="3:4" x14ac:dyDescent="0.2">
      <c r="C3446" s="18"/>
      <c r="D3446" s="18"/>
    </row>
    <row r="3447" spans="3:4" x14ac:dyDescent="0.2">
      <c r="C3447" s="18"/>
      <c r="D3447" s="18"/>
    </row>
    <row r="3448" spans="3:4" x14ac:dyDescent="0.2">
      <c r="C3448" s="18"/>
      <c r="D3448" s="18"/>
    </row>
    <row r="3449" spans="3:4" x14ac:dyDescent="0.2">
      <c r="C3449" s="18"/>
      <c r="D3449" s="18"/>
    </row>
    <row r="3450" spans="3:4" x14ac:dyDescent="0.2">
      <c r="C3450" s="18"/>
      <c r="D3450" s="18"/>
    </row>
    <row r="3451" spans="3:4" x14ac:dyDescent="0.2">
      <c r="C3451" s="18"/>
      <c r="D3451" s="18"/>
    </row>
    <row r="3452" spans="3:4" x14ac:dyDescent="0.2">
      <c r="C3452" s="18"/>
      <c r="D3452" s="18"/>
    </row>
    <row r="3453" spans="3:4" x14ac:dyDescent="0.2">
      <c r="C3453" s="18"/>
      <c r="D3453" s="18"/>
    </row>
    <row r="3454" spans="3:4" x14ac:dyDescent="0.2">
      <c r="C3454" s="18"/>
      <c r="D3454" s="18"/>
    </row>
    <row r="3455" spans="3:4" x14ac:dyDescent="0.2">
      <c r="C3455" s="18"/>
      <c r="D3455" s="18"/>
    </row>
    <row r="3456" spans="3:4" x14ac:dyDescent="0.2">
      <c r="C3456" s="18"/>
      <c r="D3456" s="18"/>
    </row>
    <row r="3457" spans="3:4" x14ac:dyDescent="0.2">
      <c r="C3457" s="18"/>
      <c r="D3457" s="18"/>
    </row>
    <row r="3458" spans="3:4" x14ac:dyDescent="0.2">
      <c r="C3458" s="18"/>
      <c r="D3458" s="18"/>
    </row>
    <row r="3459" spans="3:4" x14ac:dyDescent="0.2">
      <c r="C3459" s="18"/>
      <c r="D3459" s="18"/>
    </row>
    <row r="3460" spans="3:4" x14ac:dyDescent="0.2">
      <c r="C3460" s="18"/>
      <c r="D3460" s="18"/>
    </row>
    <row r="3461" spans="3:4" x14ac:dyDescent="0.2">
      <c r="C3461" s="18"/>
      <c r="D3461" s="18"/>
    </row>
    <row r="3462" spans="3:4" x14ac:dyDescent="0.2">
      <c r="C3462" s="18"/>
      <c r="D3462" s="18"/>
    </row>
    <row r="3463" spans="3:4" x14ac:dyDescent="0.2">
      <c r="C3463" s="18"/>
      <c r="D3463" s="18"/>
    </row>
    <row r="3464" spans="3:4" x14ac:dyDescent="0.2">
      <c r="C3464" s="18"/>
      <c r="D3464" s="18"/>
    </row>
    <row r="3465" spans="3:4" x14ac:dyDescent="0.2">
      <c r="C3465" s="18"/>
      <c r="D3465" s="18"/>
    </row>
    <row r="3466" spans="3:4" x14ac:dyDescent="0.2">
      <c r="C3466" s="18"/>
      <c r="D3466" s="18"/>
    </row>
    <row r="3467" spans="3:4" x14ac:dyDescent="0.2">
      <c r="C3467" s="18"/>
      <c r="D3467" s="18"/>
    </row>
    <row r="3468" spans="3:4" x14ac:dyDescent="0.2">
      <c r="C3468" s="18"/>
      <c r="D3468" s="18"/>
    </row>
    <row r="3469" spans="3:4" x14ac:dyDescent="0.2">
      <c r="C3469" s="18"/>
      <c r="D3469" s="18"/>
    </row>
    <row r="3470" spans="3:4" x14ac:dyDescent="0.2">
      <c r="C3470" s="18"/>
      <c r="D3470" s="18"/>
    </row>
    <row r="3471" spans="3:4" x14ac:dyDescent="0.2">
      <c r="C3471" s="18"/>
      <c r="D3471" s="18"/>
    </row>
    <row r="3472" spans="3:4" x14ac:dyDescent="0.2">
      <c r="C3472" s="18"/>
      <c r="D3472" s="18"/>
    </row>
    <row r="3473" spans="3:4" x14ac:dyDescent="0.2">
      <c r="C3473" s="18"/>
      <c r="D3473" s="18"/>
    </row>
    <row r="3474" spans="3:4" x14ac:dyDescent="0.2">
      <c r="C3474" s="18"/>
      <c r="D3474" s="18"/>
    </row>
    <row r="3475" spans="3:4" x14ac:dyDescent="0.2">
      <c r="C3475" s="18"/>
      <c r="D3475" s="18"/>
    </row>
    <row r="3476" spans="3:4" x14ac:dyDescent="0.2">
      <c r="C3476" s="18"/>
      <c r="D3476" s="18"/>
    </row>
    <row r="3477" spans="3:4" x14ac:dyDescent="0.2">
      <c r="C3477" s="18"/>
      <c r="D3477" s="18"/>
    </row>
    <row r="3478" spans="3:4" x14ac:dyDescent="0.2">
      <c r="C3478" s="18"/>
      <c r="D3478" s="18"/>
    </row>
    <row r="3479" spans="3:4" x14ac:dyDescent="0.2">
      <c r="C3479" s="18"/>
      <c r="D3479" s="18"/>
    </row>
    <row r="3480" spans="3:4" x14ac:dyDescent="0.2">
      <c r="C3480" s="18"/>
      <c r="D3480" s="18"/>
    </row>
    <row r="3481" spans="3:4" x14ac:dyDescent="0.2">
      <c r="C3481" s="18"/>
      <c r="D3481" s="18"/>
    </row>
    <row r="3482" spans="3:4" x14ac:dyDescent="0.2">
      <c r="C3482" s="18"/>
      <c r="D3482" s="18"/>
    </row>
    <row r="3483" spans="3:4" x14ac:dyDescent="0.2">
      <c r="C3483" s="18"/>
      <c r="D3483" s="18"/>
    </row>
    <row r="3484" spans="3:4" x14ac:dyDescent="0.2">
      <c r="C3484" s="18"/>
      <c r="D3484" s="18"/>
    </row>
    <row r="3485" spans="3:4" x14ac:dyDescent="0.2">
      <c r="C3485" s="18"/>
      <c r="D3485" s="18"/>
    </row>
    <row r="3486" spans="3:4" x14ac:dyDescent="0.2">
      <c r="C3486" s="18"/>
      <c r="D3486" s="18"/>
    </row>
    <row r="3487" spans="3:4" x14ac:dyDescent="0.2">
      <c r="C3487" s="18"/>
      <c r="D3487" s="18"/>
    </row>
    <row r="3488" spans="3:4" x14ac:dyDescent="0.2">
      <c r="C3488" s="18"/>
      <c r="D3488" s="18"/>
    </row>
    <row r="3489" spans="3:4" x14ac:dyDescent="0.2">
      <c r="C3489" s="18"/>
      <c r="D3489" s="18"/>
    </row>
    <row r="3490" spans="3:4" x14ac:dyDescent="0.2">
      <c r="C3490" s="18"/>
      <c r="D3490" s="18"/>
    </row>
    <row r="3491" spans="3:4" x14ac:dyDescent="0.2">
      <c r="C3491" s="18"/>
      <c r="D3491" s="18"/>
    </row>
    <row r="3492" spans="3:4" x14ac:dyDescent="0.2">
      <c r="C3492" s="18"/>
      <c r="D3492" s="18"/>
    </row>
    <row r="3493" spans="3:4" x14ac:dyDescent="0.2">
      <c r="C3493" s="18"/>
      <c r="D3493" s="18"/>
    </row>
    <row r="3494" spans="3:4" x14ac:dyDescent="0.2">
      <c r="C3494" s="18"/>
      <c r="D3494" s="18"/>
    </row>
    <row r="3495" spans="3:4" x14ac:dyDescent="0.2">
      <c r="C3495" s="18"/>
      <c r="D3495" s="18"/>
    </row>
    <row r="3496" spans="3:4" x14ac:dyDescent="0.2">
      <c r="C3496" s="18"/>
      <c r="D3496" s="18"/>
    </row>
    <row r="3497" spans="3:4" x14ac:dyDescent="0.2">
      <c r="C3497" s="18"/>
      <c r="D3497" s="18"/>
    </row>
    <row r="3498" spans="3:4" x14ac:dyDescent="0.2">
      <c r="C3498" s="18"/>
      <c r="D3498" s="18"/>
    </row>
    <row r="3499" spans="3:4" x14ac:dyDescent="0.2">
      <c r="C3499" s="18"/>
      <c r="D3499" s="18"/>
    </row>
    <row r="3500" spans="3:4" x14ac:dyDescent="0.2">
      <c r="C3500" s="18"/>
      <c r="D3500" s="18"/>
    </row>
    <row r="3501" spans="3:4" x14ac:dyDescent="0.2">
      <c r="C3501" s="18"/>
      <c r="D3501" s="18"/>
    </row>
    <row r="3502" spans="3:4" x14ac:dyDescent="0.2">
      <c r="C3502" s="18"/>
      <c r="D3502" s="18"/>
    </row>
    <row r="3503" spans="3:4" x14ac:dyDescent="0.2">
      <c r="C3503" s="18"/>
      <c r="D3503" s="18"/>
    </row>
    <row r="3504" spans="3:4" x14ac:dyDescent="0.2">
      <c r="C3504" s="18"/>
      <c r="D3504" s="18"/>
    </row>
    <row r="3505" spans="3:4" x14ac:dyDescent="0.2">
      <c r="C3505" s="18"/>
      <c r="D3505" s="18"/>
    </row>
    <row r="3506" spans="3:4" x14ac:dyDescent="0.2">
      <c r="C3506" s="18"/>
      <c r="D3506" s="18"/>
    </row>
    <row r="3507" spans="3:4" x14ac:dyDescent="0.2">
      <c r="C3507" s="18"/>
      <c r="D3507" s="18"/>
    </row>
    <row r="3508" spans="3:4" x14ac:dyDescent="0.2">
      <c r="C3508" s="18"/>
      <c r="D3508" s="18"/>
    </row>
    <row r="3509" spans="3:4" x14ac:dyDescent="0.2">
      <c r="C3509" s="18"/>
      <c r="D3509" s="18"/>
    </row>
    <row r="3510" spans="3:4" x14ac:dyDescent="0.2">
      <c r="C3510" s="18"/>
      <c r="D3510" s="18"/>
    </row>
    <row r="3511" spans="3:4" x14ac:dyDescent="0.2">
      <c r="C3511" s="18"/>
      <c r="D3511" s="18"/>
    </row>
    <row r="3512" spans="3:4" x14ac:dyDescent="0.2">
      <c r="C3512" s="18"/>
      <c r="D3512" s="18"/>
    </row>
    <row r="3513" spans="3:4" x14ac:dyDescent="0.2">
      <c r="C3513" s="18"/>
      <c r="D3513" s="18"/>
    </row>
    <row r="3514" spans="3:4" x14ac:dyDescent="0.2">
      <c r="C3514" s="18"/>
      <c r="D3514" s="18"/>
    </row>
    <row r="3515" spans="3:4" x14ac:dyDescent="0.2">
      <c r="C3515" s="18"/>
      <c r="D3515" s="18"/>
    </row>
    <row r="3516" spans="3:4" x14ac:dyDescent="0.2">
      <c r="C3516" s="18"/>
      <c r="D3516" s="18"/>
    </row>
    <row r="3517" spans="3:4" x14ac:dyDescent="0.2">
      <c r="C3517" s="18"/>
      <c r="D3517" s="18"/>
    </row>
    <row r="3518" spans="3:4" x14ac:dyDescent="0.2">
      <c r="C3518" s="18"/>
      <c r="D3518" s="18"/>
    </row>
    <row r="3519" spans="3:4" x14ac:dyDescent="0.2">
      <c r="C3519" s="18"/>
      <c r="D3519" s="18"/>
    </row>
    <row r="3520" spans="3:4" x14ac:dyDescent="0.2">
      <c r="C3520" s="18"/>
      <c r="D3520" s="18"/>
    </row>
    <row r="3521" spans="3:4" x14ac:dyDescent="0.2">
      <c r="C3521" s="18"/>
      <c r="D3521" s="18"/>
    </row>
    <row r="3522" spans="3:4" x14ac:dyDescent="0.2">
      <c r="C3522" s="18"/>
      <c r="D3522" s="18"/>
    </row>
    <row r="3523" spans="3:4" x14ac:dyDescent="0.2">
      <c r="C3523" s="18"/>
      <c r="D3523" s="18"/>
    </row>
    <row r="3524" spans="3:4" x14ac:dyDescent="0.2">
      <c r="C3524" s="18"/>
      <c r="D3524" s="18"/>
    </row>
    <row r="3525" spans="3:4" x14ac:dyDescent="0.2">
      <c r="C3525" s="18"/>
      <c r="D3525" s="18"/>
    </row>
    <row r="3526" spans="3:4" x14ac:dyDescent="0.2">
      <c r="C3526" s="18"/>
      <c r="D3526" s="18"/>
    </row>
    <row r="3527" spans="3:4" x14ac:dyDescent="0.2">
      <c r="C3527" s="18"/>
      <c r="D3527" s="18"/>
    </row>
    <row r="3528" spans="3:4" x14ac:dyDescent="0.2">
      <c r="C3528" s="18"/>
      <c r="D3528" s="18"/>
    </row>
    <row r="3529" spans="3:4" x14ac:dyDescent="0.2">
      <c r="C3529" s="18"/>
      <c r="D3529" s="18"/>
    </row>
    <row r="3530" spans="3:4" x14ac:dyDescent="0.2">
      <c r="C3530" s="18"/>
      <c r="D3530" s="18"/>
    </row>
    <row r="3531" spans="3:4" x14ac:dyDescent="0.2">
      <c r="C3531" s="18"/>
      <c r="D3531" s="18"/>
    </row>
    <row r="3532" spans="3:4" x14ac:dyDescent="0.2">
      <c r="C3532" s="18"/>
      <c r="D3532" s="18"/>
    </row>
    <row r="3533" spans="3:4" x14ac:dyDescent="0.2">
      <c r="C3533" s="18"/>
      <c r="D3533" s="18"/>
    </row>
    <row r="3534" spans="3:4" x14ac:dyDescent="0.2">
      <c r="C3534" s="18"/>
      <c r="D3534" s="18"/>
    </row>
    <row r="3535" spans="3:4" x14ac:dyDescent="0.2">
      <c r="C3535" s="18"/>
      <c r="D3535" s="18"/>
    </row>
    <row r="3536" spans="3:4" x14ac:dyDescent="0.2">
      <c r="C3536" s="18"/>
      <c r="D3536" s="18"/>
    </row>
    <row r="3537" spans="3:4" x14ac:dyDescent="0.2">
      <c r="C3537" s="18"/>
      <c r="D3537" s="18"/>
    </row>
    <row r="3538" spans="3:4" x14ac:dyDescent="0.2">
      <c r="C3538" s="18"/>
      <c r="D3538" s="18"/>
    </row>
    <row r="3539" spans="3:4" x14ac:dyDescent="0.2">
      <c r="C3539" s="18"/>
      <c r="D3539" s="18"/>
    </row>
    <row r="3540" spans="3:4" x14ac:dyDescent="0.2">
      <c r="C3540" s="18"/>
      <c r="D3540" s="18"/>
    </row>
    <row r="3541" spans="3:4" x14ac:dyDescent="0.2">
      <c r="C3541" s="18"/>
      <c r="D3541" s="18"/>
    </row>
    <row r="3542" spans="3:4" x14ac:dyDescent="0.2">
      <c r="C3542" s="18"/>
      <c r="D3542" s="18"/>
    </row>
    <row r="3543" spans="3:4" x14ac:dyDescent="0.2">
      <c r="C3543" s="18"/>
      <c r="D3543" s="18"/>
    </row>
    <row r="3544" spans="3:4" x14ac:dyDescent="0.2">
      <c r="C3544" s="18"/>
      <c r="D3544" s="18"/>
    </row>
    <row r="3545" spans="3:4" x14ac:dyDescent="0.2">
      <c r="C3545" s="18"/>
      <c r="D3545" s="18"/>
    </row>
    <row r="3546" spans="3:4" x14ac:dyDescent="0.2">
      <c r="C3546" s="18"/>
      <c r="D3546" s="18"/>
    </row>
    <row r="3547" spans="3:4" x14ac:dyDescent="0.2">
      <c r="C3547" s="18"/>
      <c r="D3547" s="18"/>
    </row>
    <row r="3548" spans="3:4" x14ac:dyDescent="0.2">
      <c r="C3548" s="18"/>
      <c r="D3548" s="18"/>
    </row>
    <row r="3549" spans="3:4" x14ac:dyDescent="0.2">
      <c r="C3549" s="18"/>
      <c r="D3549" s="18"/>
    </row>
    <row r="3550" spans="3:4" x14ac:dyDescent="0.2">
      <c r="C3550" s="18"/>
      <c r="D3550" s="18"/>
    </row>
    <row r="3551" spans="3:4" x14ac:dyDescent="0.2">
      <c r="C3551" s="18"/>
      <c r="D3551" s="18"/>
    </row>
    <row r="3552" spans="3:4" x14ac:dyDescent="0.2">
      <c r="C3552" s="18"/>
      <c r="D3552" s="18"/>
    </row>
    <row r="3553" spans="3:4" x14ac:dyDescent="0.2">
      <c r="C3553" s="18"/>
      <c r="D3553" s="18"/>
    </row>
    <row r="3554" spans="3:4" x14ac:dyDescent="0.2">
      <c r="C3554" s="18"/>
      <c r="D3554" s="18"/>
    </row>
    <row r="3555" spans="3:4" x14ac:dyDescent="0.2">
      <c r="C3555" s="18"/>
      <c r="D3555" s="18"/>
    </row>
    <row r="3556" spans="3:4" x14ac:dyDescent="0.2">
      <c r="C3556" s="18"/>
      <c r="D3556" s="18"/>
    </row>
    <row r="3557" spans="3:4" x14ac:dyDescent="0.2">
      <c r="C3557" s="18"/>
      <c r="D3557" s="18"/>
    </row>
    <row r="3558" spans="3:4" x14ac:dyDescent="0.2">
      <c r="C3558" s="18"/>
      <c r="D3558" s="18"/>
    </row>
    <row r="3559" spans="3:4" x14ac:dyDescent="0.2">
      <c r="C3559" s="18"/>
      <c r="D3559" s="18"/>
    </row>
    <row r="3560" spans="3:4" x14ac:dyDescent="0.2">
      <c r="C3560" s="18"/>
      <c r="D3560" s="18"/>
    </row>
    <row r="3561" spans="3:4" x14ac:dyDescent="0.2">
      <c r="C3561" s="18"/>
      <c r="D3561" s="18"/>
    </row>
    <row r="3562" spans="3:4" x14ac:dyDescent="0.2">
      <c r="C3562" s="18"/>
      <c r="D3562" s="18"/>
    </row>
    <row r="3563" spans="3:4" x14ac:dyDescent="0.2">
      <c r="C3563" s="18"/>
      <c r="D3563" s="18"/>
    </row>
    <row r="3564" spans="3:4" x14ac:dyDescent="0.2">
      <c r="C3564" s="18"/>
      <c r="D3564" s="18"/>
    </row>
    <row r="3565" spans="3:4" x14ac:dyDescent="0.2">
      <c r="C3565" s="18"/>
      <c r="D3565" s="18"/>
    </row>
    <row r="3566" spans="3:4" x14ac:dyDescent="0.2">
      <c r="C3566" s="18"/>
      <c r="D3566" s="18"/>
    </row>
    <row r="3567" spans="3:4" x14ac:dyDescent="0.2">
      <c r="C3567" s="18"/>
      <c r="D3567" s="18"/>
    </row>
    <row r="3568" spans="3:4" x14ac:dyDescent="0.2">
      <c r="C3568" s="18"/>
      <c r="D3568" s="18"/>
    </row>
    <row r="3569" spans="3:4" x14ac:dyDescent="0.2">
      <c r="C3569" s="18"/>
      <c r="D3569" s="18"/>
    </row>
    <row r="3570" spans="3:4" x14ac:dyDescent="0.2">
      <c r="C3570" s="18"/>
      <c r="D3570" s="18"/>
    </row>
    <row r="3571" spans="3:4" x14ac:dyDescent="0.2">
      <c r="C3571" s="18"/>
      <c r="D3571" s="18"/>
    </row>
    <row r="3572" spans="3:4" x14ac:dyDescent="0.2">
      <c r="C3572" s="18"/>
      <c r="D3572" s="18"/>
    </row>
    <row r="3573" spans="3:4" x14ac:dyDescent="0.2">
      <c r="C3573" s="18"/>
      <c r="D3573" s="18"/>
    </row>
    <row r="3574" spans="3:4" x14ac:dyDescent="0.2">
      <c r="C3574" s="18"/>
      <c r="D3574" s="18"/>
    </row>
    <row r="3575" spans="3:4" x14ac:dyDescent="0.2">
      <c r="C3575" s="18"/>
      <c r="D3575" s="18"/>
    </row>
    <row r="3576" spans="3:4" x14ac:dyDescent="0.2">
      <c r="C3576" s="18"/>
      <c r="D3576" s="18"/>
    </row>
    <row r="3577" spans="3:4" x14ac:dyDescent="0.2">
      <c r="C3577" s="18"/>
      <c r="D3577" s="18"/>
    </row>
    <row r="3578" spans="3:4" x14ac:dyDescent="0.2">
      <c r="C3578" s="18"/>
      <c r="D3578" s="18"/>
    </row>
    <row r="3579" spans="3:4" x14ac:dyDescent="0.2">
      <c r="C3579" s="18"/>
      <c r="D3579" s="18"/>
    </row>
    <row r="3580" spans="3:4" x14ac:dyDescent="0.2">
      <c r="C3580" s="18"/>
      <c r="D3580" s="18"/>
    </row>
    <row r="3581" spans="3:4" x14ac:dyDescent="0.2">
      <c r="C3581" s="18"/>
      <c r="D3581" s="18"/>
    </row>
    <row r="3582" spans="3:4" x14ac:dyDescent="0.2">
      <c r="C3582" s="18"/>
      <c r="D3582" s="18"/>
    </row>
    <row r="3583" spans="3:4" x14ac:dyDescent="0.2">
      <c r="C3583" s="18"/>
      <c r="D3583" s="18"/>
    </row>
    <row r="3584" spans="3:4" x14ac:dyDescent="0.2">
      <c r="C3584" s="18"/>
      <c r="D3584" s="18"/>
    </row>
    <row r="3585" spans="3:4" x14ac:dyDescent="0.2">
      <c r="C3585" s="18"/>
      <c r="D3585" s="18"/>
    </row>
    <row r="3586" spans="3:4" x14ac:dyDescent="0.2">
      <c r="C3586" s="18"/>
      <c r="D3586" s="18"/>
    </row>
    <row r="3587" spans="3:4" x14ac:dyDescent="0.2">
      <c r="C3587" s="18"/>
      <c r="D3587" s="18"/>
    </row>
    <row r="3588" spans="3:4" x14ac:dyDescent="0.2">
      <c r="C3588" s="18"/>
      <c r="D3588" s="18"/>
    </row>
    <row r="3589" spans="3:4" x14ac:dyDescent="0.2">
      <c r="C3589" s="18"/>
      <c r="D3589" s="18"/>
    </row>
    <row r="3590" spans="3:4" x14ac:dyDescent="0.2">
      <c r="C3590" s="18"/>
      <c r="D3590" s="18"/>
    </row>
    <row r="3591" spans="3:4" x14ac:dyDescent="0.2">
      <c r="C3591" s="18"/>
      <c r="D3591" s="18"/>
    </row>
    <row r="3592" spans="3:4" x14ac:dyDescent="0.2">
      <c r="C3592" s="18"/>
      <c r="D3592" s="18"/>
    </row>
    <row r="3593" spans="3:4" x14ac:dyDescent="0.2">
      <c r="C3593" s="18"/>
      <c r="D3593" s="18"/>
    </row>
    <row r="3594" spans="3:4" x14ac:dyDescent="0.2">
      <c r="C3594" s="18"/>
      <c r="D3594" s="18"/>
    </row>
    <row r="3595" spans="3:4" x14ac:dyDescent="0.2">
      <c r="C3595" s="18"/>
      <c r="D3595" s="18"/>
    </row>
    <row r="3596" spans="3:4" x14ac:dyDescent="0.2">
      <c r="C3596" s="18"/>
      <c r="D3596" s="18"/>
    </row>
    <row r="3597" spans="3:4" x14ac:dyDescent="0.2">
      <c r="C3597" s="18"/>
      <c r="D3597" s="18"/>
    </row>
    <row r="3598" spans="3:4" x14ac:dyDescent="0.2">
      <c r="C3598" s="18"/>
      <c r="D3598" s="18"/>
    </row>
    <row r="3599" spans="3:4" x14ac:dyDescent="0.2">
      <c r="C3599" s="18"/>
      <c r="D3599" s="18"/>
    </row>
    <row r="3600" spans="3:4" x14ac:dyDescent="0.2">
      <c r="C3600" s="18"/>
      <c r="D3600" s="18"/>
    </row>
    <row r="3601" spans="3:4" x14ac:dyDescent="0.2">
      <c r="C3601" s="18"/>
      <c r="D3601" s="18"/>
    </row>
    <row r="3602" spans="3:4" x14ac:dyDescent="0.2">
      <c r="C3602" s="18"/>
      <c r="D3602" s="18"/>
    </row>
    <row r="3603" spans="3:4" x14ac:dyDescent="0.2">
      <c r="C3603" s="18"/>
      <c r="D3603" s="18"/>
    </row>
    <row r="3604" spans="3:4" x14ac:dyDescent="0.2">
      <c r="C3604" s="18"/>
      <c r="D3604" s="18"/>
    </row>
    <row r="3605" spans="3:4" x14ac:dyDescent="0.2">
      <c r="C3605" s="18"/>
      <c r="D3605" s="18"/>
    </row>
    <row r="3606" spans="3:4" x14ac:dyDescent="0.2">
      <c r="C3606" s="18"/>
      <c r="D3606" s="18"/>
    </row>
    <row r="3607" spans="3:4" x14ac:dyDescent="0.2">
      <c r="C3607" s="18"/>
      <c r="D3607" s="18"/>
    </row>
    <row r="3608" spans="3:4" x14ac:dyDescent="0.2">
      <c r="C3608" s="18"/>
      <c r="D3608" s="18"/>
    </row>
    <row r="3609" spans="3:4" x14ac:dyDescent="0.2">
      <c r="C3609" s="18"/>
      <c r="D3609" s="18"/>
    </row>
    <row r="3610" spans="3:4" x14ac:dyDescent="0.2">
      <c r="C3610" s="18"/>
      <c r="D3610" s="18"/>
    </row>
    <row r="3611" spans="3:4" x14ac:dyDescent="0.2">
      <c r="C3611" s="18"/>
      <c r="D3611" s="18"/>
    </row>
    <row r="3612" spans="3:4" x14ac:dyDescent="0.2">
      <c r="C3612" s="18"/>
      <c r="D3612" s="18"/>
    </row>
    <row r="3613" spans="3:4" x14ac:dyDescent="0.2">
      <c r="C3613" s="18"/>
      <c r="D3613" s="18"/>
    </row>
    <row r="3614" spans="3:4" x14ac:dyDescent="0.2">
      <c r="C3614" s="18"/>
      <c r="D3614" s="18"/>
    </row>
    <row r="3615" spans="3:4" x14ac:dyDescent="0.2">
      <c r="C3615" s="18"/>
      <c r="D3615" s="18"/>
    </row>
    <row r="3616" spans="3:4" x14ac:dyDescent="0.2">
      <c r="C3616" s="18"/>
      <c r="D3616" s="18"/>
    </row>
    <row r="3617" spans="3:4" x14ac:dyDescent="0.2">
      <c r="C3617" s="18"/>
      <c r="D3617" s="18"/>
    </row>
    <row r="3618" spans="3:4" x14ac:dyDescent="0.2">
      <c r="C3618" s="18"/>
      <c r="D3618" s="18"/>
    </row>
    <row r="3619" spans="3:4" x14ac:dyDescent="0.2">
      <c r="C3619" s="18"/>
      <c r="D3619" s="18"/>
    </row>
    <row r="3620" spans="3:4" x14ac:dyDescent="0.2">
      <c r="C3620" s="18"/>
      <c r="D3620" s="18"/>
    </row>
    <row r="3621" spans="3:4" x14ac:dyDescent="0.2">
      <c r="C3621" s="18"/>
      <c r="D3621" s="18"/>
    </row>
    <row r="3622" spans="3:4" x14ac:dyDescent="0.2">
      <c r="C3622" s="18"/>
      <c r="D3622" s="18"/>
    </row>
    <row r="3623" spans="3:4" x14ac:dyDescent="0.2">
      <c r="C3623" s="18"/>
      <c r="D3623" s="18"/>
    </row>
    <row r="3624" spans="3:4" x14ac:dyDescent="0.2">
      <c r="C3624" s="18"/>
      <c r="D3624" s="18"/>
    </row>
    <row r="3625" spans="3:4" x14ac:dyDescent="0.2">
      <c r="C3625" s="18"/>
      <c r="D3625" s="18"/>
    </row>
    <row r="3626" spans="3:4" x14ac:dyDescent="0.2">
      <c r="C3626" s="18"/>
      <c r="D3626" s="18"/>
    </row>
    <row r="3627" spans="3:4" x14ac:dyDescent="0.2">
      <c r="C3627" s="18"/>
      <c r="D3627" s="18"/>
    </row>
    <row r="3628" spans="3:4" x14ac:dyDescent="0.2">
      <c r="C3628" s="18"/>
      <c r="D3628" s="18"/>
    </row>
    <row r="3629" spans="3:4" x14ac:dyDescent="0.2">
      <c r="C3629" s="18"/>
      <c r="D3629" s="18"/>
    </row>
    <row r="3630" spans="3:4" x14ac:dyDescent="0.2">
      <c r="C3630" s="18"/>
      <c r="D3630" s="18"/>
    </row>
    <row r="3631" spans="3:4" x14ac:dyDescent="0.2">
      <c r="C3631" s="18"/>
      <c r="D3631" s="18"/>
    </row>
    <row r="3632" spans="3:4" x14ac:dyDescent="0.2">
      <c r="C3632" s="18"/>
      <c r="D3632" s="18"/>
    </row>
    <row r="3633" spans="3:4" x14ac:dyDescent="0.2">
      <c r="C3633" s="18"/>
      <c r="D3633" s="18"/>
    </row>
    <row r="3634" spans="3:4" x14ac:dyDescent="0.2">
      <c r="C3634" s="18"/>
      <c r="D3634" s="18"/>
    </row>
    <row r="3635" spans="3:4" x14ac:dyDescent="0.2">
      <c r="C3635" s="18"/>
      <c r="D3635" s="18"/>
    </row>
    <row r="3636" spans="3:4" x14ac:dyDescent="0.2">
      <c r="C3636" s="18"/>
      <c r="D3636" s="18"/>
    </row>
    <row r="3637" spans="3:4" x14ac:dyDescent="0.2">
      <c r="C3637" s="18"/>
      <c r="D3637" s="18"/>
    </row>
    <row r="3638" spans="3:4" x14ac:dyDescent="0.2">
      <c r="C3638" s="18"/>
      <c r="D3638" s="18"/>
    </row>
    <row r="3639" spans="3:4" x14ac:dyDescent="0.2">
      <c r="C3639" s="18"/>
      <c r="D3639" s="18"/>
    </row>
    <row r="3640" spans="3:4" x14ac:dyDescent="0.2">
      <c r="C3640" s="18"/>
      <c r="D3640" s="18"/>
    </row>
    <row r="3641" spans="3:4" x14ac:dyDescent="0.2">
      <c r="C3641" s="18"/>
      <c r="D3641" s="18"/>
    </row>
    <row r="3642" spans="3:4" x14ac:dyDescent="0.2">
      <c r="C3642" s="18"/>
      <c r="D3642" s="18"/>
    </row>
    <row r="3643" spans="3:4" x14ac:dyDescent="0.2">
      <c r="C3643" s="18"/>
      <c r="D3643" s="18"/>
    </row>
    <row r="3644" spans="3:4" x14ac:dyDescent="0.2">
      <c r="C3644" s="18"/>
      <c r="D3644" s="18"/>
    </row>
    <row r="3645" spans="3:4" x14ac:dyDescent="0.2">
      <c r="C3645" s="18"/>
      <c r="D3645" s="18"/>
    </row>
    <row r="3646" spans="3:4" x14ac:dyDescent="0.2">
      <c r="C3646" s="18"/>
      <c r="D3646" s="18"/>
    </row>
    <row r="3647" spans="3:4" x14ac:dyDescent="0.2">
      <c r="C3647" s="18"/>
      <c r="D3647" s="18"/>
    </row>
    <row r="3648" spans="3:4" x14ac:dyDescent="0.2">
      <c r="C3648" s="18"/>
      <c r="D3648" s="18"/>
    </row>
    <row r="3649" spans="3:4" x14ac:dyDescent="0.2">
      <c r="C3649" s="18"/>
      <c r="D3649" s="18"/>
    </row>
    <row r="3650" spans="3:4" x14ac:dyDescent="0.2">
      <c r="C3650" s="18"/>
      <c r="D3650" s="18"/>
    </row>
    <row r="3651" spans="3:4" x14ac:dyDescent="0.2">
      <c r="C3651" s="18"/>
      <c r="D3651" s="18"/>
    </row>
    <row r="3652" spans="3:4" x14ac:dyDescent="0.2">
      <c r="C3652" s="18"/>
      <c r="D3652" s="18"/>
    </row>
    <row r="3653" spans="3:4" x14ac:dyDescent="0.2">
      <c r="C3653" s="18"/>
      <c r="D3653" s="18"/>
    </row>
    <row r="3654" spans="3:4" x14ac:dyDescent="0.2">
      <c r="C3654" s="18"/>
      <c r="D3654" s="18"/>
    </row>
    <row r="3655" spans="3:4" x14ac:dyDescent="0.2">
      <c r="C3655" s="18"/>
      <c r="D3655" s="18"/>
    </row>
    <row r="3656" spans="3:4" x14ac:dyDescent="0.2">
      <c r="C3656" s="18"/>
      <c r="D3656" s="18"/>
    </row>
    <row r="3657" spans="3:4" x14ac:dyDescent="0.2">
      <c r="C3657" s="18"/>
      <c r="D3657" s="18"/>
    </row>
    <row r="3658" spans="3:4" x14ac:dyDescent="0.2">
      <c r="C3658" s="18"/>
      <c r="D3658" s="18"/>
    </row>
    <row r="3659" spans="3:4" x14ac:dyDescent="0.2">
      <c r="C3659" s="18"/>
      <c r="D3659" s="18"/>
    </row>
    <row r="3660" spans="3:4" x14ac:dyDescent="0.2">
      <c r="C3660" s="18"/>
      <c r="D3660" s="18"/>
    </row>
    <row r="3661" spans="3:4" x14ac:dyDescent="0.2">
      <c r="C3661" s="18"/>
      <c r="D3661" s="18"/>
    </row>
    <row r="3662" spans="3:4" x14ac:dyDescent="0.2">
      <c r="C3662" s="18"/>
      <c r="D3662" s="18"/>
    </row>
    <row r="3663" spans="3:4" x14ac:dyDescent="0.2">
      <c r="C3663" s="18"/>
      <c r="D3663" s="18"/>
    </row>
    <row r="3664" spans="3:4" x14ac:dyDescent="0.2">
      <c r="C3664" s="18"/>
      <c r="D3664" s="18"/>
    </row>
    <row r="3665" spans="3:4" x14ac:dyDescent="0.2">
      <c r="C3665" s="18"/>
      <c r="D3665" s="18"/>
    </row>
    <row r="3666" spans="3:4" x14ac:dyDescent="0.2">
      <c r="C3666" s="18"/>
      <c r="D3666" s="18"/>
    </row>
    <row r="3667" spans="3:4" x14ac:dyDescent="0.2">
      <c r="C3667" s="18"/>
      <c r="D3667" s="18"/>
    </row>
    <row r="3668" spans="3:4" x14ac:dyDescent="0.2">
      <c r="C3668" s="18"/>
      <c r="D3668" s="18"/>
    </row>
    <row r="3669" spans="3:4" x14ac:dyDescent="0.2">
      <c r="C3669" s="18"/>
      <c r="D3669" s="18"/>
    </row>
    <row r="3670" spans="3:4" x14ac:dyDescent="0.2">
      <c r="C3670" s="18"/>
      <c r="D3670" s="18"/>
    </row>
    <row r="3671" spans="3:4" x14ac:dyDescent="0.2">
      <c r="C3671" s="18"/>
      <c r="D3671" s="18"/>
    </row>
    <row r="3672" spans="3:4" x14ac:dyDescent="0.2">
      <c r="C3672" s="18"/>
      <c r="D3672" s="18"/>
    </row>
    <row r="3673" spans="3:4" x14ac:dyDescent="0.2">
      <c r="C3673" s="18"/>
      <c r="D3673" s="18"/>
    </row>
    <row r="3674" spans="3:4" x14ac:dyDescent="0.2">
      <c r="C3674" s="18"/>
      <c r="D3674" s="18"/>
    </row>
    <row r="3675" spans="3:4" x14ac:dyDescent="0.2">
      <c r="C3675" s="18"/>
      <c r="D3675" s="18"/>
    </row>
    <row r="3676" spans="3:4" x14ac:dyDescent="0.2">
      <c r="C3676" s="18"/>
      <c r="D3676" s="18"/>
    </row>
    <row r="3677" spans="3:4" x14ac:dyDescent="0.2">
      <c r="C3677" s="18"/>
      <c r="D3677" s="18"/>
    </row>
    <row r="3678" spans="3:4" x14ac:dyDescent="0.2">
      <c r="C3678" s="18"/>
      <c r="D3678" s="18"/>
    </row>
    <row r="3679" spans="3:4" x14ac:dyDescent="0.2">
      <c r="C3679" s="18"/>
      <c r="D3679" s="18"/>
    </row>
    <row r="3680" spans="3:4" x14ac:dyDescent="0.2">
      <c r="C3680" s="18"/>
      <c r="D3680" s="18"/>
    </row>
    <row r="3681" spans="3:4" x14ac:dyDescent="0.2">
      <c r="C3681" s="18"/>
      <c r="D3681" s="18"/>
    </row>
    <row r="3682" spans="3:4" x14ac:dyDescent="0.2">
      <c r="C3682" s="18"/>
      <c r="D3682" s="18"/>
    </row>
    <row r="3683" spans="3:4" x14ac:dyDescent="0.2">
      <c r="C3683" s="18"/>
      <c r="D3683" s="18"/>
    </row>
    <row r="3684" spans="3:4" x14ac:dyDescent="0.2">
      <c r="C3684" s="18"/>
      <c r="D3684" s="18"/>
    </row>
    <row r="3685" spans="3:4" x14ac:dyDescent="0.2">
      <c r="C3685" s="18"/>
      <c r="D3685" s="18"/>
    </row>
    <row r="3686" spans="3:4" x14ac:dyDescent="0.2">
      <c r="C3686" s="18"/>
      <c r="D3686" s="18"/>
    </row>
    <row r="3687" spans="3:4" x14ac:dyDescent="0.2">
      <c r="C3687" s="18"/>
      <c r="D3687" s="18"/>
    </row>
    <row r="3688" spans="3:4" x14ac:dyDescent="0.2">
      <c r="C3688" s="18"/>
      <c r="D3688" s="18"/>
    </row>
    <row r="3689" spans="3:4" x14ac:dyDescent="0.2">
      <c r="C3689" s="18"/>
      <c r="D3689" s="18"/>
    </row>
    <row r="3690" spans="3:4" x14ac:dyDescent="0.2">
      <c r="C3690" s="18"/>
      <c r="D3690" s="18"/>
    </row>
    <row r="3691" spans="3:4" x14ac:dyDescent="0.2">
      <c r="C3691" s="18"/>
      <c r="D3691" s="18"/>
    </row>
    <row r="3692" spans="3:4" x14ac:dyDescent="0.2">
      <c r="C3692" s="18"/>
      <c r="D3692" s="18"/>
    </row>
    <row r="3693" spans="3:4" x14ac:dyDescent="0.2">
      <c r="C3693" s="18"/>
      <c r="D3693" s="18"/>
    </row>
    <row r="3694" spans="3:4" x14ac:dyDescent="0.2">
      <c r="C3694" s="18"/>
      <c r="D3694" s="18"/>
    </row>
    <row r="3695" spans="3:4" x14ac:dyDescent="0.2">
      <c r="C3695" s="18"/>
      <c r="D3695" s="18"/>
    </row>
    <row r="3696" spans="3:4" x14ac:dyDescent="0.2">
      <c r="C3696" s="18"/>
      <c r="D3696" s="18"/>
    </row>
    <row r="3697" spans="3:4" x14ac:dyDescent="0.2">
      <c r="C3697" s="18"/>
      <c r="D3697" s="18"/>
    </row>
    <row r="3698" spans="3:4" x14ac:dyDescent="0.2">
      <c r="C3698" s="18"/>
      <c r="D3698" s="18"/>
    </row>
    <row r="3699" spans="3:4" x14ac:dyDescent="0.2">
      <c r="C3699" s="18"/>
      <c r="D3699" s="18"/>
    </row>
    <row r="3700" spans="3:4" x14ac:dyDescent="0.2">
      <c r="C3700" s="18"/>
      <c r="D3700" s="18"/>
    </row>
    <row r="3701" spans="3:4" x14ac:dyDescent="0.2">
      <c r="C3701" s="18"/>
      <c r="D3701" s="18"/>
    </row>
    <row r="3702" spans="3:4" x14ac:dyDescent="0.2">
      <c r="C3702" s="18"/>
      <c r="D3702" s="18"/>
    </row>
    <row r="3703" spans="3:4" x14ac:dyDescent="0.2">
      <c r="C3703" s="18"/>
      <c r="D3703" s="18"/>
    </row>
    <row r="3704" spans="3:4" x14ac:dyDescent="0.2">
      <c r="C3704" s="18"/>
      <c r="D3704" s="18"/>
    </row>
    <row r="3705" spans="3:4" x14ac:dyDescent="0.2">
      <c r="C3705" s="18"/>
      <c r="D3705" s="18"/>
    </row>
    <row r="3706" spans="3:4" x14ac:dyDescent="0.2">
      <c r="C3706" s="18"/>
      <c r="D3706" s="18"/>
    </row>
    <row r="3707" spans="3:4" x14ac:dyDescent="0.2">
      <c r="C3707" s="18"/>
      <c r="D3707" s="18"/>
    </row>
    <row r="3708" spans="3:4" x14ac:dyDescent="0.2">
      <c r="C3708" s="18"/>
      <c r="D3708" s="18"/>
    </row>
    <row r="3709" spans="3:4" x14ac:dyDescent="0.2">
      <c r="C3709" s="18"/>
      <c r="D3709" s="18"/>
    </row>
    <row r="3710" spans="3:4" x14ac:dyDescent="0.2">
      <c r="C3710" s="18"/>
      <c r="D3710" s="18"/>
    </row>
    <row r="3711" spans="3:4" x14ac:dyDescent="0.2">
      <c r="C3711" s="18"/>
      <c r="D3711" s="18"/>
    </row>
    <row r="3712" spans="3:4" x14ac:dyDescent="0.2">
      <c r="C3712" s="18"/>
      <c r="D3712" s="18"/>
    </row>
    <row r="3713" spans="3:4" x14ac:dyDescent="0.2">
      <c r="C3713" s="18"/>
      <c r="D3713" s="18"/>
    </row>
    <row r="3714" spans="3:4" x14ac:dyDescent="0.2">
      <c r="C3714" s="18"/>
      <c r="D3714" s="18"/>
    </row>
    <row r="3715" spans="3:4" x14ac:dyDescent="0.2">
      <c r="C3715" s="18"/>
      <c r="D3715" s="18"/>
    </row>
    <row r="3716" spans="3:4" x14ac:dyDescent="0.2">
      <c r="C3716" s="18"/>
      <c r="D3716" s="18"/>
    </row>
    <row r="3717" spans="3:4" x14ac:dyDescent="0.2">
      <c r="C3717" s="18"/>
      <c r="D3717" s="18"/>
    </row>
    <row r="3718" spans="3:4" x14ac:dyDescent="0.2">
      <c r="C3718" s="18"/>
      <c r="D3718" s="18"/>
    </row>
    <row r="3719" spans="3:4" x14ac:dyDescent="0.2">
      <c r="C3719" s="18"/>
      <c r="D3719" s="18"/>
    </row>
    <row r="3720" spans="3:4" x14ac:dyDescent="0.2">
      <c r="C3720" s="18"/>
      <c r="D3720" s="18"/>
    </row>
    <row r="3721" spans="3:4" x14ac:dyDescent="0.2">
      <c r="C3721" s="18"/>
      <c r="D3721" s="18"/>
    </row>
    <row r="3722" spans="3:4" x14ac:dyDescent="0.2">
      <c r="C3722" s="18"/>
      <c r="D3722" s="18"/>
    </row>
    <row r="3723" spans="3:4" x14ac:dyDescent="0.2">
      <c r="C3723" s="18"/>
      <c r="D3723" s="18"/>
    </row>
    <row r="3724" spans="3:4" x14ac:dyDescent="0.2">
      <c r="C3724" s="18"/>
      <c r="D3724" s="18"/>
    </row>
    <row r="3725" spans="3:4" x14ac:dyDescent="0.2">
      <c r="C3725" s="18"/>
      <c r="D3725" s="18"/>
    </row>
    <row r="3726" spans="3:4" x14ac:dyDescent="0.2">
      <c r="C3726" s="18"/>
      <c r="D3726" s="18"/>
    </row>
    <row r="3727" spans="3:4" x14ac:dyDescent="0.2">
      <c r="C3727" s="18"/>
      <c r="D3727" s="18"/>
    </row>
    <row r="3728" spans="3:4" x14ac:dyDescent="0.2">
      <c r="C3728" s="18"/>
      <c r="D3728" s="18"/>
    </row>
    <row r="3729" spans="3:4" x14ac:dyDescent="0.2">
      <c r="C3729" s="18"/>
      <c r="D3729" s="18"/>
    </row>
    <row r="3730" spans="3:4" x14ac:dyDescent="0.2">
      <c r="C3730" s="18"/>
      <c r="D3730" s="18"/>
    </row>
    <row r="3731" spans="3:4" x14ac:dyDescent="0.2">
      <c r="C3731" s="18"/>
      <c r="D3731" s="18"/>
    </row>
    <row r="3732" spans="3:4" x14ac:dyDescent="0.2">
      <c r="C3732" s="18"/>
      <c r="D3732" s="18"/>
    </row>
    <row r="3733" spans="3:4" x14ac:dyDescent="0.2">
      <c r="C3733" s="18"/>
      <c r="D3733" s="18"/>
    </row>
    <row r="3734" spans="3:4" x14ac:dyDescent="0.2">
      <c r="C3734" s="18"/>
      <c r="D3734" s="18"/>
    </row>
    <row r="3735" spans="3:4" x14ac:dyDescent="0.2">
      <c r="C3735" s="18"/>
      <c r="D3735" s="18"/>
    </row>
    <row r="3736" spans="3:4" x14ac:dyDescent="0.2">
      <c r="C3736" s="18"/>
      <c r="D3736" s="18"/>
    </row>
    <row r="3737" spans="3:4" x14ac:dyDescent="0.2">
      <c r="C3737" s="18"/>
      <c r="D3737" s="18"/>
    </row>
    <row r="3738" spans="3:4" x14ac:dyDescent="0.2">
      <c r="C3738" s="18"/>
      <c r="D3738" s="18"/>
    </row>
    <row r="3739" spans="3:4" x14ac:dyDescent="0.2">
      <c r="C3739" s="18"/>
      <c r="D3739" s="18"/>
    </row>
    <row r="3740" spans="3:4" x14ac:dyDescent="0.2">
      <c r="C3740" s="18"/>
      <c r="D3740" s="18"/>
    </row>
    <row r="3741" spans="3:4" x14ac:dyDescent="0.2">
      <c r="C3741" s="18"/>
      <c r="D3741" s="18"/>
    </row>
    <row r="3742" spans="3:4" x14ac:dyDescent="0.2">
      <c r="C3742" s="18"/>
      <c r="D3742" s="18"/>
    </row>
    <row r="3743" spans="3:4" x14ac:dyDescent="0.2">
      <c r="C3743" s="18"/>
      <c r="D3743" s="18"/>
    </row>
    <row r="3744" spans="3:4" x14ac:dyDescent="0.2">
      <c r="C3744" s="18"/>
      <c r="D3744" s="18"/>
    </row>
    <row r="3745" spans="3:4" x14ac:dyDescent="0.2">
      <c r="C3745" s="18"/>
      <c r="D3745" s="18"/>
    </row>
    <row r="3746" spans="3:4" x14ac:dyDescent="0.2">
      <c r="C3746" s="18"/>
      <c r="D3746" s="18"/>
    </row>
    <row r="3747" spans="3:4" x14ac:dyDescent="0.2">
      <c r="C3747" s="18"/>
      <c r="D3747" s="18"/>
    </row>
    <row r="3748" spans="3:4" x14ac:dyDescent="0.2">
      <c r="C3748" s="18"/>
      <c r="D3748" s="18"/>
    </row>
    <row r="3749" spans="3:4" x14ac:dyDescent="0.2">
      <c r="C3749" s="18"/>
      <c r="D3749" s="18"/>
    </row>
    <row r="3750" spans="3:4" x14ac:dyDescent="0.2">
      <c r="C3750" s="18"/>
      <c r="D3750" s="18"/>
    </row>
    <row r="3751" spans="3:4" x14ac:dyDescent="0.2">
      <c r="C3751" s="18"/>
      <c r="D3751" s="18"/>
    </row>
    <row r="3752" spans="3:4" x14ac:dyDescent="0.2">
      <c r="C3752" s="18"/>
      <c r="D3752" s="18"/>
    </row>
    <row r="3753" spans="3:4" x14ac:dyDescent="0.2">
      <c r="C3753" s="18"/>
      <c r="D3753" s="18"/>
    </row>
    <row r="3754" spans="3:4" x14ac:dyDescent="0.2">
      <c r="C3754" s="18"/>
      <c r="D3754" s="18"/>
    </row>
    <row r="3755" spans="3:4" x14ac:dyDescent="0.2">
      <c r="C3755" s="18"/>
      <c r="D3755" s="18"/>
    </row>
    <row r="3756" spans="3:4" x14ac:dyDescent="0.2">
      <c r="C3756" s="18"/>
      <c r="D3756" s="18"/>
    </row>
    <row r="3757" spans="3:4" x14ac:dyDescent="0.2">
      <c r="C3757" s="18"/>
      <c r="D3757" s="18"/>
    </row>
    <row r="3758" spans="3:4" x14ac:dyDescent="0.2">
      <c r="C3758" s="18"/>
      <c r="D3758" s="18"/>
    </row>
    <row r="3759" spans="3:4" x14ac:dyDescent="0.2">
      <c r="C3759" s="18"/>
      <c r="D3759" s="18"/>
    </row>
    <row r="3760" spans="3:4" x14ac:dyDescent="0.2">
      <c r="C3760" s="18"/>
      <c r="D3760" s="18"/>
    </row>
    <row r="3761" spans="3:4" x14ac:dyDescent="0.2">
      <c r="C3761" s="18"/>
      <c r="D3761" s="18"/>
    </row>
    <row r="3762" spans="3:4" x14ac:dyDescent="0.2">
      <c r="C3762" s="18"/>
      <c r="D3762" s="18"/>
    </row>
    <row r="3763" spans="3:4" x14ac:dyDescent="0.2">
      <c r="C3763" s="18"/>
      <c r="D3763" s="18"/>
    </row>
    <row r="3764" spans="3:4" x14ac:dyDescent="0.2">
      <c r="C3764" s="18"/>
      <c r="D3764" s="18"/>
    </row>
    <row r="3765" spans="3:4" x14ac:dyDescent="0.2">
      <c r="C3765" s="18"/>
      <c r="D3765" s="18"/>
    </row>
    <row r="3766" spans="3:4" x14ac:dyDescent="0.2">
      <c r="C3766" s="18"/>
      <c r="D3766" s="18"/>
    </row>
    <row r="3767" spans="3:4" x14ac:dyDescent="0.2">
      <c r="C3767" s="18"/>
      <c r="D3767" s="18"/>
    </row>
    <row r="3768" spans="3:4" x14ac:dyDescent="0.2">
      <c r="C3768" s="18"/>
      <c r="D3768" s="18"/>
    </row>
    <row r="3769" spans="3:4" x14ac:dyDescent="0.2">
      <c r="C3769" s="18"/>
      <c r="D3769" s="18"/>
    </row>
    <row r="3770" spans="3:4" x14ac:dyDescent="0.2">
      <c r="C3770" s="18"/>
      <c r="D3770" s="18"/>
    </row>
    <row r="3771" spans="3:4" x14ac:dyDescent="0.2">
      <c r="C3771" s="18"/>
      <c r="D3771" s="18"/>
    </row>
    <row r="3772" spans="3:4" x14ac:dyDescent="0.2">
      <c r="C3772" s="18"/>
      <c r="D3772" s="18"/>
    </row>
    <row r="3773" spans="3:4" x14ac:dyDescent="0.2">
      <c r="C3773" s="18"/>
      <c r="D3773" s="18"/>
    </row>
    <row r="3774" spans="3:4" x14ac:dyDescent="0.2">
      <c r="C3774" s="18"/>
      <c r="D3774" s="18"/>
    </row>
    <row r="3775" spans="3:4" x14ac:dyDescent="0.2">
      <c r="C3775" s="18"/>
      <c r="D3775" s="18"/>
    </row>
    <row r="3776" spans="3:4" x14ac:dyDescent="0.2">
      <c r="C3776" s="18"/>
      <c r="D3776" s="18"/>
    </row>
    <row r="3777" spans="3:4" x14ac:dyDescent="0.2">
      <c r="C3777" s="18"/>
      <c r="D3777" s="18"/>
    </row>
    <row r="3778" spans="3:4" x14ac:dyDescent="0.2">
      <c r="C3778" s="18"/>
      <c r="D3778" s="18"/>
    </row>
    <row r="3779" spans="3:4" x14ac:dyDescent="0.2">
      <c r="C3779" s="18"/>
      <c r="D3779" s="18"/>
    </row>
    <row r="3780" spans="3:4" x14ac:dyDescent="0.2">
      <c r="C3780" s="18"/>
      <c r="D3780" s="18"/>
    </row>
    <row r="3781" spans="3:4" x14ac:dyDescent="0.2">
      <c r="C3781" s="18"/>
      <c r="D3781" s="18"/>
    </row>
    <row r="3782" spans="3:4" x14ac:dyDescent="0.2">
      <c r="C3782" s="18"/>
      <c r="D3782" s="18"/>
    </row>
    <row r="3783" spans="3:4" x14ac:dyDescent="0.2">
      <c r="C3783" s="18"/>
      <c r="D3783" s="18"/>
    </row>
    <row r="3784" spans="3:4" x14ac:dyDescent="0.2">
      <c r="C3784" s="18"/>
      <c r="D3784" s="18"/>
    </row>
    <row r="3785" spans="3:4" x14ac:dyDescent="0.2">
      <c r="C3785" s="18"/>
      <c r="D3785" s="18"/>
    </row>
    <row r="3786" spans="3:4" x14ac:dyDescent="0.2">
      <c r="C3786" s="18"/>
      <c r="D3786" s="18"/>
    </row>
    <row r="3787" spans="3:4" x14ac:dyDescent="0.2">
      <c r="C3787" s="18"/>
      <c r="D3787" s="18"/>
    </row>
    <row r="3788" spans="3:4" x14ac:dyDescent="0.2">
      <c r="C3788" s="18"/>
      <c r="D3788" s="18"/>
    </row>
    <row r="3789" spans="3:4" x14ac:dyDescent="0.2">
      <c r="C3789" s="18"/>
      <c r="D3789" s="18"/>
    </row>
    <row r="3790" spans="3:4" x14ac:dyDescent="0.2">
      <c r="C3790" s="18"/>
      <c r="D3790" s="18"/>
    </row>
    <row r="3791" spans="3:4" x14ac:dyDescent="0.2">
      <c r="C3791" s="18"/>
      <c r="D3791" s="18"/>
    </row>
    <row r="3792" spans="3:4" x14ac:dyDescent="0.2">
      <c r="C3792" s="18"/>
      <c r="D3792" s="18"/>
    </row>
    <row r="3793" spans="3:4" x14ac:dyDescent="0.2">
      <c r="C3793" s="18"/>
      <c r="D3793" s="18"/>
    </row>
    <row r="3794" spans="3:4" x14ac:dyDescent="0.2">
      <c r="C3794" s="18"/>
      <c r="D3794" s="18"/>
    </row>
    <row r="3795" spans="3:4" x14ac:dyDescent="0.2">
      <c r="C3795" s="18"/>
      <c r="D3795" s="18"/>
    </row>
    <row r="3796" spans="3:4" x14ac:dyDescent="0.2">
      <c r="C3796" s="18"/>
      <c r="D3796" s="18"/>
    </row>
    <row r="3797" spans="3:4" x14ac:dyDescent="0.2">
      <c r="C3797" s="18"/>
      <c r="D3797" s="18"/>
    </row>
    <row r="3798" spans="3:4" x14ac:dyDescent="0.2">
      <c r="C3798" s="18"/>
      <c r="D3798" s="18"/>
    </row>
    <row r="3799" spans="3:4" x14ac:dyDescent="0.2">
      <c r="C3799" s="18"/>
      <c r="D3799" s="18"/>
    </row>
    <row r="3800" spans="3:4" x14ac:dyDescent="0.2">
      <c r="C3800" s="18"/>
      <c r="D3800" s="18"/>
    </row>
    <row r="3801" spans="3:4" x14ac:dyDescent="0.2">
      <c r="C3801" s="18"/>
      <c r="D3801" s="18"/>
    </row>
    <row r="3802" spans="3:4" x14ac:dyDescent="0.2">
      <c r="C3802" s="18"/>
      <c r="D3802" s="18"/>
    </row>
    <row r="3803" spans="3:4" x14ac:dyDescent="0.2">
      <c r="C3803" s="18"/>
      <c r="D3803" s="18"/>
    </row>
    <row r="3804" spans="3:4" x14ac:dyDescent="0.2">
      <c r="C3804" s="18"/>
      <c r="D3804" s="18"/>
    </row>
    <row r="3805" spans="3:4" x14ac:dyDescent="0.2">
      <c r="C3805" s="18"/>
      <c r="D3805" s="18"/>
    </row>
    <row r="3806" spans="3:4" x14ac:dyDescent="0.2">
      <c r="C3806" s="18"/>
      <c r="D3806" s="18"/>
    </row>
    <row r="3807" spans="3:4" x14ac:dyDescent="0.2">
      <c r="C3807" s="18"/>
      <c r="D3807" s="18"/>
    </row>
    <row r="3808" spans="3:4" x14ac:dyDescent="0.2">
      <c r="C3808" s="18"/>
      <c r="D3808" s="18"/>
    </row>
    <row r="3809" spans="3:4" x14ac:dyDescent="0.2">
      <c r="C3809" s="18"/>
      <c r="D3809" s="18"/>
    </row>
    <row r="3810" spans="3:4" x14ac:dyDescent="0.2">
      <c r="C3810" s="18"/>
      <c r="D3810" s="18"/>
    </row>
    <row r="3811" spans="3:4" x14ac:dyDescent="0.2">
      <c r="C3811" s="18"/>
      <c r="D3811" s="18"/>
    </row>
    <row r="3812" spans="3:4" x14ac:dyDescent="0.2">
      <c r="C3812" s="18"/>
      <c r="D3812" s="18"/>
    </row>
    <row r="3813" spans="3:4" x14ac:dyDescent="0.2">
      <c r="C3813" s="18"/>
      <c r="D3813" s="18"/>
    </row>
    <row r="3814" spans="3:4" x14ac:dyDescent="0.2">
      <c r="C3814" s="18"/>
      <c r="D3814" s="18"/>
    </row>
    <row r="3815" spans="3:4" x14ac:dyDescent="0.2">
      <c r="C3815" s="18"/>
      <c r="D3815" s="18"/>
    </row>
    <row r="3816" spans="3:4" x14ac:dyDescent="0.2">
      <c r="C3816" s="18"/>
      <c r="D3816" s="18"/>
    </row>
    <row r="3817" spans="3:4" x14ac:dyDescent="0.2">
      <c r="C3817" s="18"/>
      <c r="D3817" s="18"/>
    </row>
    <row r="3818" spans="3:4" x14ac:dyDescent="0.2">
      <c r="C3818" s="18"/>
      <c r="D3818" s="18"/>
    </row>
    <row r="3819" spans="3:4" x14ac:dyDescent="0.2">
      <c r="C3819" s="18"/>
      <c r="D3819" s="18"/>
    </row>
    <row r="3820" spans="3:4" x14ac:dyDescent="0.2">
      <c r="C3820" s="18"/>
      <c r="D3820" s="18"/>
    </row>
    <row r="3821" spans="3:4" x14ac:dyDescent="0.2">
      <c r="C3821" s="18"/>
      <c r="D3821" s="18"/>
    </row>
    <row r="3822" spans="3:4" x14ac:dyDescent="0.2">
      <c r="C3822" s="18"/>
      <c r="D3822" s="18"/>
    </row>
    <row r="3823" spans="3:4" x14ac:dyDescent="0.2">
      <c r="C3823" s="18"/>
      <c r="D3823" s="18"/>
    </row>
    <row r="3824" spans="3:4" x14ac:dyDescent="0.2">
      <c r="C3824" s="18"/>
      <c r="D3824" s="18"/>
    </row>
    <row r="3825" spans="3:4" x14ac:dyDescent="0.2">
      <c r="C3825" s="18"/>
      <c r="D3825" s="18"/>
    </row>
    <row r="3826" spans="3:4" x14ac:dyDescent="0.2">
      <c r="C3826" s="18"/>
      <c r="D3826" s="18"/>
    </row>
    <row r="3827" spans="3:4" x14ac:dyDescent="0.2">
      <c r="C3827" s="18"/>
      <c r="D3827" s="18"/>
    </row>
    <row r="3828" spans="3:4" x14ac:dyDescent="0.2">
      <c r="C3828" s="18"/>
      <c r="D3828" s="18"/>
    </row>
    <row r="3829" spans="3:4" x14ac:dyDescent="0.2">
      <c r="C3829" s="18"/>
      <c r="D3829" s="18"/>
    </row>
    <row r="3830" spans="3:4" x14ac:dyDescent="0.2">
      <c r="C3830" s="18"/>
      <c r="D3830" s="18"/>
    </row>
    <row r="3831" spans="3:4" x14ac:dyDescent="0.2">
      <c r="C3831" s="18"/>
      <c r="D3831" s="18"/>
    </row>
    <row r="3832" spans="3:4" x14ac:dyDescent="0.2">
      <c r="C3832" s="18"/>
      <c r="D3832" s="18"/>
    </row>
    <row r="3833" spans="3:4" x14ac:dyDescent="0.2">
      <c r="C3833" s="18"/>
      <c r="D3833" s="18"/>
    </row>
    <row r="3834" spans="3:4" x14ac:dyDescent="0.2">
      <c r="C3834" s="18"/>
      <c r="D3834" s="18"/>
    </row>
    <row r="3835" spans="3:4" x14ac:dyDescent="0.2">
      <c r="C3835" s="18"/>
      <c r="D3835" s="18"/>
    </row>
    <row r="3836" spans="3:4" x14ac:dyDescent="0.2">
      <c r="C3836" s="18"/>
      <c r="D3836" s="18"/>
    </row>
    <row r="3837" spans="3:4" x14ac:dyDescent="0.2">
      <c r="C3837" s="18"/>
      <c r="D3837" s="18"/>
    </row>
    <row r="3838" spans="3:4" x14ac:dyDescent="0.2">
      <c r="C3838" s="18"/>
      <c r="D3838" s="18"/>
    </row>
    <row r="3839" spans="3:4" x14ac:dyDescent="0.2">
      <c r="C3839" s="18"/>
      <c r="D3839" s="18"/>
    </row>
    <row r="3840" spans="3:4" x14ac:dyDescent="0.2">
      <c r="C3840" s="18"/>
      <c r="D3840" s="18"/>
    </row>
    <row r="3841" spans="3:4" x14ac:dyDescent="0.2">
      <c r="C3841" s="18"/>
      <c r="D3841" s="18"/>
    </row>
    <row r="3842" spans="3:4" x14ac:dyDescent="0.2">
      <c r="C3842" s="18"/>
      <c r="D3842" s="18"/>
    </row>
    <row r="3843" spans="3:4" x14ac:dyDescent="0.2">
      <c r="C3843" s="18"/>
      <c r="D3843" s="18"/>
    </row>
    <row r="3844" spans="3:4" x14ac:dyDescent="0.2">
      <c r="C3844" s="18"/>
      <c r="D3844" s="18"/>
    </row>
    <row r="3845" spans="3:4" x14ac:dyDescent="0.2">
      <c r="C3845" s="18"/>
      <c r="D3845" s="18"/>
    </row>
    <row r="3846" spans="3:4" x14ac:dyDescent="0.2">
      <c r="C3846" s="18"/>
      <c r="D3846" s="18"/>
    </row>
    <row r="3847" spans="3:4" x14ac:dyDescent="0.2">
      <c r="C3847" s="18"/>
      <c r="D3847" s="18"/>
    </row>
    <row r="3848" spans="3:4" x14ac:dyDescent="0.2">
      <c r="C3848" s="18"/>
      <c r="D3848" s="18"/>
    </row>
    <row r="3849" spans="3:4" x14ac:dyDescent="0.2">
      <c r="C3849" s="18"/>
      <c r="D3849" s="18"/>
    </row>
    <row r="3850" spans="3:4" x14ac:dyDescent="0.2">
      <c r="C3850" s="18"/>
      <c r="D3850" s="18"/>
    </row>
    <row r="3851" spans="3:4" x14ac:dyDescent="0.2">
      <c r="C3851" s="18"/>
      <c r="D3851" s="18"/>
    </row>
    <row r="3852" spans="3:4" x14ac:dyDescent="0.2">
      <c r="C3852" s="18"/>
      <c r="D3852" s="18"/>
    </row>
    <row r="3853" spans="3:4" x14ac:dyDescent="0.2">
      <c r="C3853" s="18"/>
      <c r="D3853" s="18"/>
    </row>
    <row r="3854" spans="3:4" x14ac:dyDescent="0.2">
      <c r="C3854" s="18"/>
      <c r="D3854" s="18"/>
    </row>
    <row r="3855" spans="3:4" x14ac:dyDescent="0.2">
      <c r="C3855" s="18"/>
      <c r="D3855" s="18"/>
    </row>
    <row r="3856" spans="3:4" x14ac:dyDescent="0.2">
      <c r="C3856" s="18"/>
      <c r="D3856" s="18"/>
    </row>
    <row r="3857" spans="3:4" x14ac:dyDescent="0.2">
      <c r="C3857" s="18"/>
      <c r="D3857" s="18"/>
    </row>
    <row r="3858" spans="3:4" x14ac:dyDescent="0.2">
      <c r="C3858" s="18"/>
      <c r="D3858" s="18"/>
    </row>
    <row r="3859" spans="3:4" x14ac:dyDescent="0.2">
      <c r="C3859" s="18"/>
      <c r="D3859" s="18"/>
    </row>
    <row r="3860" spans="3:4" x14ac:dyDescent="0.2">
      <c r="C3860" s="18"/>
      <c r="D3860" s="18"/>
    </row>
    <row r="3861" spans="3:4" x14ac:dyDescent="0.2">
      <c r="C3861" s="18"/>
      <c r="D3861" s="18"/>
    </row>
    <row r="3862" spans="3:4" x14ac:dyDescent="0.2">
      <c r="C3862" s="18"/>
      <c r="D3862" s="18"/>
    </row>
    <row r="3863" spans="3:4" x14ac:dyDescent="0.2">
      <c r="C3863" s="18"/>
      <c r="D3863" s="18"/>
    </row>
    <row r="3864" spans="3:4" x14ac:dyDescent="0.2">
      <c r="C3864" s="18"/>
      <c r="D3864" s="18"/>
    </row>
    <row r="3865" spans="3:4" x14ac:dyDescent="0.2">
      <c r="C3865" s="18"/>
      <c r="D3865" s="18"/>
    </row>
    <row r="3866" spans="3:4" x14ac:dyDescent="0.2">
      <c r="C3866" s="18"/>
      <c r="D3866" s="18"/>
    </row>
    <row r="3867" spans="3:4" x14ac:dyDescent="0.2">
      <c r="C3867" s="18"/>
      <c r="D3867" s="18"/>
    </row>
    <row r="3868" spans="3:4" x14ac:dyDescent="0.2">
      <c r="C3868" s="18"/>
      <c r="D3868" s="18"/>
    </row>
    <row r="3869" spans="3:4" x14ac:dyDescent="0.2">
      <c r="C3869" s="18"/>
      <c r="D3869" s="18"/>
    </row>
    <row r="3870" spans="3:4" x14ac:dyDescent="0.2">
      <c r="C3870" s="18"/>
      <c r="D3870" s="18"/>
    </row>
    <row r="3871" spans="3:4" x14ac:dyDescent="0.2">
      <c r="C3871" s="18"/>
      <c r="D3871" s="18"/>
    </row>
    <row r="3872" spans="3:4" x14ac:dyDescent="0.2">
      <c r="C3872" s="18"/>
      <c r="D3872" s="18"/>
    </row>
    <row r="3873" spans="3:4" x14ac:dyDescent="0.2">
      <c r="C3873" s="18"/>
      <c r="D3873" s="18"/>
    </row>
    <row r="3874" spans="3:4" x14ac:dyDescent="0.2">
      <c r="C3874" s="18"/>
      <c r="D3874" s="18"/>
    </row>
    <row r="3875" spans="3:4" x14ac:dyDescent="0.2">
      <c r="C3875" s="18"/>
      <c r="D3875" s="18"/>
    </row>
    <row r="3876" spans="3:4" x14ac:dyDescent="0.2">
      <c r="C3876" s="18"/>
      <c r="D3876" s="18"/>
    </row>
    <row r="3877" spans="3:4" x14ac:dyDescent="0.2">
      <c r="C3877" s="18"/>
      <c r="D3877" s="18"/>
    </row>
    <row r="3878" spans="3:4" x14ac:dyDescent="0.2">
      <c r="C3878" s="18"/>
      <c r="D3878" s="18"/>
    </row>
    <row r="3879" spans="3:4" x14ac:dyDescent="0.2">
      <c r="C3879" s="18"/>
      <c r="D3879" s="18"/>
    </row>
    <row r="3880" spans="3:4" x14ac:dyDescent="0.2">
      <c r="C3880" s="18"/>
      <c r="D3880" s="18"/>
    </row>
    <row r="3881" spans="3:4" x14ac:dyDescent="0.2">
      <c r="C3881" s="18"/>
      <c r="D3881" s="18"/>
    </row>
    <row r="3882" spans="3:4" x14ac:dyDescent="0.2">
      <c r="C3882" s="18"/>
      <c r="D3882" s="18"/>
    </row>
    <row r="3883" spans="3:4" x14ac:dyDescent="0.2">
      <c r="C3883" s="18"/>
      <c r="D3883" s="18"/>
    </row>
    <row r="3884" spans="3:4" x14ac:dyDescent="0.2">
      <c r="C3884" s="18"/>
      <c r="D3884" s="18"/>
    </row>
    <row r="3885" spans="3:4" x14ac:dyDescent="0.2">
      <c r="C3885" s="18"/>
      <c r="D3885" s="18"/>
    </row>
    <row r="3886" spans="3:4" x14ac:dyDescent="0.2">
      <c r="C3886" s="18"/>
      <c r="D3886" s="18"/>
    </row>
    <row r="3887" spans="3:4" x14ac:dyDescent="0.2">
      <c r="C3887" s="18"/>
      <c r="D3887" s="18"/>
    </row>
    <row r="3888" spans="3:4" x14ac:dyDescent="0.2">
      <c r="C3888" s="18"/>
      <c r="D3888" s="18"/>
    </row>
    <row r="3889" spans="3:4" x14ac:dyDescent="0.2">
      <c r="C3889" s="18"/>
      <c r="D3889" s="18"/>
    </row>
    <row r="3890" spans="3:4" x14ac:dyDescent="0.2">
      <c r="C3890" s="18"/>
      <c r="D3890" s="18"/>
    </row>
    <row r="3891" spans="3:4" x14ac:dyDescent="0.2">
      <c r="C3891" s="18"/>
      <c r="D3891" s="18"/>
    </row>
    <row r="3892" spans="3:4" x14ac:dyDescent="0.2">
      <c r="C3892" s="18"/>
      <c r="D3892" s="18"/>
    </row>
    <row r="3893" spans="3:4" x14ac:dyDescent="0.2">
      <c r="C3893" s="18"/>
      <c r="D3893" s="18"/>
    </row>
    <row r="3894" spans="3:4" x14ac:dyDescent="0.2">
      <c r="C3894" s="18"/>
      <c r="D3894" s="18"/>
    </row>
    <row r="3895" spans="3:4" x14ac:dyDescent="0.2">
      <c r="C3895" s="18"/>
      <c r="D3895" s="18"/>
    </row>
    <row r="3896" spans="3:4" x14ac:dyDescent="0.2">
      <c r="C3896" s="18"/>
      <c r="D3896" s="18"/>
    </row>
    <row r="3897" spans="3:4" x14ac:dyDescent="0.2">
      <c r="C3897" s="18"/>
      <c r="D3897" s="18"/>
    </row>
    <row r="3898" spans="3:4" x14ac:dyDescent="0.2">
      <c r="C3898" s="18"/>
      <c r="D3898" s="18"/>
    </row>
    <row r="3899" spans="3:4" x14ac:dyDescent="0.2">
      <c r="C3899" s="18"/>
      <c r="D3899" s="18"/>
    </row>
    <row r="3900" spans="3:4" x14ac:dyDescent="0.2">
      <c r="C3900" s="18"/>
      <c r="D3900" s="18"/>
    </row>
    <row r="3901" spans="3:4" x14ac:dyDescent="0.2">
      <c r="C3901" s="18"/>
      <c r="D3901" s="18"/>
    </row>
    <row r="3902" spans="3:4" x14ac:dyDescent="0.2">
      <c r="C3902" s="18"/>
      <c r="D3902" s="18"/>
    </row>
    <row r="3903" spans="3:4" x14ac:dyDescent="0.2">
      <c r="C3903" s="18"/>
      <c r="D3903" s="18"/>
    </row>
    <row r="3904" spans="3:4" x14ac:dyDescent="0.2">
      <c r="C3904" s="18"/>
      <c r="D3904" s="18"/>
    </row>
    <row r="3905" spans="3:4" x14ac:dyDescent="0.2">
      <c r="C3905" s="18"/>
      <c r="D3905" s="18"/>
    </row>
    <row r="3906" spans="3:4" x14ac:dyDescent="0.2">
      <c r="C3906" s="18"/>
      <c r="D3906" s="18"/>
    </row>
    <row r="3907" spans="3:4" x14ac:dyDescent="0.2">
      <c r="C3907" s="18"/>
      <c r="D3907" s="18"/>
    </row>
    <row r="3908" spans="3:4" x14ac:dyDescent="0.2">
      <c r="C3908" s="18"/>
      <c r="D3908" s="18"/>
    </row>
    <row r="3909" spans="3:4" x14ac:dyDescent="0.2">
      <c r="C3909" s="18"/>
      <c r="D3909" s="18"/>
    </row>
    <row r="3910" spans="3:4" x14ac:dyDescent="0.2">
      <c r="C3910" s="18"/>
      <c r="D3910" s="18"/>
    </row>
    <row r="3911" spans="3:4" x14ac:dyDescent="0.2">
      <c r="C3911" s="18"/>
      <c r="D3911" s="18"/>
    </row>
    <row r="3912" spans="3:4" x14ac:dyDescent="0.2">
      <c r="C3912" s="18"/>
      <c r="D3912" s="18"/>
    </row>
    <row r="3913" spans="3:4" x14ac:dyDescent="0.2">
      <c r="C3913" s="18"/>
      <c r="D3913" s="18"/>
    </row>
    <row r="3914" spans="3:4" x14ac:dyDescent="0.2">
      <c r="C3914" s="18"/>
      <c r="D3914" s="18"/>
    </row>
    <row r="3915" spans="3:4" x14ac:dyDescent="0.2">
      <c r="C3915" s="18"/>
      <c r="D3915" s="18"/>
    </row>
    <row r="3916" spans="3:4" x14ac:dyDescent="0.2">
      <c r="C3916" s="18"/>
      <c r="D3916" s="18"/>
    </row>
    <row r="3917" spans="3:4" x14ac:dyDescent="0.2">
      <c r="C3917" s="18"/>
      <c r="D3917" s="18"/>
    </row>
    <row r="3918" spans="3:4" x14ac:dyDescent="0.2">
      <c r="C3918" s="18"/>
      <c r="D3918" s="18"/>
    </row>
    <row r="3919" spans="3:4" x14ac:dyDescent="0.2">
      <c r="C3919" s="18"/>
      <c r="D3919" s="18"/>
    </row>
    <row r="3920" spans="3:4" x14ac:dyDescent="0.2">
      <c r="C3920" s="18"/>
      <c r="D3920" s="18"/>
    </row>
    <row r="3921" spans="3:4" x14ac:dyDescent="0.2">
      <c r="C3921" s="18"/>
      <c r="D3921" s="18"/>
    </row>
    <row r="3922" spans="3:4" x14ac:dyDescent="0.2">
      <c r="C3922" s="18"/>
      <c r="D3922" s="18"/>
    </row>
    <row r="3923" spans="3:4" x14ac:dyDescent="0.2">
      <c r="C3923" s="18"/>
      <c r="D3923" s="18"/>
    </row>
    <row r="3924" spans="3:4" x14ac:dyDescent="0.2">
      <c r="C3924" s="18"/>
      <c r="D3924" s="18"/>
    </row>
    <row r="3925" spans="3:4" x14ac:dyDescent="0.2">
      <c r="C3925" s="18"/>
      <c r="D3925" s="18"/>
    </row>
    <row r="3926" spans="3:4" x14ac:dyDescent="0.2">
      <c r="C3926" s="18"/>
      <c r="D3926" s="18"/>
    </row>
    <row r="3927" spans="3:4" x14ac:dyDescent="0.2">
      <c r="C3927" s="18"/>
      <c r="D3927" s="18"/>
    </row>
    <row r="3928" spans="3:4" x14ac:dyDescent="0.2">
      <c r="C3928" s="18"/>
      <c r="D3928" s="18"/>
    </row>
    <row r="3929" spans="3:4" x14ac:dyDescent="0.2">
      <c r="C3929" s="18"/>
      <c r="D3929" s="18"/>
    </row>
    <row r="3930" spans="3:4" x14ac:dyDescent="0.2">
      <c r="C3930" s="18"/>
      <c r="D3930" s="18"/>
    </row>
    <row r="3931" spans="3:4" x14ac:dyDescent="0.2">
      <c r="C3931" s="18"/>
      <c r="D3931" s="18"/>
    </row>
    <row r="3932" spans="3:4" x14ac:dyDescent="0.2">
      <c r="C3932" s="18"/>
      <c r="D3932" s="18"/>
    </row>
    <row r="3933" spans="3:4" x14ac:dyDescent="0.2">
      <c r="C3933" s="18"/>
      <c r="D3933" s="18"/>
    </row>
    <row r="3934" spans="3:4" x14ac:dyDescent="0.2">
      <c r="C3934" s="18"/>
      <c r="D3934" s="18"/>
    </row>
    <row r="3935" spans="3:4" x14ac:dyDescent="0.2">
      <c r="C3935" s="18"/>
      <c r="D3935" s="18"/>
    </row>
    <row r="3936" spans="3:4" x14ac:dyDescent="0.2">
      <c r="C3936" s="18"/>
      <c r="D3936" s="18"/>
    </row>
    <row r="3937" spans="3:4" x14ac:dyDescent="0.2">
      <c r="C3937" s="18"/>
      <c r="D3937" s="18"/>
    </row>
    <row r="3938" spans="3:4" x14ac:dyDescent="0.2">
      <c r="C3938" s="18"/>
      <c r="D3938" s="18"/>
    </row>
    <row r="3939" spans="3:4" x14ac:dyDescent="0.2">
      <c r="C3939" s="18"/>
      <c r="D3939" s="18"/>
    </row>
    <row r="3940" spans="3:4" x14ac:dyDescent="0.2">
      <c r="C3940" s="18"/>
      <c r="D3940" s="18"/>
    </row>
    <row r="3941" spans="3:4" x14ac:dyDescent="0.2">
      <c r="C3941" s="18"/>
      <c r="D3941" s="18"/>
    </row>
    <row r="3942" spans="3:4" x14ac:dyDescent="0.2">
      <c r="C3942" s="18"/>
      <c r="D3942" s="18"/>
    </row>
    <row r="3943" spans="3:4" x14ac:dyDescent="0.2">
      <c r="C3943" s="18"/>
      <c r="D3943" s="18"/>
    </row>
    <row r="3944" spans="3:4" x14ac:dyDescent="0.2">
      <c r="C3944" s="18"/>
      <c r="D3944" s="18"/>
    </row>
    <row r="3945" spans="3:4" x14ac:dyDescent="0.2">
      <c r="C3945" s="18"/>
      <c r="D3945" s="18"/>
    </row>
    <row r="3946" spans="3:4" x14ac:dyDescent="0.2">
      <c r="C3946" s="18"/>
      <c r="D3946" s="18"/>
    </row>
    <row r="3947" spans="3:4" x14ac:dyDescent="0.2">
      <c r="C3947" s="18"/>
      <c r="D3947" s="18"/>
    </row>
    <row r="3948" spans="3:4" x14ac:dyDescent="0.2">
      <c r="C3948" s="18"/>
      <c r="D3948" s="18"/>
    </row>
    <row r="3949" spans="3:4" x14ac:dyDescent="0.2">
      <c r="C3949" s="18"/>
      <c r="D3949" s="18"/>
    </row>
    <row r="3950" spans="3:4" x14ac:dyDescent="0.2">
      <c r="C3950" s="18"/>
      <c r="D3950" s="18"/>
    </row>
    <row r="3951" spans="3:4" x14ac:dyDescent="0.2">
      <c r="C3951" s="18"/>
      <c r="D3951" s="18"/>
    </row>
    <row r="3952" spans="3:4" x14ac:dyDescent="0.2">
      <c r="C3952" s="18"/>
      <c r="D3952" s="18"/>
    </row>
    <row r="3953" spans="3:4" x14ac:dyDescent="0.2">
      <c r="C3953" s="18"/>
      <c r="D3953" s="18"/>
    </row>
    <row r="3954" spans="3:4" x14ac:dyDescent="0.2">
      <c r="C3954" s="18"/>
      <c r="D3954" s="18"/>
    </row>
    <row r="3955" spans="3:4" x14ac:dyDescent="0.2">
      <c r="C3955" s="18"/>
      <c r="D3955" s="18"/>
    </row>
    <row r="3956" spans="3:4" x14ac:dyDescent="0.2">
      <c r="C3956" s="18"/>
      <c r="D3956" s="18"/>
    </row>
    <row r="3957" spans="3:4" x14ac:dyDescent="0.2">
      <c r="C3957" s="18"/>
      <c r="D3957" s="18"/>
    </row>
    <row r="3958" spans="3:4" x14ac:dyDescent="0.2">
      <c r="C3958" s="18"/>
      <c r="D3958" s="18"/>
    </row>
    <row r="3959" spans="3:4" x14ac:dyDescent="0.2">
      <c r="C3959" s="18"/>
      <c r="D3959" s="18"/>
    </row>
    <row r="3960" spans="3:4" x14ac:dyDescent="0.2">
      <c r="C3960" s="18"/>
      <c r="D3960" s="18"/>
    </row>
    <row r="3961" spans="3:4" x14ac:dyDescent="0.2">
      <c r="C3961" s="18"/>
      <c r="D3961" s="18"/>
    </row>
    <row r="3962" spans="3:4" x14ac:dyDescent="0.2">
      <c r="C3962" s="18"/>
      <c r="D3962" s="18"/>
    </row>
    <row r="3963" spans="3:4" x14ac:dyDescent="0.2">
      <c r="C3963" s="18"/>
      <c r="D3963" s="18"/>
    </row>
    <row r="3964" spans="3:4" x14ac:dyDescent="0.2">
      <c r="C3964" s="18"/>
      <c r="D3964" s="18"/>
    </row>
    <row r="3965" spans="3:4" x14ac:dyDescent="0.2">
      <c r="C3965" s="18"/>
      <c r="D3965" s="18"/>
    </row>
    <row r="3966" spans="3:4" x14ac:dyDescent="0.2">
      <c r="C3966" s="18"/>
      <c r="D3966" s="18"/>
    </row>
    <row r="3967" spans="3:4" x14ac:dyDescent="0.2">
      <c r="C3967" s="18"/>
      <c r="D3967" s="18"/>
    </row>
    <row r="3968" spans="3:4" x14ac:dyDescent="0.2">
      <c r="C3968" s="18"/>
      <c r="D3968" s="18"/>
    </row>
    <row r="3969" spans="3:4" x14ac:dyDescent="0.2">
      <c r="C3969" s="18"/>
      <c r="D3969" s="18"/>
    </row>
    <row r="3970" spans="3:4" x14ac:dyDescent="0.2">
      <c r="C3970" s="18"/>
      <c r="D3970" s="18"/>
    </row>
    <row r="3971" spans="3:4" x14ac:dyDescent="0.2">
      <c r="C3971" s="18"/>
      <c r="D3971" s="18"/>
    </row>
    <row r="3972" spans="3:4" x14ac:dyDescent="0.2">
      <c r="C3972" s="18"/>
      <c r="D3972" s="18"/>
    </row>
    <row r="3973" spans="3:4" x14ac:dyDescent="0.2">
      <c r="C3973" s="18"/>
      <c r="D3973" s="18"/>
    </row>
    <row r="3974" spans="3:4" x14ac:dyDescent="0.2">
      <c r="C3974" s="18"/>
      <c r="D3974" s="18"/>
    </row>
    <row r="3975" spans="3:4" x14ac:dyDescent="0.2">
      <c r="C3975" s="18"/>
      <c r="D3975" s="18"/>
    </row>
    <row r="3976" spans="3:4" x14ac:dyDescent="0.2">
      <c r="C3976" s="18"/>
      <c r="D3976" s="18"/>
    </row>
    <row r="3977" spans="3:4" x14ac:dyDescent="0.2">
      <c r="C3977" s="18"/>
      <c r="D3977" s="18"/>
    </row>
    <row r="3978" spans="3:4" x14ac:dyDescent="0.2">
      <c r="C3978" s="18"/>
      <c r="D3978" s="18"/>
    </row>
    <row r="3979" spans="3:4" x14ac:dyDescent="0.2">
      <c r="C3979" s="18"/>
      <c r="D3979" s="18"/>
    </row>
    <row r="3980" spans="3:4" x14ac:dyDescent="0.2">
      <c r="C3980" s="18"/>
      <c r="D3980" s="18"/>
    </row>
    <row r="3981" spans="3:4" x14ac:dyDescent="0.2">
      <c r="C3981" s="18"/>
      <c r="D3981" s="18"/>
    </row>
    <row r="3982" spans="3:4" x14ac:dyDescent="0.2">
      <c r="C3982" s="18"/>
      <c r="D3982" s="18"/>
    </row>
    <row r="3983" spans="3:4" x14ac:dyDescent="0.2">
      <c r="C3983" s="18"/>
      <c r="D3983" s="18"/>
    </row>
    <row r="3984" spans="3:4" x14ac:dyDescent="0.2">
      <c r="C3984" s="18"/>
      <c r="D3984" s="18"/>
    </row>
    <row r="3985" spans="3:4" x14ac:dyDescent="0.2">
      <c r="C3985" s="18"/>
      <c r="D3985" s="18"/>
    </row>
    <row r="3986" spans="3:4" x14ac:dyDescent="0.2">
      <c r="C3986" s="18"/>
      <c r="D3986" s="18"/>
    </row>
    <row r="3987" spans="3:4" x14ac:dyDescent="0.2">
      <c r="C3987" s="18"/>
      <c r="D3987" s="18"/>
    </row>
    <row r="3988" spans="3:4" x14ac:dyDescent="0.2">
      <c r="C3988" s="18"/>
      <c r="D3988" s="18"/>
    </row>
    <row r="3989" spans="3:4" x14ac:dyDescent="0.2">
      <c r="C3989" s="18"/>
      <c r="D3989" s="18"/>
    </row>
    <row r="3990" spans="3:4" x14ac:dyDescent="0.2">
      <c r="C3990" s="18"/>
      <c r="D3990" s="18"/>
    </row>
    <row r="3991" spans="3:4" x14ac:dyDescent="0.2">
      <c r="C3991" s="18"/>
      <c r="D3991" s="18"/>
    </row>
    <row r="3992" spans="3:4" x14ac:dyDescent="0.2">
      <c r="C3992" s="18"/>
      <c r="D3992" s="18"/>
    </row>
    <row r="3993" spans="3:4" x14ac:dyDescent="0.2">
      <c r="C3993" s="18"/>
      <c r="D3993" s="18"/>
    </row>
    <row r="3994" spans="3:4" x14ac:dyDescent="0.2">
      <c r="C3994" s="18"/>
      <c r="D3994" s="18"/>
    </row>
    <row r="3995" spans="3:4" x14ac:dyDescent="0.2">
      <c r="C3995" s="18"/>
      <c r="D3995" s="18"/>
    </row>
    <row r="3996" spans="3:4" x14ac:dyDescent="0.2">
      <c r="C3996" s="18"/>
      <c r="D3996" s="18"/>
    </row>
    <row r="3997" spans="3:4" x14ac:dyDescent="0.2">
      <c r="C3997" s="18"/>
      <c r="D3997" s="18"/>
    </row>
    <row r="3998" spans="3:4" x14ac:dyDescent="0.2">
      <c r="C3998" s="18"/>
      <c r="D3998" s="18"/>
    </row>
    <row r="3999" spans="3:4" x14ac:dyDescent="0.2">
      <c r="C3999" s="18"/>
      <c r="D3999" s="18"/>
    </row>
    <row r="4000" spans="3:4" x14ac:dyDescent="0.2">
      <c r="C4000" s="18"/>
      <c r="D4000" s="18"/>
    </row>
    <row r="4001" spans="3:4" x14ac:dyDescent="0.2">
      <c r="C4001" s="18"/>
      <c r="D4001" s="18"/>
    </row>
    <row r="4002" spans="3:4" x14ac:dyDescent="0.2">
      <c r="C4002" s="18"/>
      <c r="D4002" s="18"/>
    </row>
    <row r="4003" spans="3:4" x14ac:dyDescent="0.2">
      <c r="C4003" s="18"/>
      <c r="D4003" s="18"/>
    </row>
    <row r="4004" spans="3:4" x14ac:dyDescent="0.2">
      <c r="C4004" s="18"/>
      <c r="D4004" s="18"/>
    </row>
    <row r="4005" spans="3:4" x14ac:dyDescent="0.2">
      <c r="C4005" s="18"/>
      <c r="D4005" s="18"/>
    </row>
    <row r="4006" spans="3:4" x14ac:dyDescent="0.2">
      <c r="C4006" s="18"/>
      <c r="D4006" s="18"/>
    </row>
    <row r="4007" spans="3:4" x14ac:dyDescent="0.2">
      <c r="C4007" s="18"/>
      <c r="D4007" s="18"/>
    </row>
    <row r="4008" spans="3:4" x14ac:dyDescent="0.2">
      <c r="C4008" s="18"/>
      <c r="D4008" s="18"/>
    </row>
    <row r="4009" spans="3:4" x14ac:dyDescent="0.2">
      <c r="C4009" s="18"/>
      <c r="D4009" s="18"/>
    </row>
    <row r="4010" spans="3:4" x14ac:dyDescent="0.2">
      <c r="C4010" s="18"/>
      <c r="D4010" s="18"/>
    </row>
    <row r="4011" spans="3:4" x14ac:dyDescent="0.2">
      <c r="C4011" s="18"/>
      <c r="D4011" s="18"/>
    </row>
    <row r="4012" spans="3:4" x14ac:dyDescent="0.2">
      <c r="C4012" s="18"/>
      <c r="D4012" s="18"/>
    </row>
    <row r="4013" spans="3:4" x14ac:dyDescent="0.2">
      <c r="C4013" s="18"/>
      <c r="D4013" s="18"/>
    </row>
    <row r="4014" spans="3:4" x14ac:dyDescent="0.2">
      <c r="C4014" s="18"/>
      <c r="D4014" s="18"/>
    </row>
    <row r="4015" spans="3:4" x14ac:dyDescent="0.2">
      <c r="C4015" s="18"/>
      <c r="D4015" s="18"/>
    </row>
    <row r="4016" spans="3:4" x14ac:dyDescent="0.2">
      <c r="C4016" s="18"/>
      <c r="D4016" s="18"/>
    </row>
    <row r="4017" spans="3:4" x14ac:dyDescent="0.2">
      <c r="C4017" s="18"/>
      <c r="D4017" s="18"/>
    </row>
    <row r="4018" spans="3:4" x14ac:dyDescent="0.2">
      <c r="C4018" s="18"/>
      <c r="D4018" s="18"/>
    </row>
    <row r="4019" spans="3:4" x14ac:dyDescent="0.2">
      <c r="C4019" s="18"/>
      <c r="D4019" s="18"/>
    </row>
    <row r="4020" spans="3:4" x14ac:dyDescent="0.2">
      <c r="C4020" s="18"/>
      <c r="D4020" s="18"/>
    </row>
    <row r="4021" spans="3:4" x14ac:dyDescent="0.2">
      <c r="C4021" s="18"/>
      <c r="D4021" s="18"/>
    </row>
    <row r="4022" spans="3:4" x14ac:dyDescent="0.2">
      <c r="C4022" s="18"/>
      <c r="D4022" s="18"/>
    </row>
    <row r="4023" spans="3:4" x14ac:dyDescent="0.2">
      <c r="C4023" s="18"/>
      <c r="D4023" s="18"/>
    </row>
    <row r="4024" spans="3:4" x14ac:dyDescent="0.2">
      <c r="C4024" s="18"/>
      <c r="D4024" s="18"/>
    </row>
    <row r="4025" spans="3:4" x14ac:dyDescent="0.2">
      <c r="C4025" s="18"/>
      <c r="D4025" s="18"/>
    </row>
    <row r="4026" spans="3:4" x14ac:dyDescent="0.2">
      <c r="C4026" s="18"/>
      <c r="D4026" s="18"/>
    </row>
    <row r="4027" spans="3:4" x14ac:dyDescent="0.2">
      <c r="C4027" s="18"/>
      <c r="D4027" s="18"/>
    </row>
    <row r="4028" spans="3:4" x14ac:dyDescent="0.2">
      <c r="C4028" s="18"/>
      <c r="D4028" s="18"/>
    </row>
    <row r="4029" spans="3:4" x14ac:dyDescent="0.2">
      <c r="C4029" s="18"/>
      <c r="D4029" s="18"/>
    </row>
    <row r="4030" spans="3:4" x14ac:dyDescent="0.2">
      <c r="C4030" s="18"/>
      <c r="D4030" s="18"/>
    </row>
    <row r="4031" spans="3:4" x14ac:dyDescent="0.2">
      <c r="C4031" s="18"/>
      <c r="D4031" s="18"/>
    </row>
    <row r="4032" spans="3:4" x14ac:dyDescent="0.2">
      <c r="C4032" s="18"/>
      <c r="D4032" s="18"/>
    </row>
    <row r="4033" spans="3:4" x14ac:dyDescent="0.2">
      <c r="C4033" s="18"/>
      <c r="D4033" s="18"/>
    </row>
    <row r="4034" spans="3:4" x14ac:dyDescent="0.2">
      <c r="C4034" s="18"/>
      <c r="D4034" s="18"/>
    </row>
    <row r="4035" spans="3:4" x14ac:dyDescent="0.2">
      <c r="C4035" s="18"/>
      <c r="D4035" s="18"/>
    </row>
    <row r="4036" spans="3:4" x14ac:dyDescent="0.2">
      <c r="C4036" s="18"/>
      <c r="D4036" s="18"/>
    </row>
    <row r="4037" spans="3:4" x14ac:dyDescent="0.2">
      <c r="C4037" s="18"/>
      <c r="D4037" s="18"/>
    </row>
    <row r="4038" spans="3:4" x14ac:dyDescent="0.2">
      <c r="C4038" s="18"/>
      <c r="D4038" s="18"/>
    </row>
    <row r="4039" spans="3:4" x14ac:dyDescent="0.2">
      <c r="C4039" s="18"/>
      <c r="D4039" s="18"/>
    </row>
    <row r="4040" spans="3:4" x14ac:dyDescent="0.2">
      <c r="C4040" s="18"/>
      <c r="D4040" s="18"/>
    </row>
    <row r="4041" spans="3:4" x14ac:dyDescent="0.2">
      <c r="C4041" s="18"/>
      <c r="D4041" s="18"/>
    </row>
    <row r="4042" spans="3:4" x14ac:dyDescent="0.2">
      <c r="C4042" s="18"/>
      <c r="D4042" s="18"/>
    </row>
    <row r="4043" spans="3:4" x14ac:dyDescent="0.2">
      <c r="C4043" s="18"/>
      <c r="D4043" s="18"/>
    </row>
    <row r="4044" spans="3:4" x14ac:dyDescent="0.2">
      <c r="C4044" s="18"/>
      <c r="D4044" s="18"/>
    </row>
    <row r="4045" spans="3:4" x14ac:dyDescent="0.2">
      <c r="C4045" s="18"/>
      <c r="D4045" s="18"/>
    </row>
    <row r="4046" spans="3:4" x14ac:dyDescent="0.2">
      <c r="C4046" s="18"/>
      <c r="D4046" s="18"/>
    </row>
    <row r="4047" spans="3:4" x14ac:dyDescent="0.2">
      <c r="C4047" s="18"/>
      <c r="D4047" s="18"/>
    </row>
    <row r="4048" spans="3:4" x14ac:dyDescent="0.2">
      <c r="C4048" s="18"/>
      <c r="D4048" s="18"/>
    </row>
    <row r="4049" spans="3:4" x14ac:dyDescent="0.2">
      <c r="C4049" s="18"/>
      <c r="D4049" s="18"/>
    </row>
    <row r="4050" spans="3:4" x14ac:dyDescent="0.2">
      <c r="C4050" s="18"/>
      <c r="D4050" s="18"/>
    </row>
    <row r="4051" spans="3:4" x14ac:dyDescent="0.2">
      <c r="C4051" s="18"/>
      <c r="D4051" s="18"/>
    </row>
    <row r="4052" spans="3:4" x14ac:dyDescent="0.2">
      <c r="C4052" s="18"/>
      <c r="D4052" s="18"/>
    </row>
    <row r="4053" spans="3:4" x14ac:dyDescent="0.2">
      <c r="C4053" s="18"/>
      <c r="D4053" s="18"/>
    </row>
    <row r="4054" spans="3:4" x14ac:dyDescent="0.2">
      <c r="C4054" s="18"/>
      <c r="D4054" s="18"/>
    </row>
    <row r="4055" spans="3:4" x14ac:dyDescent="0.2">
      <c r="C4055" s="18"/>
      <c r="D4055" s="18"/>
    </row>
    <row r="4056" spans="3:4" x14ac:dyDescent="0.2">
      <c r="C4056" s="18"/>
      <c r="D4056" s="18"/>
    </row>
    <row r="4057" spans="3:4" x14ac:dyDescent="0.2">
      <c r="C4057" s="18"/>
      <c r="D4057" s="18"/>
    </row>
    <row r="4058" spans="3:4" x14ac:dyDescent="0.2">
      <c r="C4058" s="18"/>
      <c r="D4058" s="18"/>
    </row>
    <row r="4059" spans="3:4" x14ac:dyDescent="0.2">
      <c r="C4059" s="18"/>
      <c r="D4059" s="18"/>
    </row>
    <row r="4060" spans="3:4" x14ac:dyDescent="0.2">
      <c r="C4060" s="18"/>
      <c r="D4060" s="18"/>
    </row>
    <row r="4061" spans="3:4" x14ac:dyDescent="0.2">
      <c r="C4061" s="18"/>
      <c r="D4061" s="18"/>
    </row>
    <row r="4062" spans="3:4" x14ac:dyDescent="0.2">
      <c r="C4062" s="18"/>
      <c r="D4062" s="18"/>
    </row>
    <row r="4063" spans="3:4" x14ac:dyDescent="0.2">
      <c r="C4063" s="18"/>
      <c r="D4063" s="18"/>
    </row>
    <row r="4064" spans="3:4" x14ac:dyDescent="0.2">
      <c r="C4064" s="18"/>
      <c r="D4064" s="18"/>
    </row>
    <row r="4065" spans="3:4" x14ac:dyDescent="0.2">
      <c r="C4065" s="18"/>
      <c r="D4065" s="18"/>
    </row>
    <row r="4066" spans="3:4" x14ac:dyDescent="0.2">
      <c r="C4066" s="18"/>
      <c r="D4066" s="18"/>
    </row>
    <row r="4067" spans="3:4" x14ac:dyDescent="0.2">
      <c r="C4067" s="18"/>
      <c r="D4067" s="18"/>
    </row>
    <row r="4068" spans="3:4" x14ac:dyDescent="0.2">
      <c r="C4068" s="18"/>
      <c r="D4068" s="18"/>
    </row>
    <row r="4069" spans="3:4" x14ac:dyDescent="0.2">
      <c r="C4069" s="18"/>
      <c r="D4069" s="18"/>
    </row>
    <row r="4070" spans="3:4" x14ac:dyDescent="0.2">
      <c r="C4070" s="18"/>
      <c r="D4070" s="18"/>
    </row>
    <row r="4071" spans="3:4" x14ac:dyDescent="0.2">
      <c r="C4071" s="18"/>
      <c r="D4071" s="18"/>
    </row>
    <row r="4072" spans="3:4" x14ac:dyDescent="0.2">
      <c r="C4072" s="18"/>
      <c r="D4072" s="18"/>
    </row>
    <row r="4073" spans="3:4" x14ac:dyDescent="0.2">
      <c r="C4073" s="18"/>
      <c r="D4073" s="18"/>
    </row>
    <row r="4074" spans="3:4" x14ac:dyDescent="0.2">
      <c r="C4074" s="18"/>
      <c r="D4074" s="18"/>
    </row>
    <row r="4075" spans="3:4" x14ac:dyDescent="0.2">
      <c r="C4075" s="18"/>
      <c r="D4075" s="18"/>
    </row>
    <row r="4076" spans="3:4" x14ac:dyDescent="0.2">
      <c r="C4076" s="18"/>
      <c r="D4076" s="18"/>
    </row>
    <row r="4077" spans="3:4" x14ac:dyDescent="0.2">
      <c r="C4077" s="18"/>
      <c r="D4077" s="18"/>
    </row>
    <row r="4078" spans="3:4" x14ac:dyDescent="0.2">
      <c r="C4078" s="18"/>
      <c r="D4078" s="18"/>
    </row>
    <row r="4079" spans="3:4" x14ac:dyDescent="0.2">
      <c r="C4079" s="18"/>
      <c r="D4079" s="18"/>
    </row>
    <row r="4080" spans="3:4" x14ac:dyDescent="0.2">
      <c r="C4080" s="18"/>
      <c r="D4080" s="18"/>
    </row>
    <row r="4081" spans="3:4" x14ac:dyDescent="0.2">
      <c r="C4081" s="18"/>
      <c r="D4081" s="18"/>
    </row>
    <row r="4082" spans="3:4" x14ac:dyDescent="0.2">
      <c r="C4082" s="18"/>
      <c r="D4082" s="18"/>
    </row>
    <row r="4083" spans="3:4" x14ac:dyDescent="0.2">
      <c r="C4083" s="18"/>
      <c r="D4083" s="18"/>
    </row>
    <row r="4084" spans="3:4" x14ac:dyDescent="0.2">
      <c r="C4084" s="18"/>
      <c r="D4084" s="18"/>
    </row>
    <row r="4085" spans="3:4" x14ac:dyDescent="0.2">
      <c r="C4085" s="18"/>
      <c r="D4085" s="18"/>
    </row>
    <row r="4086" spans="3:4" x14ac:dyDescent="0.2">
      <c r="C4086" s="18"/>
      <c r="D4086" s="18"/>
    </row>
    <row r="4087" spans="3:4" x14ac:dyDescent="0.2">
      <c r="C4087" s="18"/>
      <c r="D4087" s="18"/>
    </row>
    <row r="4088" spans="3:4" x14ac:dyDescent="0.2">
      <c r="C4088" s="18"/>
      <c r="D4088" s="18"/>
    </row>
    <row r="4089" spans="3:4" x14ac:dyDescent="0.2">
      <c r="C4089" s="18"/>
      <c r="D4089" s="18"/>
    </row>
    <row r="4090" spans="3:4" x14ac:dyDescent="0.2">
      <c r="C4090" s="18"/>
      <c r="D4090" s="18"/>
    </row>
    <row r="4091" spans="3:4" x14ac:dyDescent="0.2">
      <c r="C4091" s="18"/>
      <c r="D4091" s="18"/>
    </row>
    <row r="4092" spans="3:4" x14ac:dyDescent="0.2">
      <c r="C4092" s="18"/>
      <c r="D4092" s="18"/>
    </row>
    <row r="4093" spans="3:4" x14ac:dyDescent="0.2">
      <c r="C4093" s="18"/>
      <c r="D4093" s="18"/>
    </row>
    <row r="4094" spans="3:4" x14ac:dyDescent="0.2">
      <c r="C4094" s="18"/>
      <c r="D4094" s="18"/>
    </row>
    <row r="4095" spans="3:4" x14ac:dyDescent="0.2">
      <c r="C4095" s="18"/>
      <c r="D4095" s="18"/>
    </row>
    <row r="4096" spans="3:4" x14ac:dyDescent="0.2">
      <c r="C4096" s="18"/>
      <c r="D4096" s="18"/>
    </row>
    <row r="4097" spans="3:4" x14ac:dyDescent="0.2">
      <c r="C4097" s="18"/>
      <c r="D4097" s="18"/>
    </row>
    <row r="4098" spans="3:4" x14ac:dyDescent="0.2">
      <c r="C4098" s="18"/>
      <c r="D4098" s="18"/>
    </row>
    <row r="4099" spans="3:4" x14ac:dyDescent="0.2">
      <c r="C4099" s="18"/>
      <c r="D4099" s="18"/>
    </row>
    <row r="4100" spans="3:4" x14ac:dyDescent="0.2">
      <c r="C4100" s="18"/>
      <c r="D4100" s="18"/>
    </row>
    <row r="4101" spans="3:4" x14ac:dyDescent="0.2">
      <c r="C4101" s="18"/>
      <c r="D4101" s="18"/>
    </row>
    <row r="4102" spans="3:4" x14ac:dyDescent="0.2">
      <c r="C4102" s="18"/>
      <c r="D4102" s="18"/>
    </row>
    <row r="4103" spans="3:4" x14ac:dyDescent="0.2">
      <c r="C4103" s="18"/>
      <c r="D4103" s="18"/>
    </row>
    <row r="4104" spans="3:4" x14ac:dyDescent="0.2">
      <c r="C4104" s="18"/>
      <c r="D4104" s="18"/>
    </row>
    <row r="4105" spans="3:4" x14ac:dyDescent="0.2">
      <c r="C4105" s="18"/>
      <c r="D4105" s="18"/>
    </row>
    <row r="4106" spans="3:4" x14ac:dyDescent="0.2">
      <c r="C4106" s="18"/>
      <c r="D4106" s="18"/>
    </row>
    <row r="4107" spans="3:4" x14ac:dyDescent="0.2">
      <c r="C4107" s="18"/>
      <c r="D4107" s="18"/>
    </row>
    <row r="4108" spans="3:4" x14ac:dyDescent="0.2">
      <c r="C4108" s="18"/>
      <c r="D4108" s="18"/>
    </row>
    <row r="4109" spans="3:4" x14ac:dyDescent="0.2">
      <c r="C4109" s="18"/>
      <c r="D4109" s="18"/>
    </row>
    <row r="4110" spans="3:4" x14ac:dyDescent="0.2">
      <c r="C4110" s="18"/>
      <c r="D4110" s="18"/>
    </row>
    <row r="4111" spans="3:4" x14ac:dyDescent="0.2">
      <c r="C4111" s="18"/>
      <c r="D4111" s="18"/>
    </row>
    <row r="4112" spans="3:4" x14ac:dyDescent="0.2">
      <c r="C4112" s="18"/>
      <c r="D4112" s="18"/>
    </row>
    <row r="4113" spans="3:4" x14ac:dyDescent="0.2">
      <c r="C4113" s="18"/>
      <c r="D4113" s="18"/>
    </row>
    <row r="4114" spans="3:4" x14ac:dyDescent="0.2">
      <c r="C4114" s="18"/>
      <c r="D4114" s="18"/>
    </row>
    <row r="4115" spans="3:4" x14ac:dyDescent="0.2">
      <c r="C4115" s="18"/>
      <c r="D4115" s="18"/>
    </row>
    <row r="4116" spans="3:4" x14ac:dyDescent="0.2">
      <c r="C4116" s="18"/>
      <c r="D4116" s="18"/>
    </row>
    <row r="4117" spans="3:4" x14ac:dyDescent="0.2">
      <c r="C4117" s="18"/>
      <c r="D4117" s="18"/>
    </row>
    <row r="4118" spans="3:4" x14ac:dyDescent="0.2">
      <c r="C4118" s="18"/>
      <c r="D4118" s="18"/>
    </row>
    <row r="4119" spans="3:4" x14ac:dyDescent="0.2">
      <c r="C4119" s="18"/>
      <c r="D4119" s="18"/>
    </row>
    <row r="4120" spans="3:4" x14ac:dyDescent="0.2">
      <c r="C4120" s="18"/>
      <c r="D4120" s="18"/>
    </row>
    <row r="4121" spans="3:4" x14ac:dyDescent="0.2">
      <c r="C4121" s="18"/>
      <c r="D4121" s="18"/>
    </row>
    <row r="4122" spans="3:4" x14ac:dyDescent="0.2">
      <c r="C4122" s="18"/>
      <c r="D4122" s="18"/>
    </row>
    <row r="4123" spans="3:4" x14ac:dyDescent="0.2">
      <c r="C4123" s="18"/>
      <c r="D4123" s="18"/>
    </row>
    <row r="4124" spans="3:4" x14ac:dyDescent="0.2">
      <c r="C4124" s="18"/>
      <c r="D4124" s="18"/>
    </row>
    <row r="4125" spans="3:4" x14ac:dyDescent="0.2">
      <c r="C4125" s="18"/>
      <c r="D4125" s="18"/>
    </row>
    <row r="4126" spans="3:4" x14ac:dyDescent="0.2">
      <c r="C4126" s="18"/>
      <c r="D4126" s="18"/>
    </row>
    <row r="4127" spans="3:4" x14ac:dyDescent="0.2">
      <c r="C4127" s="18"/>
      <c r="D4127" s="18"/>
    </row>
    <row r="4128" spans="3:4" x14ac:dyDescent="0.2">
      <c r="C4128" s="18"/>
      <c r="D4128" s="18"/>
    </row>
    <row r="4129" spans="3:4" x14ac:dyDescent="0.2">
      <c r="C4129" s="18"/>
      <c r="D4129" s="18"/>
    </row>
    <row r="4130" spans="3:4" x14ac:dyDescent="0.2">
      <c r="C4130" s="18"/>
      <c r="D4130" s="18"/>
    </row>
    <row r="4131" spans="3:4" x14ac:dyDescent="0.2">
      <c r="C4131" s="18"/>
      <c r="D4131" s="18"/>
    </row>
    <row r="4132" spans="3:4" x14ac:dyDescent="0.2">
      <c r="C4132" s="18"/>
      <c r="D4132" s="18"/>
    </row>
    <row r="4133" spans="3:4" x14ac:dyDescent="0.2">
      <c r="C4133" s="18"/>
      <c r="D4133" s="18"/>
    </row>
    <row r="4134" spans="3:4" x14ac:dyDescent="0.2">
      <c r="C4134" s="18"/>
      <c r="D4134" s="18"/>
    </row>
    <row r="4135" spans="3:4" x14ac:dyDescent="0.2">
      <c r="C4135" s="18"/>
      <c r="D4135" s="18"/>
    </row>
    <row r="4136" spans="3:4" x14ac:dyDescent="0.2">
      <c r="C4136" s="18"/>
      <c r="D4136" s="18"/>
    </row>
    <row r="4137" spans="3:4" x14ac:dyDescent="0.2">
      <c r="C4137" s="18"/>
      <c r="D4137" s="18"/>
    </row>
    <row r="4138" spans="3:4" x14ac:dyDescent="0.2">
      <c r="C4138" s="18"/>
      <c r="D4138" s="18"/>
    </row>
    <row r="4139" spans="3:4" x14ac:dyDescent="0.2">
      <c r="C4139" s="18"/>
      <c r="D4139" s="18"/>
    </row>
    <row r="4140" spans="3:4" x14ac:dyDescent="0.2">
      <c r="C4140" s="18"/>
      <c r="D4140" s="18"/>
    </row>
    <row r="4141" spans="3:4" x14ac:dyDescent="0.2">
      <c r="C4141" s="18"/>
      <c r="D4141" s="18"/>
    </row>
    <row r="4142" spans="3:4" x14ac:dyDescent="0.2">
      <c r="C4142" s="18"/>
      <c r="D4142" s="18"/>
    </row>
    <row r="4143" spans="3:4" x14ac:dyDescent="0.2">
      <c r="C4143" s="18"/>
      <c r="D4143" s="18"/>
    </row>
    <row r="4144" spans="3:4" x14ac:dyDescent="0.2">
      <c r="C4144" s="18"/>
      <c r="D4144" s="18"/>
    </row>
    <row r="4145" spans="3:4" x14ac:dyDescent="0.2">
      <c r="C4145" s="18"/>
      <c r="D4145" s="18"/>
    </row>
    <row r="4146" spans="3:4" x14ac:dyDescent="0.2">
      <c r="C4146" s="18"/>
      <c r="D4146" s="18"/>
    </row>
    <row r="4147" spans="3:4" x14ac:dyDescent="0.2">
      <c r="C4147" s="18"/>
      <c r="D4147" s="18"/>
    </row>
    <row r="4148" spans="3:4" x14ac:dyDescent="0.2">
      <c r="C4148" s="18"/>
      <c r="D4148" s="18"/>
    </row>
    <row r="4149" spans="3:4" x14ac:dyDescent="0.2">
      <c r="C4149" s="18"/>
      <c r="D4149" s="18"/>
    </row>
    <row r="4150" spans="3:4" x14ac:dyDescent="0.2">
      <c r="C4150" s="18"/>
      <c r="D4150" s="18"/>
    </row>
    <row r="4151" spans="3:4" x14ac:dyDescent="0.2">
      <c r="C4151" s="18"/>
      <c r="D4151" s="18"/>
    </row>
    <row r="4152" spans="3:4" x14ac:dyDescent="0.2">
      <c r="C4152" s="18"/>
      <c r="D4152" s="18"/>
    </row>
    <row r="4153" spans="3:4" x14ac:dyDescent="0.2">
      <c r="C4153" s="18"/>
      <c r="D4153" s="18"/>
    </row>
    <row r="4154" spans="3:4" x14ac:dyDescent="0.2">
      <c r="C4154" s="18"/>
      <c r="D4154" s="18"/>
    </row>
    <row r="4155" spans="3:4" x14ac:dyDescent="0.2">
      <c r="C4155" s="18"/>
      <c r="D4155" s="18"/>
    </row>
    <row r="4156" spans="3:4" x14ac:dyDescent="0.2">
      <c r="C4156" s="18"/>
      <c r="D4156" s="18"/>
    </row>
    <row r="4157" spans="3:4" x14ac:dyDescent="0.2">
      <c r="C4157" s="18"/>
      <c r="D4157" s="18"/>
    </row>
    <row r="4158" spans="3:4" x14ac:dyDescent="0.2">
      <c r="C4158" s="18"/>
      <c r="D4158" s="18"/>
    </row>
    <row r="4159" spans="3:4" x14ac:dyDescent="0.2">
      <c r="C4159" s="18"/>
      <c r="D4159" s="18"/>
    </row>
    <row r="4160" spans="3:4" x14ac:dyDescent="0.2">
      <c r="C4160" s="18"/>
      <c r="D4160" s="18"/>
    </row>
    <row r="4161" spans="3:4" x14ac:dyDescent="0.2">
      <c r="C4161" s="18"/>
      <c r="D4161" s="18"/>
    </row>
    <row r="4162" spans="3:4" x14ac:dyDescent="0.2">
      <c r="C4162" s="18"/>
      <c r="D4162" s="18"/>
    </row>
    <row r="4163" spans="3:4" x14ac:dyDescent="0.2">
      <c r="C4163" s="18"/>
      <c r="D4163" s="18"/>
    </row>
    <row r="4164" spans="3:4" x14ac:dyDescent="0.2">
      <c r="C4164" s="18"/>
      <c r="D4164" s="18"/>
    </row>
    <row r="4165" spans="3:4" x14ac:dyDescent="0.2">
      <c r="C4165" s="18"/>
      <c r="D4165" s="18"/>
    </row>
    <row r="4166" spans="3:4" x14ac:dyDescent="0.2">
      <c r="C4166" s="18"/>
      <c r="D4166" s="18"/>
    </row>
    <row r="4167" spans="3:4" x14ac:dyDescent="0.2">
      <c r="C4167" s="18"/>
      <c r="D4167" s="18"/>
    </row>
    <row r="4168" spans="3:4" x14ac:dyDescent="0.2">
      <c r="C4168" s="18"/>
      <c r="D4168" s="18"/>
    </row>
    <row r="4169" spans="3:4" x14ac:dyDescent="0.2">
      <c r="C4169" s="18"/>
      <c r="D4169" s="18"/>
    </row>
    <row r="4170" spans="3:4" x14ac:dyDescent="0.2">
      <c r="C4170" s="18"/>
      <c r="D4170" s="18"/>
    </row>
    <row r="4171" spans="3:4" x14ac:dyDescent="0.2">
      <c r="C4171" s="18"/>
      <c r="D4171" s="18"/>
    </row>
    <row r="4172" spans="3:4" x14ac:dyDescent="0.2">
      <c r="C4172" s="18"/>
      <c r="D4172" s="18"/>
    </row>
    <row r="4173" spans="3:4" x14ac:dyDescent="0.2">
      <c r="C4173" s="18"/>
      <c r="D4173" s="18"/>
    </row>
    <row r="4174" spans="3:4" x14ac:dyDescent="0.2">
      <c r="C4174" s="18"/>
      <c r="D4174" s="18"/>
    </row>
    <row r="4175" spans="3:4" x14ac:dyDescent="0.2">
      <c r="C4175" s="18"/>
      <c r="D4175" s="18"/>
    </row>
    <row r="4176" spans="3:4" x14ac:dyDescent="0.2">
      <c r="C4176" s="18"/>
      <c r="D4176" s="18"/>
    </row>
    <row r="4177" spans="3:4" x14ac:dyDescent="0.2">
      <c r="C4177" s="18"/>
      <c r="D4177" s="18"/>
    </row>
    <row r="4178" spans="3:4" x14ac:dyDescent="0.2">
      <c r="C4178" s="18"/>
      <c r="D4178" s="18"/>
    </row>
    <row r="4179" spans="3:4" x14ac:dyDescent="0.2">
      <c r="C4179" s="18"/>
      <c r="D4179" s="18"/>
    </row>
    <row r="4180" spans="3:4" x14ac:dyDescent="0.2">
      <c r="C4180" s="18"/>
      <c r="D4180" s="18"/>
    </row>
    <row r="4181" spans="3:4" x14ac:dyDescent="0.2">
      <c r="C4181" s="18"/>
      <c r="D4181" s="18"/>
    </row>
    <row r="4182" spans="3:4" x14ac:dyDescent="0.2">
      <c r="C4182" s="18"/>
      <c r="D4182" s="18"/>
    </row>
    <row r="4183" spans="3:4" x14ac:dyDescent="0.2">
      <c r="C4183" s="18"/>
      <c r="D4183" s="18"/>
    </row>
    <row r="4184" spans="3:4" x14ac:dyDescent="0.2">
      <c r="C4184" s="18"/>
      <c r="D4184" s="18"/>
    </row>
    <row r="4185" spans="3:4" x14ac:dyDescent="0.2">
      <c r="C4185" s="18"/>
      <c r="D4185" s="18"/>
    </row>
    <row r="4186" spans="3:4" x14ac:dyDescent="0.2">
      <c r="C4186" s="18"/>
      <c r="D4186" s="18"/>
    </row>
    <row r="4187" spans="3:4" x14ac:dyDescent="0.2">
      <c r="C4187" s="18"/>
      <c r="D4187" s="18"/>
    </row>
    <row r="4188" spans="3:4" x14ac:dyDescent="0.2">
      <c r="C4188" s="18"/>
      <c r="D4188" s="18"/>
    </row>
    <row r="4189" spans="3:4" x14ac:dyDescent="0.2">
      <c r="C4189" s="18"/>
      <c r="D4189" s="18"/>
    </row>
    <row r="4190" spans="3:4" x14ac:dyDescent="0.2">
      <c r="C4190" s="18"/>
      <c r="D4190" s="18"/>
    </row>
    <row r="4191" spans="3:4" x14ac:dyDescent="0.2">
      <c r="C4191" s="18"/>
      <c r="D4191" s="18"/>
    </row>
    <row r="4192" spans="3:4" x14ac:dyDescent="0.2">
      <c r="C4192" s="18"/>
      <c r="D4192" s="18"/>
    </row>
    <row r="4193" spans="3:4" x14ac:dyDescent="0.2">
      <c r="C4193" s="18"/>
      <c r="D4193" s="18"/>
    </row>
    <row r="4194" spans="3:4" x14ac:dyDescent="0.2">
      <c r="C4194" s="18"/>
      <c r="D4194" s="18"/>
    </row>
    <row r="4195" spans="3:4" x14ac:dyDescent="0.2">
      <c r="C4195" s="18"/>
      <c r="D4195" s="18"/>
    </row>
    <row r="4196" spans="3:4" x14ac:dyDescent="0.2">
      <c r="C4196" s="18"/>
      <c r="D4196" s="18"/>
    </row>
    <row r="4197" spans="3:4" x14ac:dyDescent="0.2">
      <c r="C4197" s="18"/>
      <c r="D4197" s="18"/>
    </row>
    <row r="4198" spans="3:4" x14ac:dyDescent="0.2">
      <c r="C4198" s="18"/>
      <c r="D4198" s="18"/>
    </row>
    <row r="4199" spans="3:4" x14ac:dyDescent="0.2">
      <c r="C4199" s="18"/>
      <c r="D4199" s="18"/>
    </row>
    <row r="4200" spans="3:4" x14ac:dyDescent="0.2">
      <c r="C4200" s="18"/>
      <c r="D4200" s="18"/>
    </row>
    <row r="4201" spans="3:4" x14ac:dyDescent="0.2">
      <c r="C4201" s="18"/>
      <c r="D4201" s="18"/>
    </row>
    <row r="4202" spans="3:4" x14ac:dyDescent="0.2">
      <c r="C4202" s="18"/>
      <c r="D4202" s="18"/>
    </row>
    <row r="4203" spans="3:4" x14ac:dyDescent="0.2">
      <c r="C4203" s="18"/>
      <c r="D4203" s="18"/>
    </row>
    <row r="4204" spans="3:4" x14ac:dyDescent="0.2">
      <c r="C4204" s="18"/>
      <c r="D4204" s="18"/>
    </row>
    <row r="4205" spans="3:4" x14ac:dyDescent="0.2">
      <c r="C4205" s="18"/>
      <c r="D4205" s="18"/>
    </row>
    <row r="4206" spans="3:4" x14ac:dyDescent="0.2">
      <c r="C4206" s="18"/>
      <c r="D4206" s="18"/>
    </row>
    <row r="4207" spans="3:4" x14ac:dyDescent="0.2">
      <c r="C4207" s="18"/>
      <c r="D4207" s="18"/>
    </row>
    <row r="4208" spans="3:4" x14ac:dyDescent="0.2">
      <c r="C4208" s="18"/>
      <c r="D4208" s="18"/>
    </row>
    <row r="4209" spans="3:4" x14ac:dyDescent="0.2">
      <c r="C4209" s="18"/>
      <c r="D4209" s="18"/>
    </row>
    <row r="4210" spans="3:4" x14ac:dyDescent="0.2">
      <c r="C4210" s="18"/>
      <c r="D4210" s="18"/>
    </row>
    <row r="4211" spans="3:4" x14ac:dyDescent="0.2">
      <c r="C4211" s="18"/>
      <c r="D4211" s="18"/>
    </row>
    <row r="4212" spans="3:4" x14ac:dyDescent="0.2">
      <c r="C4212" s="18"/>
      <c r="D4212" s="18"/>
    </row>
    <row r="4213" spans="3:4" x14ac:dyDescent="0.2">
      <c r="C4213" s="18"/>
      <c r="D4213" s="18"/>
    </row>
    <row r="4214" spans="3:4" x14ac:dyDescent="0.2">
      <c r="C4214" s="18"/>
      <c r="D4214" s="18"/>
    </row>
    <row r="4215" spans="3:4" x14ac:dyDescent="0.2">
      <c r="C4215" s="18"/>
      <c r="D4215" s="18"/>
    </row>
    <row r="4216" spans="3:4" x14ac:dyDescent="0.2">
      <c r="C4216" s="18"/>
      <c r="D4216" s="18"/>
    </row>
    <row r="4217" spans="3:4" x14ac:dyDescent="0.2">
      <c r="C4217" s="18"/>
      <c r="D4217" s="18"/>
    </row>
    <row r="4218" spans="3:4" x14ac:dyDescent="0.2">
      <c r="C4218" s="18"/>
      <c r="D4218" s="18"/>
    </row>
    <row r="4219" spans="3:4" x14ac:dyDescent="0.2">
      <c r="C4219" s="18"/>
      <c r="D4219" s="18"/>
    </row>
    <row r="4220" spans="3:4" x14ac:dyDescent="0.2">
      <c r="C4220" s="18"/>
      <c r="D4220" s="18"/>
    </row>
    <row r="4221" spans="3:4" x14ac:dyDescent="0.2">
      <c r="C4221" s="18"/>
      <c r="D4221" s="18"/>
    </row>
    <row r="4222" spans="3:4" x14ac:dyDescent="0.2">
      <c r="C4222" s="18"/>
      <c r="D4222" s="18"/>
    </row>
    <row r="4223" spans="3:4" x14ac:dyDescent="0.2">
      <c r="C4223" s="18"/>
      <c r="D4223" s="18"/>
    </row>
    <row r="4224" spans="3:4" x14ac:dyDescent="0.2">
      <c r="C4224" s="18"/>
      <c r="D4224" s="18"/>
    </row>
    <row r="4225" spans="3:4" x14ac:dyDescent="0.2">
      <c r="C4225" s="18"/>
      <c r="D4225" s="18"/>
    </row>
    <row r="4226" spans="3:4" x14ac:dyDescent="0.2">
      <c r="C4226" s="18"/>
      <c r="D4226" s="18"/>
    </row>
    <row r="4227" spans="3:4" x14ac:dyDescent="0.2">
      <c r="C4227" s="18"/>
      <c r="D4227" s="18"/>
    </row>
    <row r="4228" spans="3:4" x14ac:dyDescent="0.2">
      <c r="C4228" s="18"/>
      <c r="D4228" s="18"/>
    </row>
    <row r="4229" spans="3:4" x14ac:dyDescent="0.2">
      <c r="C4229" s="18"/>
      <c r="D4229" s="18"/>
    </row>
    <row r="4230" spans="3:4" x14ac:dyDescent="0.2">
      <c r="C4230" s="18"/>
      <c r="D4230" s="18"/>
    </row>
    <row r="4231" spans="3:4" x14ac:dyDescent="0.2">
      <c r="C4231" s="18"/>
      <c r="D4231" s="18"/>
    </row>
    <row r="4232" spans="3:4" x14ac:dyDescent="0.2">
      <c r="C4232" s="18"/>
      <c r="D4232" s="18"/>
    </row>
    <row r="4233" spans="3:4" x14ac:dyDescent="0.2">
      <c r="C4233" s="18"/>
      <c r="D4233" s="18"/>
    </row>
    <row r="4234" spans="3:4" x14ac:dyDescent="0.2">
      <c r="C4234" s="18"/>
      <c r="D4234" s="18"/>
    </row>
    <row r="4235" spans="3:4" x14ac:dyDescent="0.2">
      <c r="C4235" s="18"/>
      <c r="D4235" s="18"/>
    </row>
    <row r="4236" spans="3:4" x14ac:dyDescent="0.2">
      <c r="C4236" s="18"/>
      <c r="D4236" s="18"/>
    </row>
    <row r="4237" spans="3:4" x14ac:dyDescent="0.2">
      <c r="C4237" s="18"/>
      <c r="D4237" s="18"/>
    </row>
    <row r="4238" spans="3:4" x14ac:dyDescent="0.2">
      <c r="C4238" s="18"/>
      <c r="D4238" s="18"/>
    </row>
    <row r="4239" spans="3:4" x14ac:dyDescent="0.2">
      <c r="C4239" s="18"/>
      <c r="D4239" s="18"/>
    </row>
    <row r="4240" spans="3:4" x14ac:dyDescent="0.2">
      <c r="C4240" s="18"/>
      <c r="D4240" s="18"/>
    </row>
    <row r="4241" spans="3:4" x14ac:dyDescent="0.2">
      <c r="C4241" s="18"/>
      <c r="D4241" s="18"/>
    </row>
    <row r="4242" spans="3:4" x14ac:dyDescent="0.2">
      <c r="C4242" s="18"/>
      <c r="D4242" s="18"/>
    </row>
    <row r="4243" spans="3:4" x14ac:dyDescent="0.2">
      <c r="C4243" s="18"/>
      <c r="D4243" s="18"/>
    </row>
    <row r="4244" spans="3:4" x14ac:dyDescent="0.2">
      <c r="C4244" s="18"/>
      <c r="D4244" s="18"/>
    </row>
    <row r="4245" spans="3:4" x14ac:dyDescent="0.2">
      <c r="C4245" s="18"/>
      <c r="D4245" s="18"/>
    </row>
    <row r="4246" spans="3:4" x14ac:dyDescent="0.2">
      <c r="C4246" s="18"/>
      <c r="D4246" s="18"/>
    </row>
    <row r="4247" spans="3:4" x14ac:dyDescent="0.2">
      <c r="C4247" s="18"/>
      <c r="D4247" s="18"/>
    </row>
    <row r="4248" spans="3:4" x14ac:dyDescent="0.2">
      <c r="C4248" s="18"/>
      <c r="D4248" s="18"/>
    </row>
    <row r="4249" spans="3:4" x14ac:dyDescent="0.2">
      <c r="C4249" s="18"/>
      <c r="D4249" s="18"/>
    </row>
    <row r="4250" spans="3:4" x14ac:dyDescent="0.2">
      <c r="C4250" s="18"/>
      <c r="D4250" s="18"/>
    </row>
    <row r="4251" spans="3:4" x14ac:dyDescent="0.2">
      <c r="C4251" s="18"/>
      <c r="D4251" s="18"/>
    </row>
    <row r="4252" spans="3:4" x14ac:dyDescent="0.2">
      <c r="C4252" s="18"/>
      <c r="D4252" s="18"/>
    </row>
    <row r="4253" spans="3:4" x14ac:dyDescent="0.2">
      <c r="C4253" s="18"/>
      <c r="D4253" s="18"/>
    </row>
    <row r="4254" spans="3:4" x14ac:dyDescent="0.2">
      <c r="C4254" s="18"/>
      <c r="D4254" s="18"/>
    </row>
    <row r="4255" spans="3:4" x14ac:dyDescent="0.2">
      <c r="C4255" s="18"/>
      <c r="D4255" s="18"/>
    </row>
    <row r="4256" spans="3:4" x14ac:dyDescent="0.2">
      <c r="C4256" s="18"/>
      <c r="D4256" s="18"/>
    </row>
    <row r="4257" spans="3:4" x14ac:dyDescent="0.2">
      <c r="C4257" s="18"/>
      <c r="D4257" s="18"/>
    </row>
    <row r="4258" spans="3:4" x14ac:dyDescent="0.2">
      <c r="C4258" s="18"/>
      <c r="D4258" s="18"/>
    </row>
    <row r="4259" spans="3:4" x14ac:dyDescent="0.2">
      <c r="C4259" s="18"/>
      <c r="D4259" s="18"/>
    </row>
    <row r="4260" spans="3:4" x14ac:dyDescent="0.2">
      <c r="C4260" s="18"/>
      <c r="D4260" s="18"/>
    </row>
    <row r="4261" spans="3:4" x14ac:dyDescent="0.2">
      <c r="C4261" s="18"/>
      <c r="D4261" s="18"/>
    </row>
    <row r="4262" spans="3:4" x14ac:dyDescent="0.2">
      <c r="C4262" s="18"/>
      <c r="D4262" s="18"/>
    </row>
    <row r="4263" spans="3:4" x14ac:dyDescent="0.2">
      <c r="C4263" s="18"/>
      <c r="D4263" s="18"/>
    </row>
    <row r="4264" spans="3:4" x14ac:dyDescent="0.2">
      <c r="C4264" s="18"/>
      <c r="D4264" s="18"/>
    </row>
    <row r="4265" spans="3:4" x14ac:dyDescent="0.2">
      <c r="C4265" s="18"/>
      <c r="D4265" s="18"/>
    </row>
    <row r="4266" spans="3:4" x14ac:dyDescent="0.2">
      <c r="C4266" s="18"/>
      <c r="D4266" s="18"/>
    </row>
    <row r="4267" spans="3:4" x14ac:dyDescent="0.2">
      <c r="C4267" s="18"/>
      <c r="D4267" s="18"/>
    </row>
    <row r="4268" spans="3:4" x14ac:dyDescent="0.2">
      <c r="C4268" s="18"/>
      <c r="D4268" s="18"/>
    </row>
    <row r="4269" spans="3:4" x14ac:dyDescent="0.2">
      <c r="C4269" s="18"/>
      <c r="D4269" s="18"/>
    </row>
    <row r="4270" spans="3:4" x14ac:dyDescent="0.2">
      <c r="C4270" s="18"/>
      <c r="D4270" s="18"/>
    </row>
    <row r="4271" spans="3:4" x14ac:dyDescent="0.2">
      <c r="C4271" s="18"/>
      <c r="D4271" s="18"/>
    </row>
    <row r="4272" spans="3:4" x14ac:dyDescent="0.2">
      <c r="C4272" s="18"/>
      <c r="D4272" s="18"/>
    </row>
    <row r="4273" spans="3:4" x14ac:dyDescent="0.2">
      <c r="C4273" s="18"/>
      <c r="D4273" s="18"/>
    </row>
    <row r="4274" spans="3:4" x14ac:dyDescent="0.2">
      <c r="C4274" s="18"/>
      <c r="D4274" s="18"/>
    </row>
    <row r="4275" spans="3:4" x14ac:dyDescent="0.2">
      <c r="C4275" s="18"/>
      <c r="D4275" s="18"/>
    </row>
    <row r="4276" spans="3:4" x14ac:dyDescent="0.2">
      <c r="C4276" s="18"/>
      <c r="D4276" s="18"/>
    </row>
    <row r="4277" spans="3:4" x14ac:dyDescent="0.2">
      <c r="C4277" s="18"/>
      <c r="D4277" s="18"/>
    </row>
    <row r="4278" spans="3:4" x14ac:dyDescent="0.2">
      <c r="C4278" s="18"/>
      <c r="D4278" s="18"/>
    </row>
    <row r="4279" spans="3:4" x14ac:dyDescent="0.2">
      <c r="C4279" s="18"/>
      <c r="D4279" s="18"/>
    </row>
    <row r="4280" spans="3:4" x14ac:dyDescent="0.2">
      <c r="C4280" s="18"/>
      <c r="D4280" s="18"/>
    </row>
    <row r="4281" spans="3:4" x14ac:dyDescent="0.2">
      <c r="C4281" s="18"/>
      <c r="D4281" s="18"/>
    </row>
    <row r="4282" spans="3:4" x14ac:dyDescent="0.2">
      <c r="C4282" s="18"/>
      <c r="D4282" s="18"/>
    </row>
    <row r="4283" spans="3:4" x14ac:dyDescent="0.2">
      <c r="C4283" s="18"/>
      <c r="D4283" s="18"/>
    </row>
    <row r="4284" spans="3:4" x14ac:dyDescent="0.2">
      <c r="C4284" s="18"/>
      <c r="D4284" s="18"/>
    </row>
    <row r="4285" spans="3:4" x14ac:dyDescent="0.2">
      <c r="C4285" s="18"/>
      <c r="D4285" s="18"/>
    </row>
    <row r="4286" spans="3:4" x14ac:dyDescent="0.2">
      <c r="C4286" s="18"/>
      <c r="D4286" s="18"/>
    </row>
    <row r="4287" spans="3:4" x14ac:dyDescent="0.2">
      <c r="C4287" s="18"/>
      <c r="D4287" s="18"/>
    </row>
    <row r="4288" spans="3:4" x14ac:dyDescent="0.2">
      <c r="C4288" s="18"/>
      <c r="D4288" s="18"/>
    </row>
    <row r="4289" spans="3:4" x14ac:dyDescent="0.2">
      <c r="C4289" s="18"/>
      <c r="D4289" s="18"/>
    </row>
    <row r="4290" spans="3:4" x14ac:dyDescent="0.2">
      <c r="C4290" s="18"/>
      <c r="D4290" s="18"/>
    </row>
    <row r="4291" spans="3:4" x14ac:dyDescent="0.2">
      <c r="C4291" s="18"/>
      <c r="D4291" s="18"/>
    </row>
    <row r="4292" spans="3:4" x14ac:dyDescent="0.2">
      <c r="C4292" s="18"/>
      <c r="D4292" s="18"/>
    </row>
    <row r="4293" spans="3:4" x14ac:dyDescent="0.2">
      <c r="C4293" s="18"/>
      <c r="D4293" s="18"/>
    </row>
    <row r="4294" spans="3:4" x14ac:dyDescent="0.2">
      <c r="C4294" s="18"/>
      <c r="D4294" s="18"/>
    </row>
    <row r="4295" spans="3:4" x14ac:dyDescent="0.2">
      <c r="C4295" s="18"/>
      <c r="D4295" s="18"/>
    </row>
    <row r="4296" spans="3:4" x14ac:dyDescent="0.2">
      <c r="C4296" s="18"/>
      <c r="D4296" s="18"/>
    </row>
    <row r="4297" spans="3:4" x14ac:dyDescent="0.2">
      <c r="C4297" s="18"/>
      <c r="D4297" s="18"/>
    </row>
    <row r="4298" spans="3:4" x14ac:dyDescent="0.2">
      <c r="C4298" s="18"/>
      <c r="D4298" s="18"/>
    </row>
    <row r="4299" spans="3:4" x14ac:dyDescent="0.2">
      <c r="C4299" s="18"/>
      <c r="D4299" s="18"/>
    </row>
    <row r="4300" spans="3:4" x14ac:dyDescent="0.2">
      <c r="C4300" s="18"/>
      <c r="D4300" s="18"/>
    </row>
    <row r="4301" spans="3:4" x14ac:dyDescent="0.2">
      <c r="C4301" s="18"/>
      <c r="D4301" s="18"/>
    </row>
    <row r="4302" spans="3:4" x14ac:dyDescent="0.2">
      <c r="C4302" s="18"/>
      <c r="D4302" s="18"/>
    </row>
    <row r="4303" spans="3:4" x14ac:dyDescent="0.2">
      <c r="C4303" s="18"/>
      <c r="D4303" s="18"/>
    </row>
    <row r="4304" spans="3:4" x14ac:dyDescent="0.2">
      <c r="C4304" s="18"/>
      <c r="D4304" s="18"/>
    </row>
    <row r="4305" spans="3:4" x14ac:dyDescent="0.2">
      <c r="C4305" s="18"/>
      <c r="D4305" s="18"/>
    </row>
    <row r="4306" spans="3:4" x14ac:dyDescent="0.2">
      <c r="C4306" s="18"/>
      <c r="D4306" s="18"/>
    </row>
    <row r="4307" spans="3:4" x14ac:dyDescent="0.2">
      <c r="C4307" s="18"/>
      <c r="D4307" s="18"/>
    </row>
    <row r="4308" spans="3:4" x14ac:dyDescent="0.2">
      <c r="C4308" s="18"/>
      <c r="D4308" s="18"/>
    </row>
    <row r="4309" spans="3:4" x14ac:dyDescent="0.2">
      <c r="C4309" s="18"/>
      <c r="D4309" s="18"/>
    </row>
    <row r="4310" spans="3:4" x14ac:dyDescent="0.2">
      <c r="C4310" s="18"/>
      <c r="D4310" s="18"/>
    </row>
    <row r="4311" spans="3:4" x14ac:dyDescent="0.2">
      <c r="C4311" s="18"/>
      <c r="D4311" s="18"/>
    </row>
    <row r="4312" spans="3:4" x14ac:dyDescent="0.2">
      <c r="C4312" s="18"/>
      <c r="D4312" s="18"/>
    </row>
    <row r="4313" spans="3:4" x14ac:dyDescent="0.2">
      <c r="C4313" s="18"/>
      <c r="D4313" s="18"/>
    </row>
    <row r="4314" spans="3:4" x14ac:dyDescent="0.2">
      <c r="C4314" s="18"/>
      <c r="D4314" s="18"/>
    </row>
    <row r="4315" spans="3:4" x14ac:dyDescent="0.2">
      <c r="C4315" s="18"/>
      <c r="D4315" s="18"/>
    </row>
    <row r="4316" spans="3:4" x14ac:dyDescent="0.2">
      <c r="C4316" s="18"/>
      <c r="D4316" s="18"/>
    </row>
    <row r="4317" spans="3:4" x14ac:dyDescent="0.2">
      <c r="C4317" s="18"/>
      <c r="D4317" s="18"/>
    </row>
    <row r="4318" spans="3:4" x14ac:dyDescent="0.2">
      <c r="C4318" s="18"/>
      <c r="D4318" s="18"/>
    </row>
    <row r="4319" spans="3:4" x14ac:dyDescent="0.2">
      <c r="C4319" s="18"/>
      <c r="D4319" s="18"/>
    </row>
    <row r="4320" spans="3:4" x14ac:dyDescent="0.2">
      <c r="C4320" s="18"/>
      <c r="D4320" s="18"/>
    </row>
    <row r="4321" spans="3:4" x14ac:dyDescent="0.2">
      <c r="C4321" s="18"/>
      <c r="D4321" s="18"/>
    </row>
    <row r="4322" spans="3:4" x14ac:dyDescent="0.2">
      <c r="C4322" s="18"/>
      <c r="D4322" s="18"/>
    </row>
    <row r="4323" spans="3:4" x14ac:dyDescent="0.2">
      <c r="C4323" s="18"/>
      <c r="D4323" s="18"/>
    </row>
    <row r="4324" spans="3:4" x14ac:dyDescent="0.2">
      <c r="C4324" s="18"/>
      <c r="D4324" s="18"/>
    </row>
    <row r="4325" spans="3:4" x14ac:dyDescent="0.2">
      <c r="C4325" s="18"/>
      <c r="D4325" s="18"/>
    </row>
    <row r="4326" spans="3:4" x14ac:dyDescent="0.2">
      <c r="C4326" s="18"/>
      <c r="D4326" s="18"/>
    </row>
    <row r="4327" spans="3:4" x14ac:dyDescent="0.2">
      <c r="C4327" s="18"/>
      <c r="D4327" s="18"/>
    </row>
    <row r="4328" spans="3:4" x14ac:dyDescent="0.2">
      <c r="C4328" s="18"/>
      <c r="D4328" s="18"/>
    </row>
    <row r="4329" spans="3:4" x14ac:dyDescent="0.2">
      <c r="C4329" s="18"/>
      <c r="D4329" s="18"/>
    </row>
    <row r="4330" spans="3:4" x14ac:dyDescent="0.2">
      <c r="C4330" s="18"/>
      <c r="D4330" s="18"/>
    </row>
    <row r="4331" spans="3:4" x14ac:dyDescent="0.2">
      <c r="C4331" s="18"/>
      <c r="D4331" s="18"/>
    </row>
    <row r="4332" spans="3:4" x14ac:dyDescent="0.2">
      <c r="C4332" s="18"/>
      <c r="D4332" s="18"/>
    </row>
    <row r="4333" spans="3:4" x14ac:dyDescent="0.2">
      <c r="C4333" s="18"/>
      <c r="D4333" s="18"/>
    </row>
    <row r="4334" spans="3:4" x14ac:dyDescent="0.2">
      <c r="C4334" s="18"/>
      <c r="D4334" s="18"/>
    </row>
    <row r="4335" spans="3:4" x14ac:dyDescent="0.2">
      <c r="C4335" s="18"/>
      <c r="D4335" s="18"/>
    </row>
    <row r="4336" spans="3:4" x14ac:dyDescent="0.2">
      <c r="C4336" s="18"/>
      <c r="D4336" s="18"/>
    </row>
    <row r="4337" spans="3:4" x14ac:dyDescent="0.2">
      <c r="C4337" s="18"/>
      <c r="D4337" s="18"/>
    </row>
    <row r="4338" spans="3:4" x14ac:dyDescent="0.2">
      <c r="C4338" s="18"/>
      <c r="D4338" s="18"/>
    </row>
    <row r="4339" spans="3:4" x14ac:dyDescent="0.2">
      <c r="C4339" s="18"/>
      <c r="D4339" s="18"/>
    </row>
    <row r="4340" spans="3:4" x14ac:dyDescent="0.2">
      <c r="C4340" s="18"/>
      <c r="D4340" s="18"/>
    </row>
    <row r="4341" spans="3:4" x14ac:dyDescent="0.2">
      <c r="C4341" s="18"/>
      <c r="D4341" s="18"/>
    </row>
    <row r="4342" spans="3:4" x14ac:dyDescent="0.2">
      <c r="C4342" s="18"/>
      <c r="D4342" s="18"/>
    </row>
    <row r="4343" spans="3:4" x14ac:dyDescent="0.2">
      <c r="C4343" s="18"/>
      <c r="D4343" s="18"/>
    </row>
    <row r="4344" spans="3:4" x14ac:dyDescent="0.2">
      <c r="C4344" s="18"/>
      <c r="D4344" s="18"/>
    </row>
    <row r="4345" spans="3:4" x14ac:dyDescent="0.2">
      <c r="C4345" s="18"/>
      <c r="D4345" s="18"/>
    </row>
    <row r="4346" spans="3:4" x14ac:dyDescent="0.2">
      <c r="C4346" s="18"/>
      <c r="D4346" s="18"/>
    </row>
    <row r="4347" spans="3:4" x14ac:dyDescent="0.2">
      <c r="C4347" s="18"/>
      <c r="D4347" s="18"/>
    </row>
    <row r="4348" spans="3:4" x14ac:dyDescent="0.2">
      <c r="C4348" s="18"/>
      <c r="D4348" s="18"/>
    </row>
    <row r="4349" spans="3:4" x14ac:dyDescent="0.2">
      <c r="C4349" s="18"/>
      <c r="D4349" s="18"/>
    </row>
    <row r="4350" spans="3:4" x14ac:dyDescent="0.2">
      <c r="C4350" s="18"/>
      <c r="D4350" s="18"/>
    </row>
    <row r="4351" spans="3:4" x14ac:dyDescent="0.2">
      <c r="C4351" s="18"/>
      <c r="D4351" s="18"/>
    </row>
    <row r="4352" spans="3:4" x14ac:dyDescent="0.2">
      <c r="C4352" s="18"/>
      <c r="D4352" s="18"/>
    </row>
    <row r="4353" spans="3:4" x14ac:dyDescent="0.2">
      <c r="C4353" s="18"/>
      <c r="D4353" s="18"/>
    </row>
    <row r="4354" spans="3:4" x14ac:dyDescent="0.2">
      <c r="C4354" s="18"/>
      <c r="D4354" s="18"/>
    </row>
    <row r="4355" spans="3:4" x14ac:dyDescent="0.2">
      <c r="C4355" s="18"/>
      <c r="D4355" s="18"/>
    </row>
    <row r="4356" spans="3:4" x14ac:dyDescent="0.2">
      <c r="C4356" s="18"/>
      <c r="D4356" s="18"/>
    </row>
    <row r="4357" spans="3:4" x14ac:dyDescent="0.2">
      <c r="C4357" s="18"/>
      <c r="D4357" s="18"/>
    </row>
    <row r="4358" spans="3:4" x14ac:dyDescent="0.2">
      <c r="C4358" s="18"/>
      <c r="D4358" s="18"/>
    </row>
    <row r="4359" spans="3:4" x14ac:dyDescent="0.2">
      <c r="C4359" s="18"/>
      <c r="D4359" s="18"/>
    </row>
    <row r="4360" spans="3:4" x14ac:dyDescent="0.2">
      <c r="C4360" s="18"/>
      <c r="D4360" s="18"/>
    </row>
    <row r="4361" spans="3:4" x14ac:dyDescent="0.2">
      <c r="C4361" s="18"/>
      <c r="D4361" s="18"/>
    </row>
    <row r="4362" spans="3:4" x14ac:dyDescent="0.2">
      <c r="C4362" s="18"/>
      <c r="D4362" s="18"/>
    </row>
    <row r="4363" spans="3:4" x14ac:dyDescent="0.2">
      <c r="C4363" s="18"/>
      <c r="D4363" s="18"/>
    </row>
    <row r="4364" spans="3:4" x14ac:dyDescent="0.2">
      <c r="C4364" s="18"/>
      <c r="D4364" s="18"/>
    </row>
    <row r="4365" spans="3:4" x14ac:dyDescent="0.2">
      <c r="C4365" s="18"/>
      <c r="D4365" s="18"/>
    </row>
    <row r="4366" spans="3:4" x14ac:dyDescent="0.2">
      <c r="C4366" s="18"/>
      <c r="D4366" s="18"/>
    </row>
    <row r="4367" spans="3:4" x14ac:dyDescent="0.2">
      <c r="C4367" s="18"/>
      <c r="D4367" s="18"/>
    </row>
    <row r="4368" spans="3:4" x14ac:dyDescent="0.2">
      <c r="C4368" s="18"/>
      <c r="D4368" s="18"/>
    </row>
    <row r="4369" spans="3:4" x14ac:dyDescent="0.2">
      <c r="C4369" s="18"/>
      <c r="D4369" s="18"/>
    </row>
    <row r="4370" spans="3:4" x14ac:dyDescent="0.2">
      <c r="C4370" s="18"/>
      <c r="D4370" s="18"/>
    </row>
    <row r="4371" spans="3:4" x14ac:dyDescent="0.2">
      <c r="C4371" s="18"/>
      <c r="D4371" s="18"/>
    </row>
    <row r="4372" spans="3:4" x14ac:dyDescent="0.2">
      <c r="C4372" s="18"/>
      <c r="D4372" s="18"/>
    </row>
    <row r="4373" spans="3:4" x14ac:dyDescent="0.2">
      <c r="C4373" s="18"/>
      <c r="D4373" s="18"/>
    </row>
    <row r="4374" spans="3:4" x14ac:dyDescent="0.2">
      <c r="C4374" s="18"/>
      <c r="D4374" s="18"/>
    </row>
    <row r="4375" spans="3:4" x14ac:dyDescent="0.2">
      <c r="C4375" s="18"/>
      <c r="D4375" s="18"/>
    </row>
    <row r="4376" spans="3:4" x14ac:dyDescent="0.2">
      <c r="C4376" s="18"/>
      <c r="D4376" s="18"/>
    </row>
    <row r="4377" spans="3:4" x14ac:dyDescent="0.2">
      <c r="C4377" s="18"/>
      <c r="D4377" s="18"/>
    </row>
    <row r="4378" spans="3:4" x14ac:dyDescent="0.2">
      <c r="C4378" s="18"/>
      <c r="D4378" s="18"/>
    </row>
    <row r="4379" spans="3:4" x14ac:dyDescent="0.2">
      <c r="C4379" s="18"/>
      <c r="D4379" s="18"/>
    </row>
    <row r="4380" spans="3:4" x14ac:dyDescent="0.2">
      <c r="C4380" s="18"/>
      <c r="D4380" s="18"/>
    </row>
    <row r="4381" spans="3:4" x14ac:dyDescent="0.2">
      <c r="C4381" s="18"/>
      <c r="D4381" s="18"/>
    </row>
    <row r="4382" spans="3:4" x14ac:dyDescent="0.2">
      <c r="C4382" s="18"/>
      <c r="D4382" s="18"/>
    </row>
    <row r="4383" spans="3:4" x14ac:dyDescent="0.2">
      <c r="C4383" s="18"/>
      <c r="D4383" s="18"/>
    </row>
    <row r="4384" spans="3:4" x14ac:dyDescent="0.2">
      <c r="C4384" s="18"/>
      <c r="D4384" s="18"/>
    </row>
    <row r="4385" spans="3:4" x14ac:dyDescent="0.2">
      <c r="C4385" s="18"/>
      <c r="D4385" s="18"/>
    </row>
    <row r="4386" spans="3:4" x14ac:dyDescent="0.2">
      <c r="C4386" s="18"/>
      <c r="D4386" s="18"/>
    </row>
    <row r="4387" spans="3:4" x14ac:dyDescent="0.2">
      <c r="C4387" s="18"/>
      <c r="D4387" s="18"/>
    </row>
    <row r="4388" spans="3:4" x14ac:dyDescent="0.2">
      <c r="C4388" s="18"/>
      <c r="D4388" s="18"/>
    </row>
    <row r="4389" spans="3:4" x14ac:dyDescent="0.2">
      <c r="C4389" s="18"/>
      <c r="D4389" s="18"/>
    </row>
    <row r="4390" spans="3:4" x14ac:dyDescent="0.2">
      <c r="C4390" s="18"/>
      <c r="D4390" s="18"/>
    </row>
    <row r="4391" spans="3:4" x14ac:dyDescent="0.2">
      <c r="C4391" s="18"/>
      <c r="D4391" s="18"/>
    </row>
    <row r="4392" spans="3:4" x14ac:dyDescent="0.2">
      <c r="C4392" s="18"/>
      <c r="D4392" s="18"/>
    </row>
    <row r="4393" spans="3:4" x14ac:dyDescent="0.2">
      <c r="C4393" s="18"/>
      <c r="D4393" s="18"/>
    </row>
    <row r="4394" spans="3:4" x14ac:dyDescent="0.2">
      <c r="C4394" s="18"/>
      <c r="D4394" s="18"/>
    </row>
    <row r="4395" spans="3:4" x14ac:dyDescent="0.2">
      <c r="C4395" s="18"/>
      <c r="D4395" s="18"/>
    </row>
    <row r="4396" spans="3:4" x14ac:dyDescent="0.2">
      <c r="C4396" s="18"/>
      <c r="D4396" s="18"/>
    </row>
    <row r="4397" spans="3:4" x14ac:dyDescent="0.2">
      <c r="C4397" s="18"/>
      <c r="D4397" s="18"/>
    </row>
    <row r="4398" spans="3:4" x14ac:dyDescent="0.2">
      <c r="C4398" s="18"/>
      <c r="D4398" s="18"/>
    </row>
    <row r="4399" spans="3:4" x14ac:dyDescent="0.2">
      <c r="C4399" s="18"/>
      <c r="D4399" s="18"/>
    </row>
    <row r="4400" spans="3:4" x14ac:dyDescent="0.2">
      <c r="C4400" s="18"/>
      <c r="D4400" s="18"/>
    </row>
    <row r="4401" spans="3:4" x14ac:dyDescent="0.2">
      <c r="C4401" s="18"/>
      <c r="D4401" s="18"/>
    </row>
    <row r="4402" spans="3:4" x14ac:dyDescent="0.2">
      <c r="C4402" s="18"/>
      <c r="D4402" s="18"/>
    </row>
    <row r="4403" spans="3:4" x14ac:dyDescent="0.2">
      <c r="C4403" s="18"/>
      <c r="D4403" s="18"/>
    </row>
    <row r="4404" spans="3:4" x14ac:dyDescent="0.2">
      <c r="C4404" s="18"/>
      <c r="D4404" s="18"/>
    </row>
    <row r="4405" spans="3:4" x14ac:dyDescent="0.2">
      <c r="C4405" s="18"/>
      <c r="D4405" s="18"/>
    </row>
    <row r="4406" spans="3:4" x14ac:dyDescent="0.2">
      <c r="C4406" s="18"/>
      <c r="D4406" s="18"/>
    </row>
    <row r="4407" spans="3:4" x14ac:dyDescent="0.2">
      <c r="C4407" s="18"/>
      <c r="D4407" s="18"/>
    </row>
    <row r="4408" spans="3:4" x14ac:dyDescent="0.2">
      <c r="C4408" s="18"/>
      <c r="D4408" s="18"/>
    </row>
    <row r="4409" spans="3:4" x14ac:dyDescent="0.2">
      <c r="C4409" s="18"/>
      <c r="D4409" s="18"/>
    </row>
    <row r="4410" spans="3:4" x14ac:dyDescent="0.2">
      <c r="C4410" s="18"/>
      <c r="D4410" s="18"/>
    </row>
    <row r="4411" spans="3:4" x14ac:dyDescent="0.2">
      <c r="C4411" s="18"/>
      <c r="D4411" s="18"/>
    </row>
    <row r="4412" spans="3:4" x14ac:dyDescent="0.2">
      <c r="C4412" s="18"/>
      <c r="D4412" s="18"/>
    </row>
    <row r="4413" spans="3:4" x14ac:dyDescent="0.2">
      <c r="C4413" s="18"/>
      <c r="D4413" s="18"/>
    </row>
    <row r="4414" spans="3:4" x14ac:dyDescent="0.2">
      <c r="C4414" s="18"/>
      <c r="D4414" s="18"/>
    </row>
    <row r="4415" spans="3:4" x14ac:dyDescent="0.2">
      <c r="C4415" s="18"/>
      <c r="D4415" s="18"/>
    </row>
    <row r="4416" spans="3:4" x14ac:dyDescent="0.2">
      <c r="C4416" s="18"/>
      <c r="D4416" s="18"/>
    </row>
    <row r="4417" spans="3:4" x14ac:dyDescent="0.2">
      <c r="C4417" s="18"/>
      <c r="D4417" s="18"/>
    </row>
    <row r="4418" spans="3:4" x14ac:dyDescent="0.2">
      <c r="C4418" s="18"/>
      <c r="D4418" s="18"/>
    </row>
    <row r="4419" spans="3:4" x14ac:dyDescent="0.2">
      <c r="C4419" s="18"/>
      <c r="D4419" s="18"/>
    </row>
    <row r="4420" spans="3:4" x14ac:dyDescent="0.2">
      <c r="C4420" s="18"/>
      <c r="D4420" s="18"/>
    </row>
    <row r="4421" spans="3:4" x14ac:dyDescent="0.2">
      <c r="C4421" s="18"/>
      <c r="D4421" s="18"/>
    </row>
    <row r="4422" spans="3:4" x14ac:dyDescent="0.2">
      <c r="C4422" s="18"/>
      <c r="D4422" s="18"/>
    </row>
    <row r="4423" spans="3:4" x14ac:dyDescent="0.2">
      <c r="C4423" s="18"/>
      <c r="D4423" s="18"/>
    </row>
    <row r="4424" spans="3:4" x14ac:dyDescent="0.2">
      <c r="C4424" s="18"/>
      <c r="D4424" s="18"/>
    </row>
    <row r="4425" spans="3:4" x14ac:dyDescent="0.2">
      <c r="C4425" s="18"/>
      <c r="D4425" s="18"/>
    </row>
    <row r="4426" spans="3:4" x14ac:dyDescent="0.2">
      <c r="C4426" s="18"/>
      <c r="D4426" s="18"/>
    </row>
    <row r="4427" spans="3:4" x14ac:dyDescent="0.2">
      <c r="C4427" s="18"/>
      <c r="D4427" s="18"/>
    </row>
    <row r="4428" spans="3:4" x14ac:dyDescent="0.2">
      <c r="C4428" s="18"/>
      <c r="D4428" s="18"/>
    </row>
    <row r="4429" spans="3:4" x14ac:dyDescent="0.2">
      <c r="C4429" s="18"/>
      <c r="D4429" s="18"/>
    </row>
    <row r="4430" spans="3:4" x14ac:dyDescent="0.2">
      <c r="C4430" s="18"/>
      <c r="D4430" s="18"/>
    </row>
    <row r="4431" spans="3:4" x14ac:dyDescent="0.2">
      <c r="C4431" s="18"/>
      <c r="D4431" s="18"/>
    </row>
    <row r="4432" spans="3:4" x14ac:dyDescent="0.2">
      <c r="C4432" s="18"/>
      <c r="D4432" s="18"/>
    </row>
    <row r="4433" spans="3:4" x14ac:dyDescent="0.2">
      <c r="C4433" s="18"/>
      <c r="D4433" s="18"/>
    </row>
    <row r="4434" spans="3:4" x14ac:dyDescent="0.2">
      <c r="C4434" s="18"/>
      <c r="D4434" s="18"/>
    </row>
    <row r="4435" spans="3:4" x14ac:dyDescent="0.2">
      <c r="C4435" s="18"/>
      <c r="D4435" s="18"/>
    </row>
    <row r="4436" spans="3:4" x14ac:dyDescent="0.2">
      <c r="C4436" s="18"/>
      <c r="D4436" s="18"/>
    </row>
    <row r="4437" spans="3:4" x14ac:dyDescent="0.2">
      <c r="C4437" s="18"/>
      <c r="D4437" s="18"/>
    </row>
    <row r="4438" spans="3:4" x14ac:dyDescent="0.2">
      <c r="C4438" s="18"/>
      <c r="D4438" s="18"/>
    </row>
    <row r="4439" spans="3:4" x14ac:dyDescent="0.2">
      <c r="C4439" s="18"/>
      <c r="D4439" s="18"/>
    </row>
    <row r="4440" spans="3:4" x14ac:dyDescent="0.2">
      <c r="C4440" s="18"/>
      <c r="D4440" s="18"/>
    </row>
    <row r="4441" spans="3:4" x14ac:dyDescent="0.2">
      <c r="C4441" s="18"/>
      <c r="D4441" s="18"/>
    </row>
    <row r="4442" spans="3:4" x14ac:dyDescent="0.2">
      <c r="C4442" s="18"/>
      <c r="D4442" s="18"/>
    </row>
    <row r="4443" spans="3:4" x14ac:dyDescent="0.2">
      <c r="C4443" s="18"/>
      <c r="D4443" s="18"/>
    </row>
    <row r="4444" spans="3:4" x14ac:dyDescent="0.2">
      <c r="C4444" s="18"/>
      <c r="D4444" s="18"/>
    </row>
    <row r="4445" spans="3:4" x14ac:dyDescent="0.2">
      <c r="C4445" s="18"/>
      <c r="D4445" s="18"/>
    </row>
    <row r="4446" spans="3:4" x14ac:dyDescent="0.2">
      <c r="C4446" s="18"/>
      <c r="D4446" s="18"/>
    </row>
    <row r="4447" spans="3:4" x14ac:dyDescent="0.2">
      <c r="C4447" s="18"/>
      <c r="D4447" s="18"/>
    </row>
    <row r="4448" spans="3:4" x14ac:dyDescent="0.2">
      <c r="C4448" s="18"/>
      <c r="D4448" s="18"/>
    </row>
    <row r="4449" spans="3:4" x14ac:dyDescent="0.2">
      <c r="C4449" s="18"/>
      <c r="D4449" s="18"/>
    </row>
    <row r="4450" spans="3:4" x14ac:dyDescent="0.2">
      <c r="C4450" s="18"/>
      <c r="D4450" s="18"/>
    </row>
    <row r="4451" spans="3:4" x14ac:dyDescent="0.2">
      <c r="C4451" s="18"/>
      <c r="D4451" s="18"/>
    </row>
    <row r="4452" spans="3:4" x14ac:dyDescent="0.2">
      <c r="C4452" s="18"/>
      <c r="D4452" s="18"/>
    </row>
    <row r="4453" spans="3:4" x14ac:dyDescent="0.2">
      <c r="C4453" s="18"/>
      <c r="D4453" s="18"/>
    </row>
    <row r="4454" spans="3:4" x14ac:dyDescent="0.2">
      <c r="C4454" s="18"/>
      <c r="D4454" s="18"/>
    </row>
    <row r="4455" spans="3:4" x14ac:dyDescent="0.2">
      <c r="C4455" s="18"/>
      <c r="D4455" s="18"/>
    </row>
    <row r="4456" spans="3:4" x14ac:dyDescent="0.2">
      <c r="C4456" s="18"/>
      <c r="D4456" s="18"/>
    </row>
    <row r="4457" spans="3:4" x14ac:dyDescent="0.2">
      <c r="C4457" s="18"/>
      <c r="D4457" s="18"/>
    </row>
    <row r="4458" spans="3:4" x14ac:dyDescent="0.2">
      <c r="C4458" s="18"/>
      <c r="D4458" s="18"/>
    </row>
    <row r="4459" spans="3:4" x14ac:dyDescent="0.2">
      <c r="C4459" s="18"/>
      <c r="D4459" s="18"/>
    </row>
    <row r="4460" spans="3:4" x14ac:dyDescent="0.2">
      <c r="C4460" s="18"/>
      <c r="D4460" s="18"/>
    </row>
    <row r="4461" spans="3:4" x14ac:dyDescent="0.2">
      <c r="C4461" s="18"/>
      <c r="D4461" s="18"/>
    </row>
    <row r="4462" spans="3:4" x14ac:dyDescent="0.2">
      <c r="C4462" s="18"/>
      <c r="D4462" s="18"/>
    </row>
    <row r="4463" spans="3:4" x14ac:dyDescent="0.2">
      <c r="C4463" s="18"/>
      <c r="D4463" s="18"/>
    </row>
    <row r="4464" spans="3:4" x14ac:dyDescent="0.2">
      <c r="C4464" s="18"/>
      <c r="D4464" s="18"/>
    </row>
    <row r="4465" spans="3:4" x14ac:dyDescent="0.2">
      <c r="C4465" s="18"/>
      <c r="D4465" s="18"/>
    </row>
    <row r="4466" spans="3:4" x14ac:dyDescent="0.2">
      <c r="C4466" s="18"/>
      <c r="D4466" s="18"/>
    </row>
    <row r="4467" spans="3:4" x14ac:dyDescent="0.2">
      <c r="C4467" s="18"/>
      <c r="D4467" s="18"/>
    </row>
    <row r="4468" spans="3:4" x14ac:dyDescent="0.2">
      <c r="C4468" s="18"/>
      <c r="D4468" s="18"/>
    </row>
    <row r="4469" spans="3:4" x14ac:dyDescent="0.2">
      <c r="C4469" s="18"/>
      <c r="D4469" s="18"/>
    </row>
    <row r="4470" spans="3:4" x14ac:dyDescent="0.2">
      <c r="C4470" s="18"/>
      <c r="D4470" s="18"/>
    </row>
    <row r="4471" spans="3:4" x14ac:dyDescent="0.2">
      <c r="C4471" s="18"/>
      <c r="D4471" s="18"/>
    </row>
    <row r="4472" spans="3:4" x14ac:dyDescent="0.2">
      <c r="C4472" s="18"/>
      <c r="D4472" s="18"/>
    </row>
    <row r="4473" spans="3:4" x14ac:dyDescent="0.2">
      <c r="C4473" s="18"/>
      <c r="D4473" s="18"/>
    </row>
    <row r="4474" spans="3:4" x14ac:dyDescent="0.2">
      <c r="C4474" s="18"/>
      <c r="D4474" s="18"/>
    </row>
    <row r="4475" spans="3:4" x14ac:dyDescent="0.2">
      <c r="C4475" s="18"/>
      <c r="D4475" s="18"/>
    </row>
    <row r="4476" spans="3:4" x14ac:dyDescent="0.2">
      <c r="C4476" s="18"/>
      <c r="D4476" s="18"/>
    </row>
    <row r="4477" spans="3:4" x14ac:dyDescent="0.2">
      <c r="C4477" s="18"/>
      <c r="D4477" s="18"/>
    </row>
    <row r="4478" spans="3:4" x14ac:dyDescent="0.2">
      <c r="C4478" s="18"/>
      <c r="D4478" s="18"/>
    </row>
    <row r="4479" spans="3:4" x14ac:dyDescent="0.2">
      <c r="C4479" s="18"/>
      <c r="D4479" s="18"/>
    </row>
    <row r="4480" spans="3:4" x14ac:dyDescent="0.2">
      <c r="C4480" s="18"/>
      <c r="D4480" s="18"/>
    </row>
    <row r="4481" spans="3:4" x14ac:dyDescent="0.2">
      <c r="C4481" s="18"/>
      <c r="D4481" s="18"/>
    </row>
    <row r="4482" spans="3:4" x14ac:dyDescent="0.2">
      <c r="C4482" s="18"/>
      <c r="D4482" s="18"/>
    </row>
    <row r="4483" spans="3:4" x14ac:dyDescent="0.2">
      <c r="C4483" s="18"/>
      <c r="D4483" s="18"/>
    </row>
    <row r="4484" spans="3:4" x14ac:dyDescent="0.2">
      <c r="C4484" s="18"/>
      <c r="D4484" s="18"/>
    </row>
    <row r="4485" spans="3:4" x14ac:dyDescent="0.2">
      <c r="C4485" s="18"/>
      <c r="D4485" s="18"/>
    </row>
    <row r="4486" spans="3:4" x14ac:dyDescent="0.2">
      <c r="C4486" s="18"/>
      <c r="D4486" s="18"/>
    </row>
    <row r="4487" spans="3:4" x14ac:dyDescent="0.2">
      <c r="C4487" s="18"/>
      <c r="D4487" s="18"/>
    </row>
    <row r="4488" spans="3:4" x14ac:dyDescent="0.2">
      <c r="C4488" s="18"/>
      <c r="D4488" s="18"/>
    </row>
    <row r="4489" spans="3:4" x14ac:dyDescent="0.2">
      <c r="C4489" s="18"/>
      <c r="D4489" s="18"/>
    </row>
    <row r="4490" spans="3:4" x14ac:dyDescent="0.2">
      <c r="C4490" s="18"/>
      <c r="D4490" s="18"/>
    </row>
    <row r="4491" spans="3:4" x14ac:dyDescent="0.2">
      <c r="C4491" s="18"/>
      <c r="D4491" s="18"/>
    </row>
    <row r="4492" spans="3:4" x14ac:dyDescent="0.2">
      <c r="C4492" s="18"/>
      <c r="D4492" s="18"/>
    </row>
    <row r="4493" spans="3:4" x14ac:dyDescent="0.2">
      <c r="C4493" s="18"/>
      <c r="D4493" s="18"/>
    </row>
    <row r="4494" spans="3:4" x14ac:dyDescent="0.2">
      <c r="C4494" s="18"/>
      <c r="D4494" s="18"/>
    </row>
    <row r="4495" spans="3:4" x14ac:dyDescent="0.2">
      <c r="C4495" s="18"/>
      <c r="D4495" s="18"/>
    </row>
    <row r="4496" spans="3:4" x14ac:dyDescent="0.2">
      <c r="C4496" s="18"/>
      <c r="D4496" s="18"/>
    </row>
    <row r="4497" spans="3:4" x14ac:dyDescent="0.2">
      <c r="C4497" s="18"/>
      <c r="D4497" s="18"/>
    </row>
    <row r="4498" spans="3:4" x14ac:dyDescent="0.2">
      <c r="C4498" s="18"/>
      <c r="D4498" s="18"/>
    </row>
    <row r="4499" spans="3:4" x14ac:dyDescent="0.2">
      <c r="C4499" s="18"/>
      <c r="D4499" s="18"/>
    </row>
    <row r="4500" spans="3:4" x14ac:dyDescent="0.2">
      <c r="C4500" s="18"/>
      <c r="D4500" s="18"/>
    </row>
    <row r="4501" spans="3:4" x14ac:dyDescent="0.2">
      <c r="C4501" s="18"/>
      <c r="D4501" s="18"/>
    </row>
    <row r="4502" spans="3:4" x14ac:dyDescent="0.2">
      <c r="C4502" s="18"/>
      <c r="D4502" s="18"/>
    </row>
    <row r="4503" spans="3:4" x14ac:dyDescent="0.2">
      <c r="C4503" s="18"/>
      <c r="D4503" s="18"/>
    </row>
    <row r="4504" spans="3:4" x14ac:dyDescent="0.2">
      <c r="C4504" s="18"/>
      <c r="D4504" s="18"/>
    </row>
    <row r="4505" spans="3:4" x14ac:dyDescent="0.2">
      <c r="C4505" s="18"/>
      <c r="D4505" s="18"/>
    </row>
    <row r="4506" spans="3:4" x14ac:dyDescent="0.2">
      <c r="C4506" s="18"/>
      <c r="D4506" s="18"/>
    </row>
    <row r="4507" spans="3:4" x14ac:dyDescent="0.2">
      <c r="C4507" s="18"/>
      <c r="D4507" s="18"/>
    </row>
    <row r="4508" spans="3:4" x14ac:dyDescent="0.2">
      <c r="C4508" s="18"/>
      <c r="D4508" s="18"/>
    </row>
    <row r="4509" spans="3:4" x14ac:dyDescent="0.2">
      <c r="C4509" s="18"/>
      <c r="D4509" s="18"/>
    </row>
    <row r="4510" spans="3:4" x14ac:dyDescent="0.2">
      <c r="C4510" s="18"/>
      <c r="D4510" s="18"/>
    </row>
    <row r="4511" spans="3:4" x14ac:dyDescent="0.2">
      <c r="C4511" s="18"/>
      <c r="D4511" s="18"/>
    </row>
    <row r="4512" spans="3:4" x14ac:dyDescent="0.2">
      <c r="C4512" s="18"/>
      <c r="D4512" s="18"/>
    </row>
    <row r="4513" spans="3:4" x14ac:dyDescent="0.2">
      <c r="C4513" s="18"/>
      <c r="D4513" s="18"/>
    </row>
    <row r="4514" spans="3:4" x14ac:dyDescent="0.2">
      <c r="C4514" s="18"/>
      <c r="D4514" s="18"/>
    </row>
    <row r="4515" spans="3:4" x14ac:dyDescent="0.2">
      <c r="C4515" s="18"/>
      <c r="D4515" s="18"/>
    </row>
    <row r="4516" spans="3:4" x14ac:dyDescent="0.2">
      <c r="C4516" s="18"/>
      <c r="D4516" s="18"/>
    </row>
    <row r="4517" spans="3:4" x14ac:dyDescent="0.2">
      <c r="C4517" s="18"/>
      <c r="D4517" s="18"/>
    </row>
    <row r="4518" spans="3:4" x14ac:dyDescent="0.2">
      <c r="C4518" s="18"/>
      <c r="D4518" s="18"/>
    </row>
    <row r="4519" spans="3:4" x14ac:dyDescent="0.2">
      <c r="C4519" s="18"/>
      <c r="D4519" s="18"/>
    </row>
    <row r="4520" spans="3:4" x14ac:dyDescent="0.2">
      <c r="C4520" s="18"/>
      <c r="D4520" s="18"/>
    </row>
    <row r="4521" spans="3:4" x14ac:dyDescent="0.2">
      <c r="C4521" s="18"/>
      <c r="D4521" s="18"/>
    </row>
    <row r="4522" spans="3:4" x14ac:dyDescent="0.2">
      <c r="C4522" s="18"/>
      <c r="D4522" s="18"/>
    </row>
    <row r="4523" spans="3:4" x14ac:dyDescent="0.2">
      <c r="C4523" s="18"/>
      <c r="D4523" s="18"/>
    </row>
    <row r="4524" spans="3:4" x14ac:dyDescent="0.2">
      <c r="C4524" s="18"/>
      <c r="D4524" s="18"/>
    </row>
    <row r="4525" spans="3:4" x14ac:dyDescent="0.2">
      <c r="C4525" s="18"/>
      <c r="D4525" s="18"/>
    </row>
    <row r="4526" spans="3:4" x14ac:dyDescent="0.2">
      <c r="C4526" s="18"/>
      <c r="D4526" s="18"/>
    </row>
    <row r="4527" spans="3:4" x14ac:dyDescent="0.2">
      <c r="C4527" s="18"/>
      <c r="D4527" s="18"/>
    </row>
    <row r="4528" spans="3:4" x14ac:dyDescent="0.2">
      <c r="C4528" s="18"/>
      <c r="D4528" s="18"/>
    </row>
    <row r="4529" spans="3:4" x14ac:dyDescent="0.2">
      <c r="C4529" s="18"/>
      <c r="D4529" s="18"/>
    </row>
    <row r="4530" spans="3:4" x14ac:dyDescent="0.2">
      <c r="C4530" s="18"/>
      <c r="D4530" s="18"/>
    </row>
    <row r="4531" spans="3:4" x14ac:dyDescent="0.2">
      <c r="C4531" s="18"/>
      <c r="D4531" s="18"/>
    </row>
    <row r="4532" spans="3:4" x14ac:dyDescent="0.2">
      <c r="C4532" s="18"/>
      <c r="D4532" s="18"/>
    </row>
    <row r="4533" spans="3:4" x14ac:dyDescent="0.2">
      <c r="C4533" s="18"/>
      <c r="D4533" s="18"/>
    </row>
    <row r="4534" spans="3:4" x14ac:dyDescent="0.2">
      <c r="C4534" s="18"/>
      <c r="D4534" s="18"/>
    </row>
    <row r="4535" spans="3:4" x14ac:dyDescent="0.2">
      <c r="C4535" s="18"/>
      <c r="D4535" s="18"/>
    </row>
    <row r="4536" spans="3:4" x14ac:dyDescent="0.2">
      <c r="C4536" s="18"/>
      <c r="D4536" s="18"/>
    </row>
    <row r="4537" spans="3:4" x14ac:dyDescent="0.2">
      <c r="C4537" s="18"/>
      <c r="D4537" s="18"/>
    </row>
    <row r="4538" spans="3:4" x14ac:dyDescent="0.2">
      <c r="C4538" s="18"/>
      <c r="D4538" s="18"/>
    </row>
    <row r="4539" spans="3:4" x14ac:dyDescent="0.2">
      <c r="C4539" s="18"/>
      <c r="D4539" s="18"/>
    </row>
    <row r="4540" spans="3:4" x14ac:dyDescent="0.2">
      <c r="C4540" s="18"/>
      <c r="D4540" s="18"/>
    </row>
    <row r="4541" spans="3:4" x14ac:dyDescent="0.2">
      <c r="C4541" s="18"/>
      <c r="D4541" s="18"/>
    </row>
    <row r="4542" spans="3:4" x14ac:dyDescent="0.2">
      <c r="C4542" s="18"/>
      <c r="D4542" s="18"/>
    </row>
    <row r="4543" spans="3:4" x14ac:dyDescent="0.2">
      <c r="C4543" s="18"/>
      <c r="D4543" s="18"/>
    </row>
    <row r="4544" spans="3:4" x14ac:dyDescent="0.2">
      <c r="C4544" s="18"/>
      <c r="D4544" s="18"/>
    </row>
    <row r="4545" spans="3:4" x14ac:dyDescent="0.2">
      <c r="C4545" s="18"/>
      <c r="D4545" s="18"/>
    </row>
    <row r="4546" spans="3:4" x14ac:dyDescent="0.2">
      <c r="C4546" s="18"/>
      <c r="D4546" s="18"/>
    </row>
    <row r="4547" spans="3:4" x14ac:dyDescent="0.2">
      <c r="C4547" s="18"/>
      <c r="D4547" s="18"/>
    </row>
    <row r="4548" spans="3:4" x14ac:dyDescent="0.2">
      <c r="C4548" s="18"/>
      <c r="D4548" s="18"/>
    </row>
    <row r="4549" spans="3:4" x14ac:dyDescent="0.2">
      <c r="C4549" s="18"/>
      <c r="D4549" s="18"/>
    </row>
    <row r="4550" spans="3:4" x14ac:dyDescent="0.2">
      <c r="C4550" s="18"/>
      <c r="D4550" s="18"/>
    </row>
    <row r="4551" spans="3:4" x14ac:dyDescent="0.2">
      <c r="C4551" s="18"/>
      <c r="D4551" s="18"/>
    </row>
    <row r="4552" spans="3:4" x14ac:dyDescent="0.2">
      <c r="C4552" s="18"/>
      <c r="D4552" s="18"/>
    </row>
    <row r="4553" spans="3:4" x14ac:dyDescent="0.2">
      <c r="C4553" s="18"/>
      <c r="D4553" s="18"/>
    </row>
    <row r="4554" spans="3:4" x14ac:dyDescent="0.2">
      <c r="C4554" s="18"/>
      <c r="D4554" s="18"/>
    </row>
    <row r="4555" spans="3:4" x14ac:dyDescent="0.2">
      <c r="C4555" s="18"/>
      <c r="D4555" s="18"/>
    </row>
    <row r="4556" spans="3:4" x14ac:dyDescent="0.2">
      <c r="C4556" s="18"/>
      <c r="D4556" s="18"/>
    </row>
    <row r="4557" spans="3:4" x14ac:dyDescent="0.2">
      <c r="C4557" s="18"/>
      <c r="D4557" s="18"/>
    </row>
    <row r="4558" spans="3:4" x14ac:dyDescent="0.2">
      <c r="C4558" s="18"/>
      <c r="D4558" s="18"/>
    </row>
    <row r="4559" spans="3:4" x14ac:dyDescent="0.2">
      <c r="C4559" s="18"/>
      <c r="D4559" s="18"/>
    </row>
    <row r="4560" spans="3:4" x14ac:dyDescent="0.2">
      <c r="C4560" s="18"/>
      <c r="D4560" s="18"/>
    </row>
    <row r="4561" spans="3:4" x14ac:dyDescent="0.2">
      <c r="C4561" s="18"/>
      <c r="D4561" s="18"/>
    </row>
    <row r="4562" spans="3:4" x14ac:dyDescent="0.2">
      <c r="C4562" s="18"/>
      <c r="D4562" s="18"/>
    </row>
    <row r="4563" spans="3:4" x14ac:dyDescent="0.2">
      <c r="C4563" s="18"/>
      <c r="D4563" s="18"/>
    </row>
    <row r="4564" spans="3:4" x14ac:dyDescent="0.2">
      <c r="C4564" s="18"/>
      <c r="D4564" s="18"/>
    </row>
    <row r="4565" spans="3:4" x14ac:dyDescent="0.2">
      <c r="C4565" s="18"/>
      <c r="D4565" s="18"/>
    </row>
    <row r="4566" spans="3:4" x14ac:dyDescent="0.2">
      <c r="C4566" s="18"/>
      <c r="D4566" s="18"/>
    </row>
    <row r="4567" spans="3:4" x14ac:dyDescent="0.2">
      <c r="C4567" s="18"/>
      <c r="D4567" s="18"/>
    </row>
    <row r="4568" spans="3:4" x14ac:dyDescent="0.2">
      <c r="C4568" s="18"/>
      <c r="D4568" s="18"/>
    </row>
    <row r="4569" spans="3:4" x14ac:dyDescent="0.2">
      <c r="C4569" s="18"/>
      <c r="D4569" s="18"/>
    </row>
    <row r="4570" spans="3:4" x14ac:dyDescent="0.2">
      <c r="C4570" s="18"/>
      <c r="D4570" s="18"/>
    </row>
    <row r="4571" spans="3:4" x14ac:dyDescent="0.2">
      <c r="C4571" s="18"/>
      <c r="D4571" s="18"/>
    </row>
    <row r="4572" spans="3:4" x14ac:dyDescent="0.2">
      <c r="C4572" s="18"/>
      <c r="D4572" s="18"/>
    </row>
    <row r="4573" spans="3:4" x14ac:dyDescent="0.2">
      <c r="C4573" s="18"/>
      <c r="D4573" s="18"/>
    </row>
    <row r="4574" spans="3:4" x14ac:dyDescent="0.2">
      <c r="C4574" s="18"/>
      <c r="D4574" s="18"/>
    </row>
    <row r="4575" spans="3:4" x14ac:dyDescent="0.2">
      <c r="C4575" s="18"/>
      <c r="D4575" s="18"/>
    </row>
    <row r="4576" spans="3:4" x14ac:dyDescent="0.2">
      <c r="C4576" s="18"/>
      <c r="D4576" s="18"/>
    </row>
    <row r="4577" spans="3:4" x14ac:dyDescent="0.2">
      <c r="C4577" s="18"/>
      <c r="D4577" s="18"/>
    </row>
    <row r="4578" spans="3:4" x14ac:dyDescent="0.2">
      <c r="C4578" s="18"/>
      <c r="D4578" s="18"/>
    </row>
    <row r="4579" spans="3:4" x14ac:dyDescent="0.2">
      <c r="C4579" s="18"/>
      <c r="D4579" s="18"/>
    </row>
    <row r="4580" spans="3:4" x14ac:dyDescent="0.2">
      <c r="C4580" s="18"/>
      <c r="D4580" s="18"/>
    </row>
    <row r="4581" spans="3:4" x14ac:dyDescent="0.2">
      <c r="C4581" s="18"/>
      <c r="D4581" s="18"/>
    </row>
    <row r="4582" spans="3:4" x14ac:dyDescent="0.2">
      <c r="C4582" s="18"/>
      <c r="D4582" s="18"/>
    </row>
    <row r="4583" spans="3:4" x14ac:dyDescent="0.2">
      <c r="C4583" s="18"/>
      <c r="D4583" s="18"/>
    </row>
    <row r="4584" spans="3:4" x14ac:dyDescent="0.2">
      <c r="C4584" s="18"/>
      <c r="D4584" s="18"/>
    </row>
    <row r="4585" spans="3:4" x14ac:dyDescent="0.2">
      <c r="C4585" s="18"/>
      <c r="D4585" s="18"/>
    </row>
    <row r="4586" spans="3:4" x14ac:dyDescent="0.2">
      <c r="C4586" s="18"/>
      <c r="D4586" s="18"/>
    </row>
    <row r="4587" spans="3:4" x14ac:dyDescent="0.2">
      <c r="C4587" s="18"/>
      <c r="D4587" s="18"/>
    </row>
    <row r="4588" spans="3:4" x14ac:dyDescent="0.2">
      <c r="C4588" s="18"/>
      <c r="D4588" s="18"/>
    </row>
    <row r="4589" spans="3:4" x14ac:dyDescent="0.2">
      <c r="C4589" s="18"/>
      <c r="D4589" s="18"/>
    </row>
    <row r="4590" spans="3:4" x14ac:dyDescent="0.2">
      <c r="C4590" s="18"/>
      <c r="D4590" s="18"/>
    </row>
    <row r="4591" spans="3:4" x14ac:dyDescent="0.2">
      <c r="C4591" s="18"/>
      <c r="D4591" s="18"/>
    </row>
    <row r="4592" spans="3:4" x14ac:dyDescent="0.2">
      <c r="C4592" s="18"/>
      <c r="D4592" s="18"/>
    </row>
    <row r="4593" spans="3:4" x14ac:dyDescent="0.2">
      <c r="C4593" s="18"/>
      <c r="D4593" s="18"/>
    </row>
    <row r="4594" spans="3:4" x14ac:dyDescent="0.2">
      <c r="C4594" s="18"/>
      <c r="D4594" s="18"/>
    </row>
    <row r="4595" spans="3:4" x14ac:dyDescent="0.2">
      <c r="C4595" s="18"/>
      <c r="D4595" s="18"/>
    </row>
    <row r="4596" spans="3:4" x14ac:dyDescent="0.2">
      <c r="C4596" s="18"/>
      <c r="D4596" s="18"/>
    </row>
    <row r="4597" spans="3:4" x14ac:dyDescent="0.2">
      <c r="C4597" s="18"/>
      <c r="D4597" s="18"/>
    </row>
    <row r="4598" spans="3:4" x14ac:dyDescent="0.2">
      <c r="C4598" s="18"/>
      <c r="D4598" s="18"/>
    </row>
    <row r="4599" spans="3:4" x14ac:dyDescent="0.2">
      <c r="C4599" s="18"/>
      <c r="D4599" s="18"/>
    </row>
    <row r="4600" spans="3:4" x14ac:dyDescent="0.2">
      <c r="C4600" s="18"/>
      <c r="D4600" s="18"/>
    </row>
    <row r="4601" spans="3:4" x14ac:dyDescent="0.2">
      <c r="C4601" s="18"/>
      <c r="D4601" s="18"/>
    </row>
    <row r="4602" spans="3:4" x14ac:dyDescent="0.2">
      <c r="C4602" s="18"/>
      <c r="D4602" s="18"/>
    </row>
    <row r="4603" spans="3:4" x14ac:dyDescent="0.2">
      <c r="C4603" s="18"/>
      <c r="D4603" s="18"/>
    </row>
    <row r="4604" spans="3:4" x14ac:dyDescent="0.2">
      <c r="C4604" s="18"/>
      <c r="D4604" s="18"/>
    </row>
    <row r="4605" spans="3:4" x14ac:dyDescent="0.2">
      <c r="C4605" s="18"/>
      <c r="D4605" s="18"/>
    </row>
    <row r="4606" spans="3:4" x14ac:dyDescent="0.2">
      <c r="C4606" s="18"/>
      <c r="D4606" s="18"/>
    </row>
    <row r="4607" spans="3:4" x14ac:dyDescent="0.2">
      <c r="C4607" s="18"/>
      <c r="D4607" s="18"/>
    </row>
    <row r="4608" spans="3:4" x14ac:dyDescent="0.2">
      <c r="C4608" s="18"/>
      <c r="D4608" s="18"/>
    </row>
    <row r="4609" spans="3:4" x14ac:dyDescent="0.2">
      <c r="C4609" s="18"/>
      <c r="D4609" s="18"/>
    </row>
    <row r="4610" spans="3:4" x14ac:dyDescent="0.2">
      <c r="C4610" s="18"/>
      <c r="D4610" s="18"/>
    </row>
    <row r="4611" spans="3:4" x14ac:dyDescent="0.2">
      <c r="C4611" s="18"/>
      <c r="D4611" s="18"/>
    </row>
    <row r="4612" spans="3:4" x14ac:dyDescent="0.2">
      <c r="C4612" s="18"/>
      <c r="D4612" s="18"/>
    </row>
    <row r="4613" spans="3:4" x14ac:dyDescent="0.2">
      <c r="C4613" s="18"/>
      <c r="D4613" s="18"/>
    </row>
    <row r="4614" spans="3:4" x14ac:dyDescent="0.2">
      <c r="C4614" s="18"/>
      <c r="D4614" s="18"/>
    </row>
    <row r="4615" spans="3:4" x14ac:dyDescent="0.2">
      <c r="C4615" s="18"/>
      <c r="D4615" s="18"/>
    </row>
    <row r="4616" spans="3:4" x14ac:dyDescent="0.2">
      <c r="C4616" s="18"/>
      <c r="D4616" s="18"/>
    </row>
    <row r="4617" spans="3:4" x14ac:dyDescent="0.2">
      <c r="C4617" s="18"/>
      <c r="D4617" s="18"/>
    </row>
    <row r="4618" spans="3:4" x14ac:dyDescent="0.2">
      <c r="C4618" s="18"/>
      <c r="D4618" s="18"/>
    </row>
    <row r="4619" spans="3:4" x14ac:dyDescent="0.2">
      <c r="C4619" s="18"/>
      <c r="D4619" s="18"/>
    </row>
    <row r="4620" spans="3:4" x14ac:dyDescent="0.2">
      <c r="C4620" s="18"/>
      <c r="D4620" s="18"/>
    </row>
    <row r="4621" spans="3:4" x14ac:dyDescent="0.2">
      <c r="C4621" s="18"/>
      <c r="D4621" s="18"/>
    </row>
    <row r="4622" spans="3:4" x14ac:dyDescent="0.2">
      <c r="C4622" s="18"/>
      <c r="D4622" s="18"/>
    </row>
    <row r="4623" spans="3:4" x14ac:dyDescent="0.2">
      <c r="C4623" s="18"/>
      <c r="D4623" s="18"/>
    </row>
    <row r="4624" spans="3:4" x14ac:dyDescent="0.2">
      <c r="C4624" s="18"/>
      <c r="D4624" s="18"/>
    </row>
    <row r="4625" spans="3:4" x14ac:dyDescent="0.2">
      <c r="C4625" s="18"/>
      <c r="D4625" s="18"/>
    </row>
    <row r="4626" spans="3:4" x14ac:dyDescent="0.2">
      <c r="C4626" s="18"/>
      <c r="D4626" s="18"/>
    </row>
    <row r="4627" spans="3:4" x14ac:dyDescent="0.2">
      <c r="C4627" s="18"/>
      <c r="D4627" s="18"/>
    </row>
    <row r="4628" spans="3:4" x14ac:dyDescent="0.2">
      <c r="C4628" s="18"/>
      <c r="D4628" s="18"/>
    </row>
    <row r="4629" spans="3:4" x14ac:dyDescent="0.2">
      <c r="C4629" s="18"/>
      <c r="D4629" s="18"/>
    </row>
    <row r="4630" spans="3:4" x14ac:dyDescent="0.2">
      <c r="C4630" s="18"/>
      <c r="D4630" s="18"/>
    </row>
    <row r="4631" spans="3:4" x14ac:dyDescent="0.2">
      <c r="C4631" s="18"/>
      <c r="D4631" s="18"/>
    </row>
    <row r="4632" spans="3:4" x14ac:dyDescent="0.2">
      <c r="C4632" s="18"/>
      <c r="D4632" s="18"/>
    </row>
    <row r="4633" spans="3:4" x14ac:dyDescent="0.2">
      <c r="C4633" s="18"/>
      <c r="D4633" s="18"/>
    </row>
    <row r="4634" spans="3:4" x14ac:dyDescent="0.2">
      <c r="C4634" s="18"/>
      <c r="D4634" s="18"/>
    </row>
    <row r="4635" spans="3:4" x14ac:dyDescent="0.2">
      <c r="C4635" s="18"/>
      <c r="D4635" s="18"/>
    </row>
    <row r="4636" spans="3:4" x14ac:dyDescent="0.2">
      <c r="C4636" s="18"/>
      <c r="D4636" s="18"/>
    </row>
    <row r="4637" spans="3:4" x14ac:dyDescent="0.2">
      <c r="C4637" s="18"/>
      <c r="D4637" s="18"/>
    </row>
    <row r="4638" spans="3:4" x14ac:dyDescent="0.2">
      <c r="C4638" s="18"/>
      <c r="D4638" s="18"/>
    </row>
    <row r="4639" spans="3:4" x14ac:dyDescent="0.2">
      <c r="C4639" s="18"/>
      <c r="D4639" s="18"/>
    </row>
    <row r="4640" spans="3:4" x14ac:dyDescent="0.2">
      <c r="C4640" s="18"/>
      <c r="D4640" s="18"/>
    </row>
    <row r="4641" spans="3:4" x14ac:dyDescent="0.2">
      <c r="C4641" s="18"/>
      <c r="D4641" s="18"/>
    </row>
    <row r="4642" spans="3:4" x14ac:dyDescent="0.2">
      <c r="C4642" s="18"/>
      <c r="D4642" s="18"/>
    </row>
    <row r="4643" spans="3:4" x14ac:dyDescent="0.2">
      <c r="C4643" s="18"/>
      <c r="D4643" s="18"/>
    </row>
    <row r="4644" spans="3:4" x14ac:dyDescent="0.2">
      <c r="C4644" s="18"/>
      <c r="D4644" s="18"/>
    </row>
    <row r="4645" spans="3:4" x14ac:dyDescent="0.2">
      <c r="C4645" s="18"/>
      <c r="D4645" s="18"/>
    </row>
    <row r="4646" spans="3:4" x14ac:dyDescent="0.2">
      <c r="C4646" s="18"/>
      <c r="D4646" s="18"/>
    </row>
    <row r="4647" spans="3:4" x14ac:dyDescent="0.2">
      <c r="C4647" s="18"/>
      <c r="D4647" s="18"/>
    </row>
    <row r="4648" spans="3:4" x14ac:dyDescent="0.2">
      <c r="C4648" s="18"/>
      <c r="D4648" s="18"/>
    </row>
    <row r="4649" spans="3:4" x14ac:dyDescent="0.2">
      <c r="C4649" s="18"/>
      <c r="D4649" s="18"/>
    </row>
    <row r="4650" spans="3:4" x14ac:dyDescent="0.2">
      <c r="C4650" s="18"/>
      <c r="D4650" s="18"/>
    </row>
    <row r="4651" spans="3:4" x14ac:dyDescent="0.2">
      <c r="C4651" s="18"/>
      <c r="D4651" s="18"/>
    </row>
    <row r="4652" spans="3:4" x14ac:dyDescent="0.2">
      <c r="C4652" s="18"/>
      <c r="D4652" s="18"/>
    </row>
    <row r="4653" spans="3:4" x14ac:dyDescent="0.2">
      <c r="C4653" s="18"/>
      <c r="D4653" s="18"/>
    </row>
    <row r="4654" spans="3:4" x14ac:dyDescent="0.2">
      <c r="C4654" s="18"/>
      <c r="D4654" s="18"/>
    </row>
    <row r="4655" spans="3:4" x14ac:dyDescent="0.2">
      <c r="C4655" s="18"/>
      <c r="D4655" s="18"/>
    </row>
    <row r="4656" spans="3:4" x14ac:dyDescent="0.2">
      <c r="C4656" s="18"/>
      <c r="D4656" s="18"/>
    </row>
    <row r="4657" spans="3:4" x14ac:dyDescent="0.2">
      <c r="C4657" s="18"/>
      <c r="D4657" s="18"/>
    </row>
    <row r="4658" spans="3:4" x14ac:dyDescent="0.2">
      <c r="C4658" s="18"/>
      <c r="D4658" s="18"/>
    </row>
    <row r="4659" spans="3:4" x14ac:dyDescent="0.2">
      <c r="C4659" s="18"/>
      <c r="D4659" s="18"/>
    </row>
    <row r="4660" spans="3:4" x14ac:dyDescent="0.2">
      <c r="C4660" s="18"/>
      <c r="D4660" s="18"/>
    </row>
    <row r="4661" spans="3:4" x14ac:dyDescent="0.2">
      <c r="C4661" s="18"/>
      <c r="D4661" s="18"/>
    </row>
    <row r="4662" spans="3:4" x14ac:dyDescent="0.2">
      <c r="C4662" s="18"/>
      <c r="D4662" s="18"/>
    </row>
    <row r="4663" spans="3:4" x14ac:dyDescent="0.2">
      <c r="C4663" s="18"/>
      <c r="D4663" s="18"/>
    </row>
    <row r="4664" spans="3:4" x14ac:dyDescent="0.2">
      <c r="C4664" s="18"/>
      <c r="D4664" s="18"/>
    </row>
    <row r="4665" spans="3:4" x14ac:dyDescent="0.2">
      <c r="C4665" s="18"/>
      <c r="D4665" s="18"/>
    </row>
    <row r="4666" spans="3:4" x14ac:dyDescent="0.2">
      <c r="C4666" s="18"/>
      <c r="D4666" s="18"/>
    </row>
    <row r="4667" spans="3:4" x14ac:dyDescent="0.2">
      <c r="C4667" s="18"/>
      <c r="D4667" s="18"/>
    </row>
    <row r="4668" spans="3:4" x14ac:dyDescent="0.2">
      <c r="C4668" s="18"/>
      <c r="D4668" s="18"/>
    </row>
    <row r="4669" spans="3:4" x14ac:dyDescent="0.2">
      <c r="C4669" s="18"/>
      <c r="D4669" s="18"/>
    </row>
    <row r="4670" spans="3:4" x14ac:dyDescent="0.2">
      <c r="C4670" s="18"/>
      <c r="D4670" s="18"/>
    </row>
    <row r="4671" spans="3:4" x14ac:dyDescent="0.2">
      <c r="C4671" s="18"/>
      <c r="D4671" s="18"/>
    </row>
    <row r="4672" spans="3:4" x14ac:dyDescent="0.2">
      <c r="C4672" s="18"/>
      <c r="D4672" s="18"/>
    </row>
    <row r="4673" spans="3:4" x14ac:dyDescent="0.2">
      <c r="C4673" s="18"/>
      <c r="D4673" s="18"/>
    </row>
    <row r="4674" spans="3:4" x14ac:dyDescent="0.2">
      <c r="C4674" s="18"/>
      <c r="D4674" s="18"/>
    </row>
    <row r="4675" spans="3:4" x14ac:dyDescent="0.2">
      <c r="C4675" s="18"/>
      <c r="D4675" s="18"/>
    </row>
    <row r="4676" spans="3:4" x14ac:dyDescent="0.2">
      <c r="C4676" s="18"/>
      <c r="D4676" s="18"/>
    </row>
    <row r="4677" spans="3:4" x14ac:dyDescent="0.2">
      <c r="C4677" s="18"/>
      <c r="D4677" s="18"/>
    </row>
    <row r="4678" spans="3:4" x14ac:dyDescent="0.2">
      <c r="C4678" s="18"/>
      <c r="D4678" s="18"/>
    </row>
    <row r="4679" spans="3:4" x14ac:dyDescent="0.2">
      <c r="C4679" s="18"/>
      <c r="D4679" s="18"/>
    </row>
    <row r="4680" spans="3:4" x14ac:dyDescent="0.2">
      <c r="C4680" s="18"/>
      <c r="D4680" s="18"/>
    </row>
    <row r="4681" spans="3:4" x14ac:dyDescent="0.2">
      <c r="C4681" s="18"/>
      <c r="D4681" s="18"/>
    </row>
    <row r="4682" spans="3:4" x14ac:dyDescent="0.2">
      <c r="C4682" s="18"/>
      <c r="D4682" s="18"/>
    </row>
    <row r="4683" spans="3:4" x14ac:dyDescent="0.2">
      <c r="C4683" s="18"/>
      <c r="D4683" s="18"/>
    </row>
    <row r="4684" spans="3:4" x14ac:dyDescent="0.2">
      <c r="C4684" s="18"/>
      <c r="D4684" s="18"/>
    </row>
    <row r="4685" spans="3:4" x14ac:dyDescent="0.2">
      <c r="C4685" s="18"/>
      <c r="D4685" s="18"/>
    </row>
    <row r="4686" spans="3:4" x14ac:dyDescent="0.2">
      <c r="C4686" s="18"/>
      <c r="D4686" s="18"/>
    </row>
    <row r="4687" spans="3:4" x14ac:dyDescent="0.2">
      <c r="C4687" s="18"/>
      <c r="D4687" s="18"/>
    </row>
    <row r="4688" spans="3:4" x14ac:dyDescent="0.2">
      <c r="C4688" s="18"/>
      <c r="D4688" s="18"/>
    </row>
    <row r="4689" spans="3:4" x14ac:dyDescent="0.2">
      <c r="C4689" s="18"/>
      <c r="D4689" s="18"/>
    </row>
    <row r="4690" spans="3:4" x14ac:dyDescent="0.2">
      <c r="C4690" s="18"/>
      <c r="D4690" s="18"/>
    </row>
    <row r="4691" spans="3:4" x14ac:dyDescent="0.2">
      <c r="C4691" s="18"/>
      <c r="D4691" s="18"/>
    </row>
    <row r="4692" spans="3:4" x14ac:dyDescent="0.2">
      <c r="C4692" s="18"/>
      <c r="D4692" s="18"/>
    </row>
    <row r="4693" spans="3:4" x14ac:dyDescent="0.2">
      <c r="C4693" s="18"/>
      <c r="D4693" s="18"/>
    </row>
    <row r="4694" spans="3:4" x14ac:dyDescent="0.2">
      <c r="C4694" s="18"/>
      <c r="D4694" s="18"/>
    </row>
    <row r="4695" spans="3:4" x14ac:dyDescent="0.2">
      <c r="C4695" s="18"/>
      <c r="D4695" s="18"/>
    </row>
    <row r="4696" spans="3:4" x14ac:dyDescent="0.2">
      <c r="C4696" s="18"/>
      <c r="D4696" s="18"/>
    </row>
    <row r="4697" spans="3:4" x14ac:dyDescent="0.2">
      <c r="C4697" s="18"/>
      <c r="D4697" s="18"/>
    </row>
    <row r="4698" spans="3:4" x14ac:dyDescent="0.2">
      <c r="C4698" s="18"/>
      <c r="D4698" s="18"/>
    </row>
    <row r="4699" spans="3:4" x14ac:dyDescent="0.2">
      <c r="C4699" s="18"/>
      <c r="D4699" s="18"/>
    </row>
    <row r="4700" spans="3:4" x14ac:dyDescent="0.2">
      <c r="C4700" s="18"/>
      <c r="D4700" s="18"/>
    </row>
    <row r="4701" spans="3:4" x14ac:dyDescent="0.2">
      <c r="C4701" s="18"/>
      <c r="D4701" s="18"/>
    </row>
    <row r="4702" spans="3:4" x14ac:dyDescent="0.2">
      <c r="C4702" s="18"/>
      <c r="D4702" s="18"/>
    </row>
    <row r="4703" spans="3:4" x14ac:dyDescent="0.2">
      <c r="C4703" s="18"/>
      <c r="D4703" s="18"/>
    </row>
    <row r="4704" spans="3:4" x14ac:dyDescent="0.2">
      <c r="C4704" s="18"/>
      <c r="D4704" s="18"/>
    </row>
    <row r="4705" spans="3:4" x14ac:dyDescent="0.2">
      <c r="C4705" s="18"/>
      <c r="D4705" s="18"/>
    </row>
    <row r="4706" spans="3:4" x14ac:dyDescent="0.2">
      <c r="C4706" s="18"/>
      <c r="D4706" s="18"/>
    </row>
    <row r="4707" spans="3:4" x14ac:dyDescent="0.2">
      <c r="C4707" s="18"/>
      <c r="D4707" s="18"/>
    </row>
    <row r="4708" spans="3:4" x14ac:dyDescent="0.2">
      <c r="C4708" s="18"/>
      <c r="D4708" s="18"/>
    </row>
    <row r="4709" spans="3:4" x14ac:dyDescent="0.2">
      <c r="C4709" s="18"/>
      <c r="D4709" s="18"/>
    </row>
    <row r="4710" spans="3:4" x14ac:dyDescent="0.2">
      <c r="C4710" s="18"/>
      <c r="D4710" s="18"/>
    </row>
    <row r="4711" spans="3:4" x14ac:dyDescent="0.2">
      <c r="C4711" s="18"/>
      <c r="D4711" s="18"/>
    </row>
    <row r="4712" spans="3:4" x14ac:dyDescent="0.2">
      <c r="C4712" s="18"/>
      <c r="D4712" s="18"/>
    </row>
    <row r="4713" spans="3:4" x14ac:dyDescent="0.2">
      <c r="C4713" s="18"/>
      <c r="D4713" s="18"/>
    </row>
    <row r="4714" spans="3:4" x14ac:dyDescent="0.2">
      <c r="C4714" s="18"/>
      <c r="D4714" s="18"/>
    </row>
    <row r="4715" spans="3:4" x14ac:dyDescent="0.2">
      <c r="C4715" s="18"/>
      <c r="D4715" s="18"/>
    </row>
    <row r="4716" spans="3:4" x14ac:dyDescent="0.2">
      <c r="C4716" s="18"/>
      <c r="D4716" s="18"/>
    </row>
    <row r="4717" spans="3:4" x14ac:dyDescent="0.2">
      <c r="C4717" s="18"/>
      <c r="D4717" s="18"/>
    </row>
    <row r="4718" spans="3:4" x14ac:dyDescent="0.2">
      <c r="C4718" s="18"/>
      <c r="D4718" s="18"/>
    </row>
    <row r="4719" spans="3:4" x14ac:dyDescent="0.2">
      <c r="C4719" s="18"/>
      <c r="D4719" s="18"/>
    </row>
    <row r="4720" spans="3:4" x14ac:dyDescent="0.2">
      <c r="C4720" s="18"/>
      <c r="D4720" s="18"/>
    </row>
    <row r="4721" spans="3:4" x14ac:dyDescent="0.2">
      <c r="C4721" s="18"/>
      <c r="D4721" s="18"/>
    </row>
    <row r="4722" spans="3:4" x14ac:dyDescent="0.2">
      <c r="C4722" s="18"/>
      <c r="D4722" s="18"/>
    </row>
    <row r="4723" spans="3:4" x14ac:dyDescent="0.2">
      <c r="C4723" s="18"/>
      <c r="D4723" s="18"/>
    </row>
    <row r="4724" spans="3:4" x14ac:dyDescent="0.2">
      <c r="C4724" s="18"/>
      <c r="D4724" s="18"/>
    </row>
    <row r="4725" spans="3:4" x14ac:dyDescent="0.2">
      <c r="C4725" s="18"/>
      <c r="D4725" s="18"/>
    </row>
    <row r="4726" spans="3:4" x14ac:dyDescent="0.2">
      <c r="C4726" s="18"/>
      <c r="D4726" s="18"/>
    </row>
    <row r="4727" spans="3:4" x14ac:dyDescent="0.2">
      <c r="C4727" s="18"/>
      <c r="D4727" s="18"/>
    </row>
    <row r="4728" spans="3:4" x14ac:dyDescent="0.2">
      <c r="C4728" s="18"/>
      <c r="D4728" s="18"/>
    </row>
    <row r="4729" spans="3:4" x14ac:dyDescent="0.2">
      <c r="C4729" s="18"/>
      <c r="D4729" s="18"/>
    </row>
    <row r="4730" spans="3:4" x14ac:dyDescent="0.2">
      <c r="C4730" s="18"/>
      <c r="D4730" s="18"/>
    </row>
    <row r="4731" spans="3:4" x14ac:dyDescent="0.2">
      <c r="C4731" s="18"/>
      <c r="D4731" s="18"/>
    </row>
    <row r="4732" spans="3:4" x14ac:dyDescent="0.2">
      <c r="C4732" s="18"/>
      <c r="D4732" s="18"/>
    </row>
    <row r="4733" spans="3:4" x14ac:dyDescent="0.2">
      <c r="C4733" s="18"/>
      <c r="D4733" s="18"/>
    </row>
    <row r="4734" spans="3:4" x14ac:dyDescent="0.2">
      <c r="C4734" s="18"/>
      <c r="D4734" s="18"/>
    </row>
    <row r="4735" spans="3:4" x14ac:dyDescent="0.2">
      <c r="C4735" s="18"/>
      <c r="D4735" s="18"/>
    </row>
    <row r="4736" spans="3:4" x14ac:dyDescent="0.2">
      <c r="C4736" s="18"/>
      <c r="D4736" s="18"/>
    </row>
    <row r="4737" spans="3:4" x14ac:dyDescent="0.2">
      <c r="C4737" s="18"/>
      <c r="D4737" s="18"/>
    </row>
    <row r="4738" spans="3:4" x14ac:dyDescent="0.2">
      <c r="C4738" s="18"/>
      <c r="D4738" s="18"/>
    </row>
    <row r="4739" spans="3:4" x14ac:dyDescent="0.2">
      <c r="C4739" s="18"/>
      <c r="D4739" s="18"/>
    </row>
    <row r="4740" spans="3:4" x14ac:dyDescent="0.2">
      <c r="C4740" s="18"/>
      <c r="D4740" s="18"/>
    </row>
    <row r="4741" spans="3:4" x14ac:dyDescent="0.2">
      <c r="C4741" s="18"/>
      <c r="D4741" s="18"/>
    </row>
    <row r="4742" spans="3:4" x14ac:dyDescent="0.2">
      <c r="C4742" s="18"/>
      <c r="D4742" s="18"/>
    </row>
    <row r="4743" spans="3:4" x14ac:dyDescent="0.2">
      <c r="C4743" s="18"/>
      <c r="D4743" s="18"/>
    </row>
    <row r="4744" spans="3:4" x14ac:dyDescent="0.2">
      <c r="C4744" s="18"/>
      <c r="D4744" s="18"/>
    </row>
    <row r="4745" spans="3:4" x14ac:dyDescent="0.2">
      <c r="C4745" s="18"/>
      <c r="D4745" s="18"/>
    </row>
    <row r="4746" spans="3:4" x14ac:dyDescent="0.2">
      <c r="C4746" s="18"/>
      <c r="D4746" s="18"/>
    </row>
    <row r="4747" spans="3:4" x14ac:dyDescent="0.2">
      <c r="C4747" s="18"/>
      <c r="D4747" s="18"/>
    </row>
    <row r="4748" spans="3:4" x14ac:dyDescent="0.2">
      <c r="C4748" s="18"/>
      <c r="D4748" s="18"/>
    </row>
    <row r="4749" spans="3:4" x14ac:dyDescent="0.2">
      <c r="C4749" s="18"/>
      <c r="D4749" s="18"/>
    </row>
    <row r="4750" spans="3:4" x14ac:dyDescent="0.2">
      <c r="C4750" s="18"/>
      <c r="D4750" s="18"/>
    </row>
    <row r="4751" spans="3:4" x14ac:dyDescent="0.2">
      <c r="C4751" s="18"/>
      <c r="D4751" s="18"/>
    </row>
    <row r="4752" spans="3:4" x14ac:dyDescent="0.2">
      <c r="C4752" s="18"/>
      <c r="D4752" s="18"/>
    </row>
    <row r="4753" spans="3:4" x14ac:dyDescent="0.2">
      <c r="C4753" s="18"/>
      <c r="D4753" s="18"/>
    </row>
    <row r="4754" spans="3:4" x14ac:dyDescent="0.2">
      <c r="C4754" s="18"/>
      <c r="D4754" s="18"/>
    </row>
    <row r="4755" spans="3:4" x14ac:dyDescent="0.2">
      <c r="C4755" s="18"/>
      <c r="D4755" s="18"/>
    </row>
    <row r="4756" spans="3:4" x14ac:dyDescent="0.2">
      <c r="C4756" s="18"/>
      <c r="D4756" s="18"/>
    </row>
    <row r="4757" spans="3:4" x14ac:dyDescent="0.2">
      <c r="C4757" s="18"/>
      <c r="D4757" s="18"/>
    </row>
    <row r="4758" spans="3:4" x14ac:dyDescent="0.2">
      <c r="C4758" s="18"/>
      <c r="D4758" s="18"/>
    </row>
    <row r="4759" spans="3:4" x14ac:dyDescent="0.2">
      <c r="C4759" s="18"/>
      <c r="D4759" s="18"/>
    </row>
    <row r="4760" spans="3:4" x14ac:dyDescent="0.2">
      <c r="C4760" s="18"/>
      <c r="D4760" s="18"/>
    </row>
    <row r="4761" spans="3:4" x14ac:dyDescent="0.2">
      <c r="C4761" s="18"/>
      <c r="D4761" s="18"/>
    </row>
    <row r="4762" spans="3:4" x14ac:dyDescent="0.2">
      <c r="C4762" s="18"/>
      <c r="D4762" s="18"/>
    </row>
    <row r="4763" spans="3:4" x14ac:dyDescent="0.2">
      <c r="C4763" s="18"/>
      <c r="D4763" s="18"/>
    </row>
    <row r="4764" spans="3:4" x14ac:dyDescent="0.2">
      <c r="C4764" s="18"/>
      <c r="D4764" s="18"/>
    </row>
    <row r="4765" spans="3:4" x14ac:dyDescent="0.2">
      <c r="C4765" s="18"/>
      <c r="D4765" s="18"/>
    </row>
    <row r="4766" spans="3:4" x14ac:dyDescent="0.2">
      <c r="C4766" s="18"/>
      <c r="D4766" s="18"/>
    </row>
    <row r="4767" spans="3:4" x14ac:dyDescent="0.2">
      <c r="C4767" s="18"/>
      <c r="D4767" s="18"/>
    </row>
    <row r="4768" spans="3:4" x14ac:dyDescent="0.2">
      <c r="C4768" s="18"/>
      <c r="D4768" s="18"/>
    </row>
    <row r="4769" spans="3:4" x14ac:dyDescent="0.2">
      <c r="C4769" s="18"/>
      <c r="D4769" s="18"/>
    </row>
    <row r="4770" spans="3:4" x14ac:dyDescent="0.2">
      <c r="C4770" s="18"/>
      <c r="D4770" s="18"/>
    </row>
    <row r="4771" spans="3:4" x14ac:dyDescent="0.2">
      <c r="C4771" s="18"/>
      <c r="D4771" s="18"/>
    </row>
    <row r="4772" spans="3:4" x14ac:dyDescent="0.2">
      <c r="C4772" s="18"/>
      <c r="D4772" s="18"/>
    </row>
    <row r="4773" spans="3:4" x14ac:dyDescent="0.2">
      <c r="C4773" s="18"/>
      <c r="D4773" s="18"/>
    </row>
    <row r="4774" spans="3:4" x14ac:dyDescent="0.2">
      <c r="C4774" s="18"/>
      <c r="D4774" s="18"/>
    </row>
    <row r="4775" spans="3:4" x14ac:dyDescent="0.2">
      <c r="C4775" s="18"/>
      <c r="D4775" s="18"/>
    </row>
    <row r="4776" spans="3:4" x14ac:dyDescent="0.2">
      <c r="C4776" s="18"/>
      <c r="D4776" s="18"/>
    </row>
    <row r="4777" spans="3:4" x14ac:dyDescent="0.2">
      <c r="C4777" s="18"/>
      <c r="D4777" s="18"/>
    </row>
    <row r="4778" spans="3:4" x14ac:dyDescent="0.2">
      <c r="C4778" s="18"/>
      <c r="D4778" s="18"/>
    </row>
    <row r="4779" spans="3:4" x14ac:dyDescent="0.2">
      <c r="C4779" s="18"/>
      <c r="D4779" s="18"/>
    </row>
    <row r="4780" spans="3:4" x14ac:dyDescent="0.2">
      <c r="C4780" s="18"/>
      <c r="D4780" s="18"/>
    </row>
    <row r="4781" spans="3:4" x14ac:dyDescent="0.2">
      <c r="C4781" s="18"/>
      <c r="D4781" s="18"/>
    </row>
    <row r="4782" spans="3:4" x14ac:dyDescent="0.2">
      <c r="C4782" s="18"/>
      <c r="D4782" s="18"/>
    </row>
    <row r="4783" spans="3:4" x14ac:dyDescent="0.2">
      <c r="C4783" s="18"/>
      <c r="D4783" s="18"/>
    </row>
    <row r="4784" spans="3:4" x14ac:dyDescent="0.2">
      <c r="C4784" s="18"/>
      <c r="D4784" s="18"/>
    </row>
    <row r="4785" spans="3:4" x14ac:dyDescent="0.2">
      <c r="C4785" s="18"/>
      <c r="D4785" s="18"/>
    </row>
    <row r="4786" spans="3:4" x14ac:dyDescent="0.2">
      <c r="C4786" s="18"/>
      <c r="D4786" s="18"/>
    </row>
    <row r="4787" spans="3:4" x14ac:dyDescent="0.2">
      <c r="C4787" s="18"/>
      <c r="D4787" s="18"/>
    </row>
    <row r="4788" spans="3:4" x14ac:dyDescent="0.2">
      <c r="C4788" s="18"/>
      <c r="D4788" s="18"/>
    </row>
    <row r="4789" spans="3:4" x14ac:dyDescent="0.2">
      <c r="C4789" s="18"/>
      <c r="D4789" s="18"/>
    </row>
    <row r="4790" spans="3:4" x14ac:dyDescent="0.2">
      <c r="C4790" s="18"/>
      <c r="D4790" s="18"/>
    </row>
    <row r="4791" spans="3:4" x14ac:dyDescent="0.2">
      <c r="C4791" s="18"/>
      <c r="D4791" s="18"/>
    </row>
    <row r="4792" spans="3:4" x14ac:dyDescent="0.2">
      <c r="C4792" s="18"/>
      <c r="D4792" s="18"/>
    </row>
    <row r="4793" spans="3:4" x14ac:dyDescent="0.2">
      <c r="C4793" s="18"/>
      <c r="D4793" s="18"/>
    </row>
    <row r="4794" spans="3:4" x14ac:dyDescent="0.2">
      <c r="C4794" s="18"/>
      <c r="D4794" s="18"/>
    </row>
    <row r="4795" spans="3:4" x14ac:dyDescent="0.2">
      <c r="C4795" s="18"/>
      <c r="D4795" s="18"/>
    </row>
    <row r="4796" spans="3:4" x14ac:dyDescent="0.2">
      <c r="C4796" s="18"/>
      <c r="D4796" s="18"/>
    </row>
    <row r="4797" spans="3:4" x14ac:dyDescent="0.2">
      <c r="C4797" s="18"/>
      <c r="D4797" s="18"/>
    </row>
    <row r="4798" spans="3:4" x14ac:dyDescent="0.2">
      <c r="C4798" s="18"/>
      <c r="D4798" s="18"/>
    </row>
    <row r="4799" spans="3:4" x14ac:dyDescent="0.2">
      <c r="C4799" s="18"/>
      <c r="D4799" s="18"/>
    </row>
    <row r="4800" spans="3:4" x14ac:dyDescent="0.2">
      <c r="C4800" s="18"/>
      <c r="D4800" s="18"/>
    </row>
    <row r="4801" spans="3:4" x14ac:dyDescent="0.2">
      <c r="C4801" s="18"/>
      <c r="D4801" s="18"/>
    </row>
    <row r="4802" spans="3:4" x14ac:dyDescent="0.2">
      <c r="C4802" s="18"/>
      <c r="D4802" s="18"/>
    </row>
    <row r="4803" spans="3:4" x14ac:dyDescent="0.2">
      <c r="C4803" s="18"/>
      <c r="D4803" s="18"/>
    </row>
    <row r="4804" spans="3:4" x14ac:dyDescent="0.2">
      <c r="C4804" s="18"/>
      <c r="D4804" s="18"/>
    </row>
    <row r="4805" spans="3:4" x14ac:dyDescent="0.2">
      <c r="C4805" s="18"/>
      <c r="D4805" s="18"/>
    </row>
    <row r="4806" spans="3:4" x14ac:dyDescent="0.2">
      <c r="C4806" s="18"/>
      <c r="D4806" s="18"/>
    </row>
    <row r="4807" spans="3:4" x14ac:dyDescent="0.2">
      <c r="C4807" s="18"/>
      <c r="D4807" s="18"/>
    </row>
    <row r="4808" spans="3:4" x14ac:dyDescent="0.2">
      <c r="C4808" s="18"/>
      <c r="D4808" s="18"/>
    </row>
    <row r="4809" spans="3:4" x14ac:dyDescent="0.2">
      <c r="C4809" s="18"/>
      <c r="D4809" s="18"/>
    </row>
    <row r="4810" spans="3:4" x14ac:dyDescent="0.2">
      <c r="C4810" s="18"/>
      <c r="D4810" s="18"/>
    </row>
    <row r="4811" spans="3:4" x14ac:dyDescent="0.2">
      <c r="C4811" s="18"/>
      <c r="D4811" s="18"/>
    </row>
    <row r="4812" spans="3:4" x14ac:dyDescent="0.2">
      <c r="C4812" s="18"/>
      <c r="D4812" s="18"/>
    </row>
    <row r="4813" spans="3:4" x14ac:dyDescent="0.2">
      <c r="C4813" s="18"/>
      <c r="D4813" s="18"/>
    </row>
    <row r="4814" spans="3:4" x14ac:dyDescent="0.2">
      <c r="C4814" s="18"/>
      <c r="D4814" s="18"/>
    </row>
    <row r="4815" spans="3:4" x14ac:dyDescent="0.2">
      <c r="C4815" s="18"/>
      <c r="D4815" s="18"/>
    </row>
    <row r="4816" spans="3:4" x14ac:dyDescent="0.2">
      <c r="C4816" s="18"/>
      <c r="D4816" s="18"/>
    </row>
    <row r="4817" spans="3:4" x14ac:dyDescent="0.2">
      <c r="C4817" s="18"/>
      <c r="D4817" s="18"/>
    </row>
    <row r="4818" spans="3:4" x14ac:dyDescent="0.2">
      <c r="C4818" s="18"/>
      <c r="D4818" s="18"/>
    </row>
    <row r="4819" spans="3:4" x14ac:dyDescent="0.2">
      <c r="C4819" s="18"/>
      <c r="D4819" s="18"/>
    </row>
    <row r="4820" spans="3:4" x14ac:dyDescent="0.2">
      <c r="C4820" s="18"/>
      <c r="D4820" s="18"/>
    </row>
    <row r="4821" spans="3:4" x14ac:dyDescent="0.2">
      <c r="C4821" s="18"/>
      <c r="D4821" s="18"/>
    </row>
    <row r="4822" spans="3:4" x14ac:dyDescent="0.2">
      <c r="C4822" s="18"/>
      <c r="D4822" s="18"/>
    </row>
    <row r="4823" spans="3:4" x14ac:dyDescent="0.2">
      <c r="C4823" s="18"/>
      <c r="D4823" s="18"/>
    </row>
    <row r="4824" spans="3:4" x14ac:dyDescent="0.2">
      <c r="C4824" s="18"/>
      <c r="D4824" s="18"/>
    </row>
    <row r="4825" spans="3:4" x14ac:dyDescent="0.2">
      <c r="C4825" s="18"/>
      <c r="D4825" s="18"/>
    </row>
    <row r="4826" spans="3:4" x14ac:dyDescent="0.2">
      <c r="C4826" s="18"/>
      <c r="D4826" s="18"/>
    </row>
    <row r="4827" spans="3:4" x14ac:dyDescent="0.2">
      <c r="C4827" s="18"/>
      <c r="D4827" s="18"/>
    </row>
    <row r="4828" spans="3:4" x14ac:dyDescent="0.2">
      <c r="C4828" s="18"/>
      <c r="D4828" s="18"/>
    </row>
    <row r="4829" spans="3:4" x14ac:dyDescent="0.2">
      <c r="C4829" s="18"/>
      <c r="D4829" s="18"/>
    </row>
    <row r="4830" spans="3:4" x14ac:dyDescent="0.2">
      <c r="C4830" s="18"/>
      <c r="D4830" s="18"/>
    </row>
    <row r="4831" spans="3:4" x14ac:dyDescent="0.2">
      <c r="C4831" s="18"/>
      <c r="D4831" s="18"/>
    </row>
    <row r="4832" spans="3:4" x14ac:dyDescent="0.2">
      <c r="C4832" s="18"/>
      <c r="D4832" s="18"/>
    </row>
    <row r="4833" spans="3:4" x14ac:dyDescent="0.2">
      <c r="C4833" s="18"/>
      <c r="D4833" s="18"/>
    </row>
    <row r="4834" spans="3:4" x14ac:dyDescent="0.2">
      <c r="C4834" s="18"/>
      <c r="D4834" s="18"/>
    </row>
    <row r="4835" spans="3:4" x14ac:dyDescent="0.2">
      <c r="C4835" s="18"/>
      <c r="D4835" s="18"/>
    </row>
    <row r="4836" spans="3:4" x14ac:dyDescent="0.2">
      <c r="C4836" s="18"/>
      <c r="D4836" s="18"/>
    </row>
    <row r="4837" spans="3:4" x14ac:dyDescent="0.2">
      <c r="C4837" s="18"/>
      <c r="D4837" s="18"/>
    </row>
    <row r="4838" spans="3:4" x14ac:dyDescent="0.2">
      <c r="C4838" s="18"/>
      <c r="D4838" s="18"/>
    </row>
    <row r="4839" spans="3:4" x14ac:dyDescent="0.2">
      <c r="C4839" s="18"/>
      <c r="D4839" s="18"/>
    </row>
    <row r="4840" spans="3:4" x14ac:dyDescent="0.2">
      <c r="C4840" s="18"/>
      <c r="D4840" s="18"/>
    </row>
    <row r="4841" spans="3:4" x14ac:dyDescent="0.2">
      <c r="C4841" s="18"/>
      <c r="D4841" s="18"/>
    </row>
    <row r="4842" spans="3:4" x14ac:dyDescent="0.2">
      <c r="C4842" s="18"/>
      <c r="D4842" s="18"/>
    </row>
    <row r="4843" spans="3:4" x14ac:dyDescent="0.2">
      <c r="C4843" s="18"/>
      <c r="D4843" s="18"/>
    </row>
    <row r="4844" spans="3:4" x14ac:dyDescent="0.2">
      <c r="C4844" s="18"/>
      <c r="D4844" s="18"/>
    </row>
    <row r="4845" spans="3:4" x14ac:dyDescent="0.2">
      <c r="C4845" s="18"/>
      <c r="D4845" s="18"/>
    </row>
    <row r="4846" spans="3:4" x14ac:dyDescent="0.2">
      <c r="C4846" s="18"/>
      <c r="D4846" s="18"/>
    </row>
    <row r="4847" spans="3:4" x14ac:dyDescent="0.2">
      <c r="C4847" s="18"/>
      <c r="D4847" s="18"/>
    </row>
    <row r="4848" spans="3:4" x14ac:dyDescent="0.2">
      <c r="C4848" s="18"/>
      <c r="D4848" s="18"/>
    </row>
    <row r="4849" spans="3:4" x14ac:dyDescent="0.2">
      <c r="C4849" s="18"/>
      <c r="D4849" s="18"/>
    </row>
    <row r="4850" spans="3:4" x14ac:dyDescent="0.2">
      <c r="C4850" s="18"/>
      <c r="D4850" s="18"/>
    </row>
    <row r="4851" spans="3:4" x14ac:dyDescent="0.2">
      <c r="C4851" s="18"/>
      <c r="D4851" s="18"/>
    </row>
    <row r="4852" spans="3:4" x14ac:dyDescent="0.2">
      <c r="C4852" s="18"/>
      <c r="D4852" s="18"/>
    </row>
    <row r="4853" spans="3:4" x14ac:dyDescent="0.2">
      <c r="C4853" s="18"/>
      <c r="D4853" s="18"/>
    </row>
    <row r="4854" spans="3:4" x14ac:dyDescent="0.2">
      <c r="C4854" s="18"/>
      <c r="D4854" s="18"/>
    </row>
    <row r="4855" spans="3:4" x14ac:dyDescent="0.2">
      <c r="C4855" s="18"/>
      <c r="D4855" s="18"/>
    </row>
    <row r="4856" spans="3:4" x14ac:dyDescent="0.2">
      <c r="C4856" s="18"/>
      <c r="D4856" s="18"/>
    </row>
    <row r="4857" spans="3:4" x14ac:dyDescent="0.2">
      <c r="C4857" s="18"/>
      <c r="D4857" s="18"/>
    </row>
    <row r="4858" spans="3:4" x14ac:dyDescent="0.2">
      <c r="C4858" s="18"/>
      <c r="D4858" s="18"/>
    </row>
    <row r="4859" spans="3:4" x14ac:dyDescent="0.2">
      <c r="C4859" s="18"/>
      <c r="D4859" s="18"/>
    </row>
    <row r="4860" spans="3:4" x14ac:dyDescent="0.2">
      <c r="C4860" s="18"/>
      <c r="D4860" s="18"/>
    </row>
    <row r="4861" spans="3:4" x14ac:dyDescent="0.2">
      <c r="C4861" s="18"/>
      <c r="D4861" s="18"/>
    </row>
    <row r="4862" spans="3:4" x14ac:dyDescent="0.2">
      <c r="C4862" s="18"/>
      <c r="D4862" s="18"/>
    </row>
    <row r="4863" spans="3:4" x14ac:dyDescent="0.2">
      <c r="C4863" s="18"/>
      <c r="D4863" s="18"/>
    </row>
    <row r="4864" spans="3:4" x14ac:dyDescent="0.2">
      <c r="C4864" s="18"/>
      <c r="D4864" s="18"/>
    </row>
    <row r="4865" spans="3:4" x14ac:dyDescent="0.2">
      <c r="C4865" s="18"/>
      <c r="D4865" s="18"/>
    </row>
    <row r="4866" spans="3:4" x14ac:dyDescent="0.2">
      <c r="C4866" s="18"/>
      <c r="D4866" s="18"/>
    </row>
    <row r="4867" spans="3:4" x14ac:dyDescent="0.2">
      <c r="C4867" s="18"/>
      <c r="D4867" s="18"/>
    </row>
    <row r="4868" spans="3:4" x14ac:dyDescent="0.2">
      <c r="C4868" s="18"/>
      <c r="D4868" s="18"/>
    </row>
    <row r="4869" spans="3:4" x14ac:dyDescent="0.2">
      <c r="C4869" s="18"/>
      <c r="D4869" s="18"/>
    </row>
    <row r="4870" spans="3:4" x14ac:dyDescent="0.2">
      <c r="C4870" s="18"/>
      <c r="D4870" s="18"/>
    </row>
    <row r="4871" spans="3:4" x14ac:dyDescent="0.2">
      <c r="C4871" s="18"/>
      <c r="D4871" s="18"/>
    </row>
    <row r="4872" spans="3:4" x14ac:dyDescent="0.2">
      <c r="C4872" s="18"/>
      <c r="D4872" s="18"/>
    </row>
    <row r="4873" spans="3:4" x14ac:dyDescent="0.2">
      <c r="C4873" s="18"/>
      <c r="D4873" s="18"/>
    </row>
    <row r="4874" spans="3:4" x14ac:dyDescent="0.2">
      <c r="C4874" s="18"/>
      <c r="D4874" s="18"/>
    </row>
    <row r="4875" spans="3:4" x14ac:dyDescent="0.2">
      <c r="C4875" s="18"/>
      <c r="D4875" s="18"/>
    </row>
    <row r="4876" spans="3:4" x14ac:dyDescent="0.2">
      <c r="C4876" s="18"/>
      <c r="D4876" s="18"/>
    </row>
    <row r="4877" spans="3:4" x14ac:dyDescent="0.2">
      <c r="C4877" s="18"/>
      <c r="D4877" s="18"/>
    </row>
    <row r="4878" spans="3:4" x14ac:dyDescent="0.2">
      <c r="C4878" s="18"/>
      <c r="D4878" s="18"/>
    </row>
    <row r="4879" spans="3:4" x14ac:dyDescent="0.2">
      <c r="C4879" s="18"/>
      <c r="D4879" s="18"/>
    </row>
    <row r="4880" spans="3:4" x14ac:dyDescent="0.2">
      <c r="C4880" s="18"/>
      <c r="D4880" s="18"/>
    </row>
    <row r="4881" spans="3:4" x14ac:dyDescent="0.2">
      <c r="C4881" s="18"/>
      <c r="D4881" s="18"/>
    </row>
    <row r="4882" spans="3:4" x14ac:dyDescent="0.2">
      <c r="C4882" s="18"/>
      <c r="D4882" s="18"/>
    </row>
    <row r="4883" spans="3:4" x14ac:dyDescent="0.2">
      <c r="C4883" s="18"/>
      <c r="D4883" s="18"/>
    </row>
    <row r="4884" spans="3:4" x14ac:dyDescent="0.2">
      <c r="C4884" s="18"/>
      <c r="D4884" s="18"/>
    </row>
    <row r="4885" spans="3:4" x14ac:dyDescent="0.2">
      <c r="C4885" s="18"/>
      <c r="D4885" s="18"/>
    </row>
    <row r="4886" spans="3:4" x14ac:dyDescent="0.2">
      <c r="C4886" s="18"/>
      <c r="D4886" s="18"/>
    </row>
    <row r="4887" spans="3:4" x14ac:dyDescent="0.2">
      <c r="C4887" s="18"/>
      <c r="D4887" s="18"/>
    </row>
    <row r="4888" spans="3:4" x14ac:dyDescent="0.2">
      <c r="C4888" s="18"/>
      <c r="D4888" s="18"/>
    </row>
    <row r="4889" spans="3:4" x14ac:dyDescent="0.2">
      <c r="C4889" s="18"/>
      <c r="D4889" s="18"/>
    </row>
    <row r="4890" spans="3:4" x14ac:dyDescent="0.2">
      <c r="C4890" s="18"/>
      <c r="D4890" s="18"/>
    </row>
    <row r="4891" spans="3:4" x14ac:dyDescent="0.2">
      <c r="C4891" s="18"/>
      <c r="D4891" s="18"/>
    </row>
    <row r="4892" spans="3:4" x14ac:dyDescent="0.2">
      <c r="C4892" s="18"/>
      <c r="D4892" s="18"/>
    </row>
    <row r="4893" spans="3:4" x14ac:dyDescent="0.2">
      <c r="C4893" s="18"/>
      <c r="D4893" s="18"/>
    </row>
    <row r="4894" spans="3:4" x14ac:dyDescent="0.2">
      <c r="C4894" s="18"/>
      <c r="D4894" s="18"/>
    </row>
    <row r="4895" spans="3:4" x14ac:dyDescent="0.2">
      <c r="C4895" s="18"/>
      <c r="D4895" s="18"/>
    </row>
    <row r="4896" spans="3:4" x14ac:dyDescent="0.2">
      <c r="C4896" s="18"/>
      <c r="D4896" s="18"/>
    </row>
    <row r="4897" spans="3:4" x14ac:dyDescent="0.2">
      <c r="C4897" s="18"/>
      <c r="D4897" s="18"/>
    </row>
    <row r="4898" spans="3:4" x14ac:dyDescent="0.2">
      <c r="C4898" s="18"/>
      <c r="D4898" s="18"/>
    </row>
    <row r="4899" spans="3:4" x14ac:dyDescent="0.2">
      <c r="C4899" s="18"/>
      <c r="D4899" s="18"/>
    </row>
    <row r="4900" spans="3:4" x14ac:dyDescent="0.2">
      <c r="C4900" s="18"/>
      <c r="D4900" s="18"/>
    </row>
    <row r="4901" spans="3:4" x14ac:dyDescent="0.2">
      <c r="C4901" s="18"/>
      <c r="D4901" s="18"/>
    </row>
    <row r="4902" spans="3:4" x14ac:dyDescent="0.2">
      <c r="C4902" s="18"/>
      <c r="D4902" s="18"/>
    </row>
    <row r="4903" spans="3:4" x14ac:dyDescent="0.2">
      <c r="C4903" s="18"/>
      <c r="D4903" s="18"/>
    </row>
    <row r="4904" spans="3:4" x14ac:dyDescent="0.2">
      <c r="C4904" s="18"/>
      <c r="D4904" s="18"/>
    </row>
    <row r="4905" spans="3:4" x14ac:dyDescent="0.2">
      <c r="C4905" s="18"/>
      <c r="D4905" s="18"/>
    </row>
    <row r="4906" spans="3:4" x14ac:dyDescent="0.2">
      <c r="C4906" s="18"/>
      <c r="D4906" s="18"/>
    </row>
    <row r="4907" spans="3:4" x14ac:dyDescent="0.2">
      <c r="C4907" s="18"/>
      <c r="D4907" s="18"/>
    </row>
    <row r="4908" spans="3:4" x14ac:dyDescent="0.2">
      <c r="C4908" s="18"/>
      <c r="D4908" s="18"/>
    </row>
    <row r="4909" spans="3:4" x14ac:dyDescent="0.2">
      <c r="C4909" s="18"/>
      <c r="D4909" s="18"/>
    </row>
    <row r="4910" spans="3:4" x14ac:dyDescent="0.2">
      <c r="C4910" s="18"/>
      <c r="D4910" s="18"/>
    </row>
    <row r="4911" spans="3:4" x14ac:dyDescent="0.2">
      <c r="C4911" s="18"/>
      <c r="D4911" s="18"/>
    </row>
    <row r="4912" spans="3:4" x14ac:dyDescent="0.2">
      <c r="C4912" s="18"/>
      <c r="D4912" s="18"/>
    </row>
    <row r="4913" spans="3:4" x14ac:dyDescent="0.2">
      <c r="C4913" s="18"/>
      <c r="D4913" s="18"/>
    </row>
    <row r="4914" spans="3:4" x14ac:dyDescent="0.2">
      <c r="C4914" s="18"/>
      <c r="D4914" s="18"/>
    </row>
    <row r="4915" spans="3:4" x14ac:dyDescent="0.2">
      <c r="C4915" s="18"/>
      <c r="D4915" s="18"/>
    </row>
    <row r="4916" spans="3:4" x14ac:dyDescent="0.2">
      <c r="C4916" s="18"/>
      <c r="D4916" s="18"/>
    </row>
    <row r="4917" spans="3:4" x14ac:dyDescent="0.2">
      <c r="C4917" s="18"/>
      <c r="D4917" s="18"/>
    </row>
    <row r="4918" spans="3:4" x14ac:dyDescent="0.2">
      <c r="C4918" s="18"/>
      <c r="D4918" s="18"/>
    </row>
    <row r="4919" spans="3:4" x14ac:dyDescent="0.2">
      <c r="C4919" s="18"/>
      <c r="D4919" s="18"/>
    </row>
    <row r="4920" spans="3:4" x14ac:dyDescent="0.2">
      <c r="C4920" s="18"/>
      <c r="D4920" s="18"/>
    </row>
    <row r="4921" spans="3:4" x14ac:dyDescent="0.2">
      <c r="C4921" s="18"/>
      <c r="D4921" s="18"/>
    </row>
    <row r="4922" spans="3:4" x14ac:dyDescent="0.2">
      <c r="C4922" s="18"/>
      <c r="D4922" s="18"/>
    </row>
    <row r="4923" spans="3:4" x14ac:dyDescent="0.2">
      <c r="C4923" s="18"/>
      <c r="D4923" s="18"/>
    </row>
    <row r="4924" spans="3:4" x14ac:dyDescent="0.2">
      <c r="C4924" s="18"/>
      <c r="D4924" s="18"/>
    </row>
    <row r="4925" spans="3:4" x14ac:dyDescent="0.2">
      <c r="C4925" s="18"/>
      <c r="D4925" s="18"/>
    </row>
    <row r="4926" spans="3:4" x14ac:dyDescent="0.2">
      <c r="C4926" s="18"/>
      <c r="D4926" s="18"/>
    </row>
    <row r="4927" spans="3:4" x14ac:dyDescent="0.2">
      <c r="C4927" s="18"/>
      <c r="D4927" s="18"/>
    </row>
    <row r="4928" spans="3:4" x14ac:dyDescent="0.2">
      <c r="C4928" s="18"/>
      <c r="D4928" s="18"/>
    </row>
    <row r="4929" spans="3:4" x14ac:dyDescent="0.2">
      <c r="C4929" s="18"/>
      <c r="D4929" s="18"/>
    </row>
  </sheetData>
  <protectedRanges>
    <protectedRange sqref="A170:D171" name="Range1"/>
  </protectedRanges>
  <phoneticPr fontId="8" type="noConversion"/>
  <hyperlinks>
    <hyperlink ref="H1212" r:id="rId1" display="http://vsolj.cetus-net.org/bulletin.html" xr:uid="{00000000-0004-0000-0000-000000000000}"/>
    <hyperlink ref="H64794" r:id="rId2" display="http://vsolj.cetus-net.org/bulletin.html" xr:uid="{00000000-0004-0000-0000-000001000000}"/>
    <hyperlink ref="H64787" r:id="rId3" display="https://www.aavso.org/ejaavso" xr:uid="{00000000-0004-0000-0000-000002000000}"/>
    <hyperlink ref="AP938" r:id="rId4" display="http://cdsbib.u-strasbg.fr/cgi-bin/cdsbib?1990RMxAA..21..381G" xr:uid="{00000000-0004-0000-0000-000003000000}"/>
    <hyperlink ref="AP942" r:id="rId5" display="http://cdsbib.u-strasbg.fr/cgi-bin/cdsbib?1990RMxAA..21..381G" xr:uid="{00000000-0004-0000-0000-000004000000}"/>
    <hyperlink ref="AP941" r:id="rId6" display="http://cdsbib.u-strasbg.fr/cgi-bin/cdsbib?1990RMxAA..21..381G" xr:uid="{00000000-0004-0000-0000-000005000000}"/>
    <hyperlink ref="AP922" r:id="rId7" display="http://cdsbib.u-strasbg.fr/cgi-bin/cdsbib?1990RMxAA..21..381G" xr:uid="{00000000-0004-0000-0000-000006000000}"/>
    <hyperlink ref="I64794" r:id="rId8" display="http://vsolj.cetus-net.org/bulletin.html" xr:uid="{00000000-0004-0000-0000-000007000000}"/>
    <hyperlink ref="AQ1078" r:id="rId9" display="http://cdsbib.u-strasbg.fr/cgi-bin/cdsbib?1990RMxAA..21..381G" xr:uid="{00000000-0004-0000-0000-000008000000}"/>
    <hyperlink ref="AQ55844" r:id="rId10" display="http://cdsbib.u-strasbg.fr/cgi-bin/cdsbib?1990RMxAA..21..381G" xr:uid="{00000000-0004-0000-0000-000009000000}"/>
    <hyperlink ref="AQ1079" r:id="rId11" display="http://cdsbib.u-strasbg.fr/cgi-bin/cdsbib?1990RMxAA..21..381G" xr:uid="{00000000-0004-0000-0000-00000A000000}"/>
    <hyperlink ref="H64791" r:id="rId12" display="https://www.aavso.org/ejaavso" xr:uid="{00000000-0004-0000-0000-00000B000000}"/>
    <hyperlink ref="H1964" r:id="rId13" display="http://vsolj.cetus-net.org/bulletin.html" xr:uid="{00000000-0004-0000-0000-00000C000000}"/>
    <hyperlink ref="AP3208" r:id="rId14" display="http://cdsbib.u-strasbg.fr/cgi-bin/cdsbib?1990RMxAA..21..381G" xr:uid="{00000000-0004-0000-0000-00000D000000}"/>
    <hyperlink ref="AP3211" r:id="rId15" display="http://cdsbib.u-strasbg.fr/cgi-bin/cdsbib?1990RMxAA..21..381G" xr:uid="{00000000-0004-0000-0000-00000E000000}"/>
    <hyperlink ref="AP3209" r:id="rId16" display="http://cdsbib.u-strasbg.fr/cgi-bin/cdsbib?1990RMxAA..21..381G" xr:uid="{00000000-0004-0000-0000-00000F000000}"/>
    <hyperlink ref="AP3193" r:id="rId17" display="http://cdsbib.u-strasbg.fr/cgi-bin/cdsbib?1990RMxAA..21..381G" xr:uid="{00000000-0004-0000-0000-000010000000}"/>
    <hyperlink ref="I1964" r:id="rId18" display="http://vsolj.cetus-net.org/bulletin.html" xr:uid="{00000000-0004-0000-0000-000011000000}"/>
    <hyperlink ref="AQ3422" r:id="rId19" display="http://cdsbib.u-strasbg.fr/cgi-bin/cdsbib?1990RMxAA..21..381G" xr:uid="{00000000-0004-0000-0000-000012000000}"/>
    <hyperlink ref="AQ124" r:id="rId20" display="http://cdsbib.u-strasbg.fr/cgi-bin/cdsbib?1990RMxAA..21..381G" xr:uid="{00000000-0004-0000-0000-000013000000}"/>
    <hyperlink ref="AQ342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7"/>
  <sheetViews>
    <sheetView topLeftCell="A99" workbookViewId="0">
      <selection activeCell="A67" sqref="A67:D146"/>
    </sheetView>
  </sheetViews>
  <sheetFormatPr defaultRowHeight="12.75" x14ac:dyDescent="0.2"/>
  <cols>
    <col min="1" max="1" width="19.7109375" style="18" customWidth="1"/>
    <col min="2" max="2" width="4.42578125" style="21" customWidth="1"/>
    <col min="3" max="3" width="12.7109375" style="18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8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6" t="s">
        <v>97</v>
      </c>
      <c r="I1" s="47" t="s">
        <v>98</v>
      </c>
      <c r="J1" s="48" t="s">
        <v>99</v>
      </c>
    </row>
    <row r="2" spans="1:16" x14ac:dyDescent="0.2">
      <c r="I2" s="49" t="s">
        <v>100</v>
      </c>
      <c r="J2" s="50" t="s">
        <v>101</v>
      </c>
    </row>
    <row r="3" spans="1:16" x14ac:dyDescent="0.2">
      <c r="A3" s="51" t="s">
        <v>102</v>
      </c>
      <c r="I3" s="49" t="s">
        <v>103</v>
      </c>
      <c r="J3" s="50" t="s">
        <v>104</v>
      </c>
    </row>
    <row r="4" spans="1:16" x14ac:dyDescent="0.2">
      <c r="I4" s="49" t="s">
        <v>105</v>
      </c>
      <c r="J4" s="50" t="s">
        <v>104</v>
      </c>
    </row>
    <row r="5" spans="1:16" ht="13.5" thickBot="1" x14ac:dyDescent="0.25">
      <c r="I5" s="52" t="s">
        <v>41</v>
      </c>
      <c r="J5" s="53" t="s">
        <v>92</v>
      </c>
    </row>
    <row r="10" spans="1:16" ht="13.5" thickBot="1" x14ac:dyDescent="0.25"/>
    <row r="11" spans="1:16" ht="12.75" customHeight="1" thickBot="1" x14ac:dyDescent="0.25">
      <c r="A11" s="18" t="str">
        <f t="shared" ref="A11:A42" si="0">P11</f>
        <v>BAVM 241 (=IBVS 6157) </v>
      </c>
      <c r="B11" s="5" t="str">
        <f t="shared" ref="B11:B42" si="1">IF(H11=INT(H11),"I","II")</f>
        <v>II</v>
      </c>
      <c r="C11" s="18">
        <f t="shared" ref="C11:C42" si="2">1*G11</f>
        <v>57214.475200000001</v>
      </c>
      <c r="D11" s="21" t="str">
        <f t="shared" ref="D11:D42" si="3">VLOOKUP(F11,I$1:J$5,2,FALSE)</f>
        <v>vis</v>
      </c>
      <c r="E11" s="54">
        <f>VLOOKUP(C11,Active!C$21:E$972,3,FALSE)</f>
        <v>14202.498993431031</v>
      </c>
      <c r="F11" s="5" t="s">
        <v>41</v>
      </c>
      <c r="G11" s="21" t="str">
        <f t="shared" ref="G11:G42" si="4">MID(I11,3,LEN(I11)-3)</f>
        <v>57214.4752</v>
      </c>
      <c r="H11" s="18">
        <f t="shared" ref="H11:H42" si="5">1*K11</f>
        <v>14202.5</v>
      </c>
      <c r="I11" s="55" t="s">
        <v>609</v>
      </c>
      <c r="J11" s="56" t="s">
        <v>610</v>
      </c>
      <c r="K11" s="55" t="s">
        <v>611</v>
      </c>
      <c r="L11" s="55" t="s">
        <v>612</v>
      </c>
      <c r="M11" s="56" t="s">
        <v>534</v>
      </c>
      <c r="N11" s="56" t="s">
        <v>555</v>
      </c>
      <c r="O11" s="57" t="s">
        <v>556</v>
      </c>
      <c r="P11" s="58" t="s">
        <v>613</v>
      </c>
    </row>
    <row r="12" spans="1:16" ht="12.75" customHeight="1" thickBot="1" x14ac:dyDescent="0.25">
      <c r="A12" s="18" t="str">
        <f t="shared" si="0"/>
        <v>IBVS 456 </v>
      </c>
      <c r="B12" s="5" t="str">
        <f t="shared" si="1"/>
        <v>I</v>
      </c>
      <c r="C12" s="18">
        <f t="shared" si="2"/>
        <v>40074.355000000003</v>
      </c>
      <c r="D12" s="21" t="str">
        <f t="shared" si="3"/>
        <v>vis</v>
      </c>
      <c r="E12" s="54">
        <f>VLOOKUP(C12,Active!C$21:E$972,3,FALSE)</f>
        <v>3982.0001342608753</v>
      </c>
      <c r="F12" s="5" t="s">
        <v>41</v>
      </c>
      <c r="G12" s="21" t="str">
        <f t="shared" si="4"/>
        <v>40074.355</v>
      </c>
      <c r="H12" s="18">
        <f t="shared" si="5"/>
        <v>3982</v>
      </c>
      <c r="I12" s="55" t="s">
        <v>341</v>
      </c>
      <c r="J12" s="56" t="s">
        <v>342</v>
      </c>
      <c r="K12" s="55">
        <v>3982</v>
      </c>
      <c r="L12" s="55" t="s">
        <v>272</v>
      </c>
      <c r="M12" s="56" t="s">
        <v>218</v>
      </c>
      <c r="N12" s="56" t="s">
        <v>219</v>
      </c>
      <c r="O12" s="57" t="s">
        <v>326</v>
      </c>
      <c r="P12" s="58" t="s">
        <v>343</v>
      </c>
    </row>
    <row r="13" spans="1:16" ht="12.75" customHeight="1" thickBot="1" x14ac:dyDescent="0.25">
      <c r="A13" s="18" t="str">
        <f t="shared" si="0"/>
        <v>IBVS 456 </v>
      </c>
      <c r="B13" s="5" t="str">
        <f t="shared" si="1"/>
        <v>I</v>
      </c>
      <c r="C13" s="18">
        <f t="shared" si="2"/>
        <v>40364.480000000003</v>
      </c>
      <c r="D13" s="21" t="str">
        <f t="shared" si="3"/>
        <v>PE</v>
      </c>
      <c r="E13" s="54">
        <f>VLOOKUP(C13,Active!C$21:E$972,3,FALSE)</f>
        <v>4154.9990512414424</v>
      </c>
      <c r="F13" s="5" t="str">
        <f>LEFT(M13,1)</f>
        <v>E</v>
      </c>
      <c r="G13" s="21" t="str">
        <f t="shared" si="4"/>
        <v>40364.480</v>
      </c>
      <c r="H13" s="18">
        <f t="shared" si="5"/>
        <v>4155</v>
      </c>
      <c r="I13" s="55" t="s">
        <v>344</v>
      </c>
      <c r="J13" s="56" t="s">
        <v>345</v>
      </c>
      <c r="K13" s="55">
        <v>4155</v>
      </c>
      <c r="L13" s="55" t="s">
        <v>152</v>
      </c>
      <c r="M13" s="56" t="s">
        <v>218</v>
      </c>
      <c r="N13" s="56" t="s">
        <v>219</v>
      </c>
      <c r="O13" s="57" t="s">
        <v>329</v>
      </c>
      <c r="P13" s="58" t="s">
        <v>343</v>
      </c>
    </row>
    <row r="14" spans="1:16" ht="12.75" customHeight="1" thickBot="1" x14ac:dyDescent="0.25">
      <c r="A14" s="18" t="str">
        <f t="shared" si="0"/>
        <v> ORI 120 </v>
      </c>
      <c r="B14" s="5" t="str">
        <f t="shared" si="1"/>
        <v>I</v>
      </c>
      <c r="C14" s="18">
        <f t="shared" si="2"/>
        <v>40733.421000000002</v>
      </c>
      <c r="D14" s="21" t="str">
        <f t="shared" si="3"/>
        <v>vis</v>
      </c>
      <c r="E14" s="54">
        <f>VLOOKUP(C14,Active!C$21:E$972,3,FALSE)</f>
        <v>4374.995237125896</v>
      </c>
      <c r="F14" s="5" t="str">
        <f>LEFT(M14,1)</f>
        <v>V</v>
      </c>
      <c r="G14" s="21" t="str">
        <f t="shared" si="4"/>
        <v>40733.421</v>
      </c>
      <c r="H14" s="18">
        <f t="shared" si="5"/>
        <v>4375</v>
      </c>
      <c r="I14" s="55" t="s">
        <v>351</v>
      </c>
      <c r="J14" s="56" t="s">
        <v>352</v>
      </c>
      <c r="K14" s="55">
        <v>4375</v>
      </c>
      <c r="L14" s="55" t="s">
        <v>353</v>
      </c>
      <c r="M14" s="56" t="s">
        <v>167</v>
      </c>
      <c r="N14" s="56"/>
      <c r="O14" s="57" t="s">
        <v>354</v>
      </c>
      <c r="P14" s="57" t="s">
        <v>355</v>
      </c>
    </row>
    <row r="15" spans="1:16" ht="12.75" customHeight="1" thickBot="1" x14ac:dyDescent="0.25">
      <c r="A15" s="18" t="str">
        <f t="shared" si="0"/>
        <v> ORI 120 </v>
      </c>
      <c r="B15" s="5" t="str">
        <f t="shared" si="1"/>
        <v>I</v>
      </c>
      <c r="C15" s="18">
        <f t="shared" si="2"/>
        <v>40785.417000000001</v>
      </c>
      <c r="D15" s="21" t="str">
        <f t="shared" si="3"/>
        <v>vis</v>
      </c>
      <c r="E15" s="54">
        <f>VLOOKUP(C15,Active!C$21:E$972,3,FALSE)</f>
        <v>4405.999982278232</v>
      </c>
      <c r="F15" s="5" t="str">
        <f>LEFT(M15,1)</f>
        <v>V</v>
      </c>
      <c r="G15" s="21" t="str">
        <f t="shared" si="4"/>
        <v>40785.417</v>
      </c>
      <c r="H15" s="18">
        <f t="shared" si="5"/>
        <v>4406</v>
      </c>
      <c r="I15" s="55" t="s">
        <v>356</v>
      </c>
      <c r="J15" s="56" t="s">
        <v>357</v>
      </c>
      <c r="K15" s="55">
        <v>4406</v>
      </c>
      <c r="L15" s="55" t="s">
        <v>186</v>
      </c>
      <c r="M15" s="56" t="s">
        <v>167</v>
      </c>
      <c r="N15" s="56"/>
      <c r="O15" s="57" t="s">
        <v>358</v>
      </c>
      <c r="P15" s="57" t="s">
        <v>355</v>
      </c>
    </row>
    <row r="16" spans="1:16" ht="12.75" customHeight="1" thickBot="1" x14ac:dyDescent="0.25">
      <c r="A16" s="18" t="str">
        <f t="shared" si="0"/>
        <v> ORI 120 </v>
      </c>
      <c r="B16" s="5" t="str">
        <f t="shared" si="1"/>
        <v>I</v>
      </c>
      <c r="C16" s="18">
        <f t="shared" si="2"/>
        <v>40790.451999999997</v>
      </c>
      <c r="D16" s="21" t="str">
        <f t="shared" si="3"/>
        <v>vis</v>
      </c>
      <c r="E16" s="54">
        <f>VLOOKUP(C16,Active!C$21:E$972,3,FALSE)</f>
        <v>4409.002307300193</v>
      </c>
      <c r="F16" s="5" t="s">
        <v>41</v>
      </c>
      <c r="G16" s="21" t="str">
        <f t="shared" si="4"/>
        <v>40790.452</v>
      </c>
      <c r="H16" s="18">
        <f t="shared" si="5"/>
        <v>4409</v>
      </c>
      <c r="I16" s="55" t="s">
        <v>359</v>
      </c>
      <c r="J16" s="56" t="s">
        <v>360</v>
      </c>
      <c r="K16" s="55">
        <v>4409</v>
      </c>
      <c r="L16" s="55" t="s">
        <v>157</v>
      </c>
      <c r="M16" s="56" t="s">
        <v>167</v>
      </c>
      <c r="N16" s="56"/>
      <c r="O16" s="57" t="s">
        <v>358</v>
      </c>
      <c r="P16" s="57" t="s">
        <v>355</v>
      </c>
    </row>
    <row r="17" spans="1:16" ht="12.75" customHeight="1" thickBot="1" x14ac:dyDescent="0.25">
      <c r="A17" s="18" t="str">
        <f t="shared" si="0"/>
        <v> ORI 120 </v>
      </c>
      <c r="B17" s="5" t="str">
        <f t="shared" si="1"/>
        <v>I</v>
      </c>
      <c r="C17" s="18">
        <f t="shared" si="2"/>
        <v>40795.474000000002</v>
      </c>
      <c r="D17" s="21" t="str">
        <f t="shared" si="3"/>
        <v>vis</v>
      </c>
      <c r="E17" s="54">
        <f>VLOOKUP(C17,Active!C$21:E$972,3,FALSE)</f>
        <v>4411.9968805395802</v>
      </c>
      <c r="F17" s="5" t="s">
        <v>41</v>
      </c>
      <c r="G17" s="21" t="str">
        <f t="shared" si="4"/>
        <v>40795.474</v>
      </c>
      <c r="H17" s="18">
        <f t="shared" si="5"/>
        <v>4412</v>
      </c>
      <c r="I17" s="55" t="s">
        <v>361</v>
      </c>
      <c r="J17" s="56" t="s">
        <v>362</v>
      </c>
      <c r="K17" s="55">
        <v>4412</v>
      </c>
      <c r="L17" s="55" t="s">
        <v>363</v>
      </c>
      <c r="M17" s="56" t="s">
        <v>167</v>
      </c>
      <c r="N17" s="56"/>
      <c r="O17" s="57" t="s">
        <v>358</v>
      </c>
      <c r="P17" s="57" t="s">
        <v>355</v>
      </c>
    </row>
    <row r="18" spans="1:16" ht="12.75" customHeight="1" thickBot="1" x14ac:dyDescent="0.25">
      <c r="A18" s="18" t="str">
        <f t="shared" si="0"/>
        <v> ORI 120 </v>
      </c>
      <c r="B18" s="5" t="str">
        <f t="shared" si="1"/>
        <v>I</v>
      </c>
      <c r="C18" s="18">
        <f t="shared" si="2"/>
        <v>40800.506000000001</v>
      </c>
      <c r="D18" s="21" t="str">
        <f t="shared" si="3"/>
        <v>vis</v>
      </c>
      <c r="E18" s="54">
        <f>VLOOKUP(C18,Active!C$21:E$972,3,FALSE)</f>
        <v>4414.9974166886404</v>
      </c>
      <c r="F18" s="5" t="s">
        <v>41</v>
      </c>
      <c r="G18" s="21" t="str">
        <f t="shared" si="4"/>
        <v>40800.506</v>
      </c>
      <c r="H18" s="18">
        <f t="shared" si="5"/>
        <v>4415</v>
      </c>
      <c r="I18" s="55" t="s">
        <v>364</v>
      </c>
      <c r="J18" s="56" t="s">
        <v>365</v>
      </c>
      <c r="K18" s="55">
        <v>4415</v>
      </c>
      <c r="L18" s="55" t="s">
        <v>287</v>
      </c>
      <c r="M18" s="56" t="s">
        <v>167</v>
      </c>
      <c r="N18" s="56"/>
      <c r="O18" s="57" t="s">
        <v>358</v>
      </c>
      <c r="P18" s="57" t="s">
        <v>355</v>
      </c>
    </row>
    <row r="19" spans="1:16" ht="12.75" customHeight="1" thickBot="1" x14ac:dyDescent="0.25">
      <c r="A19" s="18" t="str">
        <f t="shared" si="0"/>
        <v> ORI 121 </v>
      </c>
      <c r="B19" s="5" t="str">
        <f t="shared" si="1"/>
        <v>I</v>
      </c>
      <c r="C19" s="18">
        <f t="shared" si="2"/>
        <v>40832.368000000002</v>
      </c>
      <c r="D19" s="21" t="str">
        <f t="shared" si="3"/>
        <v>vis</v>
      </c>
      <c r="E19" s="54">
        <f>VLOOKUP(C19,Active!C$21:E$972,3,FALSE)</f>
        <v>4433.9964394989292</v>
      </c>
      <c r="F19" s="5" t="s">
        <v>41</v>
      </c>
      <c r="G19" s="21" t="str">
        <f t="shared" si="4"/>
        <v>40832.368</v>
      </c>
      <c r="H19" s="18">
        <f t="shared" si="5"/>
        <v>4434</v>
      </c>
      <c r="I19" s="55" t="s">
        <v>366</v>
      </c>
      <c r="J19" s="56" t="s">
        <v>367</v>
      </c>
      <c r="K19" s="55">
        <v>4434</v>
      </c>
      <c r="L19" s="55" t="s">
        <v>368</v>
      </c>
      <c r="M19" s="56" t="s">
        <v>167</v>
      </c>
      <c r="N19" s="56"/>
      <c r="O19" s="57" t="s">
        <v>369</v>
      </c>
      <c r="P19" s="57" t="s">
        <v>370</v>
      </c>
    </row>
    <row r="20" spans="1:16" ht="12.75" customHeight="1" thickBot="1" x14ac:dyDescent="0.25">
      <c r="A20" s="18" t="str">
        <f t="shared" si="0"/>
        <v> ORI 121 </v>
      </c>
      <c r="B20" s="5" t="str">
        <f t="shared" si="1"/>
        <v>I</v>
      </c>
      <c r="C20" s="18">
        <f t="shared" si="2"/>
        <v>40837.392</v>
      </c>
      <c r="D20" s="21" t="str">
        <f t="shared" si="3"/>
        <v>vis</v>
      </c>
      <c r="E20" s="54">
        <f>VLOOKUP(C20,Active!C$21:E$972,3,FALSE)</f>
        <v>4436.9922053202472</v>
      </c>
      <c r="F20" s="5" t="s">
        <v>41</v>
      </c>
      <c r="G20" s="21" t="str">
        <f t="shared" si="4"/>
        <v>40837.392</v>
      </c>
      <c r="H20" s="18">
        <f t="shared" si="5"/>
        <v>4437</v>
      </c>
      <c r="I20" s="55" t="s">
        <v>371</v>
      </c>
      <c r="J20" s="56" t="s">
        <v>372</v>
      </c>
      <c r="K20" s="55">
        <v>4437</v>
      </c>
      <c r="L20" s="55" t="s">
        <v>233</v>
      </c>
      <c r="M20" s="56" t="s">
        <v>167</v>
      </c>
      <c r="N20" s="56"/>
      <c r="O20" s="57" t="s">
        <v>358</v>
      </c>
      <c r="P20" s="57" t="s">
        <v>370</v>
      </c>
    </row>
    <row r="21" spans="1:16" ht="12.75" customHeight="1" thickBot="1" x14ac:dyDescent="0.25">
      <c r="A21" s="18" t="str">
        <f t="shared" si="0"/>
        <v>IBVS 530 </v>
      </c>
      <c r="B21" s="5" t="str">
        <f t="shared" si="1"/>
        <v>I</v>
      </c>
      <c r="C21" s="18">
        <f t="shared" si="2"/>
        <v>40847.466999999997</v>
      </c>
      <c r="D21" s="21" t="str">
        <f t="shared" si="3"/>
        <v>vis</v>
      </c>
      <c r="E21" s="54">
        <f>VLOOKUP(C21,Active!C$21:E$972,3,FALSE)</f>
        <v>4442.9998368190109</v>
      </c>
      <c r="F21" s="5" t="s">
        <v>41</v>
      </c>
      <c r="G21" s="21" t="str">
        <f t="shared" si="4"/>
        <v>40847.467</v>
      </c>
      <c r="H21" s="18">
        <f t="shared" si="5"/>
        <v>4443</v>
      </c>
      <c r="I21" s="55" t="s">
        <v>373</v>
      </c>
      <c r="J21" s="56" t="s">
        <v>374</v>
      </c>
      <c r="K21" s="55">
        <v>4443</v>
      </c>
      <c r="L21" s="55" t="s">
        <v>186</v>
      </c>
      <c r="M21" s="56" t="s">
        <v>218</v>
      </c>
      <c r="N21" s="56" t="s">
        <v>219</v>
      </c>
      <c r="O21" s="57" t="s">
        <v>375</v>
      </c>
      <c r="P21" s="58" t="s">
        <v>376</v>
      </c>
    </row>
    <row r="22" spans="1:16" ht="12.75" customHeight="1" thickBot="1" x14ac:dyDescent="0.25">
      <c r="A22" s="18" t="str">
        <f t="shared" si="0"/>
        <v>IBVS 844 </v>
      </c>
      <c r="B22" s="5" t="str">
        <f t="shared" si="1"/>
        <v>II</v>
      </c>
      <c r="C22" s="18">
        <f t="shared" si="2"/>
        <v>41146.818099999997</v>
      </c>
      <c r="D22" s="21" t="str">
        <f t="shared" si="3"/>
        <v>vis</v>
      </c>
      <c r="E22" s="54">
        <f>VLOOKUP(C22,Active!C$21:E$972,3,FALSE)</f>
        <v>4621.5001938959313</v>
      </c>
      <c r="F22" s="5" t="s">
        <v>41</v>
      </c>
      <c r="G22" s="21" t="str">
        <f t="shared" si="4"/>
        <v>41146.8181</v>
      </c>
      <c r="H22" s="18">
        <f t="shared" si="5"/>
        <v>4621.5</v>
      </c>
      <c r="I22" s="55" t="s">
        <v>380</v>
      </c>
      <c r="J22" s="56" t="s">
        <v>381</v>
      </c>
      <c r="K22" s="55">
        <v>4621.5</v>
      </c>
      <c r="L22" s="55" t="s">
        <v>382</v>
      </c>
      <c r="M22" s="56" t="s">
        <v>218</v>
      </c>
      <c r="N22" s="56" t="s">
        <v>219</v>
      </c>
      <c r="O22" s="57" t="s">
        <v>383</v>
      </c>
      <c r="P22" s="58" t="s">
        <v>384</v>
      </c>
    </row>
    <row r="23" spans="1:16" ht="12.75" customHeight="1" thickBot="1" x14ac:dyDescent="0.25">
      <c r="A23" s="18" t="str">
        <f t="shared" si="0"/>
        <v>IBVS 668 </v>
      </c>
      <c r="B23" s="5" t="str">
        <f t="shared" si="1"/>
        <v>I</v>
      </c>
      <c r="C23" s="18">
        <f t="shared" si="2"/>
        <v>41172.81</v>
      </c>
      <c r="D23" s="21" t="str">
        <f t="shared" si="3"/>
        <v>vis</v>
      </c>
      <c r="E23" s="54">
        <f>VLOOKUP(C23,Active!C$21:E$972,3,FALSE)</f>
        <v>4636.9989290971971</v>
      </c>
      <c r="F23" s="5" t="s">
        <v>41</v>
      </c>
      <c r="G23" s="21" t="str">
        <f t="shared" si="4"/>
        <v>41172.810</v>
      </c>
      <c r="H23" s="18">
        <f t="shared" si="5"/>
        <v>4637</v>
      </c>
      <c r="I23" s="55" t="s">
        <v>385</v>
      </c>
      <c r="J23" s="56" t="s">
        <v>386</v>
      </c>
      <c r="K23" s="55">
        <v>4637</v>
      </c>
      <c r="L23" s="55" t="s">
        <v>152</v>
      </c>
      <c r="M23" s="56" t="s">
        <v>218</v>
      </c>
      <c r="N23" s="56" t="s">
        <v>219</v>
      </c>
      <c r="O23" s="57" t="s">
        <v>387</v>
      </c>
      <c r="P23" s="58" t="s">
        <v>388</v>
      </c>
    </row>
    <row r="24" spans="1:16" ht="12.75" customHeight="1" thickBot="1" x14ac:dyDescent="0.25">
      <c r="A24" s="18" t="str">
        <f t="shared" si="0"/>
        <v>IBVS 668 </v>
      </c>
      <c r="B24" s="5" t="str">
        <f t="shared" si="1"/>
        <v>I</v>
      </c>
      <c r="C24" s="18">
        <f t="shared" si="2"/>
        <v>41209.707000000002</v>
      </c>
      <c r="D24" s="21" t="str">
        <f t="shared" si="3"/>
        <v>vis</v>
      </c>
      <c r="E24" s="54">
        <f>VLOOKUP(C24,Active!C$21:E$972,3,FALSE)</f>
        <v>4659.0002769294515</v>
      </c>
      <c r="F24" s="5" t="s">
        <v>41</v>
      </c>
      <c r="G24" s="21" t="str">
        <f t="shared" si="4"/>
        <v>41209.707</v>
      </c>
      <c r="H24" s="18">
        <f t="shared" si="5"/>
        <v>4659</v>
      </c>
      <c r="I24" s="55" t="s">
        <v>389</v>
      </c>
      <c r="J24" s="56" t="s">
        <v>390</v>
      </c>
      <c r="K24" s="55">
        <v>4659</v>
      </c>
      <c r="L24" s="55" t="s">
        <v>272</v>
      </c>
      <c r="M24" s="56" t="s">
        <v>218</v>
      </c>
      <c r="N24" s="56" t="s">
        <v>219</v>
      </c>
      <c r="O24" s="57" t="s">
        <v>387</v>
      </c>
      <c r="P24" s="58" t="s">
        <v>388</v>
      </c>
    </row>
    <row r="25" spans="1:16" ht="12.75" customHeight="1" thickBot="1" x14ac:dyDescent="0.25">
      <c r="A25" s="18" t="str">
        <f t="shared" si="0"/>
        <v> ORI 129 </v>
      </c>
      <c r="B25" s="5" t="str">
        <f t="shared" si="1"/>
        <v>I</v>
      </c>
      <c r="C25" s="18">
        <f t="shared" si="2"/>
        <v>41211.377999999997</v>
      </c>
      <c r="D25" s="21" t="str">
        <f t="shared" si="3"/>
        <v>vis</v>
      </c>
      <c r="E25" s="54">
        <f>VLOOKUP(C25,Active!C$21:E$972,3,FALSE)</f>
        <v>4659.9966791363404</v>
      </c>
      <c r="F25" s="5" t="s">
        <v>41</v>
      </c>
      <c r="G25" s="21" t="str">
        <f t="shared" si="4"/>
        <v>41211.378</v>
      </c>
      <c r="H25" s="18">
        <f t="shared" si="5"/>
        <v>4660</v>
      </c>
      <c r="I25" s="55" t="s">
        <v>391</v>
      </c>
      <c r="J25" s="56" t="s">
        <v>392</v>
      </c>
      <c r="K25" s="55">
        <v>4660</v>
      </c>
      <c r="L25" s="55" t="s">
        <v>368</v>
      </c>
      <c r="M25" s="56" t="s">
        <v>167</v>
      </c>
      <c r="N25" s="56"/>
      <c r="O25" s="57" t="s">
        <v>393</v>
      </c>
      <c r="P25" s="57" t="s">
        <v>394</v>
      </c>
    </row>
    <row r="26" spans="1:16" ht="12.75" customHeight="1" thickBot="1" x14ac:dyDescent="0.25">
      <c r="A26" s="18" t="str">
        <f t="shared" si="0"/>
        <v>IBVS 668 </v>
      </c>
      <c r="B26" s="5" t="str">
        <f t="shared" si="1"/>
        <v>I</v>
      </c>
      <c r="C26" s="18">
        <f t="shared" si="2"/>
        <v>41214.735000000001</v>
      </c>
      <c r="D26" s="21" t="str">
        <f t="shared" si="3"/>
        <v>vis</v>
      </c>
      <c r="E26" s="54">
        <f>VLOOKUP(C26,Active!C$21:E$972,3,FALSE)</f>
        <v>4661.9984279146402</v>
      </c>
      <c r="F26" s="5" t="s">
        <v>41</v>
      </c>
      <c r="G26" s="21" t="str">
        <f t="shared" si="4"/>
        <v>41214.735</v>
      </c>
      <c r="H26" s="18">
        <f t="shared" si="5"/>
        <v>4662</v>
      </c>
      <c r="I26" s="55" t="s">
        <v>395</v>
      </c>
      <c r="J26" s="56" t="s">
        <v>396</v>
      </c>
      <c r="K26" s="55">
        <v>4662</v>
      </c>
      <c r="L26" s="55" t="s">
        <v>106</v>
      </c>
      <c r="M26" s="56" t="s">
        <v>218</v>
      </c>
      <c r="N26" s="56" t="s">
        <v>219</v>
      </c>
      <c r="O26" s="57" t="s">
        <v>387</v>
      </c>
      <c r="P26" s="58" t="s">
        <v>388</v>
      </c>
    </row>
    <row r="27" spans="1:16" ht="12.75" customHeight="1" thickBot="1" x14ac:dyDescent="0.25">
      <c r="A27" s="18" t="str">
        <f t="shared" si="0"/>
        <v> ORI 129 </v>
      </c>
      <c r="B27" s="5" t="str">
        <f t="shared" si="1"/>
        <v>I</v>
      </c>
      <c r="C27" s="18">
        <f t="shared" si="2"/>
        <v>41253.311999999998</v>
      </c>
      <c r="D27" s="21" t="str">
        <f t="shared" si="3"/>
        <v>vis</v>
      </c>
      <c r="E27" s="54">
        <f>VLOOKUP(C27,Active!C$21:E$972,3,FALSE)</f>
        <v>4685.0015445724912</v>
      </c>
      <c r="F27" s="5" t="s">
        <v>41</v>
      </c>
      <c r="G27" s="21" t="str">
        <f t="shared" si="4"/>
        <v>41253.312</v>
      </c>
      <c r="H27" s="18">
        <f t="shared" si="5"/>
        <v>4685</v>
      </c>
      <c r="I27" s="55" t="s">
        <v>397</v>
      </c>
      <c r="J27" s="56" t="s">
        <v>398</v>
      </c>
      <c r="K27" s="55">
        <v>4685</v>
      </c>
      <c r="L27" s="55" t="s">
        <v>306</v>
      </c>
      <c r="M27" s="56" t="s">
        <v>167</v>
      </c>
      <c r="N27" s="56"/>
      <c r="O27" s="57" t="s">
        <v>393</v>
      </c>
      <c r="P27" s="57" t="s">
        <v>394</v>
      </c>
    </row>
    <row r="28" spans="1:16" ht="12.75" customHeight="1" thickBot="1" x14ac:dyDescent="0.25">
      <c r="A28" s="18" t="str">
        <f t="shared" si="0"/>
        <v>IBVS 937 </v>
      </c>
      <c r="B28" s="5" t="str">
        <f t="shared" si="1"/>
        <v>I</v>
      </c>
      <c r="C28" s="18">
        <f t="shared" si="2"/>
        <v>41674.241999999998</v>
      </c>
      <c r="D28" s="21" t="str">
        <f t="shared" si="3"/>
        <v>vis</v>
      </c>
      <c r="E28" s="54">
        <f>VLOOKUP(C28,Active!C$21:E$972,3,FALSE)</f>
        <v>4935.9983015725093</v>
      </c>
      <c r="F28" s="5" t="s">
        <v>41</v>
      </c>
      <c r="G28" s="21" t="str">
        <f t="shared" si="4"/>
        <v>41674.242</v>
      </c>
      <c r="H28" s="18">
        <f t="shared" si="5"/>
        <v>4936</v>
      </c>
      <c r="I28" s="55" t="s">
        <v>399</v>
      </c>
      <c r="J28" s="56" t="s">
        <v>400</v>
      </c>
      <c r="K28" s="55">
        <v>4936</v>
      </c>
      <c r="L28" s="55" t="s">
        <v>106</v>
      </c>
      <c r="M28" s="56" t="s">
        <v>218</v>
      </c>
      <c r="N28" s="56" t="s">
        <v>219</v>
      </c>
      <c r="O28" s="57" t="s">
        <v>401</v>
      </c>
      <c r="P28" s="58" t="s">
        <v>402</v>
      </c>
    </row>
    <row r="29" spans="1:16" ht="12.75" customHeight="1" thickBot="1" x14ac:dyDescent="0.25">
      <c r="A29" s="18" t="str">
        <f t="shared" si="0"/>
        <v>IBVS 937 </v>
      </c>
      <c r="B29" s="5" t="str">
        <f t="shared" si="1"/>
        <v>II</v>
      </c>
      <c r="C29" s="18">
        <f t="shared" si="2"/>
        <v>41839.432000000001</v>
      </c>
      <c r="D29" s="21" t="str">
        <f t="shared" si="3"/>
        <v>vis</v>
      </c>
      <c r="E29" s="54">
        <f>VLOOKUP(C29,Active!C$21:E$972,3,FALSE)</f>
        <v>5034.4996065135529</v>
      </c>
      <c r="F29" s="5" t="s">
        <v>41</v>
      </c>
      <c r="G29" s="21" t="str">
        <f t="shared" si="4"/>
        <v>41839.432</v>
      </c>
      <c r="H29" s="18">
        <f t="shared" si="5"/>
        <v>5034.5</v>
      </c>
      <c r="I29" s="55" t="s">
        <v>403</v>
      </c>
      <c r="J29" s="56" t="s">
        <v>404</v>
      </c>
      <c r="K29" s="55">
        <v>5034.5</v>
      </c>
      <c r="L29" s="55" t="s">
        <v>239</v>
      </c>
      <c r="M29" s="56" t="s">
        <v>218</v>
      </c>
      <c r="N29" s="56" t="s">
        <v>219</v>
      </c>
      <c r="O29" s="57" t="s">
        <v>405</v>
      </c>
      <c r="P29" s="58" t="s">
        <v>402</v>
      </c>
    </row>
    <row r="30" spans="1:16" ht="12.75" customHeight="1" thickBot="1" x14ac:dyDescent="0.25">
      <c r="A30" s="18" t="str">
        <f t="shared" si="0"/>
        <v>IBVS 1379 </v>
      </c>
      <c r="B30" s="5" t="str">
        <f t="shared" si="1"/>
        <v>I</v>
      </c>
      <c r="C30" s="18">
        <f t="shared" si="2"/>
        <v>42252.822099999998</v>
      </c>
      <c r="D30" s="21" t="str">
        <f t="shared" si="3"/>
        <v>vis</v>
      </c>
      <c r="E30" s="54">
        <f>VLOOKUP(C30,Active!C$21:E$972,3,FALSE)</f>
        <v>5281.0003892468158</v>
      </c>
      <c r="F30" s="5" t="s">
        <v>41</v>
      </c>
      <c r="G30" s="21" t="str">
        <f t="shared" si="4"/>
        <v>42252.8221</v>
      </c>
      <c r="H30" s="18">
        <f t="shared" si="5"/>
        <v>5281</v>
      </c>
      <c r="I30" s="55" t="s">
        <v>406</v>
      </c>
      <c r="J30" s="56" t="s">
        <v>407</v>
      </c>
      <c r="K30" s="55">
        <v>5281</v>
      </c>
      <c r="L30" s="55" t="s">
        <v>408</v>
      </c>
      <c r="M30" s="56" t="s">
        <v>218</v>
      </c>
      <c r="N30" s="56" t="s">
        <v>219</v>
      </c>
      <c r="O30" s="57" t="s">
        <v>409</v>
      </c>
      <c r="P30" s="58" t="s">
        <v>410</v>
      </c>
    </row>
    <row r="31" spans="1:16" ht="12.75" customHeight="1" thickBot="1" x14ac:dyDescent="0.25">
      <c r="A31" s="18" t="str">
        <f t="shared" si="0"/>
        <v>IBVS 1379 </v>
      </c>
      <c r="B31" s="5" t="str">
        <f t="shared" si="1"/>
        <v>II</v>
      </c>
      <c r="C31" s="18">
        <f t="shared" si="2"/>
        <v>42273.783199999998</v>
      </c>
      <c r="D31" s="21" t="str">
        <f t="shared" si="3"/>
        <v>vis</v>
      </c>
      <c r="E31" s="54">
        <f>VLOOKUP(C31,Active!C$21:E$972,3,FALSE)</f>
        <v>5293.4993038481816</v>
      </c>
      <c r="F31" s="5" t="s">
        <v>41</v>
      </c>
      <c r="G31" s="21" t="str">
        <f t="shared" si="4"/>
        <v>42273.7832</v>
      </c>
      <c r="H31" s="18">
        <f t="shared" si="5"/>
        <v>5293.5</v>
      </c>
      <c r="I31" s="55" t="s">
        <v>411</v>
      </c>
      <c r="J31" s="56" t="s">
        <v>412</v>
      </c>
      <c r="K31" s="55">
        <v>5293.5</v>
      </c>
      <c r="L31" s="55" t="s">
        <v>413</v>
      </c>
      <c r="M31" s="56" t="s">
        <v>218</v>
      </c>
      <c r="N31" s="56" t="s">
        <v>219</v>
      </c>
      <c r="O31" s="57" t="s">
        <v>409</v>
      </c>
      <c r="P31" s="58" t="s">
        <v>410</v>
      </c>
    </row>
    <row r="32" spans="1:16" ht="12.75" customHeight="1" thickBot="1" x14ac:dyDescent="0.25">
      <c r="A32" s="18" t="str">
        <f t="shared" si="0"/>
        <v>IBVS 1358 </v>
      </c>
      <c r="B32" s="5" t="str">
        <f t="shared" si="1"/>
        <v>I</v>
      </c>
      <c r="C32" s="18">
        <f t="shared" si="2"/>
        <v>42955.497000000003</v>
      </c>
      <c r="D32" s="21" t="str">
        <f t="shared" si="3"/>
        <v>vis</v>
      </c>
      <c r="E32" s="54">
        <f>VLOOKUP(C32,Active!C$21:E$972,3,FALSE)</f>
        <v>5699.9990852896563</v>
      </c>
      <c r="F32" s="5" t="s">
        <v>41</v>
      </c>
      <c r="G32" s="21" t="str">
        <f t="shared" si="4"/>
        <v>42955.497</v>
      </c>
      <c r="H32" s="18">
        <f t="shared" si="5"/>
        <v>5700</v>
      </c>
      <c r="I32" s="55" t="s">
        <v>419</v>
      </c>
      <c r="J32" s="56" t="s">
        <v>420</v>
      </c>
      <c r="K32" s="55">
        <v>5700</v>
      </c>
      <c r="L32" s="55" t="s">
        <v>152</v>
      </c>
      <c r="M32" s="56" t="s">
        <v>218</v>
      </c>
      <c r="N32" s="56" t="s">
        <v>219</v>
      </c>
      <c r="O32" s="57" t="s">
        <v>421</v>
      </c>
      <c r="P32" s="58" t="s">
        <v>422</v>
      </c>
    </row>
    <row r="33" spans="1:16" ht="12.75" customHeight="1" thickBot="1" x14ac:dyDescent="0.25">
      <c r="A33" s="18" t="str">
        <f t="shared" si="0"/>
        <v> BBS 39 </v>
      </c>
      <c r="B33" s="5" t="str">
        <f t="shared" si="1"/>
        <v>I</v>
      </c>
      <c r="C33" s="18">
        <f t="shared" si="2"/>
        <v>43755.432000000001</v>
      </c>
      <c r="D33" s="21" t="str">
        <f t="shared" si="3"/>
        <v>vis</v>
      </c>
      <c r="E33" s="54">
        <f>VLOOKUP(C33,Active!C$21:E$972,3,FALSE)</f>
        <v>6176.9931004722484</v>
      </c>
      <c r="F33" s="5" t="s">
        <v>41</v>
      </c>
      <c r="G33" s="21" t="str">
        <f t="shared" si="4"/>
        <v>43755.432</v>
      </c>
      <c r="H33" s="18">
        <f t="shared" si="5"/>
        <v>6177</v>
      </c>
      <c r="I33" s="55" t="s">
        <v>423</v>
      </c>
      <c r="J33" s="56" t="s">
        <v>424</v>
      </c>
      <c r="K33" s="55">
        <v>6177</v>
      </c>
      <c r="L33" s="55" t="s">
        <v>203</v>
      </c>
      <c r="M33" s="56" t="s">
        <v>167</v>
      </c>
      <c r="N33" s="56"/>
      <c r="O33" s="57" t="s">
        <v>393</v>
      </c>
      <c r="P33" s="57" t="s">
        <v>425</v>
      </c>
    </row>
    <row r="34" spans="1:16" ht="12.75" customHeight="1" thickBot="1" x14ac:dyDescent="0.25">
      <c r="A34" s="18" t="str">
        <f t="shared" si="0"/>
        <v> BBS 44 </v>
      </c>
      <c r="B34" s="5" t="str">
        <f t="shared" si="1"/>
        <v>I</v>
      </c>
      <c r="C34" s="18">
        <f t="shared" si="2"/>
        <v>44082.461000000003</v>
      </c>
      <c r="D34" s="21" t="str">
        <f t="shared" si="3"/>
        <v>vis</v>
      </c>
      <c r="E34" s="54">
        <f>VLOOKUP(C34,Active!C$21:E$972,3,FALSE)</f>
        <v>6371.9975393218419</v>
      </c>
      <c r="F34" s="5" t="s">
        <v>41</v>
      </c>
      <c r="G34" s="21" t="str">
        <f t="shared" si="4"/>
        <v>44082.461</v>
      </c>
      <c r="H34" s="18">
        <f t="shared" si="5"/>
        <v>6372</v>
      </c>
      <c r="I34" s="55" t="s">
        <v>426</v>
      </c>
      <c r="J34" s="56" t="s">
        <v>427</v>
      </c>
      <c r="K34" s="55">
        <v>6372</v>
      </c>
      <c r="L34" s="55" t="s">
        <v>287</v>
      </c>
      <c r="M34" s="56" t="s">
        <v>218</v>
      </c>
      <c r="N34" s="56" t="s">
        <v>219</v>
      </c>
      <c r="O34" s="57" t="s">
        <v>354</v>
      </c>
      <c r="P34" s="57" t="s">
        <v>428</v>
      </c>
    </row>
    <row r="35" spans="1:16" ht="12.75" customHeight="1" thickBot="1" x14ac:dyDescent="0.25">
      <c r="A35" s="18" t="str">
        <f t="shared" si="0"/>
        <v> MVS 8.192 </v>
      </c>
      <c r="B35" s="5" t="str">
        <f t="shared" si="1"/>
        <v>I</v>
      </c>
      <c r="C35" s="18">
        <f t="shared" si="2"/>
        <v>44171.366999999998</v>
      </c>
      <c r="D35" s="21" t="str">
        <f t="shared" si="3"/>
        <v>vis</v>
      </c>
      <c r="E35" s="54">
        <f>VLOOKUP(C35,Active!C$21:E$972,3,FALSE)</f>
        <v>6425.0113840890062</v>
      </c>
      <c r="F35" s="5" t="s">
        <v>41</v>
      </c>
      <c r="G35" s="21" t="str">
        <f t="shared" si="4"/>
        <v>44171.367</v>
      </c>
      <c r="H35" s="18">
        <f t="shared" si="5"/>
        <v>6425</v>
      </c>
      <c r="I35" s="55" t="s">
        <v>429</v>
      </c>
      <c r="J35" s="56" t="s">
        <v>430</v>
      </c>
      <c r="K35" s="55">
        <v>6425</v>
      </c>
      <c r="L35" s="55" t="s">
        <v>431</v>
      </c>
      <c r="M35" s="56" t="s">
        <v>167</v>
      </c>
      <c r="N35" s="56"/>
      <c r="O35" s="57" t="s">
        <v>432</v>
      </c>
      <c r="P35" s="57" t="s">
        <v>433</v>
      </c>
    </row>
    <row r="36" spans="1:16" ht="12.75" customHeight="1" thickBot="1" x14ac:dyDescent="0.25">
      <c r="A36" s="18" t="str">
        <f t="shared" si="0"/>
        <v>IBVS 2545 </v>
      </c>
      <c r="B36" s="5" t="str">
        <f t="shared" si="1"/>
        <v>II</v>
      </c>
      <c r="C36" s="18">
        <f t="shared" si="2"/>
        <v>44480.761299999998</v>
      </c>
      <c r="D36" s="21" t="str">
        <f t="shared" si="3"/>
        <v>vis</v>
      </c>
      <c r="E36" s="54">
        <f>VLOOKUP(C36,Active!C$21:E$972,3,FALSE)</f>
        <v>6609.5004106119213</v>
      </c>
      <c r="F36" s="5" t="s">
        <v>41</v>
      </c>
      <c r="G36" s="21" t="str">
        <f t="shared" si="4"/>
        <v>44480.7613</v>
      </c>
      <c r="H36" s="18">
        <f t="shared" si="5"/>
        <v>6609.5</v>
      </c>
      <c r="I36" s="55" t="s">
        <v>434</v>
      </c>
      <c r="J36" s="56" t="s">
        <v>435</v>
      </c>
      <c r="K36" s="55">
        <v>6609.5</v>
      </c>
      <c r="L36" s="55" t="s">
        <v>408</v>
      </c>
      <c r="M36" s="56" t="s">
        <v>218</v>
      </c>
      <c r="N36" s="56" t="s">
        <v>219</v>
      </c>
      <c r="O36" s="57" t="s">
        <v>436</v>
      </c>
      <c r="P36" s="58" t="s">
        <v>437</v>
      </c>
    </row>
    <row r="37" spans="1:16" ht="12.75" customHeight="1" thickBot="1" x14ac:dyDescent="0.25">
      <c r="A37" s="18" t="str">
        <f t="shared" si="0"/>
        <v>IBVS 2545 </v>
      </c>
      <c r="B37" s="5" t="str">
        <f t="shared" si="1"/>
        <v>I</v>
      </c>
      <c r="C37" s="18">
        <f t="shared" si="2"/>
        <v>44833.777699999999</v>
      </c>
      <c r="D37" s="21" t="str">
        <f t="shared" si="3"/>
        <v>vis</v>
      </c>
      <c r="E37" s="54">
        <f>VLOOKUP(C37,Active!C$21:E$972,3,FALSE)</f>
        <v>6820.0009013534245</v>
      </c>
      <c r="F37" s="5" t="s">
        <v>41</v>
      </c>
      <c r="G37" s="21" t="str">
        <f t="shared" si="4"/>
        <v>44833.7777</v>
      </c>
      <c r="H37" s="18">
        <f t="shared" si="5"/>
        <v>6820</v>
      </c>
      <c r="I37" s="55" t="s">
        <v>438</v>
      </c>
      <c r="J37" s="56" t="s">
        <v>439</v>
      </c>
      <c r="K37" s="55">
        <v>6820</v>
      </c>
      <c r="L37" s="55" t="s">
        <v>440</v>
      </c>
      <c r="M37" s="56" t="s">
        <v>218</v>
      </c>
      <c r="N37" s="56" t="s">
        <v>219</v>
      </c>
      <c r="O37" s="57" t="s">
        <v>441</v>
      </c>
      <c r="P37" s="58" t="s">
        <v>437</v>
      </c>
    </row>
    <row r="38" spans="1:16" ht="12.75" customHeight="1" thickBot="1" x14ac:dyDescent="0.25">
      <c r="A38" s="18" t="str">
        <f t="shared" si="0"/>
        <v> BBS 67 </v>
      </c>
      <c r="B38" s="5" t="str">
        <f t="shared" si="1"/>
        <v>I</v>
      </c>
      <c r="C38" s="18">
        <f t="shared" si="2"/>
        <v>45531.41</v>
      </c>
      <c r="D38" s="21" t="str">
        <f t="shared" si="3"/>
        <v>vis</v>
      </c>
      <c r="E38" s="54">
        <f>VLOOKUP(C38,Active!C$21:E$972,3,FALSE)</f>
        <v>7235.9927405629478</v>
      </c>
      <c r="F38" s="5" t="s">
        <v>41</v>
      </c>
      <c r="G38" s="21" t="str">
        <f t="shared" si="4"/>
        <v>45531.410</v>
      </c>
      <c r="H38" s="18">
        <f t="shared" si="5"/>
        <v>7236</v>
      </c>
      <c r="I38" s="55" t="s">
        <v>442</v>
      </c>
      <c r="J38" s="56" t="s">
        <v>443</v>
      </c>
      <c r="K38" s="55">
        <v>7236</v>
      </c>
      <c r="L38" s="55" t="s">
        <v>203</v>
      </c>
      <c r="M38" s="56" t="s">
        <v>167</v>
      </c>
      <c r="N38" s="56"/>
      <c r="O38" s="57" t="s">
        <v>354</v>
      </c>
      <c r="P38" s="57" t="s">
        <v>444</v>
      </c>
    </row>
    <row r="39" spans="1:16" ht="12.75" customHeight="1" thickBot="1" x14ac:dyDescent="0.25">
      <c r="A39" s="18" t="str">
        <f t="shared" si="0"/>
        <v> BBS 68 </v>
      </c>
      <c r="B39" s="5" t="str">
        <f t="shared" si="1"/>
        <v>I</v>
      </c>
      <c r="C39" s="18">
        <f t="shared" si="2"/>
        <v>45578.383000000002</v>
      </c>
      <c r="D39" s="21" t="str">
        <f t="shared" si="3"/>
        <v>vis</v>
      </c>
      <c r="E39" s="54">
        <f>VLOOKUP(C39,Active!C$21:E$972,3,FALSE)</f>
        <v>7264.0023161849313</v>
      </c>
      <c r="F39" s="5" t="s">
        <v>41</v>
      </c>
      <c r="G39" s="21" t="str">
        <f t="shared" si="4"/>
        <v>45578.383</v>
      </c>
      <c r="H39" s="18">
        <f t="shared" si="5"/>
        <v>7264</v>
      </c>
      <c r="I39" s="55" t="s">
        <v>445</v>
      </c>
      <c r="J39" s="56" t="s">
        <v>446</v>
      </c>
      <c r="K39" s="55">
        <v>7264</v>
      </c>
      <c r="L39" s="55" t="s">
        <v>157</v>
      </c>
      <c r="M39" s="56" t="s">
        <v>167</v>
      </c>
      <c r="N39" s="56"/>
      <c r="O39" s="57" t="s">
        <v>447</v>
      </c>
      <c r="P39" s="57" t="s">
        <v>448</v>
      </c>
    </row>
    <row r="40" spans="1:16" ht="12.75" customHeight="1" thickBot="1" x14ac:dyDescent="0.25">
      <c r="A40" s="18" t="str">
        <f t="shared" si="0"/>
        <v> BBS 73 </v>
      </c>
      <c r="B40" s="5" t="str">
        <f t="shared" si="1"/>
        <v>I</v>
      </c>
      <c r="C40" s="18">
        <f t="shared" si="2"/>
        <v>45930.555099999998</v>
      </c>
      <c r="D40" s="21" t="str">
        <f t="shared" si="3"/>
        <v>vis</v>
      </c>
      <c r="E40" s="54">
        <f>VLOOKUP(C40,Active!C$21:E$972,3,FALSE)</f>
        <v>7473.9993584624717</v>
      </c>
      <c r="F40" s="5" t="s">
        <v>41</v>
      </c>
      <c r="G40" s="21" t="str">
        <f t="shared" si="4"/>
        <v>45930.5551</v>
      </c>
      <c r="H40" s="18">
        <f t="shared" si="5"/>
        <v>7474</v>
      </c>
      <c r="I40" s="55" t="s">
        <v>449</v>
      </c>
      <c r="J40" s="56" t="s">
        <v>450</v>
      </c>
      <c r="K40" s="55">
        <v>7474</v>
      </c>
      <c r="L40" s="55" t="s">
        <v>451</v>
      </c>
      <c r="M40" s="56" t="s">
        <v>218</v>
      </c>
      <c r="N40" s="56" t="s">
        <v>219</v>
      </c>
      <c r="O40" s="57" t="s">
        <v>354</v>
      </c>
      <c r="P40" s="57" t="s">
        <v>452</v>
      </c>
    </row>
    <row r="41" spans="1:16" ht="12.75" customHeight="1" thickBot="1" x14ac:dyDescent="0.25">
      <c r="A41" s="18" t="str">
        <f t="shared" si="0"/>
        <v> BBS 80 </v>
      </c>
      <c r="B41" s="5" t="str">
        <f t="shared" si="1"/>
        <v>I</v>
      </c>
      <c r="C41" s="18">
        <f t="shared" si="2"/>
        <v>46616.469499999999</v>
      </c>
      <c r="D41" s="21" t="str">
        <f t="shared" si="3"/>
        <v>vis</v>
      </c>
      <c r="E41" s="54">
        <f>VLOOKUP(C41,Active!C$21:E$972,3,FALSE)</f>
        <v>7883.0039197425258</v>
      </c>
      <c r="F41" s="5" t="s">
        <v>41</v>
      </c>
      <c r="G41" s="21" t="str">
        <f t="shared" si="4"/>
        <v>46616.4695</v>
      </c>
      <c r="H41" s="18">
        <f t="shared" si="5"/>
        <v>7883</v>
      </c>
      <c r="I41" s="55" t="s">
        <v>453</v>
      </c>
      <c r="J41" s="56" t="s">
        <v>454</v>
      </c>
      <c r="K41" s="55">
        <v>7883</v>
      </c>
      <c r="L41" s="55" t="s">
        <v>455</v>
      </c>
      <c r="M41" s="56" t="s">
        <v>218</v>
      </c>
      <c r="N41" s="56" t="s">
        <v>219</v>
      </c>
      <c r="O41" s="57" t="s">
        <v>354</v>
      </c>
      <c r="P41" s="57" t="s">
        <v>456</v>
      </c>
    </row>
    <row r="42" spans="1:16" ht="12.75" customHeight="1" thickBot="1" x14ac:dyDescent="0.25">
      <c r="A42" s="18" t="str">
        <f t="shared" si="0"/>
        <v> VSSC 67.8 </v>
      </c>
      <c r="B42" s="5" t="str">
        <f t="shared" si="1"/>
        <v>I</v>
      </c>
      <c r="C42" s="18">
        <f t="shared" si="2"/>
        <v>46715.4156</v>
      </c>
      <c r="D42" s="21" t="str">
        <f t="shared" si="3"/>
        <v>vis</v>
      </c>
      <c r="E42" s="54">
        <f>VLOOKUP(C42,Active!C$21:E$972,3,FALSE)</f>
        <v>7942.0045854536884</v>
      </c>
      <c r="F42" s="5" t="s">
        <v>41</v>
      </c>
      <c r="G42" s="21" t="str">
        <f t="shared" si="4"/>
        <v>46715.4156</v>
      </c>
      <c r="H42" s="18">
        <f t="shared" si="5"/>
        <v>7942</v>
      </c>
      <c r="I42" s="55" t="s">
        <v>457</v>
      </c>
      <c r="J42" s="56" t="s">
        <v>458</v>
      </c>
      <c r="K42" s="55">
        <v>7942</v>
      </c>
      <c r="L42" s="55" t="s">
        <v>459</v>
      </c>
      <c r="M42" s="56" t="s">
        <v>218</v>
      </c>
      <c r="N42" s="56" t="s">
        <v>219</v>
      </c>
      <c r="O42" s="57" t="s">
        <v>460</v>
      </c>
      <c r="P42" s="57" t="s">
        <v>461</v>
      </c>
    </row>
    <row r="43" spans="1:16" ht="12.75" customHeight="1" thickBot="1" x14ac:dyDescent="0.25">
      <c r="A43" s="18" t="str">
        <f t="shared" ref="A43:A74" si="6">P43</f>
        <v>IBVS 3169 </v>
      </c>
      <c r="B43" s="5" t="str">
        <f t="shared" ref="B43:B74" si="7">IF(H43=INT(H43),"I","II")</f>
        <v>I</v>
      </c>
      <c r="C43" s="18">
        <f t="shared" ref="C43:C74" si="8">1*G43</f>
        <v>47072.621099999997</v>
      </c>
      <c r="D43" s="21" t="str">
        <f t="shared" ref="D43:D74" si="9">VLOOKUP(F43,I$1:J$5,2,FALSE)</f>
        <v>vis</v>
      </c>
      <c r="E43" s="54">
        <f>VLOOKUP(C43,Active!C$21:E$972,3,FALSE)</f>
        <v>8155.0029986876443</v>
      </c>
      <c r="F43" s="5" t="s">
        <v>41</v>
      </c>
      <c r="G43" s="21" t="str">
        <f t="shared" ref="G43:G74" si="10">MID(I43,3,LEN(I43)-3)</f>
        <v>47072.6211</v>
      </c>
      <c r="H43" s="18">
        <f t="shared" ref="H43:H74" si="11">1*K43</f>
        <v>8155</v>
      </c>
      <c r="I43" s="55" t="s">
        <v>462</v>
      </c>
      <c r="J43" s="56" t="s">
        <v>463</v>
      </c>
      <c r="K43" s="55">
        <v>8155</v>
      </c>
      <c r="L43" s="55" t="s">
        <v>464</v>
      </c>
      <c r="M43" s="56" t="s">
        <v>218</v>
      </c>
      <c r="N43" s="56" t="s">
        <v>219</v>
      </c>
      <c r="O43" s="57" t="s">
        <v>465</v>
      </c>
      <c r="P43" s="58" t="s">
        <v>466</v>
      </c>
    </row>
    <row r="44" spans="1:16" ht="12.75" customHeight="1" thickBot="1" x14ac:dyDescent="0.25">
      <c r="A44" s="18" t="str">
        <f t="shared" si="6"/>
        <v> VSSC 70.19 </v>
      </c>
      <c r="B44" s="5" t="str">
        <f t="shared" si="7"/>
        <v>I</v>
      </c>
      <c r="C44" s="18">
        <f t="shared" si="8"/>
        <v>47094.421399999999</v>
      </c>
      <c r="D44" s="21" t="str">
        <f t="shared" si="9"/>
        <v>vis</v>
      </c>
      <c r="E44" s="54">
        <f>VLOOKUP(C44,Active!C$21:E$972,3,FALSE)</f>
        <v>8168.0023206690375</v>
      </c>
      <c r="F44" s="5" t="s">
        <v>41</v>
      </c>
      <c r="G44" s="21" t="str">
        <f t="shared" si="10"/>
        <v>47094.4214</v>
      </c>
      <c r="H44" s="18">
        <f t="shared" si="11"/>
        <v>8168</v>
      </c>
      <c r="I44" s="55" t="s">
        <v>467</v>
      </c>
      <c r="J44" s="56" t="s">
        <v>468</v>
      </c>
      <c r="K44" s="55">
        <v>8168</v>
      </c>
      <c r="L44" s="55" t="s">
        <v>469</v>
      </c>
      <c r="M44" s="56" t="s">
        <v>218</v>
      </c>
      <c r="N44" s="56" t="s">
        <v>219</v>
      </c>
      <c r="O44" s="57" t="s">
        <v>460</v>
      </c>
      <c r="P44" s="57" t="s">
        <v>470</v>
      </c>
    </row>
    <row r="45" spans="1:16" ht="12.75" customHeight="1" thickBot="1" x14ac:dyDescent="0.25">
      <c r="A45" s="18" t="str">
        <f t="shared" si="6"/>
        <v> BBS 89 </v>
      </c>
      <c r="B45" s="5" t="str">
        <f t="shared" si="7"/>
        <v>I</v>
      </c>
      <c r="C45" s="18">
        <f t="shared" si="8"/>
        <v>47364.428</v>
      </c>
      <c r="D45" s="21" t="str">
        <f t="shared" si="9"/>
        <v>vis</v>
      </c>
      <c r="E45" s="54">
        <f>VLOOKUP(C45,Active!C$21:E$972,3,FALSE)</f>
        <v>8329.0048174466519</v>
      </c>
      <c r="F45" s="5" t="s">
        <v>41</v>
      </c>
      <c r="G45" s="21" t="str">
        <f t="shared" si="10"/>
        <v>47364.428</v>
      </c>
      <c r="H45" s="18">
        <f t="shared" si="11"/>
        <v>8329</v>
      </c>
      <c r="I45" s="55" t="s">
        <v>471</v>
      </c>
      <c r="J45" s="56" t="s">
        <v>472</v>
      </c>
      <c r="K45" s="55">
        <v>8329</v>
      </c>
      <c r="L45" s="55" t="s">
        <v>473</v>
      </c>
      <c r="M45" s="56" t="s">
        <v>218</v>
      </c>
      <c r="N45" s="56" t="s">
        <v>219</v>
      </c>
      <c r="O45" s="57" t="s">
        <v>474</v>
      </c>
      <c r="P45" s="57" t="s">
        <v>475</v>
      </c>
    </row>
    <row r="46" spans="1:16" ht="12.75" customHeight="1" thickBot="1" x14ac:dyDescent="0.25">
      <c r="A46" s="18" t="str">
        <f t="shared" si="6"/>
        <v>BAVM 60 </v>
      </c>
      <c r="B46" s="5" t="str">
        <f t="shared" si="7"/>
        <v>I</v>
      </c>
      <c r="C46" s="18">
        <f t="shared" si="8"/>
        <v>48501.451000000001</v>
      </c>
      <c r="D46" s="21" t="str">
        <f t="shared" si="9"/>
        <v>vis</v>
      </c>
      <c r="E46" s="54">
        <f>VLOOKUP(C46,Active!C$21:E$972,3,FALSE)</f>
        <v>9007.0013623221221</v>
      </c>
      <c r="F46" s="5" t="s">
        <v>41</v>
      </c>
      <c r="G46" s="21" t="str">
        <f t="shared" si="10"/>
        <v>48501.451</v>
      </c>
      <c r="H46" s="18">
        <f t="shared" si="11"/>
        <v>9007</v>
      </c>
      <c r="I46" s="55" t="s">
        <v>479</v>
      </c>
      <c r="J46" s="56" t="s">
        <v>480</v>
      </c>
      <c r="K46" s="55">
        <v>9007</v>
      </c>
      <c r="L46" s="55" t="s">
        <v>140</v>
      </c>
      <c r="M46" s="56" t="s">
        <v>167</v>
      </c>
      <c r="N46" s="56"/>
      <c r="O46" s="57" t="s">
        <v>481</v>
      </c>
      <c r="P46" s="58" t="s">
        <v>482</v>
      </c>
    </row>
    <row r="47" spans="1:16" ht="12.75" customHeight="1" thickBot="1" x14ac:dyDescent="0.25">
      <c r="A47" s="18" t="str">
        <f t="shared" si="6"/>
        <v>IBVS 4340 </v>
      </c>
      <c r="B47" s="5" t="str">
        <f t="shared" si="7"/>
        <v>I</v>
      </c>
      <c r="C47" s="18">
        <f t="shared" si="8"/>
        <v>50044.322699999997</v>
      </c>
      <c r="D47" s="21" t="str">
        <f t="shared" si="9"/>
        <v>vis</v>
      </c>
      <c r="E47" s="54">
        <f>VLOOKUP(C47,Active!C$21:E$972,3,FALSE)</f>
        <v>9927.0018212276482</v>
      </c>
      <c r="F47" s="5" t="s">
        <v>41</v>
      </c>
      <c r="G47" s="21" t="str">
        <f t="shared" si="10"/>
        <v>50044.3227</v>
      </c>
      <c r="H47" s="18">
        <f t="shared" si="11"/>
        <v>9927</v>
      </c>
      <c r="I47" s="55" t="s">
        <v>483</v>
      </c>
      <c r="J47" s="56" t="s">
        <v>484</v>
      </c>
      <c r="K47" s="55">
        <v>9927</v>
      </c>
      <c r="L47" s="55" t="s">
        <v>485</v>
      </c>
      <c r="M47" s="56" t="s">
        <v>218</v>
      </c>
      <c r="N47" s="56" t="s">
        <v>35</v>
      </c>
      <c r="O47" s="57" t="s">
        <v>486</v>
      </c>
      <c r="P47" s="58" t="s">
        <v>487</v>
      </c>
    </row>
    <row r="48" spans="1:16" ht="12.75" customHeight="1" thickBot="1" x14ac:dyDescent="0.25">
      <c r="A48" s="18" t="str">
        <f t="shared" si="6"/>
        <v>IBVS 4340 </v>
      </c>
      <c r="B48" s="5" t="str">
        <f t="shared" si="7"/>
        <v>I</v>
      </c>
      <c r="C48" s="18">
        <f t="shared" si="8"/>
        <v>50044.325799999999</v>
      </c>
      <c r="D48" s="21" t="str">
        <f t="shared" si="9"/>
        <v>vis</v>
      </c>
      <c r="E48" s="54">
        <f>VLOOKUP(C48,Active!C$21:E$972,3,FALSE)</f>
        <v>9927.0036697296491</v>
      </c>
      <c r="F48" s="5" t="s">
        <v>41</v>
      </c>
      <c r="G48" s="21" t="str">
        <f t="shared" si="10"/>
        <v>50044.3258</v>
      </c>
      <c r="H48" s="18">
        <f t="shared" si="11"/>
        <v>9927</v>
      </c>
      <c r="I48" s="55" t="s">
        <v>488</v>
      </c>
      <c r="J48" s="56" t="s">
        <v>489</v>
      </c>
      <c r="K48" s="55">
        <v>9927</v>
      </c>
      <c r="L48" s="55" t="s">
        <v>490</v>
      </c>
      <c r="M48" s="56" t="s">
        <v>218</v>
      </c>
      <c r="N48" s="56" t="s">
        <v>35</v>
      </c>
      <c r="O48" s="57" t="s">
        <v>491</v>
      </c>
      <c r="P48" s="58" t="s">
        <v>487</v>
      </c>
    </row>
    <row r="49" spans="1:16" ht="12.75" customHeight="1" thickBot="1" x14ac:dyDescent="0.25">
      <c r="A49" s="18" t="str">
        <f t="shared" si="6"/>
        <v>IBVS 4967 </v>
      </c>
      <c r="B49" s="5" t="str">
        <f t="shared" si="7"/>
        <v>I</v>
      </c>
      <c r="C49" s="18">
        <f t="shared" si="8"/>
        <v>51689.489000000001</v>
      </c>
      <c r="D49" s="21" t="str">
        <f t="shared" si="9"/>
        <v>vis</v>
      </c>
      <c r="E49" s="54">
        <f>VLOOKUP(C49,Active!C$21:E$972,3,FALSE)</f>
        <v>10907.999626149414</v>
      </c>
      <c r="F49" s="5" t="s">
        <v>41</v>
      </c>
      <c r="G49" s="21" t="str">
        <f t="shared" si="10"/>
        <v>51689.489</v>
      </c>
      <c r="H49" s="18">
        <f t="shared" si="11"/>
        <v>10908</v>
      </c>
      <c r="I49" s="55" t="s">
        <v>504</v>
      </c>
      <c r="J49" s="56" t="s">
        <v>505</v>
      </c>
      <c r="K49" s="55">
        <v>10908</v>
      </c>
      <c r="L49" s="55" t="s">
        <v>239</v>
      </c>
      <c r="M49" s="56" t="s">
        <v>218</v>
      </c>
      <c r="N49" s="56" t="s">
        <v>219</v>
      </c>
      <c r="O49" s="57" t="s">
        <v>491</v>
      </c>
      <c r="P49" s="58" t="s">
        <v>506</v>
      </c>
    </row>
    <row r="50" spans="1:16" ht="12.75" customHeight="1" thickBot="1" x14ac:dyDescent="0.25">
      <c r="A50" s="18" t="str">
        <f t="shared" si="6"/>
        <v>OEJV 0074 </v>
      </c>
      <c r="B50" s="5" t="str">
        <f t="shared" si="7"/>
        <v>I</v>
      </c>
      <c r="C50" s="18">
        <f t="shared" si="8"/>
        <v>51788.442000000003</v>
      </c>
      <c r="D50" s="21" t="str">
        <f t="shared" si="9"/>
        <v>vis</v>
      </c>
      <c r="E50" s="54">
        <f>VLOOKUP(C50,Active!C$21:E$972,3,FALSE)</f>
        <v>10967.004406268254</v>
      </c>
      <c r="F50" s="5" t="s">
        <v>41</v>
      </c>
      <c r="G50" s="21" t="str">
        <f t="shared" si="10"/>
        <v>51788.442</v>
      </c>
      <c r="H50" s="18">
        <f t="shared" si="11"/>
        <v>10967</v>
      </c>
      <c r="I50" s="55" t="s">
        <v>507</v>
      </c>
      <c r="J50" s="56" t="s">
        <v>508</v>
      </c>
      <c r="K50" s="55">
        <v>10967</v>
      </c>
      <c r="L50" s="55" t="s">
        <v>267</v>
      </c>
      <c r="M50" s="56" t="s">
        <v>167</v>
      </c>
      <c r="N50" s="56"/>
      <c r="O50" s="57" t="s">
        <v>509</v>
      </c>
      <c r="P50" s="58" t="s">
        <v>510</v>
      </c>
    </row>
    <row r="51" spans="1:16" ht="12.75" customHeight="1" thickBot="1" x14ac:dyDescent="0.25">
      <c r="A51" s="18" t="str">
        <f t="shared" si="6"/>
        <v>IBVS 5380 </v>
      </c>
      <c r="B51" s="5" t="str">
        <f t="shared" si="7"/>
        <v>II</v>
      </c>
      <c r="C51" s="18">
        <f t="shared" si="8"/>
        <v>52500.324999999997</v>
      </c>
      <c r="D51" s="21" t="str">
        <f t="shared" si="9"/>
        <v>vis</v>
      </c>
      <c r="E51" s="54">
        <f>VLOOKUP(C51,Active!C$21:E$972,3,FALSE)</f>
        <v>11391.493809170024</v>
      </c>
      <c r="F51" s="5" t="s">
        <v>41</v>
      </c>
      <c r="G51" s="21" t="str">
        <f t="shared" si="10"/>
        <v>52500.325</v>
      </c>
      <c r="H51" s="18">
        <f t="shared" si="11"/>
        <v>11391.5</v>
      </c>
      <c r="I51" s="55" t="s">
        <v>519</v>
      </c>
      <c r="J51" s="56" t="s">
        <v>520</v>
      </c>
      <c r="K51" s="55">
        <v>11391.5</v>
      </c>
      <c r="L51" s="55" t="s">
        <v>521</v>
      </c>
      <c r="M51" s="56" t="s">
        <v>218</v>
      </c>
      <c r="N51" s="56" t="s">
        <v>499</v>
      </c>
      <c r="O51" s="57" t="s">
        <v>522</v>
      </c>
      <c r="P51" s="58" t="s">
        <v>523</v>
      </c>
    </row>
    <row r="52" spans="1:16" ht="12.75" customHeight="1" thickBot="1" x14ac:dyDescent="0.25">
      <c r="A52" s="18" t="str">
        <f t="shared" si="6"/>
        <v>IBVS 5380 </v>
      </c>
      <c r="B52" s="5" t="str">
        <f t="shared" si="7"/>
        <v>I</v>
      </c>
      <c r="C52" s="18">
        <f t="shared" si="8"/>
        <v>52501.173600000002</v>
      </c>
      <c r="D52" s="21" t="str">
        <f t="shared" si="9"/>
        <v>vis</v>
      </c>
      <c r="E52" s="54">
        <f>VLOOKUP(C52,Active!C$21:E$972,3,FALSE)</f>
        <v>11391.999821685149</v>
      </c>
      <c r="F52" s="5" t="s">
        <v>41</v>
      </c>
      <c r="G52" s="21" t="str">
        <f t="shared" si="10"/>
        <v>52501.1736</v>
      </c>
      <c r="H52" s="18">
        <f t="shared" si="11"/>
        <v>11392</v>
      </c>
      <c r="I52" s="55" t="s">
        <v>524</v>
      </c>
      <c r="J52" s="56" t="s">
        <v>525</v>
      </c>
      <c r="K52" s="55">
        <v>11392</v>
      </c>
      <c r="L52" s="55" t="s">
        <v>526</v>
      </c>
      <c r="M52" s="56" t="s">
        <v>218</v>
      </c>
      <c r="N52" s="56" t="s">
        <v>499</v>
      </c>
      <c r="O52" s="57" t="s">
        <v>522</v>
      </c>
      <c r="P52" s="58" t="s">
        <v>523</v>
      </c>
    </row>
    <row r="53" spans="1:16" ht="12.75" customHeight="1" thickBot="1" x14ac:dyDescent="0.25">
      <c r="A53" s="18" t="str">
        <f t="shared" si="6"/>
        <v>IBVS 5579 </v>
      </c>
      <c r="B53" s="5" t="str">
        <f t="shared" si="7"/>
        <v>II</v>
      </c>
      <c r="C53" s="18">
        <f t="shared" si="8"/>
        <v>52795.491999999998</v>
      </c>
      <c r="D53" s="21" t="str">
        <f t="shared" si="9"/>
        <v>vis</v>
      </c>
      <c r="E53" s="54">
        <f>VLOOKUP(C53,Active!C$21:E$972,3,FALSE)</f>
        <v>11567.499225209329</v>
      </c>
      <c r="F53" s="5" t="s">
        <v>41</v>
      </c>
      <c r="G53" s="21" t="str">
        <f t="shared" si="10"/>
        <v>52795.492</v>
      </c>
      <c r="H53" s="18">
        <f t="shared" si="11"/>
        <v>11567.5</v>
      </c>
      <c r="I53" s="55" t="s">
        <v>527</v>
      </c>
      <c r="J53" s="56" t="s">
        <v>528</v>
      </c>
      <c r="K53" s="55">
        <v>11567.5</v>
      </c>
      <c r="L53" s="55" t="s">
        <v>239</v>
      </c>
      <c r="M53" s="56" t="s">
        <v>218</v>
      </c>
      <c r="N53" s="56" t="s">
        <v>219</v>
      </c>
      <c r="O53" s="57" t="s">
        <v>529</v>
      </c>
      <c r="P53" s="58" t="s">
        <v>530</v>
      </c>
    </row>
    <row r="54" spans="1:16" ht="12.75" customHeight="1" thickBot="1" x14ac:dyDescent="0.25">
      <c r="A54" s="18" t="str">
        <f t="shared" si="6"/>
        <v>OEJV 0074 </v>
      </c>
      <c r="B54" s="5" t="str">
        <f t="shared" si="7"/>
        <v>I</v>
      </c>
      <c r="C54" s="18">
        <f t="shared" si="8"/>
        <v>52858.378729999997</v>
      </c>
      <c r="D54" s="21" t="str">
        <f t="shared" si="9"/>
        <v>vis</v>
      </c>
      <c r="E54" s="54">
        <f>VLOOKUP(C54,Active!C$21:E$972,3,FALSE)</f>
        <v>11604.998014291446</v>
      </c>
      <c r="F54" s="5" t="s">
        <v>41</v>
      </c>
      <c r="G54" s="21" t="str">
        <f t="shared" si="10"/>
        <v>52858.37873</v>
      </c>
      <c r="H54" s="18">
        <f t="shared" si="11"/>
        <v>11605</v>
      </c>
      <c r="I54" s="55" t="s">
        <v>531</v>
      </c>
      <c r="J54" s="56" t="s">
        <v>532</v>
      </c>
      <c r="K54" s="55">
        <v>11605</v>
      </c>
      <c r="L54" s="55" t="s">
        <v>533</v>
      </c>
      <c r="M54" s="56" t="s">
        <v>534</v>
      </c>
      <c r="N54" s="56" t="s">
        <v>535</v>
      </c>
      <c r="O54" s="57" t="s">
        <v>536</v>
      </c>
      <c r="P54" s="58" t="s">
        <v>510</v>
      </c>
    </row>
    <row r="55" spans="1:16" ht="12.75" customHeight="1" thickBot="1" x14ac:dyDescent="0.25">
      <c r="A55" s="18" t="str">
        <f t="shared" si="6"/>
        <v>OEJV 0074 </v>
      </c>
      <c r="B55" s="5" t="str">
        <f t="shared" si="7"/>
        <v>I</v>
      </c>
      <c r="C55" s="18">
        <f t="shared" si="8"/>
        <v>52905.338060000002</v>
      </c>
      <c r="D55" s="21" t="str">
        <f t="shared" si="9"/>
        <v>vis</v>
      </c>
      <c r="E55" s="54">
        <f>VLOOKUP(C55,Active!C$21:E$972,3,FALSE)</f>
        <v>11632.999438615905</v>
      </c>
      <c r="F55" s="5" t="s">
        <v>41</v>
      </c>
      <c r="G55" s="21" t="str">
        <f t="shared" si="10"/>
        <v>52905.33806</v>
      </c>
      <c r="H55" s="18">
        <f t="shared" si="11"/>
        <v>11633</v>
      </c>
      <c r="I55" s="55" t="s">
        <v>537</v>
      </c>
      <c r="J55" s="56" t="s">
        <v>538</v>
      </c>
      <c r="K55" s="55">
        <v>11633</v>
      </c>
      <c r="L55" s="55" t="s">
        <v>539</v>
      </c>
      <c r="M55" s="56" t="s">
        <v>534</v>
      </c>
      <c r="N55" s="56" t="s">
        <v>98</v>
      </c>
      <c r="O55" s="57" t="s">
        <v>536</v>
      </c>
      <c r="P55" s="58" t="s">
        <v>510</v>
      </c>
    </row>
    <row r="56" spans="1:16" ht="12.75" customHeight="1" thickBot="1" x14ac:dyDescent="0.25">
      <c r="A56" s="18" t="str">
        <f t="shared" si="6"/>
        <v>IBVS 5588 </v>
      </c>
      <c r="B56" s="5" t="str">
        <f t="shared" si="7"/>
        <v>I</v>
      </c>
      <c r="C56" s="18">
        <f t="shared" si="8"/>
        <v>53232.360699999997</v>
      </c>
      <c r="D56" s="21" t="str">
        <f t="shared" si="9"/>
        <v>vis</v>
      </c>
      <c r="E56" s="54">
        <f>VLOOKUP(C56,Active!C$21:E$972,3,FALSE)</f>
        <v>11828.00008505494</v>
      </c>
      <c r="F56" s="5" t="s">
        <v>41</v>
      </c>
      <c r="G56" s="21" t="str">
        <f t="shared" si="10"/>
        <v>53232.3607</v>
      </c>
      <c r="H56" s="18">
        <f t="shared" si="11"/>
        <v>11828</v>
      </c>
      <c r="I56" s="55" t="s">
        <v>540</v>
      </c>
      <c r="J56" s="56" t="s">
        <v>541</v>
      </c>
      <c r="K56" s="55">
        <v>11828</v>
      </c>
      <c r="L56" s="55" t="s">
        <v>281</v>
      </c>
      <c r="M56" s="56" t="s">
        <v>218</v>
      </c>
      <c r="N56" s="56" t="s">
        <v>219</v>
      </c>
      <c r="O56" s="57" t="s">
        <v>542</v>
      </c>
      <c r="P56" s="58" t="s">
        <v>543</v>
      </c>
    </row>
    <row r="57" spans="1:16" ht="12.75" customHeight="1" thickBot="1" x14ac:dyDescent="0.25">
      <c r="A57" s="18" t="str">
        <f t="shared" si="6"/>
        <v>IBVS 5588 </v>
      </c>
      <c r="B57" s="5" t="str">
        <f t="shared" si="7"/>
        <v>I</v>
      </c>
      <c r="C57" s="18">
        <f t="shared" si="8"/>
        <v>53247.454299999998</v>
      </c>
      <c r="D57" s="21" t="str">
        <f t="shared" si="9"/>
        <v>vis</v>
      </c>
      <c r="E57" s="54">
        <f>VLOOKUP(C57,Active!C$21:E$972,3,FALSE)</f>
        <v>11837.000262403801</v>
      </c>
      <c r="F57" s="5" t="s">
        <v>41</v>
      </c>
      <c r="G57" s="21" t="str">
        <f t="shared" si="10"/>
        <v>53247.4543</v>
      </c>
      <c r="H57" s="18">
        <f t="shared" si="11"/>
        <v>11837</v>
      </c>
      <c r="I57" s="55" t="s">
        <v>544</v>
      </c>
      <c r="J57" s="56" t="s">
        <v>545</v>
      </c>
      <c r="K57" s="55">
        <v>11837</v>
      </c>
      <c r="L57" s="55" t="s">
        <v>546</v>
      </c>
      <c r="M57" s="56" t="s">
        <v>218</v>
      </c>
      <c r="N57" s="56" t="s">
        <v>219</v>
      </c>
      <c r="O57" s="57" t="s">
        <v>542</v>
      </c>
      <c r="P57" s="58" t="s">
        <v>543</v>
      </c>
    </row>
    <row r="58" spans="1:16" ht="12.75" customHeight="1" thickBot="1" x14ac:dyDescent="0.25">
      <c r="A58" s="18" t="str">
        <f t="shared" si="6"/>
        <v>OEJV 0074 </v>
      </c>
      <c r="B58" s="5" t="str">
        <f t="shared" si="7"/>
        <v>II</v>
      </c>
      <c r="C58" s="18">
        <f t="shared" si="8"/>
        <v>53632.342219999999</v>
      </c>
      <c r="D58" s="21" t="str">
        <f t="shared" si="9"/>
        <v>vis</v>
      </c>
      <c r="E58" s="54">
        <f>VLOOKUP(C58,Active!C$21:E$972,3,FALSE)</f>
        <v>12066.505452645604</v>
      </c>
      <c r="F58" s="5" t="s">
        <v>41</v>
      </c>
      <c r="G58" s="21" t="str">
        <f t="shared" si="10"/>
        <v>53632.34222</v>
      </c>
      <c r="H58" s="18">
        <f t="shared" si="11"/>
        <v>12066.5</v>
      </c>
      <c r="I58" s="55" t="s">
        <v>547</v>
      </c>
      <c r="J58" s="56" t="s">
        <v>548</v>
      </c>
      <c r="K58" s="55">
        <v>12066.5</v>
      </c>
      <c r="L58" s="55" t="s">
        <v>549</v>
      </c>
      <c r="M58" s="56" t="s">
        <v>534</v>
      </c>
      <c r="N58" s="56" t="s">
        <v>550</v>
      </c>
      <c r="O58" s="57" t="s">
        <v>551</v>
      </c>
      <c r="P58" s="58" t="s">
        <v>510</v>
      </c>
    </row>
    <row r="59" spans="1:16" ht="12.75" customHeight="1" thickBot="1" x14ac:dyDescent="0.25">
      <c r="A59" s="18" t="str">
        <f t="shared" si="6"/>
        <v>IBVS 5801 </v>
      </c>
      <c r="B59" s="5" t="str">
        <f t="shared" si="7"/>
        <v>II</v>
      </c>
      <c r="C59" s="18">
        <f t="shared" si="8"/>
        <v>54343.391799999998</v>
      </c>
      <c r="D59" s="21" t="str">
        <f t="shared" si="9"/>
        <v>vis</v>
      </c>
      <c r="E59" s="54">
        <f>VLOOKUP(C59,Active!C$21:E$972,3,FALSE)</f>
        <v>12490.497894729144</v>
      </c>
      <c r="F59" s="5" t="s">
        <v>41</v>
      </c>
      <c r="G59" s="21" t="str">
        <f t="shared" si="10"/>
        <v>54343.3918</v>
      </c>
      <c r="H59" s="18">
        <f t="shared" si="11"/>
        <v>12490.5</v>
      </c>
      <c r="I59" s="55" t="s">
        <v>558</v>
      </c>
      <c r="J59" s="56" t="s">
        <v>559</v>
      </c>
      <c r="K59" s="55" t="s">
        <v>560</v>
      </c>
      <c r="L59" s="55" t="s">
        <v>561</v>
      </c>
      <c r="M59" s="56" t="s">
        <v>218</v>
      </c>
      <c r="N59" s="56" t="s">
        <v>562</v>
      </c>
      <c r="O59" s="57" t="s">
        <v>563</v>
      </c>
      <c r="P59" s="58" t="s">
        <v>564</v>
      </c>
    </row>
    <row r="60" spans="1:16" ht="12.75" customHeight="1" thickBot="1" x14ac:dyDescent="0.25">
      <c r="A60" s="18" t="str">
        <f t="shared" si="6"/>
        <v>OEJV 0074 </v>
      </c>
      <c r="B60" s="5" t="str">
        <f t="shared" si="7"/>
        <v>I</v>
      </c>
      <c r="C60" s="18">
        <f t="shared" si="8"/>
        <v>54364.35759</v>
      </c>
      <c r="D60" s="21" t="str">
        <f t="shared" si="9"/>
        <v>vis</v>
      </c>
      <c r="E60" s="54">
        <f>VLOOKUP(C60,Active!C$21:E$972,3,FALSE)</f>
        <v>12502.999605935151</v>
      </c>
      <c r="F60" s="5" t="s">
        <v>41</v>
      </c>
      <c r="G60" s="21" t="str">
        <f t="shared" si="10"/>
        <v>54364.35759</v>
      </c>
      <c r="H60" s="18">
        <f t="shared" si="11"/>
        <v>12503</v>
      </c>
      <c r="I60" s="55" t="s">
        <v>565</v>
      </c>
      <c r="J60" s="56" t="s">
        <v>566</v>
      </c>
      <c r="K60" s="55" t="s">
        <v>567</v>
      </c>
      <c r="L60" s="55" t="s">
        <v>568</v>
      </c>
      <c r="M60" s="56" t="s">
        <v>534</v>
      </c>
      <c r="N60" s="56" t="s">
        <v>550</v>
      </c>
      <c r="O60" s="57" t="s">
        <v>536</v>
      </c>
      <c r="P60" s="58" t="s">
        <v>510</v>
      </c>
    </row>
    <row r="61" spans="1:16" ht="12.75" customHeight="1" thickBot="1" x14ac:dyDescent="0.25">
      <c r="A61" s="18" t="str">
        <f t="shared" si="6"/>
        <v>IBVS 5887 </v>
      </c>
      <c r="B61" s="5" t="str">
        <f t="shared" si="7"/>
        <v>I</v>
      </c>
      <c r="C61" s="18">
        <f t="shared" si="8"/>
        <v>54374.4208</v>
      </c>
      <c r="D61" s="21" t="str">
        <f t="shared" si="9"/>
        <v>vis</v>
      </c>
      <c r="E61" s="54">
        <f>VLOOKUP(C61,Active!C$21:E$972,3,FALSE)</f>
        <v>12509.000207163406</v>
      </c>
      <c r="F61" s="5" t="s">
        <v>41</v>
      </c>
      <c r="G61" s="21" t="str">
        <f t="shared" si="10"/>
        <v>54374.4208</v>
      </c>
      <c r="H61" s="18">
        <f t="shared" si="11"/>
        <v>12509</v>
      </c>
      <c r="I61" s="55" t="s">
        <v>569</v>
      </c>
      <c r="J61" s="56" t="s">
        <v>570</v>
      </c>
      <c r="K61" s="55" t="s">
        <v>571</v>
      </c>
      <c r="L61" s="55" t="s">
        <v>382</v>
      </c>
      <c r="M61" s="56" t="s">
        <v>218</v>
      </c>
      <c r="N61" s="56" t="s">
        <v>572</v>
      </c>
      <c r="O61" s="57" t="s">
        <v>573</v>
      </c>
      <c r="P61" s="58" t="s">
        <v>574</v>
      </c>
    </row>
    <row r="62" spans="1:16" ht="12.75" customHeight="1" thickBot="1" x14ac:dyDescent="0.25">
      <c r="A62" s="18" t="str">
        <f t="shared" si="6"/>
        <v>IBVS 5887 </v>
      </c>
      <c r="B62" s="5" t="str">
        <f t="shared" si="7"/>
        <v>II</v>
      </c>
      <c r="C62" s="18">
        <f t="shared" si="8"/>
        <v>54390.359299999996</v>
      </c>
      <c r="D62" s="21" t="str">
        <f t="shared" si="9"/>
        <v>vis</v>
      </c>
      <c r="E62" s="54">
        <f>VLOOKUP(C62,Active!C$21:E$972,3,FALSE)</f>
        <v>12518.504190750806</v>
      </c>
      <c r="F62" s="5" t="s">
        <v>41</v>
      </c>
      <c r="G62" s="21" t="str">
        <f t="shared" si="10"/>
        <v>54390.3593</v>
      </c>
      <c r="H62" s="18">
        <f t="shared" si="11"/>
        <v>12518.5</v>
      </c>
      <c r="I62" s="55" t="s">
        <v>575</v>
      </c>
      <c r="J62" s="56" t="s">
        <v>576</v>
      </c>
      <c r="K62" s="55" t="s">
        <v>577</v>
      </c>
      <c r="L62" s="55" t="s">
        <v>578</v>
      </c>
      <c r="M62" s="56" t="s">
        <v>218</v>
      </c>
      <c r="N62" s="56" t="s">
        <v>572</v>
      </c>
      <c r="O62" s="57" t="s">
        <v>579</v>
      </c>
      <c r="P62" s="58" t="s">
        <v>574</v>
      </c>
    </row>
    <row r="63" spans="1:16" ht="12.75" customHeight="1" thickBot="1" x14ac:dyDescent="0.25">
      <c r="A63" s="18" t="str">
        <f t="shared" si="6"/>
        <v>IBVS 5887 </v>
      </c>
      <c r="B63" s="5" t="str">
        <f t="shared" si="7"/>
        <v>I</v>
      </c>
      <c r="C63" s="18">
        <f t="shared" si="8"/>
        <v>54696.411399999997</v>
      </c>
      <c r="D63" s="21" t="str">
        <f t="shared" si="9"/>
        <v>vis</v>
      </c>
      <c r="E63" s="54">
        <f>VLOOKUP(C63,Active!C$21:E$972,3,FALSE)</f>
        <v>12701.000293601744</v>
      </c>
      <c r="F63" s="5" t="s">
        <v>41</v>
      </c>
      <c r="G63" s="21" t="str">
        <f t="shared" si="10"/>
        <v>54696.4114</v>
      </c>
      <c r="H63" s="18">
        <f t="shared" si="11"/>
        <v>12701</v>
      </c>
      <c r="I63" s="55" t="s">
        <v>580</v>
      </c>
      <c r="J63" s="56" t="s">
        <v>581</v>
      </c>
      <c r="K63" s="55" t="s">
        <v>582</v>
      </c>
      <c r="L63" s="55" t="s">
        <v>583</v>
      </c>
      <c r="M63" s="56" t="s">
        <v>218</v>
      </c>
      <c r="N63" s="56" t="s">
        <v>572</v>
      </c>
      <c r="O63" s="57" t="s">
        <v>584</v>
      </c>
      <c r="P63" s="58" t="s">
        <v>574</v>
      </c>
    </row>
    <row r="64" spans="1:16" ht="12.75" customHeight="1" thickBot="1" x14ac:dyDescent="0.25">
      <c r="A64" s="18" t="str">
        <f t="shared" si="6"/>
        <v>BAVM 234 </v>
      </c>
      <c r="B64" s="5" t="str">
        <f t="shared" si="7"/>
        <v>I</v>
      </c>
      <c r="C64" s="18">
        <f t="shared" si="8"/>
        <v>56534.438999999998</v>
      </c>
      <c r="D64" s="21" t="str">
        <f t="shared" si="9"/>
        <v>vis</v>
      </c>
      <c r="E64" s="54">
        <f>VLOOKUP(C64,Active!C$21:E$972,3,FALSE)</f>
        <v>13796.999549716837</v>
      </c>
      <c r="F64" s="5" t="s">
        <v>41</v>
      </c>
      <c r="G64" s="21" t="str">
        <f t="shared" si="10"/>
        <v>56534.439</v>
      </c>
      <c r="H64" s="18">
        <f t="shared" si="11"/>
        <v>13797</v>
      </c>
      <c r="I64" s="55" t="s">
        <v>598</v>
      </c>
      <c r="J64" s="56" t="s">
        <v>599</v>
      </c>
      <c r="K64" s="55" t="s">
        <v>600</v>
      </c>
      <c r="L64" s="55" t="s">
        <v>239</v>
      </c>
      <c r="M64" s="56" t="s">
        <v>534</v>
      </c>
      <c r="N64" s="56" t="s">
        <v>555</v>
      </c>
      <c r="O64" s="57" t="s">
        <v>556</v>
      </c>
      <c r="P64" s="58" t="s">
        <v>601</v>
      </c>
    </row>
    <row r="65" spans="1:16" ht="12.75" customHeight="1" thickBot="1" x14ac:dyDescent="0.25">
      <c r="A65" s="18" t="str">
        <f t="shared" si="6"/>
        <v>BAVM 234 </v>
      </c>
      <c r="B65" s="5" t="str">
        <f t="shared" si="7"/>
        <v>I</v>
      </c>
      <c r="C65" s="18">
        <f t="shared" si="8"/>
        <v>56539.470699999998</v>
      </c>
      <c r="D65" s="21" t="str">
        <f t="shared" si="9"/>
        <v>vis</v>
      </c>
      <c r="E65" s="54">
        <f>VLOOKUP(C65,Active!C$21:E$972,3,FALSE)</f>
        <v>13799.999906978606</v>
      </c>
      <c r="F65" s="5" t="s">
        <v>41</v>
      </c>
      <c r="G65" s="21" t="str">
        <f t="shared" si="10"/>
        <v>56539.4707</v>
      </c>
      <c r="H65" s="18">
        <f t="shared" si="11"/>
        <v>13800</v>
      </c>
      <c r="I65" s="55" t="s">
        <v>602</v>
      </c>
      <c r="J65" s="56" t="s">
        <v>603</v>
      </c>
      <c r="K65" s="55" t="s">
        <v>604</v>
      </c>
      <c r="L65" s="55" t="s">
        <v>498</v>
      </c>
      <c r="M65" s="56" t="s">
        <v>534</v>
      </c>
      <c r="N65" s="56" t="s">
        <v>555</v>
      </c>
      <c r="O65" s="57" t="s">
        <v>556</v>
      </c>
      <c r="P65" s="58" t="s">
        <v>601</v>
      </c>
    </row>
    <row r="66" spans="1:16" ht="12.75" customHeight="1" thickBot="1" x14ac:dyDescent="0.25">
      <c r="A66" s="18" t="str">
        <f t="shared" si="6"/>
        <v>BAVM 238 </v>
      </c>
      <c r="B66" s="5" t="str">
        <f t="shared" si="7"/>
        <v>II</v>
      </c>
      <c r="C66" s="18">
        <f t="shared" si="8"/>
        <v>56830.435899999997</v>
      </c>
      <c r="D66" s="21" t="str">
        <f t="shared" si="9"/>
        <v>vis</v>
      </c>
      <c r="E66" s="54">
        <f>VLOOKUP(C66,Active!C$21:E$972,3,FALSE)</f>
        <v>13973.499827630167</v>
      </c>
      <c r="F66" s="5" t="s">
        <v>41</v>
      </c>
      <c r="G66" s="21" t="str">
        <f t="shared" si="10"/>
        <v>56830.4359</v>
      </c>
      <c r="H66" s="18">
        <f t="shared" si="11"/>
        <v>13973.5</v>
      </c>
      <c r="I66" s="55" t="s">
        <v>605</v>
      </c>
      <c r="J66" s="56" t="s">
        <v>606</v>
      </c>
      <c r="K66" s="55" t="s">
        <v>607</v>
      </c>
      <c r="L66" s="55" t="s">
        <v>526</v>
      </c>
      <c r="M66" s="56" t="s">
        <v>534</v>
      </c>
      <c r="N66" s="56" t="s">
        <v>555</v>
      </c>
      <c r="O66" s="57" t="s">
        <v>556</v>
      </c>
      <c r="P66" s="58" t="s">
        <v>608</v>
      </c>
    </row>
    <row r="67" spans="1:16" ht="12.75" customHeight="1" thickBot="1" x14ac:dyDescent="0.25">
      <c r="A67" s="18" t="str">
        <f t="shared" si="6"/>
        <v> PZ 4.314 </v>
      </c>
      <c r="B67" s="5" t="str">
        <f t="shared" si="7"/>
        <v>I</v>
      </c>
      <c r="C67" s="18">
        <f t="shared" si="8"/>
        <v>15616.43</v>
      </c>
      <c r="D67" s="21" t="str">
        <f t="shared" si="9"/>
        <v>vis</v>
      </c>
      <c r="E67" s="54">
        <f>VLOOKUP(C67,Active!C$21:E$972,3,FALSE)</f>
        <v>-10602.03962995089</v>
      </c>
      <c r="F67" s="5" t="s">
        <v>41</v>
      </c>
      <c r="G67" s="21" t="str">
        <f t="shared" si="10"/>
        <v>15616.43</v>
      </c>
      <c r="H67" s="18">
        <f t="shared" si="11"/>
        <v>-10602</v>
      </c>
      <c r="I67" s="55" t="s">
        <v>111</v>
      </c>
      <c r="J67" s="56" t="s">
        <v>112</v>
      </c>
      <c r="K67" s="55">
        <v>-10602</v>
      </c>
      <c r="L67" s="55" t="s">
        <v>113</v>
      </c>
      <c r="M67" s="56" t="s">
        <v>114</v>
      </c>
      <c r="N67" s="56"/>
      <c r="O67" s="57" t="s">
        <v>115</v>
      </c>
      <c r="P67" s="57" t="s">
        <v>116</v>
      </c>
    </row>
    <row r="68" spans="1:16" ht="12.75" customHeight="1" thickBot="1" x14ac:dyDescent="0.25">
      <c r="A68" s="18" t="str">
        <f t="shared" si="6"/>
        <v> PZ 4.314 </v>
      </c>
      <c r="B68" s="5" t="str">
        <f t="shared" si="7"/>
        <v>II</v>
      </c>
      <c r="C68" s="18">
        <f t="shared" si="8"/>
        <v>17502.22</v>
      </c>
      <c r="D68" s="21" t="str">
        <f t="shared" si="9"/>
        <v>vis</v>
      </c>
      <c r="E68" s="54">
        <f>VLOOKUP(C68,Active!C$21:E$972,3,FALSE)</f>
        <v>-9477.5600861239745</v>
      </c>
      <c r="F68" s="5" t="s">
        <v>41</v>
      </c>
      <c r="G68" s="21" t="str">
        <f t="shared" si="10"/>
        <v>17502.22</v>
      </c>
      <c r="H68" s="18">
        <f t="shared" si="11"/>
        <v>-9477.5</v>
      </c>
      <c r="I68" s="55" t="s">
        <v>117</v>
      </c>
      <c r="J68" s="56" t="s">
        <v>118</v>
      </c>
      <c r="K68" s="55">
        <v>-9477.5</v>
      </c>
      <c r="L68" s="55" t="s">
        <v>119</v>
      </c>
      <c r="M68" s="56" t="s">
        <v>114</v>
      </c>
      <c r="N68" s="56"/>
      <c r="O68" s="57" t="s">
        <v>115</v>
      </c>
      <c r="P68" s="57" t="s">
        <v>116</v>
      </c>
    </row>
    <row r="69" spans="1:16" ht="12.75" customHeight="1" thickBot="1" x14ac:dyDescent="0.25">
      <c r="A69" s="18" t="str">
        <f t="shared" si="6"/>
        <v> PZ 5.184 </v>
      </c>
      <c r="B69" s="5" t="str">
        <f t="shared" si="7"/>
        <v>II</v>
      </c>
      <c r="C69" s="18">
        <f t="shared" si="8"/>
        <v>24589.45</v>
      </c>
      <c r="D69" s="21" t="str">
        <f t="shared" si="9"/>
        <v>vis</v>
      </c>
      <c r="E69" s="54">
        <f>VLOOKUP(C69,Active!C$21:E$972,3,FALSE)</f>
        <v>-5251.5088516830101</v>
      </c>
      <c r="F69" s="5" t="s">
        <v>41</v>
      </c>
      <c r="G69" s="21" t="str">
        <f t="shared" si="10"/>
        <v>24589.45</v>
      </c>
      <c r="H69" s="18">
        <f t="shared" si="11"/>
        <v>-5251.5</v>
      </c>
      <c r="I69" s="55" t="s">
        <v>120</v>
      </c>
      <c r="J69" s="56" t="s">
        <v>121</v>
      </c>
      <c r="K69" s="55">
        <v>-5251.5</v>
      </c>
      <c r="L69" s="55" t="s">
        <v>122</v>
      </c>
      <c r="M69" s="56" t="s">
        <v>114</v>
      </c>
      <c r="N69" s="56"/>
      <c r="O69" s="57" t="s">
        <v>123</v>
      </c>
      <c r="P69" s="57" t="s">
        <v>124</v>
      </c>
    </row>
    <row r="70" spans="1:16" ht="12.75" customHeight="1" thickBot="1" x14ac:dyDescent="0.25">
      <c r="A70" s="18" t="str">
        <f t="shared" si="6"/>
        <v> PZ 5.184 </v>
      </c>
      <c r="B70" s="5" t="str">
        <f t="shared" si="7"/>
        <v>I</v>
      </c>
      <c r="C70" s="18">
        <f t="shared" si="8"/>
        <v>24719.42</v>
      </c>
      <c r="D70" s="21" t="str">
        <f t="shared" si="9"/>
        <v>vis</v>
      </c>
      <c r="E70" s="54">
        <f>VLOOKUP(C70,Active!C$21:E$972,3,FALSE)</f>
        <v>-5174.0089146215232</v>
      </c>
      <c r="F70" s="5" t="s">
        <v>41</v>
      </c>
      <c r="G70" s="21" t="str">
        <f t="shared" si="10"/>
        <v>24719.42</v>
      </c>
      <c r="H70" s="18">
        <f t="shared" si="11"/>
        <v>-5174</v>
      </c>
      <c r="I70" s="55" t="s">
        <v>125</v>
      </c>
      <c r="J70" s="56" t="s">
        <v>126</v>
      </c>
      <c r="K70" s="55">
        <v>-5174</v>
      </c>
      <c r="L70" s="55" t="s">
        <v>122</v>
      </c>
      <c r="M70" s="56" t="s">
        <v>114</v>
      </c>
      <c r="N70" s="56"/>
      <c r="O70" s="57" t="s">
        <v>123</v>
      </c>
      <c r="P70" s="57" t="s">
        <v>124</v>
      </c>
    </row>
    <row r="71" spans="1:16" ht="12.75" customHeight="1" thickBot="1" x14ac:dyDescent="0.25">
      <c r="A71" s="18" t="str">
        <f t="shared" si="6"/>
        <v> AHSB 4.108 </v>
      </c>
      <c r="B71" s="5" t="str">
        <f t="shared" si="7"/>
        <v>I</v>
      </c>
      <c r="C71" s="18">
        <f t="shared" si="8"/>
        <v>25809.546999999999</v>
      </c>
      <c r="D71" s="21" t="str">
        <f t="shared" si="9"/>
        <v>vis</v>
      </c>
      <c r="E71" s="54">
        <f>VLOOKUP(C71,Active!C$21:E$972,3,FALSE)</f>
        <v>-4523.9760309635312</v>
      </c>
      <c r="F71" s="5" t="s">
        <v>41</v>
      </c>
      <c r="G71" s="21" t="str">
        <f t="shared" si="10"/>
        <v>25809.547</v>
      </c>
      <c r="H71" s="18">
        <f t="shared" si="11"/>
        <v>-4524</v>
      </c>
      <c r="I71" s="55" t="s">
        <v>127</v>
      </c>
      <c r="J71" s="56" t="s">
        <v>128</v>
      </c>
      <c r="K71" s="55">
        <v>-4524</v>
      </c>
      <c r="L71" s="55" t="s">
        <v>129</v>
      </c>
      <c r="M71" s="56" t="s">
        <v>114</v>
      </c>
      <c r="N71" s="56"/>
      <c r="O71" s="57" t="s">
        <v>130</v>
      </c>
      <c r="P71" s="57" t="s">
        <v>131</v>
      </c>
    </row>
    <row r="72" spans="1:16" ht="12.75" customHeight="1" thickBot="1" x14ac:dyDescent="0.25">
      <c r="A72" s="18" t="str">
        <f t="shared" si="6"/>
        <v> AHSB 4.108 </v>
      </c>
      <c r="B72" s="5" t="str">
        <f t="shared" si="7"/>
        <v>I</v>
      </c>
      <c r="C72" s="18">
        <f t="shared" si="8"/>
        <v>25851.472000000002</v>
      </c>
      <c r="D72" s="21" t="str">
        <f t="shared" si="9"/>
        <v>vis</v>
      </c>
      <c r="E72" s="54">
        <f>VLOOKUP(C72,Active!C$21:E$972,3,FALSE)</f>
        <v>-4498.9765321460882</v>
      </c>
      <c r="F72" s="5" t="s">
        <v>41</v>
      </c>
      <c r="G72" s="21" t="str">
        <f t="shared" si="10"/>
        <v>25851.472</v>
      </c>
      <c r="H72" s="18">
        <f t="shared" si="11"/>
        <v>-4499</v>
      </c>
      <c r="I72" s="55" t="s">
        <v>132</v>
      </c>
      <c r="J72" s="56" t="s">
        <v>133</v>
      </c>
      <c r="K72" s="55">
        <v>-4499</v>
      </c>
      <c r="L72" s="55" t="s">
        <v>134</v>
      </c>
      <c r="M72" s="56" t="s">
        <v>114</v>
      </c>
      <c r="N72" s="56"/>
      <c r="O72" s="57" t="s">
        <v>130</v>
      </c>
      <c r="P72" s="57" t="s">
        <v>131</v>
      </c>
    </row>
    <row r="73" spans="1:16" ht="12.75" customHeight="1" thickBot="1" x14ac:dyDescent="0.25">
      <c r="A73" s="18" t="str">
        <f t="shared" si="6"/>
        <v> AHSB 4.108 </v>
      </c>
      <c r="B73" s="5" t="str">
        <f t="shared" si="7"/>
        <v>I</v>
      </c>
      <c r="C73" s="18">
        <f t="shared" si="8"/>
        <v>26215.396000000001</v>
      </c>
      <c r="D73" s="21" t="str">
        <f t="shared" si="9"/>
        <v>vis</v>
      </c>
      <c r="E73" s="54">
        <f>VLOOKUP(C73,Active!C$21:E$972,3,FALSE)</f>
        <v>-4281.9719380461802</v>
      </c>
      <c r="F73" s="5" t="s">
        <v>41</v>
      </c>
      <c r="G73" s="21" t="str">
        <f t="shared" si="10"/>
        <v>26215.396</v>
      </c>
      <c r="H73" s="18">
        <f t="shared" si="11"/>
        <v>-4282</v>
      </c>
      <c r="I73" s="55" t="s">
        <v>135</v>
      </c>
      <c r="J73" s="56" t="s">
        <v>136</v>
      </c>
      <c r="K73" s="55">
        <v>-4282</v>
      </c>
      <c r="L73" s="55" t="s">
        <v>137</v>
      </c>
      <c r="M73" s="56" t="s">
        <v>114</v>
      </c>
      <c r="N73" s="56"/>
      <c r="O73" s="57" t="s">
        <v>130</v>
      </c>
      <c r="P73" s="57" t="s">
        <v>131</v>
      </c>
    </row>
    <row r="74" spans="1:16" ht="12.75" customHeight="1" thickBot="1" x14ac:dyDescent="0.25">
      <c r="A74" s="18" t="str">
        <f t="shared" si="6"/>
        <v> AN 245.37 </v>
      </c>
      <c r="B74" s="5" t="str">
        <f t="shared" si="7"/>
        <v>I</v>
      </c>
      <c r="C74" s="18">
        <f t="shared" si="8"/>
        <v>26267.339</v>
      </c>
      <c r="D74" s="21" t="str">
        <f t="shared" si="9"/>
        <v>vis</v>
      </c>
      <c r="E74" s="54">
        <f>VLOOKUP(C74,Active!C$21:E$972,3,FALSE)</f>
        <v>-4250.9987963151279</v>
      </c>
      <c r="F74" s="5" t="s">
        <v>41</v>
      </c>
      <c r="G74" s="21" t="str">
        <f t="shared" si="10"/>
        <v>26267.339</v>
      </c>
      <c r="H74" s="18">
        <f t="shared" si="11"/>
        <v>-4251</v>
      </c>
      <c r="I74" s="55" t="s">
        <v>138</v>
      </c>
      <c r="J74" s="56" t="s">
        <v>139</v>
      </c>
      <c r="K74" s="55">
        <v>-4251</v>
      </c>
      <c r="L74" s="55" t="s">
        <v>140</v>
      </c>
      <c r="M74" s="56" t="s">
        <v>107</v>
      </c>
      <c r="N74" s="56"/>
      <c r="O74" s="57" t="s">
        <v>130</v>
      </c>
      <c r="P74" s="57" t="s">
        <v>141</v>
      </c>
    </row>
    <row r="75" spans="1:16" ht="12.75" customHeight="1" thickBot="1" x14ac:dyDescent="0.25">
      <c r="A75" s="18" t="str">
        <f t="shared" ref="A75:A106" si="12">P75</f>
        <v> AHSB 4.108 </v>
      </c>
      <c r="B75" s="5" t="str">
        <f t="shared" ref="B75:B106" si="13">IF(H75=INT(H75),"I","II")</f>
        <v>I</v>
      </c>
      <c r="C75" s="18">
        <f t="shared" ref="C75:C106" si="14">1*G75</f>
        <v>26272.387999999999</v>
      </c>
      <c r="D75" s="21" t="str">
        <f t="shared" ref="D75:D106" si="15">VLOOKUP(F75,I$1:J$5,2,FALSE)</f>
        <v>vis</v>
      </c>
      <c r="E75" s="54">
        <f>VLOOKUP(C75,Active!C$21:E$972,3,FALSE)</f>
        <v>-4247.9881232196185</v>
      </c>
      <c r="F75" s="5" t="s">
        <v>41</v>
      </c>
      <c r="G75" s="21" t="str">
        <f t="shared" ref="G75:G106" si="16">MID(I75,3,LEN(I75)-3)</f>
        <v>26272.388</v>
      </c>
      <c r="H75" s="18">
        <f t="shared" ref="H75:H106" si="17">1*K75</f>
        <v>-4248</v>
      </c>
      <c r="I75" s="55" t="s">
        <v>142</v>
      </c>
      <c r="J75" s="56" t="s">
        <v>143</v>
      </c>
      <c r="K75" s="55">
        <v>-4248</v>
      </c>
      <c r="L75" s="55" t="s">
        <v>144</v>
      </c>
      <c r="M75" s="56" t="s">
        <v>114</v>
      </c>
      <c r="N75" s="56"/>
      <c r="O75" s="57" t="s">
        <v>130</v>
      </c>
      <c r="P75" s="57" t="s">
        <v>131</v>
      </c>
    </row>
    <row r="76" spans="1:16" ht="12.75" customHeight="1" thickBot="1" x14ac:dyDescent="0.25">
      <c r="A76" s="18" t="str">
        <f t="shared" si="12"/>
        <v> PZ 5.184 </v>
      </c>
      <c r="B76" s="5" t="str">
        <f t="shared" si="13"/>
        <v>I</v>
      </c>
      <c r="C76" s="18">
        <f t="shared" si="14"/>
        <v>26366.27</v>
      </c>
      <c r="D76" s="21" t="str">
        <f t="shared" si="15"/>
        <v>vis</v>
      </c>
      <c r="E76" s="54">
        <f>VLOOKUP(C76,Active!C$21:E$972,3,FALSE)</f>
        <v>-4192.0071345975766</v>
      </c>
      <c r="F76" s="5" t="s">
        <v>41</v>
      </c>
      <c r="G76" s="21" t="str">
        <f t="shared" si="16"/>
        <v>26366.27</v>
      </c>
      <c r="H76" s="18">
        <f t="shared" si="17"/>
        <v>-4192</v>
      </c>
      <c r="I76" s="55" t="s">
        <v>145</v>
      </c>
      <c r="J76" s="56" t="s">
        <v>146</v>
      </c>
      <c r="K76" s="55">
        <v>-4192</v>
      </c>
      <c r="L76" s="55" t="s">
        <v>122</v>
      </c>
      <c r="M76" s="56" t="s">
        <v>114</v>
      </c>
      <c r="N76" s="56"/>
      <c r="O76" s="57" t="s">
        <v>123</v>
      </c>
      <c r="P76" s="57" t="s">
        <v>124</v>
      </c>
    </row>
    <row r="77" spans="1:16" ht="12.75" customHeight="1" thickBot="1" x14ac:dyDescent="0.25">
      <c r="A77" s="18" t="str">
        <f t="shared" si="12"/>
        <v> AHSB 4.108 </v>
      </c>
      <c r="B77" s="5" t="str">
        <f t="shared" si="13"/>
        <v>I</v>
      </c>
      <c r="C77" s="18">
        <f t="shared" si="14"/>
        <v>26577.574000000001</v>
      </c>
      <c r="D77" s="21" t="str">
        <f t="shared" si="15"/>
        <v>vis</v>
      </c>
      <c r="E77" s="54">
        <f>VLOOKUP(C77,Active!C$21:E$972,3,FALSE)</f>
        <v>-4066.0084679757351</v>
      </c>
      <c r="F77" s="5" t="s">
        <v>41</v>
      </c>
      <c r="G77" s="21" t="str">
        <f t="shared" si="16"/>
        <v>26577.574</v>
      </c>
      <c r="H77" s="18">
        <f t="shared" si="17"/>
        <v>-4066</v>
      </c>
      <c r="I77" s="55" t="s">
        <v>147</v>
      </c>
      <c r="J77" s="56" t="s">
        <v>148</v>
      </c>
      <c r="K77" s="55">
        <v>-4066</v>
      </c>
      <c r="L77" s="55" t="s">
        <v>149</v>
      </c>
      <c r="M77" s="56" t="s">
        <v>114</v>
      </c>
      <c r="N77" s="56"/>
      <c r="O77" s="57" t="s">
        <v>130</v>
      </c>
      <c r="P77" s="57" t="s">
        <v>131</v>
      </c>
    </row>
    <row r="78" spans="1:16" ht="12.75" customHeight="1" thickBot="1" x14ac:dyDescent="0.25">
      <c r="A78" s="18" t="str">
        <f t="shared" si="12"/>
        <v> AHSB 4.108 </v>
      </c>
      <c r="B78" s="5" t="str">
        <f t="shared" si="13"/>
        <v>I</v>
      </c>
      <c r="C78" s="18">
        <f t="shared" si="14"/>
        <v>26577.585999999999</v>
      </c>
      <c r="D78" s="21" t="str">
        <f t="shared" si="15"/>
        <v>vis</v>
      </c>
      <c r="E78" s="54">
        <f>VLOOKUP(C78,Active!C$21:E$972,3,FALSE)</f>
        <v>-4066.0013124841244</v>
      </c>
      <c r="F78" s="5" t="s">
        <v>41</v>
      </c>
      <c r="G78" s="21" t="str">
        <f t="shared" si="16"/>
        <v>26577.586</v>
      </c>
      <c r="H78" s="18">
        <f t="shared" si="17"/>
        <v>-4066</v>
      </c>
      <c r="I78" s="55" t="s">
        <v>150</v>
      </c>
      <c r="J78" s="56" t="s">
        <v>151</v>
      </c>
      <c r="K78" s="55">
        <v>-4066</v>
      </c>
      <c r="L78" s="55" t="s">
        <v>152</v>
      </c>
      <c r="M78" s="56" t="s">
        <v>114</v>
      </c>
      <c r="N78" s="56"/>
      <c r="O78" s="57" t="s">
        <v>130</v>
      </c>
      <c r="P78" s="57" t="s">
        <v>131</v>
      </c>
    </row>
    <row r="79" spans="1:16" ht="12.75" customHeight="1" thickBot="1" x14ac:dyDescent="0.25">
      <c r="A79" s="18" t="str">
        <f t="shared" si="12"/>
        <v> AHSB 4.108 </v>
      </c>
      <c r="B79" s="5" t="str">
        <f t="shared" si="13"/>
        <v>I</v>
      </c>
      <c r="C79" s="18">
        <f t="shared" si="14"/>
        <v>26594.357</v>
      </c>
      <c r="D79" s="21" t="str">
        <f t="shared" si="15"/>
        <v>vis</v>
      </c>
      <c r="E79" s="54">
        <f>VLOOKUP(C79,Active!C$21:E$972,3,FALSE)</f>
        <v>-4056.0009166661798</v>
      </c>
      <c r="F79" s="5" t="s">
        <v>41</v>
      </c>
      <c r="G79" s="21" t="str">
        <f t="shared" si="16"/>
        <v>26594.357</v>
      </c>
      <c r="H79" s="18">
        <f t="shared" si="17"/>
        <v>-4056</v>
      </c>
      <c r="I79" s="55" t="s">
        <v>153</v>
      </c>
      <c r="J79" s="56" t="s">
        <v>154</v>
      </c>
      <c r="K79" s="55">
        <v>-4056</v>
      </c>
      <c r="L79" s="55" t="s">
        <v>152</v>
      </c>
      <c r="M79" s="56" t="s">
        <v>114</v>
      </c>
      <c r="N79" s="56"/>
      <c r="O79" s="57" t="s">
        <v>130</v>
      </c>
      <c r="P79" s="57" t="s">
        <v>131</v>
      </c>
    </row>
    <row r="80" spans="1:16" ht="12.75" customHeight="1" thickBot="1" x14ac:dyDescent="0.25">
      <c r="A80" s="18" t="str">
        <f t="shared" si="12"/>
        <v> AN 245.37 </v>
      </c>
      <c r="B80" s="5" t="str">
        <f t="shared" si="13"/>
        <v>I</v>
      </c>
      <c r="C80" s="18">
        <f t="shared" si="14"/>
        <v>26594.363000000001</v>
      </c>
      <c r="D80" s="21" t="str">
        <f t="shared" si="15"/>
        <v>vis</v>
      </c>
      <c r="E80" s="54">
        <f>VLOOKUP(C80,Active!C$21:E$972,3,FALSE)</f>
        <v>-4055.9973389203733</v>
      </c>
      <c r="F80" s="5" t="s">
        <v>41</v>
      </c>
      <c r="G80" s="21" t="str">
        <f t="shared" si="16"/>
        <v>26594.363</v>
      </c>
      <c r="H80" s="18">
        <f t="shared" si="17"/>
        <v>-4056</v>
      </c>
      <c r="I80" s="55" t="s">
        <v>155</v>
      </c>
      <c r="J80" s="56" t="s">
        <v>156</v>
      </c>
      <c r="K80" s="55">
        <v>-4056</v>
      </c>
      <c r="L80" s="55" t="s">
        <v>157</v>
      </c>
      <c r="M80" s="56" t="s">
        <v>107</v>
      </c>
      <c r="N80" s="56"/>
      <c r="O80" s="57" t="s">
        <v>158</v>
      </c>
      <c r="P80" s="57" t="s">
        <v>141</v>
      </c>
    </row>
    <row r="81" spans="1:16" ht="12.75" customHeight="1" thickBot="1" x14ac:dyDescent="0.25">
      <c r="A81" s="18" t="str">
        <f t="shared" si="12"/>
        <v> AHSB 4.108 </v>
      </c>
      <c r="B81" s="5" t="str">
        <f t="shared" si="13"/>
        <v>I</v>
      </c>
      <c r="C81" s="18">
        <f t="shared" si="14"/>
        <v>26604.41</v>
      </c>
      <c r="D81" s="21" t="str">
        <f t="shared" si="15"/>
        <v>vis</v>
      </c>
      <c r="E81" s="54">
        <f>VLOOKUP(C81,Active!C$21:E$972,3,FALSE)</f>
        <v>-4050.0064035687024</v>
      </c>
      <c r="F81" s="5" t="s">
        <v>41</v>
      </c>
      <c r="G81" s="21" t="str">
        <f t="shared" si="16"/>
        <v>26604.410</v>
      </c>
      <c r="H81" s="18">
        <f t="shared" si="17"/>
        <v>-4050</v>
      </c>
      <c r="I81" s="55" t="s">
        <v>159</v>
      </c>
      <c r="J81" s="56" t="s">
        <v>160</v>
      </c>
      <c r="K81" s="55">
        <v>-4050</v>
      </c>
      <c r="L81" s="55" t="s">
        <v>161</v>
      </c>
      <c r="M81" s="56" t="s">
        <v>114</v>
      </c>
      <c r="N81" s="56"/>
      <c r="O81" s="57" t="s">
        <v>130</v>
      </c>
      <c r="P81" s="57" t="s">
        <v>131</v>
      </c>
    </row>
    <row r="82" spans="1:16" ht="12.75" customHeight="1" thickBot="1" x14ac:dyDescent="0.25">
      <c r="A82" s="18" t="str">
        <f t="shared" si="12"/>
        <v> AHSB 4.108 </v>
      </c>
      <c r="B82" s="5" t="str">
        <f t="shared" si="13"/>
        <v>I</v>
      </c>
      <c r="C82" s="18">
        <f t="shared" si="14"/>
        <v>26735.242999999999</v>
      </c>
      <c r="D82" s="21" t="str">
        <f t="shared" si="15"/>
        <v>vis</v>
      </c>
      <c r="E82" s="54">
        <f>VLOOKUP(C82,Active!C$21:E$972,3,FALSE)</f>
        <v>-3971.9918674021592</v>
      </c>
      <c r="F82" s="5" t="s">
        <v>41</v>
      </c>
      <c r="G82" s="21" t="str">
        <f t="shared" si="16"/>
        <v>26735.243</v>
      </c>
      <c r="H82" s="18">
        <f t="shared" si="17"/>
        <v>-3972</v>
      </c>
      <c r="I82" s="55" t="s">
        <v>162</v>
      </c>
      <c r="J82" s="56" t="s">
        <v>163</v>
      </c>
      <c r="K82" s="55">
        <v>-3972</v>
      </c>
      <c r="L82" s="55" t="s">
        <v>164</v>
      </c>
      <c r="M82" s="56" t="s">
        <v>114</v>
      </c>
      <c r="N82" s="56"/>
      <c r="O82" s="57" t="s">
        <v>130</v>
      </c>
      <c r="P82" s="57" t="s">
        <v>131</v>
      </c>
    </row>
    <row r="83" spans="1:16" ht="12.75" customHeight="1" thickBot="1" x14ac:dyDescent="0.25">
      <c r="A83" s="18" t="str">
        <f t="shared" si="12"/>
        <v> AN 261.255 </v>
      </c>
      <c r="B83" s="5" t="str">
        <f t="shared" si="13"/>
        <v>I</v>
      </c>
      <c r="C83" s="18">
        <f t="shared" si="14"/>
        <v>27263.499</v>
      </c>
      <c r="D83" s="21" t="str">
        <f t="shared" si="15"/>
        <v>vis</v>
      </c>
      <c r="E83" s="54">
        <f>VLOOKUP(C83,Active!C$21:E$972,3,FALSE)</f>
        <v>-3656.9975860114255</v>
      </c>
      <c r="F83" s="5" t="s">
        <v>41</v>
      </c>
      <c r="G83" s="21" t="str">
        <f t="shared" si="16"/>
        <v>27263.499</v>
      </c>
      <c r="H83" s="18">
        <f t="shared" si="17"/>
        <v>-3657</v>
      </c>
      <c r="I83" s="55" t="s">
        <v>165</v>
      </c>
      <c r="J83" s="56" t="s">
        <v>166</v>
      </c>
      <c r="K83" s="55">
        <v>-3657</v>
      </c>
      <c r="L83" s="55" t="s">
        <v>157</v>
      </c>
      <c r="M83" s="56" t="s">
        <v>167</v>
      </c>
      <c r="N83" s="56"/>
      <c r="O83" s="57" t="s">
        <v>168</v>
      </c>
      <c r="P83" s="57" t="s">
        <v>169</v>
      </c>
    </row>
    <row r="84" spans="1:16" ht="12.75" customHeight="1" thickBot="1" x14ac:dyDescent="0.25">
      <c r="A84" s="18" t="str">
        <f t="shared" si="12"/>
        <v> AN 255.359 </v>
      </c>
      <c r="B84" s="5" t="str">
        <f t="shared" si="13"/>
        <v>I</v>
      </c>
      <c r="C84" s="18">
        <f t="shared" si="14"/>
        <v>27414.437999999998</v>
      </c>
      <c r="D84" s="21" t="str">
        <f t="shared" si="15"/>
        <v>vis</v>
      </c>
      <c r="E84" s="54">
        <f>VLOOKUP(C84,Active!C$21:E$972,3,FALSE)</f>
        <v>-3566.9940236499274</v>
      </c>
      <c r="F84" s="5" t="s">
        <v>41</v>
      </c>
      <c r="G84" s="21" t="str">
        <f t="shared" si="16"/>
        <v>27414.438</v>
      </c>
      <c r="H84" s="18">
        <f t="shared" si="17"/>
        <v>-3567</v>
      </c>
      <c r="I84" s="55" t="s">
        <v>170</v>
      </c>
      <c r="J84" s="56" t="s">
        <v>171</v>
      </c>
      <c r="K84" s="55">
        <v>-3567</v>
      </c>
      <c r="L84" s="55" t="s">
        <v>172</v>
      </c>
      <c r="M84" s="56" t="s">
        <v>107</v>
      </c>
      <c r="N84" s="56"/>
      <c r="O84" s="57" t="s">
        <v>130</v>
      </c>
      <c r="P84" s="57" t="s">
        <v>173</v>
      </c>
    </row>
    <row r="85" spans="1:16" ht="12.75" customHeight="1" thickBot="1" x14ac:dyDescent="0.25">
      <c r="A85" s="18" t="str">
        <f t="shared" si="12"/>
        <v> IPUL 16.5.1 </v>
      </c>
      <c r="B85" s="5" t="str">
        <f t="shared" si="13"/>
        <v>I</v>
      </c>
      <c r="C85" s="18">
        <f t="shared" si="14"/>
        <v>29128.353999999999</v>
      </c>
      <c r="D85" s="21" t="str">
        <f t="shared" si="15"/>
        <v>vis</v>
      </c>
      <c r="E85" s="54">
        <f>VLOOKUP(C85,Active!C$21:E$972,3,FALSE)</f>
        <v>-2545.0013935916218</v>
      </c>
      <c r="F85" s="5" t="s">
        <v>41</v>
      </c>
      <c r="G85" s="21" t="str">
        <f t="shared" si="16"/>
        <v>29128.354</v>
      </c>
      <c r="H85" s="18">
        <f t="shared" si="17"/>
        <v>-2545</v>
      </c>
      <c r="I85" s="55" t="s">
        <v>174</v>
      </c>
      <c r="J85" s="56" t="s">
        <v>175</v>
      </c>
      <c r="K85" s="55">
        <v>-2545</v>
      </c>
      <c r="L85" s="55" t="s">
        <v>152</v>
      </c>
      <c r="M85" s="56" t="s">
        <v>107</v>
      </c>
      <c r="N85" s="56"/>
      <c r="O85" s="57" t="s">
        <v>176</v>
      </c>
      <c r="P85" s="57" t="s">
        <v>177</v>
      </c>
    </row>
    <row r="86" spans="1:16" ht="12.75" customHeight="1" thickBot="1" x14ac:dyDescent="0.25">
      <c r="A86" s="18" t="str">
        <f t="shared" si="12"/>
        <v> IPUL 16.5.1 </v>
      </c>
      <c r="B86" s="5" t="str">
        <f t="shared" si="13"/>
        <v>I</v>
      </c>
      <c r="C86" s="18">
        <f t="shared" si="14"/>
        <v>29148.494999999999</v>
      </c>
      <c r="D86" s="21" t="str">
        <f t="shared" si="15"/>
        <v>vis</v>
      </c>
      <c r="E86" s="54">
        <f>VLOOKUP(C86,Active!C$21:E$972,3,FALSE)</f>
        <v>-2532.9914972128004</v>
      </c>
      <c r="F86" s="5" t="s">
        <v>41</v>
      </c>
      <c r="G86" s="21" t="str">
        <f t="shared" si="16"/>
        <v>29148.495</v>
      </c>
      <c r="H86" s="18">
        <f t="shared" si="17"/>
        <v>-2533</v>
      </c>
      <c r="I86" s="55" t="s">
        <v>178</v>
      </c>
      <c r="J86" s="56" t="s">
        <v>179</v>
      </c>
      <c r="K86" s="55">
        <v>-2533</v>
      </c>
      <c r="L86" s="55" t="s">
        <v>164</v>
      </c>
      <c r="M86" s="56" t="s">
        <v>107</v>
      </c>
      <c r="N86" s="56"/>
      <c r="O86" s="57" t="s">
        <v>176</v>
      </c>
      <c r="P86" s="57" t="s">
        <v>177</v>
      </c>
    </row>
    <row r="87" spans="1:16" ht="12.75" customHeight="1" thickBot="1" x14ac:dyDescent="0.25">
      <c r="A87" s="18" t="str">
        <f t="shared" si="12"/>
        <v> SAC 17.64 </v>
      </c>
      <c r="B87" s="5" t="str">
        <f t="shared" si="13"/>
        <v>I</v>
      </c>
      <c r="C87" s="18">
        <f t="shared" si="14"/>
        <v>29163.562999999998</v>
      </c>
      <c r="D87" s="21" t="str">
        <f t="shared" si="15"/>
        <v>vis</v>
      </c>
      <c r="E87" s="54">
        <f>VLOOKUP(C87,Active!C$21:E$972,3,FALSE)</f>
        <v>-2524.0065849127122</v>
      </c>
      <c r="F87" s="5" t="s">
        <v>41</v>
      </c>
      <c r="G87" s="21" t="str">
        <f t="shared" si="16"/>
        <v>29163.563</v>
      </c>
      <c r="H87" s="18">
        <f t="shared" si="17"/>
        <v>-2524</v>
      </c>
      <c r="I87" s="55" t="s">
        <v>180</v>
      </c>
      <c r="J87" s="56" t="s">
        <v>181</v>
      </c>
      <c r="K87" s="55">
        <v>-2524</v>
      </c>
      <c r="L87" s="55" t="s">
        <v>161</v>
      </c>
      <c r="M87" s="56" t="s">
        <v>167</v>
      </c>
      <c r="N87" s="56"/>
      <c r="O87" s="57" t="s">
        <v>182</v>
      </c>
      <c r="P87" s="57" t="s">
        <v>183</v>
      </c>
    </row>
    <row r="88" spans="1:16" ht="12.75" customHeight="1" thickBot="1" x14ac:dyDescent="0.25">
      <c r="A88" s="18" t="str">
        <f t="shared" si="12"/>
        <v> AN 282.83 </v>
      </c>
      <c r="B88" s="5" t="str">
        <f t="shared" si="13"/>
        <v>I</v>
      </c>
      <c r="C88" s="18">
        <f t="shared" si="14"/>
        <v>29170.281999999999</v>
      </c>
      <c r="D88" s="21" t="str">
        <f t="shared" si="15"/>
        <v>vis</v>
      </c>
      <c r="E88" s="54">
        <f>VLOOKUP(C88,Active!C$21:E$972,3,FALSE)</f>
        <v>-2520.0001059012775</v>
      </c>
      <c r="F88" s="5" t="s">
        <v>41</v>
      </c>
      <c r="G88" s="21" t="str">
        <f t="shared" si="16"/>
        <v>29170.282</v>
      </c>
      <c r="H88" s="18">
        <f t="shared" si="17"/>
        <v>-2520</v>
      </c>
      <c r="I88" s="55" t="s">
        <v>184</v>
      </c>
      <c r="J88" s="56" t="s">
        <v>185</v>
      </c>
      <c r="K88" s="55">
        <v>-2520</v>
      </c>
      <c r="L88" s="55" t="s">
        <v>186</v>
      </c>
      <c r="M88" s="56" t="s">
        <v>107</v>
      </c>
      <c r="N88" s="56"/>
      <c r="O88" s="57" t="s">
        <v>187</v>
      </c>
      <c r="P88" s="57" t="s">
        <v>188</v>
      </c>
    </row>
    <row r="89" spans="1:16" ht="12.75" customHeight="1" thickBot="1" x14ac:dyDescent="0.25">
      <c r="A89" s="18" t="str">
        <f t="shared" si="12"/>
        <v> TTAO 9.20 </v>
      </c>
      <c r="B89" s="5" t="str">
        <f t="shared" si="13"/>
        <v>I</v>
      </c>
      <c r="C89" s="18">
        <f t="shared" si="14"/>
        <v>29351.4</v>
      </c>
      <c r="D89" s="21" t="str">
        <f t="shared" si="15"/>
        <v>vis</v>
      </c>
      <c r="E89" s="54">
        <f>VLOOKUP(C89,Active!C$21:E$972,3,FALSE)</f>
        <v>-2412.0010784279925</v>
      </c>
      <c r="F89" s="5" t="s">
        <v>41</v>
      </c>
      <c r="G89" s="21" t="str">
        <f t="shared" si="16"/>
        <v>29351.400</v>
      </c>
      <c r="H89" s="18">
        <f t="shared" si="17"/>
        <v>-2412</v>
      </c>
      <c r="I89" s="55" t="s">
        <v>189</v>
      </c>
      <c r="J89" s="56" t="s">
        <v>190</v>
      </c>
      <c r="K89" s="55">
        <v>-2412</v>
      </c>
      <c r="L89" s="55" t="s">
        <v>152</v>
      </c>
      <c r="M89" s="56" t="s">
        <v>107</v>
      </c>
      <c r="N89" s="56"/>
      <c r="O89" s="57" t="s">
        <v>191</v>
      </c>
      <c r="P89" s="57" t="s">
        <v>192</v>
      </c>
    </row>
    <row r="90" spans="1:16" ht="12.75" customHeight="1" thickBot="1" x14ac:dyDescent="0.25">
      <c r="A90" s="18" t="str">
        <f t="shared" si="12"/>
        <v> TTAO 9.20 </v>
      </c>
      <c r="B90" s="5" t="str">
        <f t="shared" si="13"/>
        <v>II</v>
      </c>
      <c r="C90" s="18">
        <f t="shared" si="14"/>
        <v>29412.605</v>
      </c>
      <c r="D90" s="21" t="str">
        <f t="shared" si="15"/>
        <v>vis</v>
      </c>
      <c r="E90" s="54">
        <f>VLOOKUP(C90,Active!C$21:E$972,3,FALSE)</f>
        <v>-2375.5050897548508</v>
      </c>
      <c r="F90" s="5" t="s">
        <v>41</v>
      </c>
      <c r="G90" s="21" t="str">
        <f t="shared" si="16"/>
        <v>29412.605</v>
      </c>
      <c r="H90" s="18">
        <f t="shared" si="17"/>
        <v>-2375.5</v>
      </c>
      <c r="I90" s="55" t="s">
        <v>193</v>
      </c>
      <c r="J90" s="56" t="s">
        <v>194</v>
      </c>
      <c r="K90" s="55">
        <v>-2375.5</v>
      </c>
      <c r="L90" s="55" t="s">
        <v>195</v>
      </c>
      <c r="M90" s="56" t="s">
        <v>107</v>
      </c>
      <c r="N90" s="56"/>
      <c r="O90" s="57" t="s">
        <v>191</v>
      </c>
      <c r="P90" s="57" t="s">
        <v>192</v>
      </c>
    </row>
    <row r="91" spans="1:16" ht="12.75" customHeight="1" thickBot="1" x14ac:dyDescent="0.25">
      <c r="A91" s="18" t="str">
        <f t="shared" si="12"/>
        <v> AJ 64.263 </v>
      </c>
      <c r="B91" s="5" t="str">
        <f t="shared" si="13"/>
        <v>I</v>
      </c>
      <c r="C91" s="18">
        <f t="shared" si="14"/>
        <v>32054.792000000001</v>
      </c>
      <c r="D91" s="21" t="str">
        <f t="shared" si="15"/>
        <v>vis</v>
      </c>
      <c r="E91" s="54">
        <f>VLOOKUP(C91,Active!C$21:E$972,3,FALSE)</f>
        <v>-799.99284689355272</v>
      </c>
      <c r="F91" s="5" t="s">
        <v>41</v>
      </c>
      <c r="G91" s="21" t="str">
        <f t="shared" si="16"/>
        <v>32054.792</v>
      </c>
      <c r="H91" s="18">
        <f t="shared" si="17"/>
        <v>-800</v>
      </c>
      <c r="I91" s="55" t="s">
        <v>196</v>
      </c>
      <c r="J91" s="56" t="s">
        <v>197</v>
      </c>
      <c r="K91" s="55">
        <v>-800</v>
      </c>
      <c r="L91" s="55" t="s">
        <v>198</v>
      </c>
      <c r="M91" s="56" t="s">
        <v>107</v>
      </c>
      <c r="N91" s="56"/>
      <c r="O91" s="57" t="s">
        <v>199</v>
      </c>
      <c r="P91" s="57" t="s">
        <v>200</v>
      </c>
    </row>
    <row r="92" spans="1:16" ht="12.75" customHeight="1" thickBot="1" x14ac:dyDescent="0.25">
      <c r="A92" s="18" t="str">
        <f t="shared" si="12"/>
        <v> AJ 64.263 </v>
      </c>
      <c r="B92" s="5" t="str">
        <f t="shared" si="13"/>
        <v>I</v>
      </c>
      <c r="C92" s="18">
        <f t="shared" si="14"/>
        <v>32740.674999999999</v>
      </c>
      <c r="D92" s="21" t="str">
        <f t="shared" si="15"/>
        <v>vis</v>
      </c>
      <c r="E92" s="54">
        <f>VLOOKUP(C92,Active!C$21:E$972,3,FALSE)</f>
        <v>-391.00700914988363</v>
      </c>
      <c r="F92" s="5" t="s">
        <v>41</v>
      </c>
      <c r="G92" s="21" t="str">
        <f t="shared" si="16"/>
        <v>32740.675</v>
      </c>
      <c r="H92" s="18">
        <f t="shared" si="17"/>
        <v>-391</v>
      </c>
      <c r="I92" s="55" t="s">
        <v>201</v>
      </c>
      <c r="J92" s="56" t="s">
        <v>202</v>
      </c>
      <c r="K92" s="55">
        <v>-391</v>
      </c>
      <c r="L92" s="55" t="s">
        <v>203</v>
      </c>
      <c r="M92" s="56" t="s">
        <v>107</v>
      </c>
      <c r="N92" s="56"/>
      <c r="O92" s="57" t="s">
        <v>199</v>
      </c>
      <c r="P92" s="57" t="s">
        <v>200</v>
      </c>
    </row>
    <row r="93" spans="1:16" ht="12.75" customHeight="1" thickBot="1" x14ac:dyDescent="0.25">
      <c r="A93" s="18" t="str">
        <f t="shared" si="12"/>
        <v> AJ 64.263 </v>
      </c>
      <c r="B93" s="5" t="str">
        <f t="shared" si="13"/>
        <v>I</v>
      </c>
      <c r="C93" s="18">
        <f t="shared" si="14"/>
        <v>33139.811999999998</v>
      </c>
      <c r="D93" s="21" t="str">
        <f t="shared" si="15"/>
        <v>vis</v>
      </c>
      <c r="E93" s="54">
        <f>VLOOKUP(C93,Active!C$21:E$972,3,FALSE)</f>
        <v>-153.0052212071954</v>
      </c>
      <c r="F93" s="5" t="s">
        <v>41</v>
      </c>
      <c r="G93" s="21" t="str">
        <f t="shared" si="16"/>
        <v>33139.812</v>
      </c>
      <c r="H93" s="18">
        <f t="shared" si="17"/>
        <v>-153</v>
      </c>
      <c r="I93" s="55" t="s">
        <v>204</v>
      </c>
      <c r="J93" s="56" t="s">
        <v>205</v>
      </c>
      <c r="K93" s="55">
        <v>-153</v>
      </c>
      <c r="L93" s="55" t="s">
        <v>195</v>
      </c>
      <c r="M93" s="56" t="s">
        <v>107</v>
      </c>
      <c r="N93" s="56"/>
      <c r="O93" s="57" t="s">
        <v>199</v>
      </c>
      <c r="P93" s="57" t="s">
        <v>200</v>
      </c>
    </row>
    <row r="94" spans="1:16" ht="12.75" customHeight="1" thickBot="1" x14ac:dyDescent="0.25">
      <c r="A94" s="18" t="str">
        <f t="shared" si="12"/>
        <v> AC 103.2 </v>
      </c>
      <c r="B94" s="5" t="str">
        <f t="shared" si="13"/>
        <v>I</v>
      </c>
      <c r="C94" s="18">
        <f t="shared" si="14"/>
        <v>33178.379000000001</v>
      </c>
      <c r="D94" s="21" t="str">
        <f t="shared" si="15"/>
        <v>vis</v>
      </c>
      <c r="E94" s="54">
        <f>VLOOKUP(C94,Active!C$21:E$972,3,FALSE)</f>
        <v>-130.00806745901787</v>
      </c>
      <c r="F94" s="5" t="s">
        <v>41</v>
      </c>
      <c r="G94" s="21" t="str">
        <f t="shared" si="16"/>
        <v>33178.379</v>
      </c>
      <c r="H94" s="18">
        <f t="shared" si="17"/>
        <v>-130</v>
      </c>
      <c r="I94" s="55" t="s">
        <v>206</v>
      </c>
      <c r="J94" s="56" t="s">
        <v>207</v>
      </c>
      <c r="K94" s="55">
        <v>-130</v>
      </c>
      <c r="L94" s="55" t="s">
        <v>149</v>
      </c>
      <c r="M94" s="56" t="s">
        <v>167</v>
      </c>
      <c r="N94" s="56"/>
      <c r="O94" s="57" t="s">
        <v>208</v>
      </c>
      <c r="P94" s="57" t="s">
        <v>209</v>
      </c>
    </row>
    <row r="95" spans="1:16" ht="12.75" customHeight="1" thickBot="1" x14ac:dyDescent="0.25">
      <c r="A95" s="18" t="str">
        <f t="shared" si="12"/>
        <v> AC 100.16 </v>
      </c>
      <c r="B95" s="5" t="str">
        <f t="shared" si="13"/>
        <v>I</v>
      </c>
      <c r="C95" s="18">
        <f t="shared" si="14"/>
        <v>33282.35</v>
      </c>
      <c r="D95" s="21" t="str">
        <f t="shared" si="15"/>
        <v>vis</v>
      </c>
      <c r="E95" s="54">
        <f>VLOOKUP(C95,Active!C$21:E$972,3,FALSE)</f>
        <v>-68.01109926466664</v>
      </c>
      <c r="F95" s="5" t="s">
        <v>41</v>
      </c>
      <c r="G95" s="21" t="str">
        <f t="shared" si="16"/>
        <v>33282.350</v>
      </c>
      <c r="H95" s="18">
        <f t="shared" si="17"/>
        <v>-68</v>
      </c>
      <c r="I95" s="55" t="s">
        <v>210</v>
      </c>
      <c r="J95" s="56" t="s">
        <v>211</v>
      </c>
      <c r="K95" s="55">
        <v>-68</v>
      </c>
      <c r="L95" s="55" t="s">
        <v>212</v>
      </c>
      <c r="M95" s="56" t="s">
        <v>167</v>
      </c>
      <c r="N95" s="56"/>
      <c r="O95" s="57" t="s">
        <v>213</v>
      </c>
      <c r="P95" s="57" t="s">
        <v>214</v>
      </c>
    </row>
    <row r="96" spans="1:16" ht="12.75" customHeight="1" thickBot="1" x14ac:dyDescent="0.25">
      <c r="A96" s="18" t="str">
        <f t="shared" si="12"/>
        <v> BKZ 38 </v>
      </c>
      <c r="B96" s="5" t="str">
        <f t="shared" si="13"/>
        <v>I</v>
      </c>
      <c r="C96" s="18">
        <f t="shared" si="14"/>
        <v>33396.405299999999</v>
      </c>
      <c r="D96" s="21" t="str">
        <f t="shared" si="15"/>
        <v>vis</v>
      </c>
      <c r="E96" s="54">
        <f>VLOOKUP(C96,Active!C$21:E$972,3,FALSE)</f>
        <v>-9.5406555012078165E-4</v>
      </c>
      <c r="F96" s="5" t="s">
        <v>41</v>
      </c>
      <c r="G96" s="21" t="str">
        <f t="shared" si="16"/>
        <v>33396.4053</v>
      </c>
      <c r="H96" s="18">
        <f t="shared" si="17"/>
        <v>0</v>
      </c>
      <c r="I96" s="55" t="s">
        <v>215</v>
      </c>
      <c r="J96" s="56" t="s">
        <v>216</v>
      </c>
      <c r="K96" s="55">
        <v>0</v>
      </c>
      <c r="L96" s="55" t="s">
        <v>217</v>
      </c>
      <c r="M96" s="56" t="s">
        <v>218</v>
      </c>
      <c r="N96" s="56" t="s">
        <v>219</v>
      </c>
      <c r="O96" s="57" t="s">
        <v>220</v>
      </c>
      <c r="P96" s="57" t="s">
        <v>221</v>
      </c>
    </row>
    <row r="97" spans="1:16" ht="12.75" customHeight="1" thickBot="1" x14ac:dyDescent="0.25">
      <c r="A97" s="18" t="str">
        <f t="shared" si="12"/>
        <v> AJ 64.263 </v>
      </c>
      <c r="B97" s="5" t="str">
        <f t="shared" si="13"/>
        <v>I</v>
      </c>
      <c r="C97" s="18">
        <f t="shared" si="14"/>
        <v>33572.499000000003</v>
      </c>
      <c r="D97" s="21" t="str">
        <f t="shared" si="15"/>
        <v>vis</v>
      </c>
      <c r="E97" s="54">
        <f>VLOOKUP(C97,Active!C$21:E$972,3,FALSE)</f>
        <v>105.0021286991263</v>
      </c>
      <c r="F97" s="5" t="s">
        <v>41</v>
      </c>
      <c r="G97" s="21" t="str">
        <f t="shared" si="16"/>
        <v>33572.499</v>
      </c>
      <c r="H97" s="18">
        <f t="shared" si="17"/>
        <v>105</v>
      </c>
      <c r="I97" s="55" t="s">
        <v>222</v>
      </c>
      <c r="J97" s="56" t="s">
        <v>223</v>
      </c>
      <c r="K97" s="55">
        <v>105</v>
      </c>
      <c r="L97" s="55" t="s">
        <v>157</v>
      </c>
      <c r="M97" s="56" t="s">
        <v>107</v>
      </c>
      <c r="N97" s="56"/>
      <c r="O97" s="57" t="s">
        <v>199</v>
      </c>
      <c r="P97" s="57" t="s">
        <v>200</v>
      </c>
    </row>
    <row r="98" spans="1:16" ht="12.75" customHeight="1" thickBot="1" x14ac:dyDescent="0.25">
      <c r="A98" s="18" t="str">
        <f t="shared" si="12"/>
        <v> PZ 9.285 </v>
      </c>
      <c r="B98" s="5" t="str">
        <f t="shared" si="13"/>
        <v>I</v>
      </c>
      <c r="C98" s="18">
        <f t="shared" si="14"/>
        <v>33928.023999999998</v>
      </c>
      <c r="D98" s="21" t="str">
        <f t="shared" si="15"/>
        <v>vis</v>
      </c>
      <c r="E98" s="54">
        <f>VLOOKUP(C98,Active!C$21:E$972,3,FALSE)</f>
        <v>316.99847496199618</v>
      </c>
      <c r="F98" s="5" t="s">
        <v>41</v>
      </c>
      <c r="G98" s="21" t="str">
        <f t="shared" si="16"/>
        <v>33928.024</v>
      </c>
      <c r="H98" s="18">
        <f t="shared" si="17"/>
        <v>317</v>
      </c>
      <c r="I98" s="55" t="s">
        <v>224</v>
      </c>
      <c r="J98" s="56" t="s">
        <v>225</v>
      </c>
      <c r="K98" s="55">
        <v>317</v>
      </c>
      <c r="L98" s="55" t="s">
        <v>106</v>
      </c>
      <c r="M98" s="56" t="s">
        <v>107</v>
      </c>
      <c r="N98" s="56"/>
      <c r="O98" s="57" t="s">
        <v>226</v>
      </c>
      <c r="P98" s="57" t="s">
        <v>227</v>
      </c>
    </row>
    <row r="99" spans="1:16" ht="12.75" customHeight="1" thickBot="1" x14ac:dyDescent="0.25">
      <c r="A99" s="18" t="str">
        <f t="shared" si="12"/>
        <v> BKZ 38 </v>
      </c>
      <c r="B99" s="5" t="str">
        <f t="shared" si="13"/>
        <v>I</v>
      </c>
      <c r="C99" s="18">
        <f t="shared" si="14"/>
        <v>33931.379300000001</v>
      </c>
      <c r="D99" s="21" t="str">
        <f t="shared" si="15"/>
        <v>vis</v>
      </c>
      <c r="E99" s="54">
        <f>VLOOKUP(C99,Active!C$21:E$972,3,FALSE)</f>
        <v>318.99921004565118</v>
      </c>
      <c r="F99" s="5" t="s">
        <v>41</v>
      </c>
      <c r="G99" s="21" t="str">
        <f t="shared" si="16"/>
        <v>33931.3793</v>
      </c>
      <c r="H99" s="18">
        <f t="shared" si="17"/>
        <v>319</v>
      </c>
      <c r="I99" s="55" t="s">
        <v>228</v>
      </c>
      <c r="J99" s="56" t="s">
        <v>229</v>
      </c>
      <c r="K99" s="55">
        <v>319</v>
      </c>
      <c r="L99" s="55" t="s">
        <v>230</v>
      </c>
      <c r="M99" s="56" t="s">
        <v>218</v>
      </c>
      <c r="N99" s="56" t="s">
        <v>219</v>
      </c>
      <c r="O99" s="57" t="s">
        <v>220</v>
      </c>
      <c r="P99" s="57" t="s">
        <v>221</v>
      </c>
    </row>
    <row r="100" spans="1:16" ht="12.75" customHeight="1" thickBot="1" x14ac:dyDescent="0.25">
      <c r="A100" s="18" t="str">
        <f t="shared" si="12"/>
        <v> PZ 9.285 </v>
      </c>
      <c r="B100" s="5" t="str">
        <f t="shared" si="13"/>
        <v>II</v>
      </c>
      <c r="C100" s="18">
        <f t="shared" si="14"/>
        <v>33933.883000000002</v>
      </c>
      <c r="D100" s="21" t="str">
        <f t="shared" si="15"/>
        <v>vis</v>
      </c>
      <c r="E100" s="54">
        <f>VLOOKUP(C100,Active!C$21:E$972,3,FALSE)</f>
        <v>320.49214374128042</v>
      </c>
      <c r="F100" s="5" t="s">
        <v>41</v>
      </c>
      <c r="G100" s="21" t="str">
        <f t="shared" si="16"/>
        <v>33933.883</v>
      </c>
      <c r="H100" s="18">
        <f t="shared" si="17"/>
        <v>320.5</v>
      </c>
      <c r="I100" s="55" t="s">
        <v>231</v>
      </c>
      <c r="J100" s="56" t="s">
        <v>232</v>
      </c>
      <c r="K100" s="55">
        <v>320.5</v>
      </c>
      <c r="L100" s="55" t="s">
        <v>233</v>
      </c>
      <c r="M100" s="56" t="s">
        <v>107</v>
      </c>
      <c r="N100" s="56"/>
      <c r="O100" s="57" t="s">
        <v>226</v>
      </c>
      <c r="P100" s="57" t="s">
        <v>227</v>
      </c>
    </row>
    <row r="101" spans="1:16" ht="12.75" customHeight="1" thickBot="1" x14ac:dyDescent="0.25">
      <c r="A101" s="18" t="str">
        <f t="shared" si="12"/>
        <v> BKZ 38 </v>
      </c>
      <c r="B101" s="5" t="str">
        <f t="shared" si="13"/>
        <v>II</v>
      </c>
      <c r="C101" s="18">
        <f t="shared" si="14"/>
        <v>33984.208100000003</v>
      </c>
      <c r="D101" s="21" t="str">
        <f t="shared" si="15"/>
        <v>vis</v>
      </c>
      <c r="E101" s="54">
        <f>VLOOKUP(C101,Active!C$21:E$972,3,FALSE)</f>
        <v>350.50054631582265</v>
      </c>
      <c r="F101" s="5" t="s">
        <v>41</v>
      </c>
      <c r="G101" s="21" t="str">
        <f t="shared" si="16"/>
        <v>33984.2081</v>
      </c>
      <c r="H101" s="18">
        <f t="shared" si="17"/>
        <v>350.5</v>
      </c>
      <c r="I101" s="55" t="s">
        <v>234</v>
      </c>
      <c r="J101" s="56" t="s">
        <v>235</v>
      </c>
      <c r="K101" s="55">
        <v>350.5</v>
      </c>
      <c r="L101" s="55" t="s">
        <v>236</v>
      </c>
      <c r="M101" s="56" t="s">
        <v>218</v>
      </c>
      <c r="N101" s="56" t="s">
        <v>219</v>
      </c>
      <c r="O101" s="57" t="s">
        <v>220</v>
      </c>
      <c r="P101" s="57" t="s">
        <v>221</v>
      </c>
    </row>
    <row r="102" spans="1:16" ht="12.75" customHeight="1" thickBot="1" x14ac:dyDescent="0.25">
      <c r="A102" s="18" t="str">
        <f t="shared" si="12"/>
        <v> TTAO 9.20 </v>
      </c>
      <c r="B102" s="5" t="str">
        <f t="shared" si="13"/>
        <v>I</v>
      </c>
      <c r="C102" s="18">
        <f t="shared" si="14"/>
        <v>33985.044999999998</v>
      </c>
      <c r="D102" s="21" t="str">
        <f t="shared" si="15"/>
        <v>vis</v>
      </c>
      <c r="E102" s="54">
        <f>VLOOKUP(C102,Active!C$21:E$972,3,FALSE)</f>
        <v>350.99958222662019</v>
      </c>
      <c r="F102" s="5" t="s">
        <v>41</v>
      </c>
      <c r="G102" s="21" t="str">
        <f t="shared" si="16"/>
        <v>33985.045</v>
      </c>
      <c r="H102" s="18">
        <f t="shared" si="17"/>
        <v>351</v>
      </c>
      <c r="I102" s="55" t="s">
        <v>237</v>
      </c>
      <c r="J102" s="56" t="s">
        <v>238</v>
      </c>
      <c r="K102" s="55">
        <v>351</v>
      </c>
      <c r="L102" s="55" t="s">
        <v>239</v>
      </c>
      <c r="M102" s="56" t="s">
        <v>107</v>
      </c>
      <c r="N102" s="56"/>
      <c r="O102" s="57" t="s">
        <v>191</v>
      </c>
      <c r="P102" s="57" t="s">
        <v>192</v>
      </c>
    </row>
    <row r="103" spans="1:16" ht="12.75" customHeight="1" thickBot="1" x14ac:dyDescent="0.25">
      <c r="A103" s="18" t="str">
        <f t="shared" si="12"/>
        <v> TTAO 9.20 </v>
      </c>
      <c r="B103" s="5" t="str">
        <f t="shared" si="13"/>
        <v>II</v>
      </c>
      <c r="C103" s="18">
        <f t="shared" si="14"/>
        <v>34051.302000000003</v>
      </c>
      <c r="D103" s="21" t="str">
        <f t="shared" si="15"/>
        <v>vis</v>
      </c>
      <c r="E103" s="54">
        <f>VLOOKUP(C103,Active!C$21:E$972,3,FALSE)</f>
        <v>390.50803286817921</v>
      </c>
      <c r="F103" s="5" t="s">
        <v>41</v>
      </c>
      <c r="G103" s="21" t="str">
        <f t="shared" si="16"/>
        <v>34051.302</v>
      </c>
      <c r="H103" s="18">
        <f t="shared" si="17"/>
        <v>390.5</v>
      </c>
      <c r="I103" s="55" t="s">
        <v>240</v>
      </c>
      <c r="J103" s="56" t="s">
        <v>241</v>
      </c>
      <c r="K103" s="55">
        <v>390.5</v>
      </c>
      <c r="L103" s="55" t="s">
        <v>242</v>
      </c>
      <c r="M103" s="56" t="s">
        <v>107</v>
      </c>
      <c r="N103" s="56"/>
      <c r="O103" s="57" t="s">
        <v>191</v>
      </c>
      <c r="P103" s="57" t="s">
        <v>192</v>
      </c>
    </row>
    <row r="104" spans="1:16" ht="12.75" customHeight="1" thickBot="1" x14ac:dyDescent="0.25">
      <c r="A104" s="18" t="str">
        <f t="shared" si="12"/>
        <v> AJ 64.263 </v>
      </c>
      <c r="B104" s="5" t="str">
        <f t="shared" si="13"/>
        <v>I</v>
      </c>
      <c r="C104" s="18">
        <f t="shared" si="14"/>
        <v>34308.712</v>
      </c>
      <c r="D104" s="21" t="str">
        <f t="shared" si="15"/>
        <v>vis</v>
      </c>
      <c r="E104" s="54">
        <f>VLOOKUP(C104,Active!C$21:E$972,3,FALSE)</f>
        <v>543.99929084307666</v>
      </c>
      <c r="F104" s="5" t="s">
        <v>41</v>
      </c>
      <c r="G104" s="21" t="str">
        <f t="shared" si="16"/>
        <v>34308.712</v>
      </c>
      <c r="H104" s="18">
        <f t="shared" si="17"/>
        <v>544</v>
      </c>
      <c r="I104" s="55" t="s">
        <v>243</v>
      </c>
      <c r="J104" s="56" t="s">
        <v>244</v>
      </c>
      <c r="K104" s="55">
        <v>544</v>
      </c>
      <c r="L104" s="55" t="s">
        <v>239</v>
      </c>
      <c r="M104" s="56" t="s">
        <v>107</v>
      </c>
      <c r="N104" s="56"/>
      <c r="O104" s="57" t="s">
        <v>199</v>
      </c>
      <c r="P104" s="57" t="s">
        <v>200</v>
      </c>
    </row>
    <row r="105" spans="1:16" ht="12.75" customHeight="1" thickBot="1" x14ac:dyDescent="0.25">
      <c r="A105" s="18" t="str">
        <f t="shared" si="12"/>
        <v> AJ 67.462 </v>
      </c>
      <c r="B105" s="5" t="str">
        <f t="shared" si="13"/>
        <v>I</v>
      </c>
      <c r="C105" s="18">
        <f t="shared" si="14"/>
        <v>34546.851000000002</v>
      </c>
      <c r="D105" s="21" t="str">
        <f t="shared" si="15"/>
        <v>vis</v>
      </c>
      <c r="E105" s="54">
        <f>VLOOKUP(C105,Active!C$21:E$972,3,FALSE)</f>
        <v>685.99942558098542</v>
      </c>
      <c r="F105" s="5" t="s">
        <v>41</v>
      </c>
      <c r="G105" s="21" t="str">
        <f t="shared" si="16"/>
        <v>34546.851</v>
      </c>
      <c r="H105" s="18">
        <f t="shared" si="17"/>
        <v>686</v>
      </c>
      <c r="I105" s="55" t="s">
        <v>245</v>
      </c>
      <c r="J105" s="56" t="s">
        <v>246</v>
      </c>
      <c r="K105" s="55">
        <v>686</v>
      </c>
      <c r="L105" s="55" t="s">
        <v>239</v>
      </c>
      <c r="M105" s="56" t="s">
        <v>107</v>
      </c>
      <c r="N105" s="56"/>
      <c r="O105" s="57" t="s">
        <v>108</v>
      </c>
      <c r="P105" s="57" t="s">
        <v>109</v>
      </c>
    </row>
    <row r="106" spans="1:16" ht="12.75" customHeight="1" thickBot="1" x14ac:dyDescent="0.25">
      <c r="A106" s="18" t="str">
        <f t="shared" si="12"/>
        <v> PASP 81.763 </v>
      </c>
      <c r="B106" s="5" t="str">
        <f t="shared" si="13"/>
        <v>I</v>
      </c>
      <c r="C106" s="18">
        <f t="shared" si="14"/>
        <v>34608.9018</v>
      </c>
      <c r="D106" s="21" t="str">
        <f t="shared" si="15"/>
        <v>vis</v>
      </c>
      <c r="E106" s="54">
        <f>VLOOKUP(C106,Active!C$21:E$972,3,FALSE)</f>
        <v>722.99975715453922</v>
      </c>
      <c r="F106" s="5" t="s">
        <v>41</v>
      </c>
      <c r="G106" s="21" t="str">
        <f t="shared" si="16"/>
        <v>34608.9018</v>
      </c>
      <c r="H106" s="18">
        <f t="shared" si="17"/>
        <v>723</v>
      </c>
      <c r="I106" s="55" t="s">
        <v>247</v>
      </c>
      <c r="J106" s="56" t="s">
        <v>248</v>
      </c>
      <c r="K106" s="55">
        <v>723</v>
      </c>
      <c r="L106" s="55" t="s">
        <v>249</v>
      </c>
      <c r="M106" s="56" t="s">
        <v>218</v>
      </c>
      <c r="N106" s="56" t="s">
        <v>219</v>
      </c>
      <c r="O106" s="57" t="s">
        <v>250</v>
      </c>
      <c r="P106" s="57" t="s">
        <v>251</v>
      </c>
    </row>
    <row r="107" spans="1:16" ht="12.75" customHeight="1" thickBot="1" x14ac:dyDescent="0.25">
      <c r="A107" s="18" t="str">
        <f t="shared" ref="A107:A138" si="18">P107</f>
        <v> PASP 81.763 </v>
      </c>
      <c r="B107" s="5" t="str">
        <f t="shared" ref="B107:B138" si="19">IF(H107=INT(H107),"I","II")</f>
        <v>II</v>
      </c>
      <c r="C107" s="18">
        <f t="shared" ref="C107:C138" si="20">1*G107</f>
        <v>34646.637300000002</v>
      </c>
      <c r="D107" s="21" t="str">
        <f t="shared" ref="D107:D138" si="21">VLOOKUP(F107,I$1:J$5,2,FALSE)</f>
        <v>vis</v>
      </c>
      <c r="E107" s="54">
        <f>VLOOKUP(C107,Active!C$21:E$972,3,FALSE)</f>
        <v>745.5010949631411</v>
      </c>
      <c r="F107" s="5" t="s">
        <v>41</v>
      </c>
      <c r="G107" s="21" t="str">
        <f t="shared" ref="G107:G138" si="22">MID(I107,3,LEN(I107)-3)</f>
        <v>34646.6373</v>
      </c>
      <c r="H107" s="18">
        <f t="shared" ref="H107:H138" si="23">1*K107</f>
        <v>745.5</v>
      </c>
      <c r="I107" s="55" t="s">
        <v>252</v>
      </c>
      <c r="J107" s="56" t="s">
        <v>253</v>
      </c>
      <c r="K107" s="55">
        <v>745.5</v>
      </c>
      <c r="L107" s="55" t="s">
        <v>254</v>
      </c>
      <c r="M107" s="56" t="s">
        <v>218</v>
      </c>
      <c r="N107" s="56" t="s">
        <v>219</v>
      </c>
      <c r="O107" s="57" t="s">
        <v>250</v>
      </c>
      <c r="P107" s="57" t="s">
        <v>251</v>
      </c>
    </row>
    <row r="108" spans="1:16" ht="12.75" customHeight="1" thickBot="1" x14ac:dyDescent="0.25">
      <c r="A108" s="18" t="str">
        <f t="shared" si="18"/>
        <v> PASP 81.763 </v>
      </c>
      <c r="B108" s="5" t="str">
        <f t="shared" si="19"/>
        <v>I</v>
      </c>
      <c r="C108" s="18">
        <f t="shared" si="20"/>
        <v>34650.827100000002</v>
      </c>
      <c r="D108" s="21" t="str">
        <f t="shared" si="21"/>
        <v>vis</v>
      </c>
      <c r="E108" s="54">
        <f>VLOOKUP(C108,Active!C$21:E$972,3,FALSE)</f>
        <v>747.99943485927281</v>
      </c>
      <c r="F108" s="5" t="s">
        <v>41</v>
      </c>
      <c r="G108" s="21" t="str">
        <f t="shared" si="22"/>
        <v>34650.8271</v>
      </c>
      <c r="H108" s="18">
        <f t="shared" si="23"/>
        <v>748</v>
      </c>
      <c r="I108" s="55" t="s">
        <v>255</v>
      </c>
      <c r="J108" s="56" t="s">
        <v>256</v>
      </c>
      <c r="K108" s="55">
        <v>748</v>
      </c>
      <c r="L108" s="55" t="s">
        <v>257</v>
      </c>
      <c r="M108" s="56" t="s">
        <v>218</v>
      </c>
      <c r="N108" s="56" t="s">
        <v>219</v>
      </c>
      <c r="O108" s="57" t="s">
        <v>250</v>
      </c>
      <c r="P108" s="57" t="s">
        <v>251</v>
      </c>
    </row>
    <row r="109" spans="1:16" ht="12.75" customHeight="1" thickBot="1" x14ac:dyDescent="0.25">
      <c r="A109" s="18" t="str">
        <f t="shared" si="18"/>
        <v> PASP 81.763 </v>
      </c>
      <c r="B109" s="5" t="str">
        <f t="shared" si="19"/>
        <v>II</v>
      </c>
      <c r="C109" s="18">
        <f t="shared" si="20"/>
        <v>34651.669000000002</v>
      </c>
      <c r="D109" s="21" t="str">
        <f t="shared" si="21"/>
        <v>vis</v>
      </c>
      <c r="E109" s="54">
        <f>VLOOKUP(C109,Active!C$21:E$972,3,FALSE)</f>
        <v>748.50145222491119</v>
      </c>
      <c r="F109" s="5" t="s">
        <v>41</v>
      </c>
      <c r="G109" s="21" t="str">
        <f t="shared" si="22"/>
        <v>34651.669</v>
      </c>
      <c r="H109" s="18">
        <f t="shared" si="23"/>
        <v>748.5</v>
      </c>
      <c r="I109" s="55" t="s">
        <v>258</v>
      </c>
      <c r="J109" s="56" t="s">
        <v>259</v>
      </c>
      <c r="K109" s="55">
        <v>748.5</v>
      </c>
      <c r="L109" s="55" t="s">
        <v>140</v>
      </c>
      <c r="M109" s="56" t="s">
        <v>218</v>
      </c>
      <c r="N109" s="56" t="s">
        <v>219</v>
      </c>
      <c r="O109" s="57" t="s">
        <v>250</v>
      </c>
      <c r="P109" s="57" t="s">
        <v>251</v>
      </c>
    </row>
    <row r="110" spans="1:16" ht="12.75" customHeight="1" thickBot="1" x14ac:dyDescent="0.25">
      <c r="A110" s="18" t="str">
        <f t="shared" si="18"/>
        <v> PASP 81.763 </v>
      </c>
      <c r="B110" s="5" t="str">
        <f t="shared" si="19"/>
        <v>I</v>
      </c>
      <c r="C110" s="18">
        <f t="shared" si="20"/>
        <v>34657.535000000003</v>
      </c>
      <c r="D110" s="21" t="str">
        <f t="shared" si="21"/>
        <v>vis</v>
      </c>
      <c r="E110" s="54">
        <f>VLOOKUP(C110,Active!C$21:E$972,3,FALSE)</f>
        <v>751.99929504096747</v>
      </c>
      <c r="F110" s="5" t="s">
        <v>41</v>
      </c>
      <c r="G110" s="21" t="str">
        <f t="shared" si="22"/>
        <v>34657.535</v>
      </c>
      <c r="H110" s="18">
        <f t="shared" si="23"/>
        <v>752</v>
      </c>
      <c r="I110" s="55" t="s">
        <v>260</v>
      </c>
      <c r="J110" s="56" t="s">
        <v>261</v>
      </c>
      <c r="K110" s="55">
        <v>752</v>
      </c>
      <c r="L110" s="55" t="s">
        <v>239</v>
      </c>
      <c r="M110" s="56" t="s">
        <v>218</v>
      </c>
      <c r="N110" s="56" t="s">
        <v>219</v>
      </c>
      <c r="O110" s="57" t="s">
        <v>250</v>
      </c>
      <c r="P110" s="57" t="s">
        <v>251</v>
      </c>
    </row>
    <row r="111" spans="1:16" ht="12.75" customHeight="1" thickBot="1" x14ac:dyDescent="0.25">
      <c r="A111" s="18" t="str">
        <f t="shared" si="18"/>
        <v> PASP 81.763 </v>
      </c>
      <c r="B111" s="5" t="str">
        <f t="shared" si="19"/>
        <v>II</v>
      </c>
      <c r="C111" s="18">
        <f t="shared" si="20"/>
        <v>34666.757299999997</v>
      </c>
      <c r="D111" s="21" t="str">
        <f t="shared" si="21"/>
        <v>vis</v>
      </c>
      <c r="E111" s="54">
        <f>VLOOKUP(C111,Active!C$21:E$972,3,FALSE)</f>
        <v>757.49846923163989</v>
      </c>
      <c r="F111" s="5" t="s">
        <v>41</v>
      </c>
      <c r="G111" s="21" t="str">
        <f t="shared" si="22"/>
        <v>34666.7573</v>
      </c>
      <c r="H111" s="18">
        <f t="shared" si="23"/>
        <v>757.5</v>
      </c>
      <c r="I111" s="55" t="s">
        <v>262</v>
      </c>
      <c r="J111" s="56" t="s">
        <v>263</v>
      </c>
      <c r="K111" s="55">
        <v>757.5</v>
      </c>
      <c r="L111" s="55" t="s">
        <v>264</v>
      </c>
      <c r="M111" s="56" t="s">
        <v>218</v>
      </c>
      <c r="N111" s="56" t="s">
        <v>219</v>
      </c>
      <c r="O111" s="57" t="s">
        <v>250</v>
      </c>
      <c r="P111" s="57" t="s">
        <v>251</v>
      </c>
    </row>
    <row r="112" spans="1:16" ht="12.75" customHeight="1" thickBot="1" x14ac:dyDescent="0.25">
      <c r="A112" s="18" t="str">
        <f t="shared" si="18"/>
        <v> BAOV 3.23 </v>
      </c>
      <c r="B112" s="5" t="str">
        <f t="shared" si="19"/>
        <v>I</v>
      </c>
      <c r="C112" s="18">
        <f t="shared" si="20"/>
        <v>35289.785000000003</v>
      </c>
      <c r="D112" s="21" t="str">
        <f t="shared" si="21"/>
        <v>vis</v>
      </c>
      <c r="E112" s="54">
        <f>VLOOKUP(C112,Active!C$21:E$972,3,FALSE)</f>
        <v>1129.0042593183086</v>
      </c>
      <c r="F112" s="5" t="s">
        <v>41</v>
      </c>
      <c r="G112" s="21" t="str">
        <f t="shared" si="22"/>
        <v>35289.785</v>
      </c>
      <c r="H112" s="18">
        <f t="shared" si="23"/>
        <v>1129</v>
      </c>
      <c r="I112" s="55" t="s">
        <v>265</v>
      </c>
      <c r="J112" s="56" t="s">
        <v>266</v>
      </c>
      <c r="K112" s="55">
        <v>1129</v>
      </c>
      <c r="L112" s="55" t="s">
        <v>267</v>
      </c>
      <c r="M112" s="56" t="s">
        <v>107</v>
      </c>
      <c r="N112" s="56"/>
      <c r="O112" s="57" t="s">
        <v>268</v>
      </c>
      <c r="P112" s="57" t="s">
        <v>269</v>
      </c>
    </row>
    <row r="113" spans="1:16" ht="12.75" customHeight="1" thickBot="1" x14ac:dyDescent="0.25">
      <c r="A113" s="18" t="str">
        <f t="shared" si="18"/>
        <v> AJ 64.263 </v>
      </c>
      <c r="B113" s="5" t="str">
        <f t="shared" si="19"/>
        <v>I</v>
      </c>
      <c r="C113" s="18">
        <f t="shared" si="20"/>
        <v>35430.648999999998</v>
      </c>
      <c r="D113" s="21" t="str">
        <f t="shared" si="21"/>
        <v>vis</v>
      </c>
      <c r="E113" s="54">
        <f>VLOOKUP(C113,Active!C$21:E$972,3,FALSE)</f>
        <v>1213.0001901810388</v>
      </c>
      <c r="F113" s="5" t="s">
        <v>41</v>
      </c>
      <c r="G113" s="21" t="str">
        <f t="shared" si="22"/>
        <v>35430.649</v>
      </c>
      <c r="H113" s="18">
        <f t="shared" si="23"/>
        <v>1213</v>
      </c>
      <c r="I113" s="55" t="s">
        <v>270</v>
      </c>
      <c r="J113" s="56" t="s">
        <v>271</v>
      </c>
      <c r="K113" s="55">
        <v>1213</v>
      </c>
      <c r="L113" s="55" t="s">
        <v>272</v>
      </c>
      <c r="M113" s="56" t="s">
        <v>107</v>
      </c>
      <c r="N113" s="56"/>
      <c r="O113" s="57" t="s">
        <v>199</v>
      </c>
      <c r="P113" s="57" t="s">
        <v>200</v>
      </c>
    </row>
    <row r="114" spans="1:16" ht="12.75" customHeight="1" thickBot="1" x14ac:dyDescent="0.25">
      <c r="A114" s="18" t="str">
        <f t="shared" si="18"/>
        <v> BKZ 38 </v>
      </c>
      <c r="B114" s="5" t="str">
        <f t="shared" si="19"/>
        <v>I</v>
      </c>
      <c r="C114" s="18">
        <f t="shared" si="20"/>
        <v>35464.188900000001</v>
      </c>
      <c r="D114" s="21" t="str">
        <f t="shared" si="21"/>
        <v>vis</v>
      </c>
      <c r="E114" s="54">
        <f>VLOOKUP(C114,Active!C$21:E$972,3,FALSE)</f>
        <v>1232.9997296058973</v>
      </c>
      <c r="F114" s="5" t="s">
        <v>41</v>
      </c>
      <c r="G114" s="21" t="str">
        <f t="shared" si="22"/>
        <v>35464.1889</v>
      </c>
      <c r="H114" s="18">
        <f t="shared" si="23"/>
        <v>1233</v>
      </c>
      <c r="I114" s="55" t="s">
        <v>273</v>
      </c>
      <c r="J114" s="56" t="s">
        <v>274</v>
      </c>
      <c r="K114" s="55">
        <v>1233</v>
      </c>
      <c r="L114" s="55" t="s">
        <v>275</v>
      </c>
      <c r="M114" s="56" t="s">
        <v>218</v>
      </c>
      <c r="N114" s="56" t="s">
        <v>219</v>
      </c>
      <c r="O114" s="57" t="s">
        <v>220</v>
      </c>
      <c r="P114" s="57" t="s">
        <v>221</v>
      </c>
    </row>
    <row r="115" spans="1:16" ht="12.75" customHeight="1" thickBot="1" x14ac:dyDescent="0.25">
      <c r="A115" s="18" t="str">
        <f t="shared" si="18"/>
        <v> AJ 64.263 </v>
      </c>
      <c r="B115" s="5" t="str">
        <f t="shared" si="19"/>
        <v>I</v>
      </c>
      <c r="C115" s="18">
        <f t="shared" si="20"/>
        <v>36037.74</v>
      </c>
      <c r="D115" s="21" t="str">
        <f t="shared" si="21"/>
        <v>vis</v>
      </c>
      <c r="E115" s="54">
        <f>VLOOKUP(C115,Active!C$21:E$972,3,FALSE)</f>
        <v>1575.0030700040445</v>
      </c>
      <c r="F115" s="5" t="s">
        <v>41</v>
      </c>
      <c r="G115" s="21" t="str">
        <f t="shared" si="22"/>
        <v>36037.740</v>
      </c>
      <c r="H115" s="18">
        <f t="shared" si="23"/>
        <v>1575</v>
      </c>
      <c r="I115" s="55" t="s">
        <v>276</v>
      </c>
      <c r="J115" s="56" t="s">
        <v>277</v>
      </c>
      <c r="K115" s="55">
        <v>1575</v>
      </c>
      <c r="L115" s="55" t="s">
        <v>278</v>
      </c>
      <c r="M115" s="56" t="s">
        <v>107</v>
      </c>
      <c r="N115" s="56"/>
      <c r="O115" s="57" t="s">
        <v>199</v>
      </c>
      <c r="P115" s="57" t="s">
        <v>200</v>
      </c>
    </row>
    <row r="116" spans="1:16" ht="12.75" customHeight="1" thickBot="1" x14ac:dyDescent="0.25">
      <c r="A116" s="18" t="str">
        <f t="shared" si="18"/>
        <v> BKZ 38 </v>
      </c>
      <c r="B116" s="5" t="str">
        <f t="shared" si="19"/>
        <v>I</v>
      </c>
      <c r="C116" s="18">
        <f t="shared" si="20"/>
        <v>36517.366600000001</v>
      </c>
      <c r="D116" s="21" t="str">
        <f t="shared" si="21"/>
        <v>vis</v>
      </c>
      <c r="E116" s="54">
        <f>VLOOKUP(C116,Active!C$21:E$972,3,FALSE)</f>
        <v>1861.0000794140308</v>
      </c>
      <c r="F116" s="5" t="s">
        <v>41</v>
      </c>
      <c r="G116" s="21" t="str">
        <f t="shared" si="22"/>
        <v>36517.3666</v>
      </c>
      <c r="H116" s="18">
        <f t="shared" si="23"/>
        <v>1861</v>
      </c>
      <c r="I116" s="55" t="s">
        <v>279</v>
      </c>
      <c r="J116" s="56" t="s">
        <v>280</v>
      </c>
      <c r="K116" s="55">
        <v>1861</v>
      </c>
      <c r="L116" s="55" t="s">
        <v>281</v>
      </c>
      <c r="M116" s="56" t="s">
        <v>218</v>
      </c>
      <c r="N116" s="56" t="s">
        <v>219</v>
      </c>
      <c r="O116" s="57" t="s">
        <v>220</v>
      </c>
      <c r="P116" s="57" t="s">
        <v>221</v>
      </c>
    </row>
    <row r="117" spans="1:16" ht="12.75" customHeight="1" thickBot="1" x14ac:dyDescent="0.25">
      <c r="A117" s="18" t="str">
        <f t="shared" si="18"/>
        <v> BKZ 38 </v>
      </c>
      <c r="B117" s="5" t="str">
        <f t="shared" si="19"/>
        <v>II</v>
      </c>
      <c r="C117" s="18">
        <f t="shared" si="20"/>
        <v>36518.205800000003</v>
      </c>
      <c r="D117" s="21" t="str">
        <f t="shared" si="21"/>
        <v>vis</v>
      </c>
      <c r="E117" s="54">
        <f>VLOOKUP(C117,Active!C$21:E$972,3,FALSE)</f>
        <v>1861.5004867940581</v>
      </c>
      <c r="F117" s="5" t="s">
        <v>41</v>
      </c>
      <c r="G117" s="21" t="str">
        <f t="shared" si="22"/>
        <v>36518.2058</v>
      </c>
      <c r="H117" s="18">
        <f t="shared" si="23"/>
        <v>1861.5</v>
      </c>
      <c r="I117" s="55" t="s">
        <v>282</v>
      </c>
      <c r="J117" s="56" t="s">
        <v>283</v>
      </c>
      <c r="K117" s="55">
        <v>1861.5</v>
      </c>
      <c r="L117" s="55" t="s">
        <v>284</v>
      </c>
      <c r="M117" s="56" t="s">
        <v>218</v>
      </c>
      <c r="N117" s="56" t="s">
        <v>219</v>
      </c>
      <c r="O117" s="57" t="s">
        <v>220</v>
      </c>
      <c r="P117" s="57" t="s">
        <v>221</v>
      </c>
    </row>
    <row r="118" spans="1:16" ht="12.75" customHeight="1" thickBot="1" x14ac:dyDescent="0.25">
      <c r="A118" s="18" t="str">
        <f t="shared" si="18"/>
        <v> MVS 707 </v>
      </c>
      <c r="B118" s="5" t="str">
        <f t="shared" si="19"/>
        <v>I</v>
      </c>
      <c r="C118" s="18">
        <f t="shared" si="20"/>
        <v>37513.519999999997</v>
      </c>
      <c r="D118" s="21" t="str">
        <f t="shared" si="21"/>
        <v>vis</v>
      </c>
      <c r="E118" s="54">
        <f>VLOOKUP(C118,Active!C$21:E$972,3,FALSE)</f>
        <v>2454.9973541973445</v>
      </c>
      <c r="F118" s="5" t="s">
        <v>41</v>
      </c>
      <c r="G118" s="21" t="str">
        <f t="shared" si="22"/>
        <v>37513.520</v>
      </c>
      <c r="H118" s="18">
        <f t="shared" si="23"/>
        <v>2455</v>
      </c>
      <c r="I118" s="55" t="s">
        <v>285</v>
      </c>
      <c r="J118" s="56" t="s">
        <v>286</v>
      </c>
      <c r="K118" s="55">
        <v>2455</v>
      </c>
      <c r="L118" s="55" t="s">
        <v>287</v>
      </c>
      <c r="M118" s="56" t="s">
        <v>107</v>
      </c>
      <c r="N118" s="56"/>
      <c r="O118" s="57" t="s">
        <v>288</v>
      </c>
      <c r="P118" s="57" t="s">
        <v>289</v>
      </c>
    </row>
    <row r="119" spans="1:16" ht="12.75" customHeight="1" thickBot="1" x14ac:dyDescent="0.25">
      <c r="A119" s="18" t="str">
        <f t="shared" si="18"/>
        <v> BKZ 38 </v>
      </c>
      <c r="B119" s="5" t="str">
        <f t="shared" si="19"/>
        <v>I</v>
      </c>
      <c r="C119" s="18">
        <f t="shared" si="20"/>
        <v>38293.345999999998</v>
      </c>
      <c r="D119" s="21" t="str">
        <f t="shared" si="21"/>
        <v>vis</v>
      </c>
      <c r="E119" s="54">
        <f>VLOOKUP(C119,Active!C$21:E$972,3,FALSE)</f>
        <v>2920.000554312081</v>
      </c>
      <c r="F119" s="5" t="s">
        <v>41</v>
      </c>
      <c r="G119" s="21" t="str">
        <f t="shared" si="22"/>
        <v>38293.3460</v>
      </c>
      <c r="H119" s="18">
        <f t="shared" si="23"/>
        <v>2920</v>
      </c>
      <c r="I119" s="55" t="s">
        <v>290</v>
      </c>
      <c r="J119" s="56" t="s">
        <v>291</v>
      </c>
      <c r="K119" s="55">
        <v>2920</v>
      </c>
      <c r="L119" s="55" t="s">
        <v>236</v>
      </c>
      <c r="M119" s="56" t="s">
        <v>218</v>
      </c>
      <c r="N119" s="56" t="s">
        <v>219</v>
      </c>
      <c r="O119" s="57" t="s">
        <v>220</v>
      </c>
      <c r="P119" s="57" t="s">
        <v>221</v>
      </c>
    </row>
    <row r="120" spans="1:16" ht="12.75" customHeight="1" thickBot="1" x14ac:dyDescent="0.25">
      <c r="A120" s="18" t="str">
        <f t="shared" si="18"/>
        <v>BAVM 18 </v>
      </c>
      <c r="B120" s="5" t="str">
        <f t="shared" si="19"/>
        <v>I</v>
      </c>
      <c r="C120" s="18">
        <f t="shared" si="20"/>
        <v>38910.464</v>
      </c>
      <c r="D120" s="21" t="str">
        <f t="shared" si="21"/>
        <v>vis</v>
      </c>
      <c r="E120" s="54">
        <f>VLOOKUP(C120,Active!C$21:E$972,3,FALSE)</f>
        <v>3287.9824436674071</v>
      </c>
      <c r="F120" s="5" t="s">
        <v>41</v>
      </c>
      <c r="G120" s="21" t="str">
        <f t="shared" si="22"/>
        <v>38910.464</v>
      </c>
      <c r="H120" s="18">
        <f t="shared" si="23"/>
        <v>3288</v>
      </c>
      <c r="I120" s="55" t="s">
        <v>292</v>
      </c>
      <c r="J120" s="56" t="s">
        <v>293</v>
      </c>
      <c r="K120" s="55">
        <v>3288</v>
      </c>
      <c r="L120" s="55" t="s">
        <v>294</v>
      </c>
      <c r="M120" s="56" t="s">
        <v>167</v>
      </c>
      <c r="N120" s="56"/>
      <c r="O120" s="57" t="s">
        <v>295</v>
      </c>
      <c r="P120" s="58" t="s">
        <v>296</v>
      </c>
    </row>
    <row r="121" spans="1:16" ht="12.75" customHeight="1" thickBot="1" x14ac:dyDescent="0.25">
      <c r="A121" s="18" t="str">
        <f t="shared" si="18"/>
        <v>BAVM 18 </v>
      </c>
      <c r="B121" s="5" t="str">
        <f t="shared" si="19"/>
        <v>I</v>
      </c>
      <c r="C121" s="18">
        <f t="shared" si="20"/>
        <v>38910.474000000002</v>
      </c>
      <c r="D121" s="21" t="str">
        <f t="shared" si="21"/>
        <v>vis</v>
      </c>
      <c r="E121" s="54">
        <f>VLOOKUP(C121,Active!C$21:E$972,3,FALSE)</f>
        <v>3287.9884065770848</v>
      </c>
      <c r="F121" s="5" t="s">
        <v>41</v>
      </c>
      <c r="G121" s="21" t="str">
        <f t="shared" si="22"/>
        <v>38910.474</v>
      </c>
      <c r="H121" s="18">
        <f t="shared" si="23"/>
        <v>3288</v>
      </c>
      <c r="I121" s="55" t="s">
        <v>297</v>
      </c>
      <c r="J121" s="56" t="s">
        <v>298</v>
      </c>
      <c r="K121" s="55">
        <v>3288</v>
      </c>
      <c r="L121" s="55" t="s">
        <v>212</v>
      </c>
      <c r="M121" s="56" t="s">
        <v>167</v>
      </c>
      <c r="N121" s="56"/>
      <c r="O121" s="57" t="s">
        <v>299</v>
      </c>
      <c r="P121" s="58" t="s">
        <v>296</v>
      </c>
    </row>
    <row r="122" spans="1:16" ht="12.75" customHeight="1" thickBot="1" x14ac:dyDescent="0.25">
      <c r="A122" s="18" t="str">
        <f t="shared" si="18"/>
        <v>BAVM 18 </v>
      </c>
      <c r="B122" s="5" t="str">
        <f t="shared" si="19"/>
        <v>I</v>
      </c>
      <c r="C122" s="18">
        <f t="shared" si="20"/>
        <v>38910.485999999997</v>
      </c>
      <c r="D122" s="21" t="str">
        <f t="shared" si="21"/>
        <v>vis</v>
      </c>
      <c r="E122" s="54">
        <f>VLOOKUP(C122,Active!C$21:E$972,3,FALSE)</f>
        <v>3287.9955620686933</v>
      </c>
      <c r="F122" s="5" t="s">
        <v>41</v>
      </c>
      <c r="G122" s="21" t="str">
        <f t="shared" si="22"/>
        <v>38910.486</v>
      </c>
      <c r="H122" s="18">
        <f t="shared" si="23"/>
        <v>3288</v>
      </c>
      <c r="I122" s="55" t="s">
        <v>300</v>
      </c>
      <c r="J122" s="56" t="s">
        <v>301</v>
      </c>
      <c r="K122" s="55">
        <v>3288</v>
      </c>
      <c r="L122" s="55" t="s">
        <v>302</v>
      </c>
      <c r="M122" s="56" t="s">
        <v>167</v>
      </c>
      <c r="N122" s="56"/>
      <c r="O122" s="57" t="s">
        <v>303</v>
      </c>
      <c r="P122" s="58" t="s">
        <v>296</v>
      </c>
    </row>
    <row r="123" spans="1:16" ht="12.75" customHeight="1" thickBot="1" x14ac:dyDescent="0.25">
      <c r="A123" s="18" t="str">
        <f t="shared" si="18"/>
        <v> AN 289.192 </v>
      </c>
      <c r="B123" s="5" t="str">
        <f t="shared" si="19"/>
        <v>I</v>
      </c>
      <c r="C123" s="18">
        <f t="shared" si="20"/>
        <v>39056.398000000001</v>
      </c>
      <c r="D123" s="21" t="str">
        <f t="shared" si="21"/>
        <v>vis</v>
      </c>
      <c r="E123" s="54">
        <f>VLOOKUP(C123,Active!C$21:E$972,3,FALSE)</f>
        <v>3375.0015697359718</v>
      </c>
      <c r="F123" s="5" t="s">
        <v>41</v>
      </c>
      <c r="G123" s="21" t="str">
        <f t="shared" si="22"/>
        <v>39056.398</v>
      </c>
      <c r="H123" s="18">
        <f t="shared" si="23"/>
        <v>3375</v>
      </c>
      <c r="I123" s="55" t="s">
        <v>304</v>
      </c>
      <c r="J123" s="56" t="s">
        <v>305</v>
      </c>
      <c r="K123" s="55">
        <v>3375</v>
      </c>
      <c r="L123" s="55" t="s">
        <v>306</v>
      </c>
      <c r="M123" s="56" t="s">
        <v>218</v>
      </c>
      <c r="N123" s="56" t="s">
        <v>219</v>
      </c>
      <c r="O123" s="57" t="s">
        <v>307</v>
      </c>
      <c r="P123" s="57" t="s">
        <v>308</v>
      </c>
    </row>
    <row r="124" spans="1:16" ht="12.75" customHeight="1" thickBot="1" x14ac:dyDescent="0.25">
      <c r="A124" s="18" t="str">
        <f t="shared" si="18"/>
        <v> MVS 4.66 </v>
      </c>
      <c r="B124" s="5" t="str">
        <f t="shared" si="19"/>
        <v>I</v>
      </c>
      <c r="C124" s="18">
        <f t="shared" si="20"/>
        <v>39056.406999999999</v>
      </c>
      <c r="D124" s="21" t="str">
        <f t="shared" si="21"/>
        <v>vis</v>
      </c>
      <c r="E124" s="54">
        <f>VLOOKUP(C124,Active!C$21:E$972,3,FALSE)</f>
        <v>3375.0069363546795</v>
      </c>
      <c r="F124" s="5" t="s">
        <v>41</v>
      </c>
      <c r="G124" s="21" t="str">
        <f t="shared" si="22"/>
        <v>39056.407</v>
      </c>
      <c r="H124" s="18">
        <f t="shared" si="23"/>
        <v>3375</v>
      </c>
      <c r="I124" s="55" t="s">
        <v>309</v>
      </c>
      <c r="J124" s="56" t="s">
        <v>310</v>
      </c>
      <c r="K124" s="55">
        <v>3375</v>
      </c>
      <c r="L124" s="55" t="s">
        <v>198</v>
      </c>
      <c r="M124" s="56" t="s">
        <v>167</v>
      </c>
      <c r="N124" s="56"/>
      <c r="O124" s="57" t="s">
        <v>311</v>
      </c>
      <c r="P124" s="57" t="s">
        <v>312</v>
      </c>
    </row>
    <row r="125" spans="1:16" ht="12.75" customHeight="1" thickBot="1" x14ac:dyDescent="0.25">
      <c r="A125" s="18" t="str">
        <f t="shared" si="18"/>
        <v> PASP 81.763 </v>
      </c>
      <c r="B125" s="5" t="str">
        <f t="shared" si="19"/>
        <v>I</v>
      </c>
      <c r="C125" s="18">
        <f t="shared" si="20"/>
        <v>39059.752699999997</v>
      </c>
      <c r="D125" s="21" t="str">
        <f t="shared" si="21"/>
        <v>vis</v>
      </c>
      <c r="E125" s="54">
        <f>VLOOKUP(C125,Active!C$21:E$972,3,FALSE)</f>
        <v>3377.0019470450425</v>
      </c>
      <c r="F125" s="5" t="s">
        <v>41</v>
      </c>
      <c r="G125" s="21" t="str">
        <f t="shared" si="22"/>
        <v>39059.7527</v>
      </c>
      <c r="H125" s="18">
        <f t="shared" si="23"/>
        <v>3377</v>
      </c>
      <c r="I125" s="55" t="s">
        <v>313</v>
      </c>
      <c r="J125" s="56" t="s">
        <v>314</v>
      </c>
      <c r="K125" s="55">
        <v>3377</v>
      </c>
      <c r="L125" s="55" t="s">
        <v>315</v>
      </c>
      <c r="M125" s="56" t="s">
        <v>218</v>
      </c>
      <c r="N125" s="56" t="s">
        <v>219</v>
      </c>
      <c r="O125" s="57" t="s">
        <v>250</v>
      </c>
      <c r="P125" s="57" t="s">
        <v>251</v>
      </c>
    </row>
    <row r="126" spans="1:16" ht="12.75" customHeight="1" thickBot="1" x14ac:dyDescent="0.25">
      <c r="A126" s="18" t="str">
        <f t="shared" si="18"/>
        <v> AN 291.112 </v>
      </c>
      <c r="B126" s="5" t="str">
        <f t="shared" si="19"/>
        <v>I</v>
      </c>
      <c r="C126" s="18">
        <f t="shared" si="20"/>
        <v>39321.370999999999</v>
      </c>
      <c r="D126" s="21" t="str">
        <f t="shared" si="21"/>
        <v>vis</v>
      </c>
      <c r="E126" s="54">
        <f>VLOOKUP(C126,Active!C$21:E$972,3,FALSE)</f>
        <v>3533.0025762989758</v>
      </c>
      <c r="F126" s="5" t="s">
        <v>41</v>
      </c>
      <c r="G126" s="21" t="str">
        <f t="shared" si="22"/>
        <v>39321.371</v>
      </c>
      <c r="H126" s="18">
        <f t="shared" si="23"/>
        <v>3533</v>
      </c>
      <c r="I126" s="55" t="s">
        <v>316</v>
      </c>
      <c r="J126" s="56" t="s">
        <v>317</v>
      </c>
      <c r="K126" s="55">
        <v>3533</v>
      </c>
      <c r="L126" s="55" t="s">
        <v>157</v>
      </c>
      <c r="M126" s="56" t="s">
        <v>167</v>
      </c>
      <c r="N126" s="56"/>
      <c r="O126" s="57" t="s">
        <v>318</v>
      </c>
      <c r="P126" s="57" t="s">
        <v>319</v>
      </c>
    </row>
    <row r="127" spans="1:16" ht="12.75" customHeight="1" thickBot="1" x14ac:dyDescent="0.25">
      <c r="A127" s="18" t="str">
        <f t="shared" si="18"/>
        <v> AN 291.111 </v>
      </c>
      <c r="B127" s="5" t="str">
        <f t="shared" si="19"/>
        <v>I</v>
      </c>
      <c r="C127" s="18">
        <f t="shared" si="20"/>
        <v>39430.377999999997</v>
      </c>
      <c r="D127" s="21" t="str">
        <f t="shared" si="21"/>
        <v>vis</v>
      </c>
      <c r="E127" s="54">
        <f>VLOOKUP(C127,Active!C$21:E$972,3,FALSE)</f>
        <v>3598.002465806258</v>
      </c>
      <c r="F127" s="5" t="s">
        <v>41</v>
      </c>
      <c r="G127" s="21" t="str">
        <f t="shared" si="22"/>
        <v>39430.378</v>
      </c>
      <c r="H127" s="18">
        <f t="shared" si="23"/>
        <v>3598</v>
      </c>
      <c r="I127" s="55" t="s">
        <v>320</v>
      </c>
      <c r="J127" s="56" t="s">
        <v>321</v>
      </c>
      <c r="K127" s="55">
        <v>3598</v>
      </c>
      <c r="L127" s="55" t="s">
        <v>157</v>
      </c>
      <c r="M127" s="56" t="s">
        <v>218</v>
      </c>
      <c r="N127" s="56" t="s">
        <v>219</v>
      </c>
      <c r="O127" s="57" t="s">
        <v>322</v>
      </c>
      <c r="P127" s="57" t="s">
        <v>323</v>
      </c>
    </row>
    <row r="128" spans="1:16" ht="12.75" customHeight="1" thickBot="1" x14ac:dyDescent="0.25">
      <c r="A128" s="18" t="str">
        <f t="shared" si="18"/>
        <v> AN 291.112 </v>
      </c>
      <c r="B128" s="5" t="str">
        <f t="shared" si="19"/>
        <v>I</v>
      </c>
      <c r="C128" s="18">
        <f t="shared" si="20"/>
        <v>39700.375999999997</v>
      </c>
      <c r="D128" s="21" t="str">
        <f t="shared" si="21"/>
        <v>vis</v>
      </c>
      <c r="E128" s="54">
        <f>VLOOKUP(C128,Active!C$21:E$972,3,FALSE)</f>
        <v>3758.9998344815499</v>
      </c>
      <c r="F128" s="5" t="s">
        <v>41</v>
      </c>
      <c r="G128" s="21" t="str">
        <f t="shared" si="22"/>
        <v>39700.376</v>
      </c>
      <c r="H128" s="18">
        <f t="shared" si="23"/>
        <v>3759</v>
      </c>
      <c r="I128" s="55" t="s">
        <v>324</v>
      </c>
      <c r="J128" s="56" t="s">
        <v>325</v>
      </c>
      <c r="K128" s="55">
        <v>3759</v>
      </c>
      <c r="L128" s="55" t="s">
        <v>186</v>
      </c>
      <c r="M128" s="56" t="s">
        <v>167</v>
      </c>
      <c r="N128" s="56"/>
      <c r="O128" s="57" t="s">
        <v>326</v>
      </c>
      <c r="P128" s="57" t="s">
        <v>319</v>
      </c>
    </row>
    <row r="129" spans="1:16" ht="12.75" customHeight="1" thickBot="1" x14ac:dyDescent="0.25">
      <c r="A129" s="18" t="str">
        <f t="shared" si="18"/>
        <v> AN 291.112 </v>
      </c>
      <c r="B129" s="5" t="str">
        <f t="shared" si="19"/>
        <v>I</v>
      </c>
      <c r="C129" s="18">
        <f t="shared" si="20"/>
        <v>39705.410000000003</v>
      </c>
      <c r="D129" s="21" t="str">
        <f t="shared" si="21"/>
        <v>vis</v>
      </c>
      <c r="E129" s="54">
        <f>VLOOKUP(C129,Active!C$21:E$972,3,FALSE)</f>
        <v>3762.0015632125501</v>
      </c>
      <c r="F129" s="5" t="s">
        <v>41</v>
      </c>
      <c r="G129" s="21" t="str">
        <f t="shared" si="22"/>
        <v>39705.410</v>
      </c>
      <c r="H129" s="18">
        <f t="shared" si="23"/>
        <v>3762</v>
      </c>
      <c r="I129" s="55" t="s">
        <v>327</v>
      </c>
      <c r="J129" s="56" t="s">
        <v>328</v>
      </c>
      <c r="K129" s="55">
        <v>3762</v>
      </c>
      <c r="L129" s="55" t="s">
        <v>306</v>
      </c>
      <c r="M129" s="56" t="s">
        <v>167</v>
      </c>
      <c r="N129" s="56"/>
      <c r="O129" s="57" t="s">
        <v>329</v>
      </c>
      <c r="P129" s="57" t="s">
        <v>319</v>
      </c>
    </row>
    <row r="130" spans="1:16" ht="12.75" customHeight="1" thickBot="1" x14ac:dyDescent="0.25">
      <c r="A130" s="18" t="str">
        <f t="shared" si="18"/>
        <v> ASS 19.402 </v>
      </c>
      <c r="B130" s="5" t="str">
        <f t="shared" si="19"/>
        <v>I</v>
      </c>
      <c r="C130" s="18">
        <f t="shared" si="20"/>
        <v>39725.53</v>
      </c>
      <c r="D130" s="21" t="str">
        <f t="shared" si="21"/>
        <v>vis</v>
      </c>
      <c r="E130" s="54">
        <f>VLOOKUP(C130,Active!C$21:E$972,3,FALSE)</f>
        <v>3773.9989374810489</v>
      </c>
      <c r="F130" s="5" t="s">
        <v>41</v>
      </c>
      <c r="G130" s="21" t="str">
        <f t="shared" si="22"/>
        <v>39725.5300</v>
      </c>
      <c r="H130" s="18">
        <f t="shared" si="23"/>
        <v>3774</v>
      </c>
      <c r="I130" s="55" t="s">
        <v>330</v>
      </c>
      <c r="J130" s="56" t="s">
        <v>331</v>
      </c>
      <c r="K130" s="55">
        <v>3774</v>
      </c>
      <c r="L130" s="55" t="s">
        <v>332</v>
      </c>
      <c r="M130" s="56" t="s">
        <v>218</v>
      </c>
      <c r="N130" s="56" t="s">
        <v>219</v>
      </c>
      <c r="O130" s="57" t="s">
        <v>333</v>
      </c>
      <c r="P130" s="57" t="s">
        <v>334</v>
      </c>
    </row>
    <row r="131" spans="1:16" ht="12.75" customHeight="1" thickBot="1" x14ac:dyDescent="0.25">
      <c r="A131" s="18" t="str">
        <f t="shared" si="18"/>
        <v> ASS 19.402 </v>
      </c>
      <c r="B131" s="5" t="str">
        <f t="shared" si="19"/>
        <v>I</v>
      </c>
      <c r="C131" s="18">
        <f t="shared" si="20"/>
        <v>39730.565000000002</v>
      </c>
      <c r="D131" s="21" t="str">
        <f t="shared" si="21"/>
        <v>vis</v>
      </c>
      <c r="E131" s="54">
        <f>VLOOKUP(C131,Active!C$21:E$972,3,FALSE)</f>
        <v>3777.0012625030145</v>
      </c>
      <c r="F131" s="5" t="s">
        <v>41</v>
      </c>
      <c r="G131" s="21" t="str">
        <f t="shared" si="22"/>
        <v>39730.5650</v>
      </c>
      <c r="H131" s="18">
        <f t="shared" si="23"/>
        <v>3777</v>
      </c>
      <c r="I131" s="55" t="s">
        <v>335</v>
      </c>
      <c r="J131" s="56" t="s">
        <v>336</v>
      </c>
      <c r="K131" s="55">
        <v>3777</v>
      </c>
      <c r="L131" s="55" t="s">
        <v>337</v>
      </c>
      <c r="M131" s="56" t="s">
        <v>218</v>
      </c>
      <c r="N131" s="56" t="s">
        <v>219</v>
      </c>
      <c r="O131" s="57" t="s">
        <v>333</v>
      </c>
      <c r="P131" s="57" t="s">
        <v>334</v>
      </c>
    </row>
    <row r="132" spans="1:16" ht="12.75" customHeight="1" thickBot="1" x14ac:dyDescent="0.25">
      <c r="A132" s="18" t="str">
        <f t="shared" si="18"/>
        <v> ASS 19.402 </v>
      </c>
      <c r="B132" s="5" t="str">
        <f t="shared" si="19"/>
        <v>II</v>
      </c>
      <c r="C132" s="18">
        <f t="shared" si="20"/>
        <v>39783.39</v>
      </c>
      <c r="D132" s="21" t="str">
        <f t="shared" si="21"/>
        <v>vis</v>
      </c>
      <c r="E132" s="54">
        <f>VLOOKUP(C132,Active!C$21:E$972,3,FALSE)</f>
        <v>3808.5003328675052</v>
      </c>
      <c r="F132" s="5" t="s">
        <v>41</v>
      </c>
      <c r="G132" s="21" t="str">
        <f t="shared" si="22"/>
        <v>39783.390</v>
      </c>
      <c r="H132" s="18">
        <f t="shared" si="23"/>
        <v>3808.5</v>
      </c>
      <c r="I132" s="55" t="s">
        <v>338</v>
      </c>
      <c r="J132" s="56" t="s">
        <v>339</v>
      </c>
      <c r="K132" s="55">
        <v>3808.5</v>
      </c>
      <c r="L132" s="55" t="s">
        <v>340</v>
      </c>
      <c r="M132" s="56" t="s">
        <v>218</v>
      </c>
      <c r="N132" s="56" t="s">
        <v>219</v>
      </c>
      <c r="O132" s="57" t="s">
        <v>333</v>
      </c>
      <c r="P132" s="57" t="s">
        <v>334</v>
      </c>
    </row>
    <row r="133" spans="1:16" ht="12.75" customHeight="1" thickBot="1" x14ac:dyDescent="0.25">
      <c r="A133" s="18" t="str">
        <f t="shared" si="18"/>
        <v> ASS 19.402 </v>
      </c>
      <c r="B133" s="5" t="str">
        <f t="shared" si="19"/>
        <v>I</v>
      </c>
      <c r="C133" s="18">
        <f t="shared" si="20"/>
        <v>40483.550499999998</v>
      </c>
      <c r="D133" s="21" t="str">
        <f t="shared" si="21"/>
        <v>PE</v>
      </c>
      <c r="E133" s="54">
        <f>VLOOKUP(C133,Active!C$21:E$972,3,FALSE)</f>
        <v>4225.9997149013598</v>
      </c>
      <c r="F133" s="5" t="str">
        <f>LEFT(M133,1)</f>
        <v>E</v>
      </c>
      <c r="G133" s="21" t="str">
        <f t="shared" si="22"/>
        <v>40483.5505</v>
      </c>
      <c r="H133" s="18">
        <f t="shared" si="23"/>
        <v>4226</v>
      </c>
      <c r="I133" s="55" t="s">
        <v>346</v>
      </c>
      <c r="J133" s="56" t="s">
        <v>347</v>
      </c>
      <c r="K133" s="55">
        <v>4226</v>
      </c>
      <c r="L133" s="55" t="s">
        <v>275</v>
      </c>
      <c r="M133" s="56" t="s">
        <v>218</v>
      </c>
      <c r="N133" s="56" t="s">
        <v>219</v>
      </c>
      <c r="O133" s="57" t="s">
        <v>333</v>
      </c>
      <c r="P133" s="57" t="s">
        <v>334</v>
      </c>
    </row>
    <row r="134" spans="1:16" ht="12.75" customHeight="1" thickBot="1" x14ac:dyDescent="0.25">
      <c r="A134" s="18" t="str">
        <f t="shared" si="18"/>
        <v> ASS 19.402 </v>
      </c>
      <c r="B134" s="5" t="str">
        <f t="shared" si="19"/>
        <v>II</v>
      </c>
      <c r="C134" s="18">
        <f t="shared" si="20"/>
        <v>40494.452899999997</v>
      </c>
      <c r="D134" s="21" t="str">
        <f t="shared" si="21"/>
        <v>PE</v>
      </c>
      <c r="E134" s="54">
        <f>VLOOKUP(C134,Active!C$21:E$972,3,FALSE)</f>
        <v>4232.5007175467326</v>
      </c>
      <c r="F134" s="5" t="str">
        <f>LEFT(M134,1)</f>
        <v>E</v>
      </c>
      <c r="G134" s="21" t="str">
        <f t="shared" si="22"/>
        <v>40494.4529</v>
      </c>
      <c r="H134" s="18">
        <f t="shared" si="23"/>
        <v>4232.5</v>
      </c>
      <c r="I134" s="55" t="s">
        <v>348</v>
      </c>
      <c r="J134" s="56" t="s">
        <v>349</v>
      </c>
      <c r="K134" s="55">
        <v>4232.5</v>
      </c>
      <c r="L134" s="55" t="s">
        <v>350</v>
      </c>
      <c r="M134" s="56" t="s">
        <v>218</v>
      </c>
      <c r="N134" s="56" t="s">
        <v>219</v>
      </c>
      <c r="O134" s="57" t="s">
        <v>333</v>
      </c>
      <c r="P134" s="57" t="s">
        <v>334</v>
      </c>
    </row>
    <row r="135" spans="1:16" ht="12.75" customHeight="1" thickBot="1" x14ac:dyDescent="0.25">
      <c r="A135" s="18" t="str">
        <f t="shared" si="18"/>
        <v> ASS 19.402 </v>
      </c>
      <c r="B135" s="5" t="str">
        <f t="shared" si="19"/>
        <v>I</v>
      </c>
      <c r="C135" s="18">
        <f t="shared" si="20"/>
        <v>40847.467900000003</v>
      </c>
      <c r="D135" s="21" t="str">
        <f t="shared" si="21"/>
        <v>vis</v>
      </c>
      <c r="E135" s="54">
        <f>VLOOKUP(C135,Active!C$21:E$972,3,FALSE)</f>
        <v>4443.0003734808852</v>
      </c>
      <c r="F135" s="5" t="s">
        <v>41</v>
      </c>
      <c r="G135" s="21" t="str">
        <f t="shared" si="22"/>
        <v>40847.4679</v>
      </c>
      <c r="H135" s="18">
        <f t="shared" si="23"/>
        <v>4443</v>
      </c>
      <c r="I135" s="55" t="s">
        <v>377</v>
      </c>
      <c r="J135" s="56" t="s">
        <v>378</v>
      </c>
      <c r="K135" s="55">
        <v>4443</v>
      </c>
      <c r="L135" s="55" t="s">
        <v>379</v>
      </c>
      <c r="M135" s="56" t="s">
        <v>218</v>
      </c>
      <c r="N135" s="56" t="s">
        <v>219</v>
      </c>
      <c r="O135" s="57" t="s">
        <v>333</v>
      </c>
      <c r="P135" s="57" t="s">
        <v>334</v>
      </c>
    </row>
    <row r="136" spans="1:16" ht="12.75" customHeight="1" thickBot="1" x14ac:dyDescent="0.25">
      <c r="A136" s="18" t="str">
        <f t="shared" si="18"/>
        <v> PZ 21.455 </v>
      </c>
      <c r="B136" s="5" t="str">
        <f t="shared" si="19"/>
        <v>I</v>
      </c>
      <c r="C136" s="18">
        <f t="shared" si="20"/>
        <v>42311.512799999997</v>
      </c>
      <c r="D136" s="21" t="str">
        <f t="shared" si="21"/>
        <v>vis</v>
      </c>
      <c r="E136" s="54">
        <f>VLOOKUP(C136,Active!C$21:E$972,3,FALSE)</f>
        <v>5315.9971235400726</v>
      </c>
      <c r="F136" s="5" t="s">
        <v>41</v>
      </c>
      <c r="G136" s="21" t="str">
        <f t="shared" si="22"/>
        <v>42311.5128</v>
      </c>
      <c r="H136" s="18">
        <f t="shared" si="23"/>
        <v>5316</v>
      </c>
      <c r="I136" s="55" t="s">
        <v>414</v>
      </c>
      <c r="J136" s="56" t="s">
        <v>415</v>
      </c>
      <c r="K136" s="55">
        <v>5316</v>
      </c>
      <c r="L136" s="55" t="s">
        <v>416</v>
      </c>
      <c r="M136" s="56" t="s">
        <v>218</v>
      </c>
      <c r="N136" s="56" t="s">
        <v>219</v>
      </c>
      <c r="O136" s="57" t="s">
        <v>417</v>
      </c>
      <c r="P136" s="57" t="s">
        <v>418</v>
      </c>
    </row>
    <row r="137" spans="1:16" ht="12.75" customHeight="1" thickBot="1" x14ac:dyDescent="0.25">
      <c r="A137" s="18" t="str">
        <f t="shared" si="18"/>
        <v> VSSC 72.25 </v>
      </c>
      <c r="B137" s="5" t="str">
        <f t="shared" si="19"/>
        <v>I</v>
      </c>
      <c r="C137" s="18">
        <f t="shared" si="20"/>
        <v>47436.533900000002</v>
      </c>
      <c r="D137" s="21" t="str">
        <f t="shared" si="21"/>
        <v>vis</v>
      </c>
      <c r="E137" s="54">
        <f>VLOOKUP(C137,Active!C$21:E$972,3,FALSE)</f>
        <v>8372.0009143287189</v>
      </c>
      <c r="F137" s="5" t="s">
        <v>41</v>
      </c>
      <c r="G137" s="21" t="str">
        <f t="shared" si="22"/>
        <v>47436.5339</v>
      </c>
      <c r="H137" s="18">
        <f t="shared" si="23"/>
        <v>8372</v>
      </c>
      <c r="I137" s="55" t="s">
        <v>476</v>
      </c>
      <c r="J137" s="56" t="s">
        <v>477</v>
      </c>
      <c r="K137" s="55">
        <v>8372</v>
      </c>
      <c r="L137" s="55" t="s">
        <v>440</v>
      </c>
      <c r="M137" s="56" t="s">
        <v>218</v>
      </c>
      <c r="N137" s="56" t="s">
        <v>219</v>
      </c>
      <c r="O137" s="57" t="s">
        <v>460</v>
      </c>
      <c r="P137" s="57" t="s">
        <v>478</v>
      </c>
    </row>
    <row r="138" spans="1:16" ht="12.75" customHeight="1" thickBot="1" x14ac:dyDescent="0.25">
      <c r="A138" s="18" t="str">
        <f t="shared" si="18"/>
        <v>IBVS 4555/4653 </v>
      </c>
      <c r="B138" s="5" t="str">
        <f t="shared" si="19"/>
        <v>I</v>
      </c>
      <c r="C138" s="18">
        <f t="shared" si="20"/>
        <v>50230.460800000001</v>
      </c>
      <c r="D138" s="21" t="str">
        <f t="shared" si="21"/>
        <v>vis</v>
      </c>
      <c r="E138" s="54">
        <f>VLOOKUP(C138,Active!C$21:E$972,3,FALSE)</f>
        <v>10037.99428898748</v>
      </c>
      <c r="F138" s="5" t="s">
        <v>41</v>
      </c>
      <c r="G138" s="21" t="str">
        <f t="shared" si="22"/>
        <v>50230.4608</v>
      </c>
      <c r="H138" s="18">
        <f t="shared" si="23"/>
        <v>10038</v>
      </c>
      <c r="I138" s="55" t="s">
        <v>492</v>
      </c>
      <c r="J138" s="56" t="s">
        <v>493</v>
      </c>
      <c r="K138" s="55">
        <v>10038</v>
      </c>
      <c r="L138" s="55" t="s">
        <v>494</v>
      </c>
      <c r="M138" s="56" t="s">
        <v>218</v>
      </c>
      <c r="N138" s="56" t="s">
        <v>219</v>
      </c>
      <c r="O138" s="57" t="s">
        <v>491</v>
      </c>
      <c r="P138" s="58" t="s">
        <v>495</v>
      </c>
    </row>
    <row r="139" spans="1:16" ht="12.75" customHeight="1" thickBot="1" x14ac:dyDescent="0.25">
      <c r="A139" s="18" t="str">
        <f t="shared" ref="A139:A146" si="24">P139</f>
        <v>IBVS 4633/4653 </v>
      </c>
      <c r="B139" s="5" t="str">
        <f t="shared" ref="B139:B146" si="25">IF(H139=INT(H139),"I","II")</f>
        <v>II</v>
      </c>
      <c r="C139" s="18">
        <f t="shared" ref="C139:C146" si="26">1*G139</f>
        <v>50962.4954</v>
      </c>
      <c r="D139" s="21" t="str">
        <f t="shared" ref="D139:D146" si="27">VLOOKUP(F139,I$1:J$5,2,FALSE)</f>
        <v>vis</v>
      </c>
      <c r="E139" s="54">
        <f>VLOOKUP(C139,Active!C$21:E$972,3,FALSE)</f>
        <v>10474.499908952332</v>
      </c>
      <c r="F139" s="5" t="s">
        <v>41</v>
      </c>
      <c r="G139" s="21" t="str">
        <f t="shared" ref="G139:G146" si="28">MID(I139,3,LEN(I139)-3)</f>
        <v>50962.4954</v>
      </c>
      <c r="H139" s="18">
        <f t="shared" ref="H139:H146" si="29">1*K139</f>
        <v>10474.5</v>
      </c>
      <c r="I139" s="55" t="s">
        <v>496</v>
      </c>
      <c r="J139" s="56" t="s">
        <v>497</v>
      </c>
      <c r="K139" s="55">
        <v>10474.5</v>
      </c>
      <c r="L139" s="55" t="s">
        <v>498</v>
      </c>
      <c r="M139" s="56" t="s">
        <v>218</v>
      </c>
      <c r="N139" s="56" t="s">
        <v>499</v>
      </c>
      <c r="O139" s="57" t="s">
        <v>486</v>
      </c>
      <c r="P139" s="58" t="s">
        <v>500</v>
      </c>
    </row>
    <row r="140" spans="1:16" ht="12.75" customHeight="1" thickBot="1" x14ac:dyDescent="0.25">
      <c r="A140" s="18" t="str">
        <f t="shared" si="24"/>
        <v>IBVS 4633/4653 </v>
      </c>
      <c r="B140" s="5" t="str">
        <f t="shared" si="25"/>
        <v>II</v>
      </c>
      <c r="C140" s="18">
        <f t="shared" si="26"/>
        <v>51014.483</v>
      </c>
      <c r="D140" s="21" t="str">
        <f t="shared" si="27"/>
        <v>vis</v>
      </c>
      <c r="E140" s="54">
        <f>VLOOKUP(C140,Active!C$21:E$972,3,FALSE)</f>
        <v>10505.499645260539</v>
      </c>
      <c r="F140" s="5" t="s">
        <v>41</v>
      </c>
      <c r="G140" s="21" t="str">
        <f t="shared" si="28"/>
        <v>51014.4830</v>
      </c>
      <c r="H140" s="18">
        <f t="shared" si="29"/>
        <v>10505.5</v>
      </c>
      <c r="I140" s="55" t="s">
        <v>501</v>
      </c>
      <c r="J140" s="56" t="s">
        <v>502</v>
      </c>
      <c r="K140" s="55">
        <v>10505.5</v>
      </c>
      <c r="L140" s="55" t="s">
        <v>503</v>
      </c>
      <c r="M140" s="56" t="s">
        <v>218</v>
      </c>
      <c r="N140" s="56" t="s">
        <v>499</v>
      </c>
      <c r="O140" s="57" t="s">
        <v>486</v>
      </c>
      <c r="P140" s="58" t="s">
        <v>500</v>
      </c>
    </row>
    <row r="141" spans="1:16" ht="12.75" customHeight="1" thickBot="1" x14ac:dyDescent="0.25">
      <c r="A141" s="18" t="str">
        <f t="shared" si="24"/>
        <v>BAVM 143 </v>
      </c>
      <c r="B141" s="5" t="str">
        <f t="shared" si="25"/>
        <v>I</v>
      </c>
      <c r="C141" s="18">
        <f t="shared" si="26"/>
        <v>52053.411</v>
      </c>
      <c r="D141" s="21" t="str">
        <f t="shared" si="27"/>
        <v>vis</v>
      </c>
      <c r="E141" s="54">
        <f>VLOOKUP(C141,Active!C$21:E$972,3,FALSE)</f>
        <v>11125.003027667388</v>
      </c>
      <c r="F141" s="5" t="s">
        <v>41</v>
      </c>
      <c r="G141" s="21" t="str">
        <f t="shared" si="28"/>
        <v>52053.411</v>
      </c>
      <c r="H141" s="18">
        <f t="shared" si="29"/>
        <v>11125</v>
      </c>
      <c r="I141" s="55" t="s">
        <v>511</v>
      </c>
      <c r="J141" s="56" t="s">
        <v>512</v>
      </c>
      <c r="K141" s="55">
        <v>11125</v>
      </c>
      <c r="L141" s="55" t="s">
        <v>278</v>
      </c>
      <c r="M141" s="56" t="s">
        <v>167</v>
      </c>
      <c r="N141" s="56"/>
      <c r="O141" s="57" t="s">
        <v>513</v>
      </c>
      <c r="P141" s="58" t="s">
        <v>514</v>
      </c>
    </row>
    <row r="142" spans="1:16" ht="12.75" customHeight="1" thickBot="1" x14ac:dyDescent="0.25">
      <c r="A142" s="18" t="str">
        <f t="shared" si="24"/>
        <v>BAVM 157 </v>
      </c>
      <c r="B142" s="5" t="str">
        <f t="shared" si="25"/>
        <v>I</v>
      </c>
      <c r="C142" s="18">
        <f t="shared" si="26"/>
        <v>52442.493000000002</v>
      </c>
      <c r="D142" s="21" t="str">
        <f t="shared" si="27"/>
        <v>vis</v>
      </c>
      <c r="E142" s="54">
        <f>VLOOKUP(C142,Active!C$21:E$972,3,FALSE)</f>
        <v>11357.009109930665</v>
      </c>
      <c r="F142" s="5" t="s">
        <v>41</v>
      </c>
      <c r="G142" s="21" t="str">
        <f t="shared" si="28"/>
        <v>52442.493</v>
      </c>
      <c r="H142" s="18">
        <f t="shared" si="29"/>
        <v>11357</v>
      </c>
      <c r="I142" s="55" t="s">
        <v>515</v>
      </c>
      <c r="J142" s="56" t="s">
        <v>516</v>
      </c>
      <c r="K142" s="55">
        <v>11357</v>
      </c>
      <c r="L142" s="55" t="s">
        <v>517</v>
      </c>
      <c r="M142" s="56" t="s">
        <v>167</v>
      </c>
      <c r="N142" s="56"/>
      <c r="O142" s="57" t="s">
        <v>513</v>
      </c>
      <c r="P142" s="58" t="s">
        <v>518</v>
      </c>
    </row>
    <row r="143" spans="1:16" ht="12.75" customHeight="1" thickBot="1" x14ac:dyDescent="0.25">
      <c r="A143" s="18" t="str">
        <f t="shared" si="24"/>
        <v>BAVM 193 </v>
      </c>
      <c r="B143" s="5" t="str">
        <f t="shared" si="25"/>
        <v>I</v>
      </c>
      <c r="C143" s="18">
        <f t="shared" si="26"/>
        <v>54337.527000000002</v>
      </c>
      <c r="D143" s="21" t="str">
        <f t="shared" si="27"/>
        <v>vis</v>
      </c>
      <c r="E143" s="54">
        <f>VLOOKUP(C143,Active!C$21:E$972,3,FALSE)</f>
        <v>12487.000767462252</v>
      </c>
      <c r="F143" s="5" t="s">
        <v>41</v>
      </c>
      <c r="G143" s="21" t="str">
        <f t="shared" si="28"/>
        <v>54337.5270</v>
      </c>
      <c r="H143" s="18">
        <f t="shared" si="29"/>
        <v>12487</v>
      </c>
      <c r="I143" s="55" t="s">
        <v>552</v>
      </c>
      <c r="J143" s="56" t="s">
        <v>553</v>
      </c>
      <c r="K143" s="55">
        <v>12487</v>
      </c>
      <c r="L143" s="55" t="s">
        <v>554</v>
      </c>
      <c r="M143" s="56" t="s">
        <v>534</v>
      </c>
      <c r="N143" s="56" t="s">
        <v>555</v>
      </c>
      <c r="O143" s="57" t="s">
        <v>556</v>
      </c>
      <c r="P143" s="58" t="s">
        <v>557</v>
      </c>
    </row>
    <row r="144" spans="1:16" ht="12.75" customHeight="1" thickBot="1" x14ac:dyDescent="0.25">
      <c r="A144" s="18" t="str">
        <f t="shared" si="24"/>
        <v>BAVM 203 </v>
      </c>
      <c r="B144" s="5" t="str">
        <f t="shared" si="25"/>
        <v>I</v>
      </c>
      <c r="C144" s="18">
        <f t="shared" si="26"/>
        <v>54706.474300000002</v>
      </c>
      <c r="D144" s="21" t="str">
        <f t="shared" si="27"/>
        <v>vis</v>
      </c>
      <c r="E144" s="54">
        <f>VLOOKUP(C144,Active!C$21:E$972,3,FALSE)</f>
        <v>12707.000709979804</v>
      </c>
      <c r="F144" s="5" t="s">
        <v>41</v>
      </c>
      <c r="G144" s="21" t="str">
        <f t="shared" si="28"/>
        <v>54706.4743</v>
      </c>
      <c r="H144" s="18">
        <f t="shared" si="29"/>
        <v>12707</v>
      </c>
      <c r="I144" s="55" t="s">
        <v>585</v>
      </c>
      <c r="J144" s="56" t="s">
        <v>586</v>
      </c>
      <c r="K144" s="55" t="s">
        <v>587</v>
      </c>
      <c r="L144" s="55" t="s">
        <v>350</v>
      </c>
      <c r="M144" s="56" t="s">
        <v>534</v>
      </c>
      <c r="N144" s="56" t="s">
        <v>555</v>
      </c>
      <c r="O144" s="57" t="s">
        <v>556</v>
      </c>
      <c r="P144" s="58" t="s">
        <v>588</v>
      </c>
    </row>
    <row r="145" spans="1:16" ht="12.75" customHeight="1" thickBot="1" x14ac:dyDescent="0.25">
      <c r="A145" s="18" t="str">
        <f t="shared" si="24"/>
        <v>BAVM 212 </v>
      </c>
      <c r="B145" s="5" t="str">
        <f t="shared" si="25"/>
        <v>II</v>
      </c>
      <c r="C145" s="18">
        <f t="shared" si="26"/>
        <v>55059.487800000003</v>
      </c>
      <c r="D145" s="21" t="str">
        <f t="shared" si="27"/>
        <v>vis</v>
      </c>
      <c r="E145" s="54">
        <f>VLOOKUP(C145,Active!C$21:E$972,3,FALSE)</f>
        <v>12917.499471477502</v>
      </c>
      <c r="F145" s="5" t="s">
        <v>41</v>
      </c>
      <c r="G145" s="21" t="str">
        <f t="shared" si="28"/>
        <v>55059.4878</v>
      </c>
      <c r="H145" s="18">
        <f t="shared" si="29"/>
        <v>12917.5</v>
      </c>
      <c r="I145" s="55" t="s">
        <v>589</v>
      </c>
      <c r="J145" s="56" t="s">
        <v>590</v>
      </c>
      <c r="K145" s="55" t="s">
        <v>591</v>
      </c>
      <c r="L145" s="55" t="s">
        <v>257</v>
      </c>
      <c r="M145" s="56" t="s">
        <v>534</v>
      </c>
      <c r="N145" s="56" t="s">
        <v>555</v>
      </c>
      <c r="O145" s="57" t="s">
        <v>556</v>
      </c>
      <c r="P145" s="58" t="s">
        <v>592</v>
      </c>
    </row>
    <row r="146" spans="1:16" ht="12.75" customHeight="1" thickBot="1" x14ac:dyDescent="0.25">
      <c r="A146" s="18" t="str">
        <f t="shared" si="24"/>
        <v>BAVM 225 </v>
      </c>
      <c r="B146" s="5" t="str">
        <f t="shared" si="25"/>
        <v>I</v>
      </c>
      <c r="C146" s="18">
        <f t="shared" si="26"/>
        <v>55858.595099999999</v>
      </c>
      <c r="D146" s="21" t="str">
        <f t="shared" si="27"/>
        <v>vis</v>
      </c>
      <c r="E146" s="54">
        <f>VLOOKUP(C146,Active!C$21:E$972,3,FALSE)</f>
        <v>13393.999936626195</v>
      </c>
      <c r="F146" s="5" t="s">
        <v>41</v>
      </c>
      <c r="G146" s="21" t="str">
        <f t="shared" si="28"/>
        <v>55858.5951</v>
      </c>
      <c r="H146" s="18">
        <f t="shared" si="29"/>
        <v>13394</v>
      </c>
      <c r="I146" s="55" t="s">
        <v>593</v>
      </c>
      <c r="J146" s="56" t="s">
        <v>594</v>
      </c>
      <c r="K146" s="55" t="s">
        <v>595</v>
      </c>
      <c r="L146" s="55" t="s">
        <v>596</v>
      </c>
      <c r="M146" s="56" t="s">
        <v>534</v>
      </c>
      <c r="N146" s="56" t="s">
        <v>41</v>
      </c>
      <c r="O146" s="57" t="s">
        <v>556</v>
      </c>
      <c r="P146" s="58" t="s">
        <v>597</v>
      </c>
    </row>
    <row r="147" spans="1:16" x14ac:dyDescent="0.2">
      <c r="B147" s="5"/>
      <c r="F147" s="5"/>
    </row>
    <row r="148" spans="1:16" x14ac:dyDescent="0.2">
      <c r="B148" s="5"/>
      <c r="F148" s="5"/>
    </row>
    <row r="149" spans="1:16" x14ac:dyDescent="0.2">
      <c r="B149" s="5"/>
      <c r="F149" s="5"/>
    </row>
    <row r="150" spans="1:16" x14ac:dyDescent="0.2">
      <c r="B150" s="5"/>
      <c r="F150" s="5"/>
    </row>
    <row r="151" spans="1:16" x14ac:dyDescent="0.2">
      <c r="B151" s="5"/>
      <c r="F151" s="5"/>
    </row>
    <row r="152" spans="1:16" x14ac:dyDescent="0.2">
      <c r="B152" s="5"/>
      <c r="F152" s="5"/>
    </row>
    <row r="153" spans="1:16" x14ac:dyDescent="0.2">
      <c r="B153" s="5"/>
      <c r="F153" s="5"/>
    </row>
    <row r="154" spans="1:16" x14ac:dyDescent="0.2">
      <c r="B154" s="5"/>
      <c r="F154" s="5"/>
    </row>
    <row r="155" spans="1:16" x14ac:dyDescent="0.2">
      <c r="B155" s="5"/>
      <c r="F155" s="5"/>
    </row>
    <row r="156" spans="1:16" x14ac:dyDescent="0.2">
      <c r="B156" s="5"/>
      <c r="F156" s="5"/>
    </row>
    <row r="157" spans="1:16" x14ac:dyDescent="0.2">
      <c r="B157" s="5"/>
      <c r="F157" s="5"/>
    </row>
    <row r="158" spans="1:16" x14ac:dyDescent="0.2">
      <c r="B158" s="5"/>
      <c r="F158" s="5"/>
    </row>
    <row r="159" spans="1:16" x14ac:dyDescent="0.2">
      <c r="B159" s="5"/>
      <c r="F159" s="5"/>
    </row>
    <row r="160" spans="1:1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</sheetData>
  <phoneticPr fontId="8" type="noConversion"/>
  <hyperlinks>
    <hyperlink ref="P120" r:id="rId1" display="http://www.bav-astro.de/sfs/BAVM_link.php?BAVMnr=18" xr:uid="{00000000-0004-0000-0100-000000000000}"/>
    <hyperlink ref="P121" r:id="rId2" display="http://www.bav-astro.de/sfs/BAVM_link.php?BAVMnr=18" xr:uid="{00000000-0004-0000-0100-000001000000}"/>
    <hyperlink ref="P122" r:id="rId3" display="http://www.bav-astro.de/sfs/BAVM_link.php?BAVMnr=18" xr:uid="{00000000-0004-0000-0100-000002000000}"/>
    <hyperlink ref="P12" r:id="rId4" display="http://www.konkoly.hu/cgi-bin/IBVS?456" xr:uid="{00000000-0004-0000-0100-000003000000}"/>
    <hyperlink ref="P13" r:id="rId5" display="http://www.konkoly.hu/cgi-bin/IBVS?456" xr:uid="{00000000-0004-0000-0100-000004000000}"/>
    <hyperlink ref="P21" r:id="rId6" display="http://www.konkoly.hu/cgi-bin/IBVS?530" xr:uid="{00000000-0004-0000-0100-000005000000}"/>
    <hyperlink ref="P22" r:id="rId7" display="http://www.konkoly.hu/cgi-bin/IBVS?844" xr:uid="{00000000-0004-0000-0100-000006000000}"/>
    <hyperlink ref="P23" r:id="rId8" display="http://www.konkoly.hu/cgi-bin/IBVS?668" xr:uid="{00000000-0004-0000-0100-000007000000}"/>
    <hyperlink ref="P24" r:id="rId9" display="http://www.konkoly.hu/cgi-bin/IBVS?668" xr:uid="{00000000-0004-0000-0100-000008000000}"/>
    <hyperlink ref="P26" r:id="rId10" display="http://www.konkoly.hu/cgi-bin/IBVS?668" xr:uid="{00000000-0004-0000-0100-000009000000}"/>
    <hyperlink ref="P28" r:id="rId11" display="http://www.konkoly.hu/cgi-bin/IBVS?937" xr:uid="{00000000-0004-0000-0100-00000A000000}"/>
    <hyperlink ref="P29" r:id="rId12" display="http://www.konkoly.hu/cgi-bin/IBVS?937" xr:uid="{00000000-0004-0000-0100-00000B000000}"/>
    <hyperlink ref="P30" r:id="rId13" display="http://www.konkoly.hu/cgi-bin/IBVS?1379" xr:uid="{00000000-0004-0000-0100-00000C000000}"/>
    <hyperlink ref="P31" r:id="rId14" display="http://www.konkoly.hu/cgi-bin/IBVS?1379" xr:uid="{00000000-0004-0000-0100-00000D000000}"/>
    <hyperlink ref="P32" r:id="rId15" display="http://www.konkoly.hu/cgi-bin/IBVS?1358" xr:uid="{00000000-0004-0000-0100-00000E000000}"/>
    <hyperlink ref="P36" r:id="rId16" display="http://www.konkoly.hu/cgi-bin/IBVS?2545" xr:uid="{00000000-0004-0000-0100-00000F000000}"/>
    <hyperlink ref="P37" r:id="rId17" display="http://www.konkoly.hu/cgi-bin/IBVS?2545" xr:uid="{00000000-0004-0000-0100-000010000000}"/>
    <hyperlink ref="P43" r:id="rId18" display="http://www.konkoly.hu/cgi-bin/IBVS?3169" xr:uid="{00000000-0004-0000-0100-000011000000}"/>
    <hyperlink ref="P46" r:id="rId19" display="http://www.bav-astro.de/sfs/BAVM_link.php?BAVMnr=60" xr:uid="{00000000-0004-0000-0100-000012000000}"/>
    <hyperlink ref="P47" r:id="rId20" display="http://www.konkoly.hu/cgi-bin/IBVS?4340" xr:uid="{00000000-0004-0000-0100-000013000000}"/>
    <hyperlink ref="P48" r:id="rId21" display="http://www.konkoly.hu/cgi-bin/IBVS?4340" xr:uid="{00000000-0004-0000-0100-000014000000}"/>
    <hyperlink ref="P138" r:id="rId22" display="http://www.konkoly.hu/cgi-bin/IBVS?4555" xr:uid="{00000000-0004-0000-0100-000015000000}"/>
    <hyperlink ref="P139" r:id="rId23" display="http://www.konkoly.hu/cgi-bin/IBVS?4633" xr:uid="{00000000-0004-0000-0100-000016000000}"/>
    <hyperlink ref="P140" r:id="rId24" display="http://www.konkoly.hu/cgi-bin/IBVS?4633" xr:uid="{00000000-0004-0000-0100-000017000000}"/>
    <hyperlink ref="P49" r:id="rId25" display="http://www.konkoly.hu/cgi-bin/IBVS?4967" xr:uid="{00000000-0004-0000-0100-000018000000}"/>
    <hyperlink ref="P50" r:id="rId26" display="http://var.astro.cz/oejv/issues/oejv0074.pdf" xr:uid="{00000000-0004-0000-0100-000019000000}"/>
    <hyperlink ref="P141" r:id="rId27" display="http://www.bav-astro.de/sfs/BAVM_link.php?BAVMnr=143" xr:uid="{00000000-0004-0000-0100-00001A000000}"/>
    <hyperlink ref="P142" r:id="rId28" display="http://www.bav-astro.de/sfs/BAVM_link.php?BAVMnr=157" xr:uid="{00000000-0004-0000-0100-00001B000000}"/>
    <hyperlink ref="P51" r:id="rId29" display="http://www.konkoly.hu/cgi-bin/IBVS?5380" xr:uid="{00000000-0004-0000-0100-00001C000000}"/>
    <hyperlink ref="P52" r:id="rId30" display="http://www.konkoly.hu/cgi-bin/IBVS?5380" xr:uid="{00000000-0004-0000-0100-00001D000000}"/>
    <hyperlink ref="P53" r:id="rId31" display="http://www.konkoly.hu/cgi-bin/IBVS?5579" xr:uid="{00000000-0004-0000-0100-00001E000000}"/>
    <hyperlink ref="P54" r:id="rId32" display="http://var.astro.cz/oejv/issues/oejv0074.pdf" xr:uid="{00000000-0004-0000-0100-00001F000000}"/>
    <hyperlink ref="P55" r:id="rId33" display="http://var.astro.cz/oejv/issues/oejv0074.pdf" xr:uid="{00000000-0004-0000-0100-000020000000}"/>
    <hyperlink ref="P56" r:id="rId34" display="http://www.konkoly.hu/cgi-bin/IBVS?5588" xr:uid="{00000000-0004-0000-0100-000021000000}"/>
    <hyperlink ref="P57" r:id="rId35" display="http://www.konkoly.hu/cgi-bin/IBVS?5588" xr:uid="{00000000-0004-0000-0100-000022000000}"/>
    <hyperlink ref="P58" r:id="rId36" display="http://var.astro.cz/oejv/issues/oejv0074.pdf" xr:uid="{00000000-0004-0000-0100-000023000000}"/>
    <hyperlink ref="P143" r:id="rId37" display="http://www.bav-astro.de/sfs/BAVM_link.php?BAVMnr=193" xr:uid="{00000000-0004-0000-0100-000024000000}"/>
    <hyperlink ref="P59" r:id="rId38" display="http://www.konkoly.hu/cgi-bin/IBVS?5801" xr:uid="{00000000-0004-0000-0100-000025000000}"/>
    <hyperlink ref="P60" r:id="rId39" display="http://var.astro.cz/oejv/issues/oejv0074.pdf" xr:uid="{00000000-0004-0000-0100-000026000000}"/>
    <hyperlink ref="P61" r:id="rId40" display="http://www.konkoly.hu/cgi-bin/IBVS?5887" xr:uid="{00000000-0004-0000-0100-000027000000}"/>
    <hyperlink ref="P62" r:id="rId41" display="http://www.konkoly.hu/cgi-bin/IBVS?5887" xr:uid="{00000000-0004-0000-0100-000028000000}"/>
    <hyperlink ref="P63" r:id="rId42" display="http://www.konkoly.hu/cgi-bin/IBVS?5887" xr:uid="{00000000-0004-0000-0100-000029000000}"/>
    <hyperlink ref="P144" r:id="rId43" display="http://www.bav-astro.de/sfs/BAVM_link.php?BAVMnr=203" xr:uid="{00000000-0004-0000-0100-00002A000000}"/>
    <hyperlink ref="P145" r:id="rId44" display="http://www.bav-astro.de/sfs/BAVM_link.php?BAVMnr=212" xr:uid="{00000000-0004-0000-0100-00002B000000}"/>
    <hyperlink ref="P146" r:id="rId45" display="http://www.bav-astro.de/sfs/BAVM_link.php?BAVMnr=225" xr:uid="{00000000-0004-0000-0100-00002C000000}"/>
    <hyperlink ref="P64" r:id="rId46" display="http://www.bav-astro.de/sfs/BAVM_link.php?BAVMnr=234" xr:uid="{00000000-0004-0000-0100-00002D000000}"/>
    <hyperlink ref="P65" r:id="rId47" display="http://www.bav-astro.de/sfs/BAVM_link.php?BAVMnr=234" xr:uid="{00000000-0004-0000-0100-00002E000000}"/>
    <hyperlink ref="P66" r:id="rId48" display="http://www.bav-astro.de/sfs/BAVM_link.php?BAVMnr=238" xr:uid="{00000000-0004-0000-0100-00002F000000}"/>
    <hyperlink ref="P11" r:id="rId49" display="http://www.bav-astro.de/sfs/BAVM_link.php?BAVMnr=241" xr:uid="{00000000-0004-0000-0100-00003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2023-08-14T06:43:19Z</dcterms:modified>
</cp:coreProperties>
</file>