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2BA7805-24D7-4998-A579-56B7639712DC}" xr6:coauthVersionLast="47" xr6:coauthVersionMax="47" xr10:uidLastSave="{00000000-0000-0000-0000-000000000000}"/>
  <bookViews>
    <workbookView xWindow="11430" yWindow="0" windowWidth="16965" windowHeight="1467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I22" i="1" s="1"/>
  <c r="Q22" i="1"/>
  <c r="E23" i="1"/>
  <c r="F23" i="1"/>
  <c r="G23" i="1" s="1"/>
  <c r="I23" i="1" s="1"/>
  <c r="Q23" i="1"/>
  <c r="E24" i="1"/>
  <c r="F24" i="1" s="1"/>
  <c r="G24" i="1" s="1"/>
  <c r="I24" i="1" s="1"/>
  <c r="Q24" i="1"/>
  <c r="E25" i="1"/>
  <c r="F25" i="1" s="1"/>
  <c r="G25" i="1" s="1"/>
  <c r="I25" i="1" s="1"/>
  <c r="Q25" i="1"/>
  <c r="E26" i="1"/>
  <c r="F26" i="1"/>
  <c r="G26" i="1" s="1"/>
  <c r="I26" i="1" s="1"/>
  <c r="Q26" i="1"/>
  <c r="E27" i="1"/>
  <c r="F27" i="1"/>
  <c r="G27" i="1" s="1"/>
  <c r="I27" i="1" s="1"/>
  <c r="Q27" i="1"/>
  <c r="E28" i="1"/>
  <c r="F28" i="1"/>
  <c r="G28" i="1"/>
  <c r="I28" i="1"/>
  <c r="Q28" i="1"/>
  <c r="E29" i="1"/>
  <c r="F29" i="1" s="1"/>
  <c r="G29" i="1" s="1"/>
  <c r="I29" i="1" s="1"/>
  <c r="Q29" i="1"/>
  <c r="E30" i="1"/>
  <c r="F30" i="1"/>
  <c r="G30" i="1" s="1"/>
  <c r="I30" i="1" s="1"/>
  <c r="Q30" i="1"/>
  <c r="E31" i="1"/>
  <c r="F31" i="1"/>
  <c r="G31" i="1" s="1"/>
  <c r="I31" i="1" s="1"/>
  <c r="Q31" i="1"/>
  <c r="E32" i="1"/>
  <c r="F32" i="1"/>
  <c r="G32" i="1"/>
  <c r="I32" i="1"/>
  <c r="Q32" i="1"/>
  <c r="E33" i="1"/>
  <c r="F33" i="1" s="1"/>
  <c r="G33" i="1" s="1"/>
  <c r="I33" i="1" s="1"/>
  <c r="Q33" i="1"/>
  <c r="E34" i="1"/>
  <c r="F34" i="1"/>
  <c r="G34" i="1" s="1"/>
  <c r="I34" i="1" s="1"/>
  <c r="Q34" i="1"/>
  <c r="E35" i="1"/>
  <c r="F35" i="1"/>
  <c r="G35" i="1" s="1"/>
  <c r="I35" i="1" s="1"/>
  <c r="Q35" i="1"/>
  <c r="E36" i="1"/>
  <c r="F36" i="1"/>
  <c r="G36" i="1"/>
  <c r="I36" i="1"/>
  <c r="Q36" i="1"/>
  <c r="E37" i="1"/>
  <c r="F37" i="1" s="1"/>
  <c r="G37" i="1" s="1"/>
  <c r="I37" i="1" s="1"/>
  <c r="Q37" i="1"/>
  <c r="E38" i="1"/>
  <c r="F38" i="1"/>
  <c r="G38" i="1" s="1"/>
  <c r="I38" i="1" s="1"/>
  <c r="Q38" i="1"/>
  <c r="E39" i="1"/>
  <c r="F39" i="1"/>
  <c r="G39" i="1" s="1"/>
  <c r="I39" i="1" s="1"/>
  <c r="Q39" i="1"/>
  <c r="E40" i="1"/>
  <c r="F40" i="1"/>
  <c r="G40" i="1"/>
  <c r="I40" i="1"/>
  <c r="Q40" i="1"/>
  <c r="E41" i="1"/>
  <c r="F41" i="1" s="1"/>
  <c r="G41" i="1" s="1"/>
  <c r="I41" i="1" s="1"/>
  <c r="Q41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8" i="1"/>
  <c r="O32" i="1"/>
  <c r="O36" i="1"/>
  <c r="O40" i="1"/>
  <c r="O29" i="1"/>
  <c r="O41" i="1"/>
  <c r="O33" i="1"/>
  <c r="O23" i="1"/>
  <c r="O27" i="1"/>
  <c r="O31" i="1"/>
  <c r="O35" i="1"/>
  <c r="O39" i="1"/>
  <c r="O25" i="1"/>
  <c r="O37" i="1"/>
  <c r="O22" i="1"/>
  <c r="O26" i="1"/>
  <c r="O30" i="1"/>
  <c r="O34" i="1"/>
  <c r="O38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<sst xmlns="http://schemas.openxmlformats.org/spreadsheetml/2006/main" count="90" uniqueCount="50">
  <si>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</si>
  <si>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</si>
  <si>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</si>
  <si>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</si>
  <si>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</si>
  <si>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</si>
  <si>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</si>
  <si>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</si>
  <si>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</si>
  <si>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</si>
  <si>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</si>
  <si>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</si>
  <si>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</si>
  <si>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</si>
  <si>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</si>
  <si>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</si>
  <si>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</si>
  <si>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</si>
  <si>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</si>
  <si>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</si>
  <si>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</si>
  <si>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</si>
  <si>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</si>
  <si>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</si>
  <si>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</si>
  <si>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</si>
  <si>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</si>
  <si>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</si>
  <si>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</si>
  <si>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</si>
  <si>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</si>
  <si>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</si>
  <si>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</si>
  <si>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</si>
  <si>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</si>
  <si>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</si>
  <si>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</si>
  <si>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</si>
  <si>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</si>
  <si>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</si>
  <si>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</si>
  <si>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</si>
  <si>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</si>
  <si>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</si>
  <si>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</si>
  <si>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T Cyg1</t>
  </si>
  <si>
    <t>VSX</t>
  </si>
  <si>
    <t>JBAV, 75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</si>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</sst>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/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0" fontId="18" fillId="0" borderId="0" xfId="0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 Cyg 1 - O-C diag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-736</c:v>
                </c:pt>
                <c:pt idx="2">
                  <c:v>-665</c:v>
                </c:pt>
                <c:pt idx="3">
                  <c:v>-656</c:v>
                </c:pt>
                <c:pt idx="4">
                  <c:v>-628</c:v>
                </c:pt>
                <c:pt idx="5">
                  <c:v>-515</c:v>
                </c:pt>
                <c:pt idx="6">
                  <c:v>-501.5</c:v>
                </c:pt>
                <c:pt idx="7">
                  <c:v>-482.5</c:v>
                </c:pt>
                <c:pt idx="8">
                  <c:v>-72.5</c:v>
                </c:pt>
                <c:pt idx="9">
                  <c:v>-0.5</c:v>
                </c:pt>
                <c:pt idx="10">
                  <c:v>2</c:v>
                </c:pt>
                <c:pt idx="11">
                  <c:v>4</c:v>
                </c:pt>
                <c:pt idx="12">
                  <c:v>7.5</c:v>
                </c:pt>
                <c:pt idx="13">
                  <c:v>11</c:v>
                </c:pt>
                <c:pt idx="14">
                  <c:v>50</c:v>
                </c:pt>
                <c:pt idx="15">
                  <c:v>60</c:v>
                </c:pt>
                <c:pt idx="16">
                  <c:v>95.5</c:v>
                </c:pt>
                <c:pt idx="17">
                  <c:v>96.5</c:v>
                </c:pt>
                <c:pt idx="18">
                  <c:v>102</c:v>
                </c:pt>
                <c:pt idx="19">
                  <c:v>137.5</c:v>
                </c:pt>
                <c:pt idx="20">
                  <c:v>150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-736</c:v>
                </c:pt>
                <c:pt idx="2">
                  <c:v>-665</c:v>
                </c:pt>
                <c:pt idx="3">
                  <c:v>-656</c:v>
                </c:pt>
                <c:pt idx="4">
                  <c:v>-628</c:v>
                </c:pt>
                <c:pt idx="5">
                  <c:v>-515</c:v>
                </c:pt>
                <c:pt idx="6">
                  <c:v>-501.5</c:v>
                </c:pt>
                <c:pt idx="7">
                  <c:v>-482.5</c:v>
                </c:pt>
                <c:pt idx="8">
                  <c:v>-72.5</c:v>
                </c:pt>
                <c:pt idx="9">
                  <c:v>-0.5</c:v>
                </c:pt>
                <c:pt idx="10">
                  <c:v>2</c:v>
                </c:pt>
                <c:pt idx="11">
                  <c:v>4</c:v>
                </c:pt>
                <c:pt idx="12">
                  <c:v>7.5</c:v>
                </c:pt>
                <c:pt idx="13">
                  <c:v>11</c:v>
                </c:pt>
                <c:pt idx="14">
                  <c:v>50</c:v>
                </c:pt>
                <c:pt idx="15">
                  <c:v>60</c:v>
                </c:pt>
                <c:pt idx="16">
                  <c:v>95.5</c:v>
                </c:pt>
                <c:pt idx="17">
                  <c:v>96.5</c:v>
                </c:pt>
                <c:pt idx="18">
                  <c:v>102</c:v>
                </c:pt>
                <c:pt idx="19">
                  <c:v>137.5</c:v>
                </c:pt>
                <c:pt idx="20">
                  <c:v>150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-0.31270000000222353</c:v>
                </c:pt>
                <c:pt idx="2">
                  <c:v>-0.31049999999959255</c:v>
                </c:pt>
                <c:pt idx="3">
                  <c:v>-0.32739999999466818</c:v>
                </c:pt>
                <c:pt idx="4">
                  <c:v>-0.31390000000101281</c:v>
                </c:pt>
                <c:pt idx="5">
                  <c:v>-0.332300000001851</c:v>
                </c:pt>
                <c:pt idx="6">
                  <c:v>-0.33669999999983702</c:v>
                </c:pt>
                <c:pt idx="7">
                  <c:v>-0.33599999999569263</c:v>
                </c:pt>
                <c:pt idx="8">
                  <c:v>-0.37090000000171131</c:v>
                </c:pt>
                <c:pt idx="9">
                  <c:v>-0.37509999999747379</c:v>
                </c:pt>
                <c:pt idx="10">
                  <c:v>-0.38629999999830034</c:v>
                </c:pt>
                <c:pt idx="11">
                  <c:v>-0.39130000000295695</c:v>
                </c:pt>
                <c:pt idx="12">
                  <c:v>-0.35059999999793945</c:v>
                </c:pt>
                <c:pt idx="13">
                  <c:v>-0.3952999999964959</c:v>
                </c:pt>
                <c:pt idx="14">
                  <c:v>-0.41159999999945285</c:v>
                </c:pt>
                <c:pt idx="15">
                  <c:v>-0.36649999999644933</c:v>
                </c:pt>
                <c:pt idx="16">
                  <c:v>-0.40079999999579741</c:v>
                </c:pt>
                <c:pt idx="17">
                  <c:v>-0.38130000000091968</c:v>
                </c:pt>
                <c:pt idx="18">
                  <c:v>-0.41120000000228174</c:v>
                </c:pt>
                <c:pt idx="19">
                  <c:v>-0.39050000000133878</c:v>
                </c:pt>
                <c:pt idx="20">
                  <c:v>-0.40499999999883585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-736</c:v>
                </c:pt>
                <c:pt idx="2">
                  <c:v>-665</c:v>
                </c:pt>
                <c:pt idx="3">
                  <c:v>-656</c:v>
                </c:pt>
                <c:pt idx="4">
                  <c:v>-628</c:v>
                </c:pt>
                <c:pt idx="5">
                  <c:v>-515</c:v>
                </c:pt>
                <c:pt idx="6">
                  <c:v>-501.5</c:v>
                </c:pt>
                <c:pt idx="7">
                  <c:v>-482.5</c:v>
                </c:pt>
                <c:pt idx="8">
                  <c:v>-72.5</c:v>
                </c:pt>
                <c:pt idx="9">
                  <c:v>-0.5</c:v>
                </c:pt>
                <c:pt idx="10">
                  <c:v>2</c:v>
                </c:pt>
                <c:pt idx="11">
                  <c:v>4</c:v>
                </c:pt>
                <c:pt idx="12">
                  <c:v>7.5</c:v>
                </c:pt>
                <c:pt idx="13">
                  <c:v>11</c:v>
                </c:pt>
                <c:pt idx="14">
                  <c:v>50</c:v>
                </c:pt>
                <c:pt idx="15">
                  <c:v>60</c:v>
                </c:pt>
                <c:pt idx="16">
                  <c:v>95.5</c:v>
                </c:pt>
                <c:pt idx="17">
                  <c:v>96.5</c:v>
                </c:pt>
                <c:pt idx="18">
                  <c:v>102</c:v>
                </c:pt>
                <c:pt idx="19">
                  <c:v>137.5</c:v>
                </c:pt>
                <c:pt idx="20">
                  <c:v>150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-736</c:v>
                </c:pt>
                <c:pt idx="2">
                  <c:v>-665</c:v>
                </c:pt>
                <c:pt idx="3">
                  <c:v>-656</c:v>
                </c:pt>
                <c:pt idx="4">
                  <c:v>-628</c:v>
                </c:pt>
                <c:pt idx="5">
                  <c:v>-515</c:v>
                </c:pt>
                <c:pt idx="6">
                  <c:v>-501.5</c:v>
                </c:pt>
                <c:pt idx="7">
                  <c:v>-482.5</c:v>
                </c:pt>
                <c:pt idx="8">
                  <c:v>-72.5</c:v>
                </c:pt>
                <c:pt idx="9">
                  <c:v>-0.5</c:v>
                </c:pt>
                <c:pt idx="10">
                  <c:v>2</c:v>
                </c:pt>
                <c:pt idx="11">
                  <c:v>4</c:v>
                </c:pt>
                <c:pt idx="12">
                  <c:v>7.5</c:v>
                </c:pt>
                <c:pt idx="13">
                  <c:v>11</c:v>
                </c:pt>
                <c:pt idx="14">
                  <c:v>50</c:v>
                </c:pt>
                <c:pt idx="15">
                  <c:v>60</c:v>
                </c:pt>
                <c:pt idx="16">
                  <c:v>95.5</c:v>
                </c:pt>
                <c:pt idx="17">
                  <c:v>96.5</c:v>
                </c:pt>
                <c:pt idx="18">
                  <c:v>102</c:v>
                </c:pt>
                <c:pt idx="19">
                  <c:v>137.5</c:v>
                </c:pt>
                <c:pt idx="20">
                  <c:v>150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-736</c:v>
                </c:pt>
                <c:pt idx="2">
                  <c:v>-665</c:v>
                </c:pt>
                <c:pt idx="3">
                  <c:v>-656</c:v>
                </c:pt>
                <c:pt idx="4">
                  <c:v>-628</c:v>
                </c:pt>
                <c:pt idx="5">
                  <c:v>-515</c:v>
                </c:pt>
                <c:pt idx="6">
                  <c:v>-501.5</c:v>
                </c:pt>
                <c:pt idx="7">
                  <c:v>-482.5</c:v>
                </c:pt>
                <c:pt idx="8">
                  <c:v>-72.5</c:v>
                </c:pt>
                <c:pt idx="9">
                  <c:v>-0.5</c:v>
                </c:pt>
                <c:pt idx="10">
                  <c:v>2</c:v>
                </c:pt>
                <c:pt idx="11">
                  <c:v>4</c:v>
                </c:pt>
                <c:pt idx="12">
                  <c:v>7.5</c:v>
                </c:pt>
                <c:pt idx="13">
                  <c:v>11</c:v>
                </c:pt>
                <c:pt idx="14">
                  <c:v>50</c:v>
                </c:pt>
                <c:pt idx="15">
                  <c:v>60</c:v>
                </c:pt>
                <c:pt idx="16">
                  <c:v>95.5</c:v>
                </c:pt>
                <c:pt idx="17">
                  <c:v>96.5</c:v>
                </c:pt>
                <c:pt idx="18">
                  <c:v>102</c:v>
                </c:pt>
                <c:pt idx="19">
                  <c:v>137.5</c:v>
                </c:pt>
                <c:pt idx="20">
                  <c:v>150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-736</c:v>
                </c:pt>
                <c:pt idx="2">
                  <c:v>-665</c:v>
                </c:pt>
                <c:pt idx="3">
                  <c:v>-656</c:v>
                </c:pt>
                <c:pt idx="4">
                  <c:v>-628</c:v>
                </c:pt>
                <c:pt idx="5">
                  <c:v>-515</c:v>
                </c:pt>
                <c:pt idx="6">
                  <c:v>-501.5</c:v>
                </c:pt>
                <c:pt idx="7">
                  <c:v>-482.5</c:v>
                </c:pt>
                <c:pt idx="8">
                  <c:v>-72.5</c:v>
                </c:pt>
                <c:pt idx="9">
                  <c:v>-0.5</c:v>
                </c:pt>
                <c:pt idx="10">
                  <c:v>2</c:v>
                </c:pt>
                <c:pt idx="11">
                  <c:v>4</c:v>
                </c:pt>
                <c:pt idx="12">
                  <c:v>7.5</c:v>
                </c:pt>
                <c:pt idx="13">
                  <c:v>11</c:v>
                </c:pt>
                <c:pt idx="14">
                  <c:v>50</c:v>
                </c:pt>
                <c:pt idx="15">
                  <c:v>60</c:v>
                </c:pt>
                <c:pt idx="16">
                  <c:v>95.5</c:v>
                </c:pt>
                <c:pt idx="17">
                  <c:v>96.5</c:v>
                </c:pt>
                <c:pt idx="18">
                  <c:v>102</c:v>
                </c:pt>
                <c:pt idx="19">
                  <c:v>137.5</c:v>
                </c:pt>
                <c:pt idx="20">
                  <c:v>150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-736</c:v>
                </c:pt>
                <c:pt idx="2">
                  <c:v>-665</c:v>
                </c:pt>
                <c:pt idx="3">
                  <c:v>-656</c:v>
                </c:pt>
                <c:pt idx="4">
                  <c:v>-628</c:v>
                </c:pt>
                <c:pt idx="5">
                  <c:v>-515</c:v>
                </c:pt>
                <c:pt idx="6">
                  <c:v>-501.5</c:v>
                </c:pt>
                <c:pt idx="7">
                  <c:v>-482.5</c:v>
                </c:pt>
                <c:pt idx="8">
                  <c:v>-72.5</c:v>
                </c:pt>
                <c:pt idx="9">
                  <c:v>-0.5</c:v>
                </c:pt>
                <c:pt idx="10">
                  <c:v>2</c:v>
                </c:pt>
                <c:pt idx="11">
                  <c:v>4</c:v>
                </c:pt>
                <c:pt idx="12">
                  <c:v>7.5</c:v>
                </c:pt>
                <c:pt idx="13">
                  <c:v>11</c:v>
                </c:pt>
                <c:pt idx="14">
                  <c:v>50</c:v>
                </c:pt>
                <c:pt idx="15">
                  <c:v>60</c:v>
                </c:pt>
                <c:pt idx="16">
                  <c:v>95.5</c:v>
                </c:pt>
                <c:pt idx="17">
                  <c:v>96.5</c:v>
                </c:pt>
                <c:pt idx="18">
                  <c:v>102</c:v>
                </c:pt>
                <c:pt idx="19">
                  <c:v>137.5</c:v>
                </c:pt>
                <c:pt idx="20">
                  <c:v>150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-736</c:v>
                </c:pt>
                <c:pt idx="2">
                  <c:v>-665</c:v>
                </c:pt>
                <c:pt idx="3">
                  <c:v>-656</c:v>
                </c:pt>
                <c:pt idx="4">
                  <c:v>-628</c:v>
                </c:pt>
                <c:pt idx="5">
                  <c:v>-515</c:v>
                </c:pt>
                <c:pt idx="6">
                  <c:v>-501.5</c:v>
                </c:pt>
                <c:pt idx="7">
                  <c:v>-482.5</c:v>
                </c:pt>
                <c:pt idx="8">
                  <c:v>-72.5</c:v>
                </c:pt>
                <c:pt idx="9">
                  <c:v>-0.5</c:v>
                </c:pt>
                <c:pt idx="10">
                  <c:v>2</c:v>
                </c:pt>
                <c:pt idx="11">
                  <c:v>4</c:v>
                </c:pt>
                <c:pt idx="12">
                  <c:v>7.5</c:v>
                </c:pt>
                <c:pt idx="13">
                  <c:v>11</c:v>
                </c:pt>
                <c:pt idx="14">
                  <c:v>50</c:v>
                </c:pt>
                <c:pt idx="15">
                  <c:v>60</c:v>
                </c:pt>
                <c:pt idx="16">
                  <c:v>95.5</c:v>
                </c:pt>
                <c:pt idx="17">
                  <c:v>96.5</c:v>
                </c:pt>
                <c:pt idx="18">
                  <c:v>102</c:v>
                </c:pt>
                <c:pt idx="19">
                  <c:v>137.5</c:v>
                </c:pt>
                <c:pt idx="20">
                  <c:v>150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-0.35925221272137053</c:v>
                </c:pt>
                <c:pt idx="1">
                  <c:v>-0.30970129494880139</c:v>
                </c:pt>
                <c:pt idx="2">
                  <c:v>-0.31448134272305733</c:v>
                </c:pt>
                <c:pt idx="3">
                  <c:v>-0.3150872642719067</c:v>
                </c:pt>
                <c:pt idx="4">
                  <c:v>-0.31697235353499359</c:v>
                </c:pt>
                <c:pt idx="5">
                  <c:v>-0.3245800352038799</c:v>
                </c:pt>
                <c:pt idx="6">
                  <c:v>-0.32548891752715392</c:v>
                </c:pt>
                <c:pt idx="7">
                  <c:v>-0.32676808524139145</c:v>
                </c:pt>
                <c:pt idx="8">
                  <c:v>-0.35437117802230633</c:v>
                </c:pt>
                <c:pt idx="9">
                  <c:v>-0.35921855041310113</c:v>
                </c:pt>
                <c:pt idx="10">
                  <c:v>-0.35938686195444819</c:v>
                </c:pt>
                <c:pt idx="11">
                  <c:v>-0.35952151118752579</c:v>
                </c:pt>
                <c:pt idx="12">
                  <c:v>-0.35975714734541164</c:v>
                </c:pt>
                <c:pt idx="13">
                  <c:v>-0.3599927835032975</c:v>
                </c:pt>
                <c:pt idx="14">
                  <c:v>-0.36261844354831135</c:v>
                </c:pt>
                <c:pt idx="15">
                  <c:v>-0.36329168971369952</c:v>
                </c:pt>
                <c:pt idx="16">
                  <c:v>-0.36568171360082752</c:v>
                </c:pt>
                <c:pt idx="17">
                  <c:v>-0.36574903821736637</c:v>
                </c:pt>
                <c:pt idx="18">
                  <c:v>-0.36611932360832983</c:v>
                </c:pt>
                <c:pt idx="19">
                  <c:v>-0.36850934749545783</c:v>
                </c:pt>
                <c:pt idx="20">
                  <c:v>-0.36935090520219305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-736</c:v>
                </c:pt>
                <c:pt idx="2">
                  <c:v>-665</c:v>
                </c:pt>
                <c:pt idx="3">
                  <c:v>-656</c:v>
                </c:pt>
                <c:pt idx="4">
                  <c:v>-628</c:v>
                </c:pt>
                <c:pt idx="5">
                  <c:v>-515</c:v>
                </c:pt>
                <c:pt idx="6">
                  <c:v>-501.5</c:v>
                </c:pt>
                <c:pt idx="7">
                  <c:v>-482.5</c:v>
                </c:pt>
                <c:pt idx="8">
                  <c:v>-72.5</c:v>
                </c:pt>
                <c:pt idx="9">
                  <c:v>-0.5</c:v>
                </c:pt>
                <c:pt idx="10">
                  <c:v>2</c:v>
                </c:pt>
                <c:pt idx="11">
                  <c:v>4</c:v>
                </c:pt>
                <c:pt idx="12">
                  <c:v>7.5</c:v>
                </c:pt>
                <c:pt idx="13">
                  <c:v>11</c:v>
                </c:pt>
                <c:pt idx="14">
                  <c:v>50</c:v>
                </c:pt>
                <c:pt idx="15">
                  <c:v>60</c:v>
                </c:pt>
                <c:pt idx="16">
                  <c:v>95.5</c:v>
                </c:pt>
                <c:pt idx="17">
                  <c:v>96.5</c:v>
                </c:pt>
                <c:pt idx="18">
                  <c:v>102</c:v>
                </c:pt>
                <c:pt idx="19">
                  <c:v>137.5</c:v>
                </c:pt>
                <c:pt idx="20">
                  <c:v>150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8" sqref="E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45</v>
      </c>
      <c r="F1" s="30" t="s">
        <v>44</v>
      </c>
      <c r="G1" s="26"/>
      <c r="H1" s="22"/>
      <c r="I1" s="31"/>
      <c r="J1" s="32" t="s">
        <v>42</v>
      </c>
      <c r="K1" s="25"/>
      <c r="L1" s="27"/>
      <c r="M1" s="28"/>
      <c r="N1" s="28"/>
      <c r="O1" s="29"/>
    </row>
    <row r="2" spans="1:15" x14ac:dyDescent="0.2">
      <c r="A2" t="s">
        <v>23</v>
      </c>
      <c r="C2" s="33"/>
      <c r="D2" s="1"/>
    </row>
    <row r="4" spans="1:15" x14ac:dyDescent="0.2">
      <c r="A4" s="36" t="s">
        <v>0</v>
      </c>
      <c r="C4" s="1" t="s">
        <v>37</v>
      </c>
      <c r="D4" s="1" t="s">
        <v>37</v>
      </c>
    </row>
    <row r="5" spans="1:15" x14ac:dyDescent="0.2">
      <c r="A5" s="37" t="s">
        <v>28</v>
      </c>
      <c r="B5" s="6"/>
      <c r="C5" s="34">
        <v>-9.5</v>
      </c>
      <c r="D5" s="6" t="s">
        <v>29</v>
      </c>
      <c r="E5" s="6"/>
    </row>
    <row r="6" spans="1:15" x14ac:dyDescent="0.2">
      <c r="A6" s="36" t="s">
        <v>1</v>
      </c>
    </row>
    <row r="7" spans="1:15" x14ac:dyDescent="0.2">
      <c r="A7" t="s">
        <v>2</v>
      </c>
      <c r="C7" s="5">
        <v>59405.5023</v>
      </c>
      <c r="D7" s="38" t="s">
        <v>46</v>
      </c>
    </row>
    <row r="8" spans="1:15" x14ac:dyDescent="0.2">
      <c r="A8" t="s">
        <v>3</v>
      </c>
      <c r="C8" s="5">
        <v>2.8904000000000001</v>
      </c>
      <c r="D8" s="38" t="s">
        <v>46</v>
      </c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INTERCEPT(INDIRECT($G$11):G992,INDIRECT($F$11):F992)</f>
        <v>-0.35925221272137053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SLOPE(INDIRECT($G$11):G992,INDIRECT($F$11):F992)</f>
        <v>-6.7324616538816807E-5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3">
        <v>1</v>
      </c>
    </row>
    <row r="15" spans="1:15" x14ac:dyDescent="0.2">
      <c r="A15" s="7" t="s">
        <v>17</v>
      </c>
      <c r="B15" s="6"/>
      <c r="C15" s="8">
        <f ca="1">(C7+C11)+(C8+C12)*INT(MAX(F21:F3533))</f>
        <v>59838.692949094795</v>
      </c>
      <c r="E15" s="9" t="s">
        <v>30</v>
      </c>
      <c r="F15" s="24">
        <f ca="1">NOW()+15018.5+$C$5/24</f>
        <v>60168.837093171293</v>
      </c>
    </row>
    <row r="16" spans="1:15" x14ac:dyDescent="0.2">
      <c r="A16" s="11" t="s">
        <v>4</v>
      </c>
      <c r="B16" s="6"/>
      <c r="C16" s="12">
        <f ca="1">+C8+C12</f>
        <v>2.8903326753834611</v>
      </c>
      <c r="E16" s="9" t="s">
        <v>35</v>
      </c>
      <c r="F16" s="10">
        <f ca="1">ROUND(2*(F15-$C$7)/$C$8,0)/2+F14</f>
        <v>265</v>
      </c>
    </row>
    <row r="17" spans="1:21" ht="13.5" thickBot="1" x14ac:dyDescent="0.25">
      <c r="A17" s="9" t="s">
        <v>27</v>
      </c>
      <c r="B17" s="6"/>
      <c r="C17" s="6">
        <f>COUNT(C21:C2191)</f>
        <v>21</v>
      </c>
      <c r="E17" s="9" t="s">
        <v>36</v>
      </c>
      <c r="F17" s="18">
        <f ca="1">ROUND(2*(F15-$C$15)/$C$16,0)/2+F14</f>
        <v>115</v>
      </c>
    </row>
    <row r="18" spans="1:21" ht="14.25" thickTop="1" thickBot="1" x14ac:dyDescent="0.25">
      <c r="A18" s="11" t="s">
        <v>5</v>
      </c>
      <c r="B18" s="6"/>
      <c r="C18" s="14">
        <f ca="1">+C15</f>
        <v>59838.692949094795</v>
      </c>
      <c r="D18" s="15">
        <f ca="1">+C16</f>
        <v>2.8903326753834611</v>
      </c>
      <c r="E18" s="9" t="s">
        <v>31</v>
      </c>
      <c r="F18" s="13">
        <f ca="1">+$C$15+$C$16*F17-15018.5-$C$5/24</f>
        <v>45152.977040097227</v>
      </c>
    </row>
    <row r="19" spans="1:21" ht="13.5" thickTop="1" x14ac:dyDescent="0.2">
      <c r="F19" t="s">
        <v>43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41" customFormat="1" ht="12" customHeight="1" x14ac:dyDescent="0.2">
      <c r="A21" s="41" t="str">
        <f>D7</f>
        <v>VSX</v>
      </c>
      <c r="C21" s="42">
        <f>C$7</f>
        <v>59405.5023</v>
      </c>
      <c r="D21" s="42" t="s">
        <v>13</v>
      </c>
      <c r="E21" s="41">
        <f>+(C21-C$7)/C$8</f>
        <v>0</v>
      </c>
      <c r="F21" s="41">
        <f>ROUND(2*E21,0)/2</f>
        <v>0</v>
      </c>
      <c r="G21" s="41">
        <f>+C21-(C$7+F21*C$8)</f>
        <v>0</v>
      </c>
      <c r="I21" s="41">
        <f>+G21</f>
        <v>0</v>
      </c>
      <c r="O21" s="41">
        <f ca="1">+C$11+C$12*$F21</f>
        <v>-0.35925221272137053</v>
      </c>
      <c r="Q21" s="43">
        <f>+C21-15018.5</f>
        <v>44387.0023</v>
      </c>
    </row>
    <row r="22" spans="1:21" s="41" customFormat="1" ht="12" customHeight="1" x14ac:dyDescent="0.2">
      <c r="A22" s="39" t="s">
        <v>47</v>
      </c>
      <c r="B22" s="44" t="s">
        <v>48</v>
      </c>
      <c r="C22" s="44">
        <v>57277.855199999998</v>
      </c>
      <c r="D22" s="40"/>
      <c r="E22" s="41">
        <f t="shared" ref="E22:E41" si="0">+(C22-C$7)/C$8</f>
        <v>-736.10818571824029</v>
      </c>
      <c r="F22" s="41">
        <f t="shared" ref="F22:F41" si="1">ROUND(2*E22,0)/2</f>
        <v>-736</v>
      </c>
      <c r="G22" s="41">
        <f t="shared" ref="G22:G41" si="2">+C22-(C$7+F22*C$8)</f>
        <v>-0.31270000000222353</v>
      </c>
      <c r="I22" s="41">
        <f t="shared" ref="I22:I41" si="3">+G22</f>
        <v>-0.31270000000222353</v>
      </c>
      <c r="O22" s="41">
        <f t="shared" ref="O22:O41" ca="1" si="4">+C$11+C$12*$F22</f>
        <v>-0.30970129494880139</v>
      </c>
      <c r="Q22" s="43">
        <f t="shared" ref="Q22:Q41" si="5">+C22-15018.5</f>
        <v>42259.355199999998</v>
      </c>
    </row>
    <row r="23" spans="1:21" s="41" customFormat="1" ht="12" customHeight="1" x14ac:dyDescent="0.2">
      <c r="A23" s="39" t="s">
        <v>47</v>
      </c>
      <c r="B23" s="44" t="s">
        <v>48</v>
      </c>
      <c r="C23" s="44">
        <v>57483.075799999999</v>
      </c>
      <c r="D23" s="40"/>
      <c r="E23" s="41">
        <f t="shared" si="0"/>
        <v>-665.10742457791355</v>
      </c>
      <c r="F23" s="41">
        <f t="shared" si="1"/>
        <v>-665</v>
      </c>
      <c r="G23" s="41">
        <f t="shared" si="2"/>
        <v>-0.31049999999959255</v>
      </c>
      <c r="I23" s="41">
        <f t="shared" si="3"/>
        <v>-0.31049999999959255</v>
      </c>
      <c r="O23" s="41">
        <f t="shared" ca="1" si="4"/>
        <v>-0.31448134272305733</v>
      </c>
      <c r="Q23" s="43">
        <f t="shared" si="5"/>
        <v>42464.575799999999</v>
      </c>
    </row>
    <row r="24" spans="1:21" s="41" customFormat="1" ht="12" customHeight="1" x14ac:dyDescent="0.2">
      <c r="A24" s="39" t="s">
        <v>47</v>
      </c>
      <c r="B24" s="44" t="s">
        <v>48</v>
      </c>
      <c r="C24" s="44">
        <v>57509.072500000002</v>
      </c>
      <c r="D24" s="40"/>
      <c r="E24" s="41">
        <f t="shared" si="0"/>
        <v>-656.11327151951218</v>
      </c>
      <c r="F24" s="41">
        <f t="shared" si="1"/>
        <v>-656</v>
      </c>
      <c r="G24" s="41">
        <f t="shared" si="2"/>
        <v>-0.32739999999466818</v>
      </c>
      <c r="I24" s="41">
        <f t="shared" si="3"/>
        <v>-0.32739999999466818</v>
      </c>
      <c r="O24" s="41">
        <f t="shared" ca="1" si="4"/>
        <v>-0.3150872642719067</v>
      </c>
      <c r="Q24" s="43">
        <f t="shared" si="5"/>
        <v>42490.572500000002</v>
      </c>
    </row>
    <row r="25" spans="1:21" s="41" customFormat="1" ht="12" customHeight="1" x14ac:dyDescent="0.2">
      <c r="A25" s="39" t="s">
        <v>47</v>
      </c>
      <c r="B25" s="44" t="s">
        <v>48</v>
      </c>
      <c r="C25" s="44">
        <v>57590.017200000002</v>
      </c>
      <c r="D25" s="40"/>
      <c r="E25" s="41">
        <f t="shared" si="0"/>
        <v>-628.10860088568984</v>
      </c>
      <c r="F25" s="41">
        <f t="shared" si="1"/>
        <v>-628</v>
      </c>
      <c r="G25" s="41">
        <f t="shared" si="2"/>
        <v>-0.31390000000101281</v>
      </c>
      <c r="I25" s="41">
        <f t="shared" si="3"/>
        <v>-0.31390000000101281</v>
      </c>
      <c r="O25" s="41">
        <f t="shared" ca="1" si="4"/>
        <v>-0.31697235353499359</v>
      </c>
      <c r="Q25" s="43">
        <f t="shared" si="5"/>
        <v>42571.517200000002</v>
      </c>
    </row>
    <row r="26" spans="1:21" s="41" customFormat="1" ht="12" customHeight="1" x14ac:dyDescent="0.2">
      <c r="A26" s="39" t="s">
        <v>47</v>
      </c>
      <c r="B26" s="44" t="s">
        <v>48</v>
      </c>
      <c r="C26" s="44">
        <v>57916.614000000001</v>
      </c>
      <c r="D26" s="40"/>
      <c r="E26" s="41">
        <f t="shared" si="0"/>
        <v>-515.11496678660342</v>
      </c>
      <c r="F26" s="41">
        <f t="shared" si="1"/>
        <v>-515</v>
      </c>
      <c r="G26" s="41">
        <f t="shared" si="2"/>
        <v>-0.332300000001851</v>
      </c>
      <c r="I26" s="41">
        <f t="shared" si="3"/>
        <v>-0.332300000001851</v>
      </c>
      <c r="O26" s="41">
        <f t="shared" ca="1" si="4"/>
        <v>-0.3245800352038799</v>
      </c>
      <c r="Q26" s="43">
        <f t="shared" si="5"/>
        <v>42898.114000000001</v>
      </c>
    </row>
    <row r="27" spans="1:21" s="41" customFormat="1" ht="12" customHeight="1" x14ac:dyDescent="0.2">
      <c r="A27" s="39" t="s">
        <v>47</v>
      </c>
      <c r="B27" s="44" t="s">
        <v>49</v>
      </c>
      <c r="C27" s="44">
        <v>57955.63</v>
      </c>
      <c r="D27" s="40"/>
      <c r="E27" s="41">
        <f t="shared" si="0"/>
        <v>-501.61648906725804</v>
      </c>
      <c r="F27" s="41">
        <f t="shared" si="1"/>
        <v>-501.5</v>
      </c>
      <c r="G27" s="41">
        <f t="shared" si="2"/>
        <v>-0.33669999999983702</v>
      </c>
      <c r="I27" s="41">
        <f t="shared" si="3"/>
        <v>-0.33669999999983702</v>
      </c>
      <c r="O27" s="41">
        <f t="shared" ca="1" si="4"/>
        <v>-0.32548891752715392</v>
      </c>
      <c r="Q27" s="43">
        <f t="shared" si="5"/>
        <v>42937.13</v>
      </c>
    </row>
    <row r="28" spans="1:21" s="41" customFormat="1" ht="12" customHeight="1" x14ac:dyDescent="0.2">
      <c r="A28" s="39" t="s">
        <v>47</v>
      </c>
      <c r="B28" s="44" t="s">
        <v>49</v>
      </c>
      <c r="C28" s="44">
        <v>58010.548300000002</v>
      </c>
      <c r="D28" s="40"/>
      <c r="E28" s="41">
        <f t="shared" si="0"/>
        <v>-482.6162468862434</v>
      </c>
      <c r="F28" s="41">
        <f t="shared" si="1"/>
        <v>-482.5</v>
      </c>
      <c r="G28" s="41">
        <f t="shared" si="2"/>
        <v>-0.33599999999569263</v>
      </c>
      <c r="I28" s="41">
        <f t="shared" si="3"/>
        <v>-0.33599999999569263</v>
      </c>
      <c r="O28" s="41">
        <f t="shared" ca="1" si="4"/>
        <v>-0.32676808524139145</v>
      </c>
      <c r="Q28" s="43">
        <f t="shared" si="5"/>
        <v>42992.048300000002</v>
      </c>
    </row>
    <row r="29" spans="1:21" s="41" customFormat="1" ht="12" customHeight="1" x14ac:dyDescent="0.2">
      <c r="A29" s="39" t="s">
        <v>47</v>
      </c>
      <c r="B29" s="44" t="s">
        <v>49</v>
      </c>
      <c r="C29" s="44">
        <v>59195.577400000002</v>
      </c>
      <c r="D29" s="40"/>
      <c r="E29" s="41">
        <f t="shared" si="0"/>
        <v>-72.62832133960633</v>
      </c>
      <c r="F29" s="41">
        <f t="shared" si="1"/>
        <v>-72.5</v>
      </c>
      <c r="G29" s="41">
        <f t="shared" si="2"/>
        <v>-0.37090000000171131</v>
      </c>
      <c r="I29" s="41">
        <f t="shared" si="3"/>
        <v>-0.37090000000171131</v>
      </c>
      <c r="O29" s="41">
        <f t="shared" ca="1" si="4"/>
        <v>-0.35437117802230633</v>
      </c>
      <c r="Q29" s="43">
        <f t="shared" si="5"/>
        <v>44177.077400000002</v>
      </c>
    </row>
    <row r="30" spans="1:21" s="41" customFormat="1" ht="12" customHeight="1" x14ac:dyDescent="0.2">
      <c r="A30" s="39" t="s">
        <v>47</v>
      </c>
      <c r="B30" s="44" t="s">
        <v>49</v>
      </c>
      <c r="C30" s="44">
        <v>59403.682000000001</v>
      </c>
      <c r="D30" s="40"/>
      <c r="E30" s="41">
        <f t="shared" si="0"/>
        <v>-0.62977442568482089</v>
      </c>
      <c r="F30" s="41">
        <f t="shared" si="1"/>
        <v>-0.5</v>
      </c>
      <c r="G30" s="41">
        <f t="shared" si="2"/>
        <v>-0.37509999999747379</v>
      </c>
      <c r="I30" s="41">
        <f t="shared" si="3"/>
        <v>-0.37509999999747379</v>
      </c>
      <c r="O30" s="41">
        <f t="shared" ca="1" si="4"/>
        <v>-0.35921855041310113</v>
      </c>
      <c r="Q30" s="43">
        <f t="shared" si="5"/>
        <v>44385.182000000001</v>
      </c>
    </row>
    <row r="31" spans="1:21" s="41" customFormat="1" ht="12" customHeight="1" x14ac:dyDescent="0.2">
      <c r="A31" s="39" t="s">
        <v>47</v>
      </c>
      <c r="B31" s="44" t="s">
        <v>48</v>
      </c>
      <c r="C31" s="44">
        <v>59410.896800000002</v>
      </c>
      <c r="D31" s="40"/>
      <c r="E31" s="41">
        <f t="shared" si="0"/>
        <v>1.8663506781075816</v>
      </c>
      <c r="F31" s="41">
        <f t="shared" si="1"/>
        <v>2</v>
      </c>
      <c r="G31" s="41">
        <f t="shared" si="2"/>
        <v>-0.38629999999830034</v>
      </c>
      <c r="I31" s="41">
        <f t="shared" si="3"/>
        <v>-0.38629999999830034</v>
      </c>
      <c r="O31" s="41">
        <f t="shared" ca="1" si="4"/>
        <v>-0.35938686195444819</v>
      </c>
      <c r="Q31" s="43">
        <f t="shared" si="5"/>
        <v>44392.396800000002</v>
      </c>
    </row>
    <row r="32" spans="1:21" s="41" customFormat="1" ht="12" customHeight="1" x14ac:dyDescent="0.2">
      <c r="A32" s="39" t="s">
        <v>47</v>
      </c>
      <c r="B32" s="44" t="s">
        <v>48</v>
      </c>
      <c r="C32" s="44">
        <v>59416.672599999998</v>
      </c>
      <c r="D32" s="40"/>
      <c r="E32" s="41">
        <f t="shared" si="0"/>
        <v>3.8646208137274947</v>
      </c>
      <c r="F32" s="41">
        <f t="shared" si="1"/>
        <v>4</v>
      </c>
      <c r="G32" s="41">
        <f t="shared" si="2"/>
        <v>-0.39130000000295695</v>
      </c>
      <c r="I32" s="41">
        <f t="shared" si="3"/>
        <v>-0.39130000000295695</v>
      </c>
      <c r="O32" s="41">
        <f t="shared" ca="1" si="4"/>
        <v>-0.35952151118752579</v>
      </c>
      <c r="Q32" s="43">
        <f t="shared" si="5"/>
        <v>44398.172599999998</v>
      </c>
    </row>
    <row r="33" spans="1:17" s="41" customFormat="1" ht="12" customHeight="1" x14ac:dyDescent="0.2">
      <c r="A33" s="39" t="s">
        <v>47</v>
      </c>
      <c r="B33" s="44" t="s">
        <v>49</v>
      </c>
      <c r="C33" s="44">
        <v>59426.829700000002</v>
      </c>
      <c r="D33" s="40"/>
      <c r="E33" s="41">
        <f t="shared" si="0"/>
        <v>7.3787019097709461</v>
      </c>
      <c r="F33" s="41">
        <f t="shared" si="1"/>
        <v>7.5</v>
      </c>
      <c r="G33" s="41">
        <f t="shared" si="2"/>
        <v>-0.35059999999793945</v>
      </c>
      <c r="I33" s="41">
        <f t="shared" si="3"/>
        <v>-0.35059999999793945</v>
      </c>
      <c r="O33" s="41">
        <f t="shared" ca="1" si="4"/>
        <v>-0.35975714734541164</v>
      </c>
      <c r="Q33" s="43">
        <f t="shared" si="5"/>
        <v>44408.329700000002</v>
      </c>
    </row>
    <row r="34" spans="1:17" s="41" customFormat="1" ht="12" customHeight="1" x14ac:dyDescent="0.2">
      <c r="A34" s="39" t="s">
        <v>47</v>
      </c>
      <c r="B34" s="44" t="s">
        <v>48</v>
      </c>
      <c r="C34" s="44">
        <v>59436.901400000002</v>
      </c>
      <c r="D34" s="40"/>
      <c r="E34" s="41">
        <f t="shared" si="0"/>
        <v>10.863236922226115</v>
      </c>
      <c r="F34" s="41">
        <f t="shared" si="1"/>
        <v>11</v>
      </c>
      <c r="G34" s="41">
        <f t="shared" si="2"/>
        <v>-0.3952999999964959</v>
      </c>
      <c r="I34" s="41">
        <f t="shared" si="3"/>
        <v>-0.3952999999964959</v>
      </c>
      <c r="O34" s="41">
        <f t="shared" ca="1" si="4"/>
        <v>-0.3599927835032975</v>
      </c>
      <c r="Q34" s="43">
        <f t="shared" si="5"/>
        <v>44418.401400000002</v>
      </c>
    </row>
    <row r="35" spans="1:17" s="41" customFormat="1" ht="12" customHeight="1" x14ac:dyDescent="0.2">
      <c r="A35" s="39" t="s">
        <v>47</v>
      </c>
      <c r="B35" s="44" t="s">
        <v>48</v>
      </c>
      <c r="C35" s="44">
        <v>59549.610699999997</v>
      </c>
      <c r="D35" s="40"/>
      <c r="E35" s="41">
        <f t="shared" si="0"/>
        <v>49.857597564350037</v>
      </c>
      <c r="F35" s="41">
        <f t="shared" si="1"/>
        <v>50</v>
      </c>
      <c r="G35" s="41">
        <f t="shared" si="2"/>
        <v>-0.41159999999945285</v>
      </c>
      <c r="I35" s="41">
        <f t="shared" si="3"/>
        <v>-0.41159999999945285</v>
      </c>
      <c r="O35" s="41">
        <f t="shared" ca="1" si="4"/>
        <v>-0.36261844354831135</v>
      </c>
      <c r="Q35" s="43">
        <f t="shared" si="5"/>
        <v>44531.110699999997</v>
      </c>
    </row>
    <row r="36" spans="1:17" s="41" customFormat="1" ht="12" customHeight="1" x14ac:dyDescent="0.2">
      <c r="A36" s="39" t="s">
        <v>47</v>
      </c>
      <c r="B36" s="44" t="s">
        <v>48</v>
      </c>
      <c r="C36" s="44">
        <v>59578.559800000003</v>
      </c>
      <c r="D36" s="40"/>
      <c r="E36" s="41">
        <f t="shared" si="0"/>
        <v>59.873200941047124</v>
      </c>
      <c r="F36" s="41">
        <f t="shared" si="1"/>
        <v>60</v>
      </c>
      <c r="G36" s="41">
        <f t="shared" si="2"/>
        <v>-0.36649999999644933</v>
      </c>
      <c r="I36" s="41">
        <f t="shared" si="3"/>
        <v>-0.36649999999644933</v>
      </c>
      <c r="O36" s="41">
        <f t="shared" ca="1" si="4"/>
        <v>-0.36329168971369952</v>
      </c>
      <c r="Q36" s="43">
        <f t="shared" si="5"/>
        <v>44560.059800000003</v>
      </c>
    </row>
    <row r="37" spans="1:17" s="41" customFormat="1" ht="12" customHeight="1" x14ac:dyDescent="0.2">
      <c r="A37" s="39" t="s">
        <v>47</v>
      </c>
      <c r="B37" s="44" t="s">
        <v>49</v>
      </c>
      <c r="C37" s="44">
        <v>59681.134700000002</v>
      </c>
      <c r="D37" s="40"/>
      <c r="E37" s="41">
        <f t="shared" si="0"/>
        <v>95.361334071409573</v>
      </c>
      <c r="F37" s="41">
        <f t="shared" si="1"/>
        <v>95.5</v>
      </c>
      <c r="G37" s="41">
        <f t="shared" si="2"/>
        <v>-0.40079999999579741</v>
      </c>
      <c r="I37" s="41">
        <f t="shared" si="3"/>
        <v>-0.40079999999579741</v>
      </c>
      <c r="O37" s="41">
        <f t="shared" ca="1" si="4"/>
        <v>-0.36568171360082752</v>
      </c>
      <c r="Q37" s="43">
        <f t="shared" si="5"/>
        <v>44662.634700000002</v>
      </c>
    </row>
    <row r="38" spans="1:17" s="41" customFormat="1" ht="12" customHeight="1" x14ac:dyDescent="0.2">
      <c r="A38" s="39" t="s">
        <v>47</v>
      </c>
      <c r="B38" s="44" t="s">
        <v>49</v>
      </c>
      <c r="C38" s="44">
        <v>59684.044600000001</v>
      </c>
      <c r="D38" s="40"/>
      <c r="E38" s="41">
        <f t="shared" si="0"/>
        <v>96.368080542485799</v>
      </c>
      <c r="F38" s="41">
        <f t="shared" si="1"/>
        <v>96.5</v>
      </c>
      <c r="G38" s="41">
        <f t="shared" si="2"/>
        <v>-0.38130000000091968</v>
      </c>
      <c r="I38" s="41">
        <f t="shared" si="3"/>
        <v>-0.38130000000091968</v>
      </c>
      <c r="O38" s="41">
        <f t="shared" ca="1" si="4"/>
        <v>-0.36574903821736637</v>
      </c>
      <c r="Q38" s="43">
        <f t="shared" si="5"/>
        <v>44665.544600000001</v>
      </c>
    </row>
    <row r="39" spans="1:17" s="41" customFormat="1" ht="12" customHeight="1" x14ac:dyDescent="0.2">
      <c r="A39" s="39" t="s">
        <v>47</v>
      </c>
      <c r="B39" s="44" t="s">
        <v>48</v>
      </c>
      <c r="C39" s="44">
        <v>59699.911899999999</v>
      </c>
      <c r="D39" s="40"/>
      <c r="E39" s="41">
        <f t="shared" si="0"/>
        <v>101.85773595350091</v>
      </c>
      <c r="F39" s="41">
        <f t="shared" si="1"/>
        <v>102</v>
      </c>
      <c r="G39" s="41">
        <f t="shared" si="2"/>
        <v>-0.41120000000228174</v>
      </c>
      <c r="I39" s="41">
        <f t="shared" si="3"/>
        <v>-0.41120000000228174</v>
      </c>
      <c r="O39" s="41">
        <f t="shared" ca="1" si="4"/>
        <v>-0.36611932360832983</v>
      </c>
      <c r="Q39" s="43">
        <f t="shared" si="5"/>
        <v>44681.411899999999</v>
      </c>
    </row>
    <row r="40" spans="1:17" s="41" customFormat="1" ht="12" customHeight="1" x14ac:dyDescent="0.2">
      <c r="A40" s="39" t="s">
        <v>47</v>
      </c>
      <c r="B40" s="44" t="s">
        <v>49</v>
      </c>
      <c r="C40" s="44">
        <v>59802.541799999999</v>
      </c>
      <c r="D40" s="40"/>
      <c r="E40" s="41">
        <f t="shared" si="0"/>
        <v>137.36489759202843</v>
      </c>
      <c r="F40" s="41">
        <f t="shared" si="1"/>
        <v>137.5</v>
      </c>
      <c r="G40" s="41">
        <f t="shared" si="2"/>
        <v>-0.39050000000133878</v>
      </c>
      <c r="I40" s="41">
        <f t="shared" si="3"/>
        <v>-0.39050000000133878</v>
      </c>
      <c r="O40" s="41">
        <f t="shared" ca="1" si="4"/>
        <v>-0.36850934749545783</v>
      </c>
      <c r="Q40" s="43">
        <f t="shared" si="5"/>
        <v>44784.041799999999</v>
      </c>
    </row>
    <row r="41" spans="1:17" s="41" customFormat="1" ht="12" customHeight="1" x14ac:dyDescent="0.2">
      <c r="A41" s="39" t="s">
        <v>47</v>
      </c>
      <c r="B41" s="44" t="s">
        <v>48</v>
      </c>
      <c r="C41" s="44">
        <v>59838.657299999999</v>
      </c>
      <c r="D41" s="40"/>
      <c r="E41" s="41">
        <f t="shared" si="0"/>
        <v>149.85988098533034</v>
      </c>
      <c r="F41" s="41">
        <f t="shared" si="1"/>
        <v>150</v>
      </c>
      <c r="G41" s="41">
        <f t="shared" si="2"/>
        <v>-0.40499999999883585</v>
      </c>
      <c r="I41" s="41">
        <f t="shared" si="3"/>
        <v>-0.40499999999883585</v>
      </c>
      <c r="O41" s="41">
        <f t="shared" ca="1" si="4"/>
        <v>-0.36935090520219305</v>
      </c>
      <c r="Q41" s="43">
        <f t="shared" si="5"/>
        <v>44820.157299999999</v>
      </c>
    </row>
    <row r="42" spans="1:17" s="41" customFormat="1" ht="12" customHeight="1" x14ac:dyDescent="0.2">
      <c r="C42" s="42"/>
      <c r="D42" s="42"/>
    </row>
    <row r="43" spans="1:17" s="41" customFormat="1" ht="12" customHeight="1" x14ac:dyDescent="0.2">
      <c r="C43" s="42"/>
      <c r="D43" s="42"/>
    </row>
    <row r="44" spans="1:17" s="41" customFormat="1" ht="12" customHeight="1" x14ac:dyDescent="0.2">
      <c r="C44" s="42"/>
      <c r="D44" s="42"/>
    </row>
    <row r="45" spans="1:17" s="41" customFormat="1" ht="12" customHeight="1" x14ac:dyDescent="0.2">
      <c r="C45" s="42"/>
      <c r="D45" s="42"/>
    </row>
    <row r="46" spans="1:17" s="41" customFormat="1" ht="12" customHeight="1" x14ac:dyDescent="0.2">
      <c r="C46" s="42"/>
      <c r="D46" s="42"/>
    </row>
    <row r="47" spans="1:17" s="41" customFormat="1" ht="12" customHeight="1" x14ac:dyDescent="0.2">
      <c r="C47" s="42"/>
      <c r="D47" s="42"/>
    </row>
    <row r="48" spans="1:17" x14ac:dyDescent="0.2">
      <c r="C48" s="5"/>
      <c r="D48" s="5"/>
    </row>
    <row r="49" spans="3:4" x14ac:dyDescent="0.2">
      <c r="C49" s="5"/>
      <c r="D49" s="5"/>
    </row>
    <row r="50" spans="3:4" x14ac:dyDescent="0.2">
      <c r="C50" s="5"/>
      <c r="D50" s="5"/>
    </row>
    <row r="51" spans="3:4" x14ac:dyDescent="0.2">
      <c r="C51" s="5"/>
      <c r="D51" s="5"/>
    </row>
    <row r="52" spans="3:4" x14ac:dyDescent="0.2">
      <c r="C52" s="5"/>
      <c r="D52" s="5"/>
    </row>
    <row r="53" spans="3:4" x14ac:dyDescent="0.2">
      <c r="C53" s="5"/>
      <c r="D53" s="5"/>
    </row>
    <row r="54" spans="3:4" x14ac:dyDescent="0.2">
      <c r="C54" s="5"/>
      <c r="D54" s="5"/>
    </row>
    <row r="55" spans="3:4" x14ac:dyDescent="0.2">
      <c r="C55" s="5"/>
      <c r="D55" s="5"/>
    </row>
    <row r="56" spans="3:4" x14ac:dyDescent="0.2">
      <c r="C56" s="5"/>
      <c r="D56" s="5"/>
    </row>
    <row r="57" spans="3:4" x14ac:dyDescent="0.2">
      <c r="C57" s="5"/>
      <c r="D57" s="5"/>
    </row>
    <row r="58" spans="3:4" x14ac:dyDescent="0.2">
      <c r="C58" s="5"/>
      <c r="D58" s="5"/>
    </row>
    <row r="59" spans="3:4" x14ac:dyDescent="0.2">
      <c r="C59" s="5"/>
      <c r="D59" s="5"/>
    </row>
    <row r="60" spans="3:4" x14ac:dyDescent="0.2">
      <c r="C60" s="5"/>
      <c r="D60" s="5"/>
    </row>
    <row r="61" spans="3:4" x14ac:dyDescent="0.2">
      <c r="C61" s="5"/>
      <c r="D61" s="5"/>
    </row>
    <row r="62" spans="3:4" x14ac:dyDescent="0.2">
      <c r="C62" s="5"/>
      <c r="D62" s="5"/>
    </row>
    <row r="63" spans="3:4" x14ac:dyDescent="0.2">
      <c r="C63" s="5"/>
      <c r="D63" s="5"/>
    </row>
    <row r="64" spans="3:4" x14ac:dyDescent="0.2">
      <c r="C64" s="5"/>
      <c r="D64" s="5"/>
    </row>
    <row r="65" spans="3:4" x14ac:dyDescent="0.2">
      <c r="C65" s="5"/>
      <c r="D65" s="5"/>
    </row>
    <row r="66" spans="3:4" x14ac:dyDescent="0.2">
      <c r="C66" s="5"/>
      <c r="D66" s="5"/>
    </row>
    <row r="67" spans="3:4" x14ac:dyDescent="0.2">
      <c r="C67" s="5"/>
      <c r="D67" s="5"/>
    </row>
    <row r="68" spans="3:4" x14ac:dyDescent="0.2">
      <c r="C68" s="5"/>
      <c r="D68" s="5"/>
    </row>
    <row r="69" spans="3:4" x14ac:dyDescent="0.2">
      <c r="C69" s="5"/>
      <c r="D69" s="5"/>
    </row>
    <row r="70" spans="3:4" x14ac:dyDescent="0.2">
      <c r="C70" s="5"/>
      <c r="D70" s="5"/>
    </row>
    <row r="71" spans="3:4" x14ac:dyDescent="0.2">
      <c r="C71" s="5"/>
      <c r="D71" s="5"/>
    </row>
    <row r="72" spans="3:4" x14ac:dyDescent="0.2">
      <c r="C72" s="5"/>
      <c r="D72" s="5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  <row r="6940" spans="3:4" x14ac:dyDescent="0.2">
      <c r="C6940" s="5"/>
      <c r="D6940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2023-08-12T08:05:24Z</dcterms:modified>
</cp:coreProperties>
</file>