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4BB6099-C2ED-4CD4-BD13-1A2DFFCACD56}" xr6:coauthVersionLast="47" xr6:coauthVersionMax="47" xr10:uidLastSave="{00000000-0000-0000-0000-000000000000}"/>
  <bookViews>
    <workbookView xWindow="13875" yWindow="390" windowWidth="1432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7" i="1"/>
  <c r="F27" i="1" s="1"/>
  <c r="G27" i="1" s="1"/>
  <c r="K27" i="1" s="1"/>
  <c r="Q27" i="1"/>
  <c r="E31" i="1"/>
  <c r="F31" i="1" s="1"/>
  <c r="G31" i="1" s="1"/>
  <c r="K31" i="1" s="1"/>
  <c r="Q31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G11" i="1"/>
  <c r="F11" i="1"/>
  <c r="C26" i="1"/>
  <c r="F15" i="1"/>
  <c r="F16" i="1" s="1"/>
  <c r="E26" i="1" l="1"/>
  <c r="F26" i="1" s="1"/>
  <c r="G26" i="1" s="1"/>
  <c r="C17" i="1"/>
  <c r="Q26" i="1"/>
  <c r="C11" i="1"/>
  <c r="C12" i="1"/>
  <c r="O23" i="1" l="1"/>
  <c r="O27" i="1"/>
  <c r="O22" i="1"/>
  <c r="O31" i="1"/>
  <c r="O24" i="1"/>
  <c r="O21" i="1"/>
  <c r="O25" i="1"/>
  <c r="O28" i="1"/>
  <c r="O32" i="1"/>
  <c r="O36" i="1"/>
  <c r="O40" i="1"/>
  <c r="O44" i="1"/>
  <c r="O48" i="1"/>
  <c r="O52" i="1"/>
  <c r="O46" i="1"/>
  <c r="O34" i="1"/>
  <c r="O50" i="1"/>
  <c r="O30" i="1"/>
  <c r="O35" i="1"/>
  <c r="O39" i="1"/>
  <c r="O43" i="1"/>
  <c r="O47" i="1"/>
  <c r="O51" i="1"/>
  <c r="O38" i="1"/>
  <c r="O42" i="1"/>
  <c r="O29" i="1"/>
  <c r="O33" i="1"/>
  <c r="O37" i="1"/>
  <c r="O41" i="1"/>
  <c r="O45" i="1"/>
  <c r="O49" i="1"/>
  <c r="C16" i="1"/>
  <c r="D18" i="1" s="1"/>
  <c r="C15" i="1"/>
  <c r="O26" i="1"/>
  <c r="I26" i="1"/>
  <c r="C18" i="1" l="1"/>
  <c r="F17" i="1"/>
  <c r="F18" i="1" s="1"/>
</calcChain>
</file>

<file path=xl/sharedStrings.xml><?xml version="1.0" encoding="utf-8"?>
<sst xmlns="http://schemas.openxmlformats.org/spreadsheetml/2006/main" count="107" uniqueCount="55">
  <si>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</si>
  <si>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</si>
  <si>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</si>
  <si>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</si>
  <si>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</si>
  <si>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</si>
  <si>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</si>
  <si>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</si>
  <si>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</si>
  <si>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</si>
  <si>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</si>
  <si>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</si>
  <si>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</si>
  <si>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</si>
  <si>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</si>
  <si>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</si>
  <si>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</si>
  <si>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</si>
  <si>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</si>
  <si>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</si>
  <si>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</si>
  <si>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</si>
  <si>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</si>
  <si>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</si>
  <si>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</si>
  <si>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</si>
  <si>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</si>
  <si>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</si>
  <si>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</si>
  <si>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</si>
  <si>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</si>
  <si>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</si>
  <si>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</si>
  <si>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</si>
  <si>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</si>
  <si>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</si>
  <si>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</si>
  <si>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</si>
  <si>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</si>
  <si>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</si>
  <si>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</si>
  <si>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</si>
  <si>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</si>
  <si>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</si>
  <si>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</si>
  <si>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V3073 Cyg</t>
  </si>
  <si>
    <t>EW</t>
  </si>
  <si>
    <t>VSX</t>
  </si>
  <si>
    <t>JBAV, 76</t>
  </si>
  <si>
    <t>I</t>
  </si>
  <si>
    <t>IBVS 6084</t>
  </si>
  <si>
    <t>IBVS 6118</t>
  </si>
  <si>
    <t>IBVS 6149</t>
  </si>
  <si>
    <t>IBVS 6244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</si>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</sst>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_-* #,##0.0000_-;\-* #,##0.0000_-;_-* &quot;-&quot;??_-;_-@_-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2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  <xf numFmtId="0" fontId="20" fillId="0" borderId="0"/>
  </cellStyleXfs>
  <cellXfs count="5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7" fontId="19" fillId="0" borderId="0" xfId="8" applyNumberFormat="1" applyFont="1" applyBorder="1" applyAlignment="1">
      <alignment vertical="center" wrapText="1"/>
    </xf>
    <xf numFmtId="0" fontId="21" fillId="0" borderId="0" xfId="9" applyFont="1" applyAlignment="1">
      <alignment horizontal="left" vertical="center"/>
    </xf>
    <xf numFmtId="0" fontId="21" fillId="0" borderId="0" xfId="9" applyFont="1" applyAlignment="1">
      <alignment horizontal="center" vertical="center"/>
    </xf>
    <xf numFmtId="0" fontId="21" fillId="0" borderId="0" xfId="9" applyFont="1" applyAlignment="1">
      <alignment horizontal="left"/>
    </xf>
    <xf numFmtId="0" fontId="21" fillId="0" borderId="0" xfId="9" applyFont="1" applyAlignment="1">
      <alignment horizontal="left" vertical="center" wrapText="1"/>
    </xf>
    <xf numFmtId="0" fontId="21" fillId="0" borderId="0" xfId="9" applyFont="1" applyAlignment="1">
      <alignment horizontal="center" vertical="center" wrapText="1"/>
    </xf>
    <xf numFmtId="0" fontId="21" fillId="0" borderId="0" xfId="9" applyFont="1" applyAlignment="1">
      <alignment horizontal="left" wrapText="1"/>
    </xf>
    <xf numFmtId="0" fontId="22" fillId="0" borderId="0" xfId="9" applyFont="1" applyAlignment="1">
      <alignment horizontal="left" vertical="center" wrapText="1"/>
    </xf>
    <xf numFmtId="0" fontId="22" fillId="0" borderId="0" xfId="9" applyFont="1" applyAlignment="1">
      <alignment horizontal="center" vertical="center" wrapText="1"/>
    </xf>
    <xf numFmtId="0" fontId="22" fillId="0" borderId="0" xfId="9" applyFont="1" applyAlignment="1">
      <alignment horizontal="left" wrapText="1"/>
    </xf>
    <xf numFmtId="0" fontId="22" fillId="0" borderId="0" xfId="9" applyFont="1" applyAlignment="1">
      <alignment horizontal="left" vertical="center"/>
    </xf>
    <xf numFmtId="0" fontId="22" fillId="0" borderId="0" xfId="9" applyFont="1" applyAlignment="1">
      <alignment horizontal="center" vertical="center"/>
    </xf>
    <xf numFmtId="0" fontId="22" fillId="0" borderId="0" xfId="9" applyFont="1" applyAlignment="1">
      <alignment horizontal="left"/>
    </xf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9" xr:uid="{5714CE09-CCBB-4318-949C-B4E0E264920B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V3073 Cyg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7.1774999960325658E-3</c:v>
                </c:pt>
                <c:pt idx="1">
                  <c:v>7.1774999960325658E-3</c:v>
                </c:pt>
                <c:pt idx="2">
                  <c:v>6.1924999972688965E-3</c:v>
                </c:pt>
                <c:pt idx="3">
                  <c:v>-1.3999999646330252E-4</c:v>
                </c:pt>
                <c:pt idx="4">
                  <c:v>2.9925000053481199E-3</c:v>
                </c:pt>
                <c:pt idx="6">
                  <c:v>2.6049999942188151E-3</c:v>
                </c:pt>
                <c:pt idx="7">
                  <c:v>-1.3435000008030329E-2</c:v>
                </c:pt>
                <c:pt idx="8">
                  <c:v>3.8224999952944927E-3</c:v>
                </c:pt>
                <c:pt idx="9">
                  <c:v>-1.6699999978300184E-3</c:v>
                </c:pt>
                <c:pt idx="10">
                  <c:v>7.1224999992409721E-3</c:v>
                </c:pt>
                <c:pt idx="11">
                  <c:v>-2.3700000019744039E-3</c:v>
                </c:pt>
                <c:pt idx="12">
                  <c:v>-9.7000000096159056E-4</c:v>
                </c:pt>
                <c:pt idx="13">
                  <c:v>-4.3999999616062269E-4</c:v>
                </c:pt>
                <c:pt idx="14">
                  <c:v>-4.6249999941210262E-3</c:v>
                </c:pt>
                <c:pt idx="15">
                  <c:v>-2.9849999991711229E-3</c:v>
                </c:pt>
                <c:pt idx="16">
                  <c:v>-1.8500000005587935E-3</c:v>
                </c:pt>
                <c:pt idx="17">
                  <c:v>9.5750000036787242E-4</c:v>
                </c:pt>
                <c:pt idx="18">
                  <c:v>1.5474999963771552E-3</c:v>
                </c:pt>
                <c:pt idx="19">
                  <c:v>-1.5274999968823977E-3</c:v>
                </c:pt>
                <c:pt idx="20">
                  <c:v>-6.1449999993783422E-3</c:v>
                </c:pt>
                <c:pt idx="21">
                  <c:v>5.5174999943119474E-3</c:v>
                </c:pt>
                <c:pt idx="22">
                  <c:v>-1.5000000057625584E-3</c:v>
                </c:pt>
                <c:pt idx="23">
                  <c:v>-2.9700000013690442E-3</c:v>
                </c:pt>
                <c:pt idx="24">
                  <c:v>3.9475000012316741E-3</c:v>
                </c:pt>
                <c:pt idx="25">
                  <c:v>-1.9450000036158599E-3</c:v>
                </c:pt>
                <c:pt idx="26">
                  <c:v>-6.4150000034715049E-3</c:v>
                </c:pt>
                <c:pt idx="27">
                  <c:v>-3.095000000030268E-3</c:v>
                </c:pt>
                <c:pt idx="28">
                  <c:v>-2.5000000023283064E-3</c:v>
                </c:pt>
                <c:pt idx="29">
                  <c:v>-2.8850000016973354E-3</c:v>
                </c:pt>
                <c:pt idx="30">
                  <c:v>7.6750000152969733E-4</c:v>
                </c:pt>
                <c:pt idx="31">
                  <c:v>-3.550000001268927E-3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3.6298988034007655E-3</c:v>
                </c:pt>
                <c:pt idx="1">
                  <c:v>3.6298988034007655E-3</c:v>
                </c:pt>
                <c:pt idx="2">
                  <c:v>3.6275985475981813E-3</c:v>
                </c:pt>
                <c:pt idx="3">
                  <c:v>3.5865773191187701E-3</c:v>
                </c:pt>
                <c:pt idx="4">
                  <c:v>1.8947391763183702E-3</c:v>
                </c:pt>
                <c:pt idx="5">
                  <c:v>1.8935890484170783E-3</c:v>
                </c:pt>
                <c:pt idx="6">
                  <c:v>1.0493951688688163E-3</c:v>
                </c:pt>
                <c:pt idx="7">
                  <c:v>9.7885399092291232E-4</c:v>
                </c:pt>
                <c:pt idx="8">
                  <c:v>-2.2609667366391226E-4</c:v>
                </c:pt>
                <c:pt idx="9">
                  <c:v>-2.4258184024909639E-4</c:v>
                </c:pt>
                <c:pt idx="10">
                  <c:v>-2.5676675103169632E-4</c:v>
                </c:pt>
                <c:pt idx="11">
                  <c:v>-2.7325191761688045E-4</c:v>
                </c:pt>
                <c:pt idx="12">
                  <c:v>-2.7325191761688045E-4</c:v>
                </c:pt>
                <c:pt idx="13">
                  <c:v>-2.778524292220484E-4</c:v>
                </c:pt>
                <c:pt idx="14">
                  <c:v>-6.4819361343804345E-4</c:v>
                </c:pt>
                <c:pt idx="15">
                  <c:v>-6.543276289116E-4</c:v>
                </c:pt>
                <c:pt idx="16">
                  <c:v>-1.0890759755999421E-3</c:v>
                </c:pt>
                <c:pt idx="17">
                  <c:v>-1.1055611421851262E-3</c:v>
                </c:pt>
                <c:pt idx="18">
                  <c:v>-1.1653677930523057E-3</c:v>
                </c:pt>
                <c:pt idx="19">
                  <c:v>-1.5065724037689058E-3</c:v>
                </c:pt>
                <c:pt idx="20">
                  <c:v>-1.5345588493670087E-3</c:v>
                </c:pt>
                <c:pt idx="21">
                  <c:v>-1.5594782872283336E-3</c:v>
                </c:pt>
                <c:pt idx="22">
                  <c:v>-1.5874647328264365E-3</c:v>
                </c:pt>
                <c:pt idx="23">
                  <c:v>-1.6227353217993885E-3</c:v>
                </c:pt>
                <c:pt idx="24">
                  <c:v>-1.9167846885630203E-3</c:v>
                </c:pt>
                <c:pt idx="25">
                  <c:v>-1.9332698551482045E-3</c:v>
                </c:pt>
                <c:pt idx="26">
                  <c:v>-1.968540444121156E-3</c:v>
                </c:pt>
                <c:pt idx="27">
                  <c:v>-2.0482826452773955E-3</c:v>
                </c:pt>
                <c:pt idx="28">
                  <c:v>-2.3388816283371511E-3</c:v>
                </c:pt>
                <c:pt idx="29">
                  <c:v>-2.3871870001914114E-3</c:v>
                </c:pt>
                <c:pt idx="30">
                  <c:v>-2.3952378955004552E-3</c:v>
                </c:pt>
                <c:pt idx="31">
                  <c:v>-2.4692294571502346E-3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56159.404900000001</v>
      </c>
      <c r="D7" s="39" t="s">
        <v>47</v>
      </c>
    </row>
    <row r="8" spans="1:15" x14ac:dyDescent="0.2">
      <c r="A8" t="s">
        <v>3</v>
      </c>
      <c r="C8" s="6">
        <v>0.65219499999999997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INTERCEPT(INDIRECT($G$11):G990,INDIRECT($F$11):F990)</f>
        <v>1.8935890484170783E-3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SLOPE(INDIRECT($G$11):G990,INDIRECT($F$11):F990)</f>
        <v>-7.6675193419460681E-7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(C7+C11)+(C8+C12)*INT(MAX(F21:F3531))</f>
        <v>59870.391980770546</v>
      </c>
      <c r="E15" s="10" t="s">
        <v>30</v>
      </c>
      <c r="F15" s="25">
        <f ca="1">NOW()+15018.5+$C$5/24</f>
        <v>60186.596142592593</v>
      </c>
    </row>
    <row r="16" spans="1:15" x14ac:dyDescent="0.2">
      <c r="A16" s="12" t="s">
        <v>4</v>
      </c>
      <c r="B16" s="7"/>
      <c r="C16" s="13">
        <f ca="1">+C8+C12</f>
        <v>0.6521942332480658</v>
      </c>
      <c r="E16" s="10" t="s">
        <v>35</v>
      </c>
      <c r="F16" s="11">
        <f ca="1">ROUND(2*(F15-$C$7)/$C$8,0)/2+F14</f>
        <v>6176</v>
      </c>
    </row>
    <row r="17" spans="1:21" ht="13.5" thickBot="1" x14ac:dyDescent="0.25">
      <c r="A17" s="10" t="s">
        <v>27</v>
      </c>
      <c r="B17" s="7"/>
      <c r="C17" s="7">
        <f>COUNT(C21:C2189)</f>
        <v>32</v>
      </c>
      <c r="E17" s="10" t="s">
        <v>36</v>
      </c>
      <c r="F17" s="19">
        <f ca="1">ROUND(2*(F15-$C$15)/$C$16,0)/2+F14</f>
        <v>486</v>
      </c>
    </row>
    <row r="18" spans="1:21" ht="14.25" thickTop="1" thickBot="1" x14ac:dyDescent="0.25">
      <c r="A18" s="12" t="s">
        <v>5</v>
      </c>
      <c r="B18" s="7"/>
      <c r="C18" s="15">
        <f ca="1">+C15</f>
        <v>59870.391980770546</v>
      </c>
      <c r="D18" s="16">
        <f ca="1">+C16</f>
        <v>0.6521942332480658</v>
      </c>
      <c r="E18" s="10" t="s">
        <v>31</v>
      </c>
      <c r="F18" s="14">
        <f ca="1">+$C$15+$C$16*F17-15018.5-$C$5/24</f>
        <v>45169.254211462445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s="46" t="s">
        <v>50</v>
      </c>
      <c r="B21" s="47"/>
      <c r="C21" s="48">
        <v>54682.516499999998</v>
      </c>
      <c r="D21" s="48">
        <v>6.9999999999999999E-4</v>
      </c>
      <c r="E21">
        <f>+(C21-C$7)/C$8</f>
        <v>-2264.4889948558384</v>
      </c>
      <c r="F21">
        <f>ROUND(2*E21,0)/2</f>
        <v>-2264.5</v>
      </c>
      <c r="G21">
        <f>+C21-(C$7+F21*C$8)</f>
        <v>7.1774999960325658E-3</v>
      </c>
      <c r="K21">
        <f>+G21</f>
        <v>7.1774999960325658E-3</v>
      </c>
      <c r="O21">
        <f ca="1">+C$11+C$12*$F21</f>
        <v>3.6298988034007655E-3</v>
      </c>
      <c r="Q21" s="1">
        <f>+C21-15018.5</f>
        <v>39664.016499999998</v>
      </c>
    </row>
    <row r="22" spans="1:21" x14ac:dyDescent="0.2">
      <c r="A22" s="49" t="s">
        <v>51</v>
      </c>
      <c r="B22" s="50"/>
      <c r="C22" s="48">
        <v>54682.516499999998</v>
      </c>
      <c r="D22" s="51">
        <v>6.9999999999999999E-4</v>
      </c>
      <c r="E22">
        <f>+(C22-C$7)/C$8</f>
        <v>-2264.4889948558384</v>
      </c>
      <c r="F22">
        <f>ROUND(2*E22,0)/2</f>
        <v>-2264.5</v>
      </c>
      <c r="G22">
        <f>+C22-(C$7+F22*C$8)</f>
        <v>7.1774999960325658E-3</v>
      </c>
      <c r="K22">
        <f>+G22</f>
        <v>7.1774999960325658E-3</v>
      </c>
      <c r="O22">
        <f ca="1">+C$11+C$12*$F22</f>
        <v>3.6298988034007655E-3</v>
      </c>
      <c r="Q22" s="1">
        <f>+C22-15018.5</f>
        <v>39664.016499999998</v>
      </c>
    </row>
    <row r="23" spans="1:21" x14ac:dyDescent="0.2">
      <c r="A23" s="49" t="s">
        <v>51</v>
      </c>
      <c r="B23" s="50"/>
      <c r="C23" s="48">
        <v>54684.472099999999</v>
      </c>
      <c r="D23" s="51">
        <v>5.0000000000000001E-4</v>
      </c>
      <c r="E23">
        <f>+(C23-C$7)/C$8</f>
        <v>-2261.4905051403375</v>
      </c>
      <c r="F23">
        <f>ROUND(2*E23,0)/2</f>
        <v>-2261.5</v>
      </c>
      <c r="G23">
        <f>+C23-(C$7+F23*C$8)</f>
        <v>6.1924999972688965E-3</v>
      </c>
      <c r="K23">
        <f>+G23</f>
        <v>6.1924999972688965E-3</v>
      </c>
      <c r="O23">
        <f ca="1">+C$11+C$12*$F23</f>
        <v>3.6275985475981813E-3</v>
      </c>
      <c r="Q23" s="1">
        <f>+C23-15018.5</f>
        <v>39665.972099999999</v>
      </c>
    </row>
    <row r="24" spans="1:21" x14ac:dyDescent="0.2">
      <c r="A24" s="49" t="s">
        <v>51</v>
      </c>
      <c r="B24" s="50"/>
      <c r="C24" s="48">
        <v>54719.358200000002</v>
      </c>
      <c r="D24" s="51">
        <v>8.9999999999999998E-4</v>
      </c>
      <c r="E24">
        <f>+(C24-C$7)/C$8</f>
        <v>-2208.0002146597244</v>
      </c>
      <c r="F24">
        <f>ROUND(2*E24,0)/2</f>
        <v>-2208</v>
      </c>
      <c r="G24">
        <f>+C24-(C$7+F24*C$8)</f>
        <v>-1.3999999646330252E-4</v>
      </c>
      <c r="K24">
        <f>+G24</f>
        <v>-1.3999999646330252E-4</v>
      </c>
      <c r="O24">
        <f ca="1">+C$11+C$12*$F24</f>
        <v>3.5865773191187701E-3</v>
      </c>
      <c r="Q24" s="1">
        <f>+C24-15018.5</f>
        <v>39700.858200000002</v>
      </c>
    </row>
    <row r="25" spans="1:21" x14ac:dyDescent="0.2">
      <c r="A25" s="46" t="s">
        <v>50</v>
      </c>
      <c r="B25" s="47"/>
      <c r="C25" s="48">
        <v>56158.429600000003</v>
      </c>
      <c r="D25" s="48">
        <v>6.6E-3</v>
      </c>
      <c r="E25">
        <f>+(C25-C$7)/C$8</f>
        <v>-1.4954116483540079</v>
      </c>
      <c r="F25">
        <f>ROUND(2*E25,0)/2</f>
        <v>-1.5</v>
      </c>
      <c r="G25">
        <f>+C25-(C$7+F25*C$8)</f>
        <v>2.9925000053481199E-3</v>
      </c>
      <c r="K25">
        <f>+G25</f>
        <v>2.9925000053481199E-3</v>
      </c>
      <c r="O25">
        <f ca="1">+C$11+C$12*$F25</f>
        <v>1.8947391763183702E-3</v>
      </c>
      <c r="Q25" s="1">
        <f>+C25-15018.5</f>
        <v>41139.929600000003</v>
      </c>
    </row>
    <row r="26" spans="1:21" x14ac:dyDescent="0.2">
      <c r="A26" t="s">
        <v>47</v>
      </c>
      <c r="C26" s="43">
        <f>C$7</f>
        <v>56159.404900000001</v>
      </c>
      <c r="D26" s="6" t="s">
        <v>13</v>
      </c>
      <c r="E26">
        <f>+(C26-C$7)/C$8</f>
        <v>0</v>
      </c>
      <c r="F26">
        <f>ROUND(2*E26,0)/2</f>
        <v>0</v>
      </c>
      <c r="G26">
        <f>+C26-(C$7+F26*C$8)</f>
        <v>0</v>
      </c>
      <c r="I26">
        <f>+G26</f>
        <v>0</v>
      </c>
      <c r="O26">
        <f ca="1">+C$11+C$12*$F26</f>
        <v>1.8935890484170783E-3</v>
      </c>
      <c r="Q26" s="1">
        <f>+C26-15018.5</f>
        <v>41140.904900000001</v>
      </c>
    </row>
    <row r="27" spans="1:21" x14ac:dyDescent="0.2">
      <c r="A27" s="52" t="s">
        <v>52</v>
      </c>
      <c r="B27" s="53"/>
      <c r="C27" s="54">
        <v>56877.474199999997</v>
      </c>
      <c r="D27" s="54">
        <v>9.9000000000000008E-3</v>
      </c>
      <c r="E27">
        <f>+(C27-C$7)/C$8</f>
        <v>1101.0039942041806</v>
      </c>
      <c r="F27">
        <f>ROUND(2*E27,0)/2</f>
        <v>1101</v>
      </c>
      <c r="G27">
        <f>+C27-(C$7+F27*C$8)</f>
        <v>2.6049999942188151E-3</v>
      </c>
      <c r="K27">
        <f>+G27</f>
        <v>2.6049999942188151E-3</v>
      </c>
      <c r="O27">
        <f ca="1">+C$11+C$12*$F27</f>
        <v>1.0493951688688163E-3</v>
      </c>
      <c r="Q27" s="1">
        <f>+C27-15018.5</f>
        <v>41858.974199999997</v>
      </c>
    </row>
    <row r="28" spans="1:21" x14ac:dyDescent="0.2">
      <c r="A28" s="55" t="s">
        <v>54</v>
      </c>
      <c r="B28" s="56"/>
      <c r="C28" s="57">
        <v>56937.460099999997</v>
      </c>
      <c r="D28" s="57">
        <v>3.0000000000000001E-3</v>
      </c>
      <c r="E28">
        <f>+(C28-C$7)/C$8</f>
        <v>1192.9794003327154</v>
      </c>
      <c r="F28">
        <f>ROUND(2*E28,0)/2</f>
        <v>1193</v>
      </c>
      <c r="G28">
        <f>+C28-(C$7+F28*C$8)</f>
        <v>-1.3435000008030329E-2</v>
      </c>
      <c r="K28">
        <f>+G28</f>
        <v>-1.3435000008030329E-2</v>
      </c>
      <c r="O28">
        <f ca="1">+C$11+C$12*$F28</f>
        <v>9.7885399092291232E-4</v>
      </c>
      <c r="Q28" s="1">
        <f>+C28-15018.5</f>
        <v>41918.960099999997</v>
      </c>
    </row>
    <row r="29" spans="1:21" x14ac:dyDescent="0.2">
      <c r="A29" s="41" t="s">
        <v>48</v>
      </c>
      <c r="B29" s="42" t="s">
        <v>49</v>
      </c>
      <c r="C29" s="44">
        <v>57962.4018</v>
      </c>
      <c r="D29" s="45">
        <v>3.5000000000000001E-3</v>
      </c>
      <c r="E29">
        <f>+(C29-C$7)/C$8</f>
        <v>2764.505860977159</v>
      </c>
      <c r="F29">
        <f>ROUND(2*E29,0)/2</f>
        <v>2764.5</v>
      </c>
      <c r="G29">
        <f>+C29-(C$7+F29*C$8)</f>
        <v>3.8224999952944927E-3</v>
      </c>
      <c r="K29">
        <f>+G29</f>
        <v>3.8224999952944927E-3</v>
      </c>
      <c r="O29">
        <f ca="1">+C$11+C$12*$F29</f>
        <v>-2.2609667366391226E-4</v>
      </c>
      <c r="Q29" s="1">
        <f>+C29-15018.5</f>
        <v>42943.9018</v>
      </c>
    </row>
    <row r="30" spans="1:21" x14ac:dyDescent="0.2">
      <c r="A30" s="41" t="s">
        <v>48</v>
      </c>
      <c r="B30" s="42" t="s">
        <v>49</v>
      </c>
      <c r="C30" s="44">
        <v>57976.4185</v>
      </c>
      <c r="D30" s="45">
        <v>3.5000000000000001E-3</v>
      </c>
      <c r="E30">
        <f>+(C30-C$7)/C$8</f>
        <v>2785.9974394161231</v>
      </c>
      <c r="F30">
        <f>ROUND(2*E30,0)/2</f>
        <v>2786</v>
      </c>
      <c r="G30">
        <f>+C30-(C$7+F30*C$8)</f>
        <v>-1.6699999978300184E-3</v>
      </c>
      <c r="K30">
        <f>+G30</f>
        <v>-1.6699999978300184E-3</v>
      </c>
      <c r="O30">
        <f ca="1">+C$11+C$12*$F30</f>
        <v>-2.4258184024909639E-4</v>
      </c>
      <c r="Q30" s="1">
        <f>+C30-15018.5</f>
        <v>42957.9185</v>
      </c>
    </row>
    <row r="31" spans="1:21" x14ac:dyDescent="0.2">
      <c r="A31" t="s">
        <v>53</v>
      </c>
      <c r="B31" s="2" t="s">
        <v>49</v>
      </c>
      <c r="C31" s="6">
        <v>57988.492899999997</v>
      </c>
      <c r="D31" s="6">
        <v>1.4E-3</v>
      </c>
      <c r="E31">
        <f>+(C31-C$7)/C$8</f>
        <v>2804.5109208135545</v>
      </c>
      <c r="F31">
        <f>ROUND(2*E31,0)/2</f>
        <v>2804.5</v>
      </c>
      <c r="G31">
        <f>+C31-(C$7+F31*C$8)</f>
        <v>7.1224999992409721E-3</v>
      </c>
      <c r="K31">
        <f>+G31</f>
        <v>7.1224999992409721E-3</v>
      </c>
      <c r="O31">
        <f ca="1">+C$11+C$12*$F31</f>
        <v>-2.5676675103169632E-4</v>
      </c>
      <c r="Q31" s="1">
        <f>+C31-15018.5</f>
        <v>42969.992899999997</v>
      </c>
    </row>
    <row r="32" spans="1:21" x14ac:dyDescent="0.2">
      <c r="A32" s="41" t="s">
        <v>48</v>
      </c>
      <c r="B32" s="42" t="s">
        <v>49</v>
      </c>
      <c r="C32" s="44">
        <v>58002.505599999997</v>
      </c>
      <c r="D32" s="45">
        <v>3.5000000000000001E-3</v>
      </c>
      <c r="E32">
        <f>+(C32-C$7)/C$8</f>
        <v>2825.9963661174888</v>
      </c>
      <c r="F32">
        <f>ROUND(2*E32,0)/2</f>
        <v>2826</v>
      </c>
      <c r="G32">
        <f>+C32-(C$7+F32*C$8)</f>
        <v>-2.3700000019744039E-3</v>
      </c>
      <c r="K32">
        <f>+G32</f>
        <v>-2.3700000019744039E-3</v>
      </c>
      <c r="O32">
        <f ca="1">+C$11+C$12*$F32</f>
        <v>-2.7325191761688045E-4</v>
      </c>
      <c r="Q32" s="1">
        <f>+C32-15018.5</f>
        <v>42984.005599999997</v>
      </c>
    </row>
    <row r="33" spans="1:17" x14ac:dyDescent="0.2">
      <c r="A33" s="41" t="s">
        <v>48</v>
      </c>
      <c r="B33" s="42" t="s">
        <v>49</v>
      </c>
      <c r="C33" s="44">
        <v>58002.506999999998</v>
      </c>
      <c r="D33" s="45">
        <v>3.5000000000000001E-3</v>
      </c>
      <c r="E33">
        <f>+(C33-C$7)/C$8</f>
        <v>2825.9985127147502</v>
      </c>
      <c r="F33">
        <f>ROUND(2*E33,0)/2</f>
        <v>2826</v>
      </c>
      <c r="G33">
        <f>+C33-(C$7+F33*C$8)</f>
        <v>-9.7000000096159056E-4</v>
      </c>
      <c r="K33">
        <f>+G33</f>
        <v>-9.7000000096159056E-4</v>
      </c>
      <c r="O33">
        <f ca="1">+C$11+C$12*$F33</f>
        <v>-2.7325191761688045E-4</v>
      </c>
      <c r="Q33" s="1">
        <f>+C33-15018.5</f>
        <v>42984.006999999998</v>
      </c>
    </row>
    <row r="34" spans="1:17" x14ac:dyDescent="0.2">
      <c r="A34" s="41" t="s">
        <v>48</v>
      </c>
      <c r="B34" s="42" t="s">
        <v>49</v>
      </c>
      <c r="C34" s="44">
        <v>58006.420700000002</v>
      </c>
      <c r="D34" s="45">
        <v>3.5000000000000001E-3</v>
      </c>
      <c r="E34">
        <f>+(C34-C$7)/C$8</f>
        <v>2831.9993253551484</v>
      </c>
      <c r="F34">
        <f>ROUND(2*E34,0)/2</f>
        <v>2832</v>
      </c>
      <c r="G34">
        <f>+C34-(C$7+F34*C$8)</f>
        <v>-4.3999999616062269E-4</v>
      </c>
      <c r="K34">
        <f>+G34</f>
        <v>-4.3999999616062269E-4</v>
      </c>
      <c r="O34">
        <f ca="1">+C$11+C$12*$F34</f>
        <v>-2.778524292220484E-4</v>
      </c>
      <c r="Q34" s="1">
        <f>+C34-15018.5</f>
        <v>42987.920700000002</v>
      </c>
    </row>
    <row r="35" spans="1:17" x14ac:dyDescent="0.2">
      <c r="A35" s="41" t="s">
        <v>48</v>
      </c>
      <c r="B35" s="42" t="s">
        <v>49</v>
      </c>
      <c r="C35" s="44">
        <v>58321.426700000004</v>
      </c>
      <c r="D35" s="45">
        <v>3.5000000000000001E-3</v>
      </c>
      <c r="E35">
        <f>+(C35-C$7)/C$8</f>
        <v>3314.9929085626268</v>
      </c>
      <c r="F35">
        <f>ROUND(2*E35,0)/2</f>
        <v>3315</v>
      </c>
      <c r="G35">
        <f>+C35-(C$7+F35*C$8)</f>
        <v>-4.6249999941210262E-3</v>
      </c>
      <c r="K35">
        <f>+G35</f>
        <v>-4.6249999941210262E-3</v>
      </c>
      <c r="O35">
        <f ca="1">+C$11+C$12*$F35</f>
        <v>-6.4819361343804345E-4</v>
      </c>
      <c r="Q35" s="1">
        <f>+C35-15018.5</f>
        <v>43302.926700000004</v>
      </c>
    </row>
    <row r="36" spans="1:17" x14ac:dyDescent="0.2">
      <c r="A36" s="41" t="s">
        <v>48</v>
      </c>
      <c r="B36" s="42" t="s">
        <v>49</v>
      </c>
      <c r="C36" s="44">
        <v>58326.645900000003</v>
      </c>
      <c r="D36" s="45">
        <v>3.5000000000000001E-3</v>
      </c>
      <c r="E36">
        <f>+(C36-C$7)/C$8</f>
        <v>3322.9954231479878</v>
      </c>
      <c r="F36">
        <f>ROUND(2*E36,0)/2</f>
        <v>3323</v>
      </c>
      <c r="G36">
        <f>+C36-(C$7+F36*C$8)</f>
        <v>-2.9849999991711229E-3</v>
      </c>
      <c r="K36">
        <f>+G36</f>
        <v>-2.9849999991711229E-3</v>
      </c>
      <c r="O36">
        <f ca="1">+C$11+C$12*$F36</f>
        <v>-6.543276289116E-4</v>
      </c>
      <c r="Q36" s="1">
        <f>+C36-15018.5</f>
        <v>43308.145900000003</v>
      </c>
    </row>
    <row r="37" spans="1:17" x14ac:dyDescent="0.2">
      <c r="A37" s="41" t="s">
        <v>48</v>
      </c>
      <c r="B37" s="42" t="s">
        <v>49</v>
      </c>
      <c r="C37" s="44">
        <v>58696.441599999998</v>
      </c>
      <c r="D37" s="45">
        <v>3.5000000000000001E-3</v>
      </c>
      <c r="E37">
        <f>+(C37-C$7)/C$8</f>
        <v>3889.9971634250446</v>
      </c>
      <c r="F37">
        <f>ROUND(2*E37,0)/2</f>
        <v>3890</v>
      </c>
      <c r="G37">
        <f>+C37-(C$7+F37*C$8)</f>
        <v>-1.8500000005587935E-3</v>
      </c>
      <c r="K37">
        <f>+G37</f>
        <v>-1.8500000005587935E-3</v>
      </c>
      <c r="O37">
        <f ca="1">+C$11+C$12*$F37</f>
        <v>-1.0890759755999421E-3</v>
      </c>
      <c r="Q37" s="1">
        <f>+C37-15018.5</f>
        <v>43677.941599999998</v>
      </c>
    </row>
    <row r="38" spans="1:17" x14ac:dyDescent="0.2">
      <c r="A38" s="41" t="s">
        <v>48</v>
      </c>
      <c r="B38" s="42" t="s">
        <v>49</v>
      </c>
      <c r="C38" s="44">
        <v>58710.4666</v>
      </c>
      <c r="D38" s="45">
        <v>3.5000000000000001E-3</v>
      </c>
      <c r="E38">
        <f>+(C38-C$7)/C$8</f>
        <v>3911.5014681191951</v>
      </c>
      <c r="F38">
        <f>ROUND(2*E38,0)/2</f>
        <v>3911.5</v>
      </c>
      <c r="G38">
        <f>+C38-(C$7+F38*C$8)</f>
        <v>9.5750000036787242E-4</v>
      </c>
      <c r="K38">
        <f>+G38</f>
        <v>9.5750000036787242E-4</v>
      </c>
      <c r="O38">
        <f ca="1">+C$11+C$12*$F38</f>
        <v>-1.1055611421851262E-3</v>
      </c>
      <c r="Q38" s="1">
        <f>+C38-15018.5</f>
        <v>43691.9666</v>
      </c>
    </row>
    <row r="39" spans="1:17" x14ac:dyDescent="0.2">
      <c r="A39" s="41" t="s">
        <v>48</v>
      </c>
      <c r="B39" s="42" t="s">
        <v>49</v>
      </c>
      <c r="C39" s="44">
        <v>58761.338400000001</v>
      </c>
      <c r="D39" s="45">
        <v>3.5000000000000001E-3</v>
      </c>
      <c r="E39">
        <f>+(C39-C$7)/C$8</f>
        <v>3989.5023727566131</v>
      </c>
      <c r="F39">
        <f>ROUND(2*E39,0)/2</f>
        <v>3989.5</v>
      </c>
      <c r="G39">
        <f>+C39-(C$7+F39*C$8)</f>
        <v>1.5474999963771552E-3</v>
      </c>
      <c r="K39">
        <f>+G39</f>
        <v>1.5474999963771552E-3</v>
      </c>
      <c r="O39">
        <f ca="1">+C$11+C$12*$F39</f>
        <v>-1.1653677930523057E-3</v>
      </c>
      <c r="Q39" s="1">
        <f>+C39-15018.5</f>
        <v>43742.838400000001</v>
      </c>
    </row>
    <row r="40" spans="1:17" x14ac:dyDescent="0.2">
      <c r="A40" s="41" t="s">
        <v>48</v>
      </c>
      <c r="B40" s="42" t="s">
        <v>49</v>
      </c>
      <c r="C40" s="44">
        <v>59051.562100000003</v>
      </c>
      <c r="D40" s="45">
        <v>3.5000000000000001E-3</v>
      </c>
      <c r="E40">
        <f>+(C40-C$7)/C$8</f>
        <v>4434.4976579090635</v>
      </c>
      <c r="F40">
        <f>ROUND(2*E40,0)/2</f>
        <v>4434.5</v>
      </c>
      <c r="G40">
        <f>+C40-(C$7+F40*C$8)</f>
        <v>-1.5274999968823977E-3</v>
      </c>
      <c r="K40">
        <f>+G40</f>
        <v>-1.5274999968823977E-3</v>
      </c>
      <c r="O40">
        <f ca="1">+C$11+C$12*$F40</f>
        <v>-1.5065724037689058E-3</v>
      </c>
      <c r="Q40" s="1">
        <f>+C40-15018.5</f>
        <v>44033.062100000003</v>
      </c>
    </row>
    <row r="41" spans="1:17" x14ac:dyDescent="0.2">
      <c r="A41" s="41" t="s">
        <v>48</v>
      </c>
      <c r="B41" s="42" t="s">
        <v>49</v>
      </c>
      <c r="C41" s="44">
        <v>59075.3626</v>
      </c>
      <c r="D41" s="45">
        <v>3.5000000000000001E-3</v>
      </c>
      <c r="E41">
        <f>+(C41-C$7)/C$8</f>
        <v>4470.9905779713108</v>
      </c>
      <c r="F41">
        <f>ROUND(2*E41,0)/2</f>
        <v>4471</v>
      </c>
      <c r="G41">
        <f>+C41-(C$7+F41*C$8)</f>
        <v>-6.1449999993783422E-3</v>
      </c>
      <c r="K41">
        <f>+G41</f>
        <v>-6.1449999993783422E-3</v>
      </c>
      <c r="O41">
        <f ca="1">+C$11+C$12*$F41</f>
        <v>-1.5345588493670087E-3</v>
      </c>
      <c r="Q41" s="1">
        <f>+C41-15018.5</f>
        <v>44056.8626</v>
      </c>
    </row>
    <row r="42" spans="1:17" x14ac:dyDescent="0.2">
      <c r="A42" s="41" t="s">
        <v>48</v>
      </c>
      <c r="B42" s="42" t="s">
        <v>49</v>
      </c>
      <c r="C42" s="44">
        <v>59096.570599999999</v>
      </c>
      <c r="D42" s="45">
        <v>3.5000000000000001E-3</v>
      </c>
      <c r="E42">
        <f>+(C42-C$7)/C$8</f>
        <v>4503.5084598931271</v>
      </c>
      <c r="F42">
        <f>ROUND(2*E42,0)/2</f>
        <v>4503.5</v>
      </c>
      <c r="G42">
        <f>+C42-(C$7+F42*C$8)</f>
        <v>5.5174999943119474E-3</v>
      </c>
      <c r="K42">
        <f>+G42</f>
        <v>5.5174999943119474E-3</v>
      </c>
      <c r="O42">
        <f ca="1">+C$11+C$12*$F42</f>
        <v>-1.5594782872283336E-3</v>
      </c>
      <c r="Q42" s="1">
        <f>+C42-15018.5</f>
        <v>44078.070599999999</v>
      </c>
    </row>
    <row r="43" spans="1:17" x14ac:dyDescent="0.2">
      <c r="A43" s="41" t="s">
        <v>48</v>
      </c>
      <c r="B43" s="42" t="s">
        <v>49</v>
      </c>
      <c r="C43" s="44">
        <v>59120.368699999999</v>
      </c>
      <c r="D43" s="45">
        <v>3.5000000000000001E-3</v>
      </c>
      <c r="E43">
        <f>+(C43-C$7)/C$8</f>
        <v>4539.9977000743611</v>
      </c>
      <c r="F43">
        <f>ROUND(2*E43,0)/2</f>
        <v>4540</v>
      </c>
      <c r="G43">
        <f>+C43-(C$7+F43*C$8)</f>
        <v>-1.5000000057625584E-3</v>
      </c>
      <c r="K43">
        <f>+G43</f>
        <v>-1.5000000057625584E-3</v>
      </c>
      <c r="O43">
        <f ca="1">+C$11+C$12*$F43</f>
        <v>-1.5874647328264365E-3</v>
      </c>
      <c r="Q43" s="1">
        <f>+C43-15018.5</f>
        <v>44101.868699999999</v>
      </c>
    </row>
    <row r="44" spans="1:17" x14ac:dyDescent="0.2">
      <c r="A44" s="41" t="s">
        <v>48</v>
      </c>
      <c r="B44" s="42" t="s">
        <v>49</v>
      </c>
      <c r="C44" s="44">
        <v>59150.368199999997</v>
      </c>
      <c r="D44" s="45">
        <v>3.5000000000000001E-3</v>
      </c>
      <c r="E44">
        <f>+(C44-C$7)/C$8</f>
        <v>4585.9954461472353</v>
      </c>
      <c r="F44">
        <f>ROUND(2*E44,0)/2</f>
        <v>4586</v>
      </c>
      <c r="G44">
        <f>+C44-(C$7+F44*C$8)</f>
        <v>-2.9700000013690442E-3</v>
      </c>
      <c r="K44">
        <f>+G44</f>
        <v>-2.9700000013690442E-3</v>
      </c>
      <c r="O44">
        <f ca="1">+C$11+C$12*$F44</f>
        <v>-1.6227353217993885E-3</v>
      </c>
      <c r="Q44" s="1">
        <f>+C44-15018.5</f>
        <v>44131.868199999997</v>
      </c>
    </row>
    <row r="45" spans="1:17" x14ac:dyDescent="0.2">
      <c r="A45" s="41" t="s">
        <v>48</v>
      </c>
      <c r="B45" s="42" t="s">
        <v>49</v>
      </c>
      <c r="C45" s="44">
        <v>59400.491900000001</v>
      </c>
      <c r="D45" s="45">
        <v>3.5000000000000001E-3</v>
      </c>
      <c r="E45">
        <f>+(C45-C$7)/C$8</f>
        <v>4969.506052637631</v>
      </c>
      <c r="F45">
        <f>ROUND(2*E45,0)/2</f>
        <v>4969.5</v>
      </c>
      <c r="G45">
        <f>+C45-(C$7+F45*C$8)</f>
        <v>3.9475000012316741E-3</v>
      </c>
      <c r="K45">
        <f>+G45</f>
        <v>3.9475000012316741E-3</v>
      </c>
      <c r="O45">
        <f ca="1">+C$11+C$12*$F45</f>
        <v>-1.9167846885630203E-3</v>
      </c>
      <c r="Q45" s="1">
        <f>+C45-15018.5</f>
        <v>44381.991900000001</v>
      </c>
    </row>
    <row r="46" spans="1:17" x14ac:dyDescent="0.2">
      <c r="A46" s="41" t="s">
        <v>48</v>
      </c>
      <c r="B46" s="42" t="s">
        <v>49</v>
      </c>
      <c r="C46" s="44">
        <v>59414.508199999997</v>
      </c>
      <c r="D46" s="45">
        <v>3.5000000000000001E-3</v>
      </c>
      <c r="E46">
        <f>+(C46-C$7)/C$8</f>
        <v>4990.9970177630848</v>
      </c>
      <c r="F46">
        <f>ROUND(2*E46,0)/2</f>
        <v>4991</v>
      </c>
      <c r="G46">
        <f>+C46-(C$7+F46*C$8)</f>
        <v>-1.9450000036158599E-3</v>
      </c>
      <c r="K46">
        <f>+G46</f>
        <v>-1.9450000036158599E-3</v>
      </c>
      <c r="O46">
        <f ca="1">+C$11+C$12*$F46</f>
        <v>-1.9332698551482045E-3</v>
      </c>
      <c r="Q46" s="1">
        <f>+C46-15018.5</f>
        <v>44396.008199999997</v>
      </c>
    </row>
    <row r="47" spans="1:17" x14ac:dyDescent="0.2">
      <c r="A47" s="41" t="s">
        <v>48</v>
      </c>
      <c r="B47" s="42" t="s">
        <v>49</v>
      </c>
      <c r="C47" s="44">
        <v>59444.504699999998</v>
      </c>
      <c r="D47" s="45">
        <v>3.5000000000000001E-3</v>
      </c>
      <c r="E47">
        <f>+(C47-C$7)/C$8</f>
        <v>5036.9901639846921</v>
      </c>
      <c r="F47">
        <f>ROUND(2*E47,0)/2</f>
        <v>5037</v>
      </c>
      <c r="G47">
        <f>+C47-(C$7+F47*C$8)</f>
        <v>-6.4150000034715049E-3</v>
      </c>
      <c r="K47">
        <f>+G47</f>
        <v>-6.4150000034715049E-3</v>
      </c>
      <c r="O47">
        <f ca="1">+C$11+C$12*$F47</f>
        <v>-1.968540444121156E-3</v>
      </c>
      <c r="Q47" s="1">
        <f>+C47-15018.5</f>
        <v>44426.004699999998</v>
      </c>
    </row>
    <row r="48" spans="1:17" x14ac:dyDescent="0.2">
      <c r="A48" s="41" t="s">
        <v>48</v>
      </c>
      <c r="B48" s="42" t="s">
        <v>49</v>
      </c>
      <c r="C48" s="44">
        <v>59512.336300000003</v>
      </c>
      <c r="D48" s="45">
        <v>3.5000000000000001E-3</v>
      </c>
      <c r="E48">
        <f>+(C48-C$7)/C$8</f>
        <v>5140.9952544867738</v>
      </c>
      <c r="F48">
        <f>ROUND(2*E48,0)/2</f>
        <v>5141</v>
      </c>
      <c r="G48">
        <f>+C48-(C$7+F48*C$8)</f>
        <v>-3.095000000030268E-3</v>
      </c>
      <c r="K48">
        <f>+G48</f>
        <v>-3.095000000030268E-3</v>
      </c>
      <c r="O48">
        <f ca="1">+C$11+C$12*$F48</f>
        <v>-2.0482826452773955E-3</v>
      </c>
      <c r="Q48" s="1">
        <f>+C48-15018.5</f>
        <v>44493.836300000003</v>
      </c>
    </row>
    <row r="49" spans="1:17" x14ac:dyDescent="0.2">
      <c r="A49" s="41" t="s">
        <v>48</v>
      </c>
      <c r="B49" s="42" t="s">
        <v>49</v>
      </c>
      <c r="C49" s="44">
        <v>59759.518799999998</v>
      </c>
      <c r="D49" s="45">
        <v>3.5000000000000001E-3</v>
      </c>
      <c r="E49">
        <f>+(C49-C$7)/C$8</f>
        <v>5519.9961667906018</v>
      </c>
      <c r="F49">
        <f>ROUND(2*E49,0)/2</f>
        <v>5520</v>
      </c>
      <c r="G49">
        <f>+C49-(C$7+F49*C$8)</f>
        <v>-2.5000000023283064E-3</v>
      </c>
      <c r="K49">
        <f>+G49</f>
        <v>-2.5000000023283064E-3</v>
      </c>
      <c r="O49">
        <f ca="1">+C$11+C$12*$F49</f>
        <v>-2.3388816283371511E-3</v>
      </c>
      <c r="Q49" s="1">
        <f>+C49-15018.5</f>
        <v>44741.018799999998</v>
      </c>
    </row>
    <row r="50" spans="1:17" x14ac:dyDescent="0.2">
      <c r="A50" s="41" t="s">
        <v>48</v>
      </c>
      <c r="B50" s="42" t="s">
        <v>49</v>
      </c>
      <c r="C50" s="44">
        <v>59800.606699999997</v>
      </c>
      <c r="D50" s="45">
        <v>3.5000000000000001E-3</v>
      </c>
      <c r="E50">
        <f>+(C50-C$7)/C$8</f>
        <v>5582.9955764763536</v>
      </c>
      <c r="F50">
        <f>ROUND(2*E50,0)/2</f>
        <v>5583</v>
      </c>
      <c r="G50">
        <f>+C50-(C$7+F50*C$8)</f>
        <v>-2.8850000016973354E-3</v>
      </c>
      <c r="K50">
        <f>+G50</f>
        <v>-2.8850000016973354E-3</v>
      </c>
      <c r="O50">
        <f ca="1">+C$11+C$12*$F50</f>
        <v>-2.3871870001914114E-3</v>
      </c>
      <c r="Q50" s="1">
        <f>+C50-15018.5</f>
        <v>44782.106699999997</v>
      </c>
    </row>
    <row r="51" spans="1:17" x14ac:dyDescent="0.2">
      <c r="A51" s="41" t="s">
        <v>48</v>
      </c>
      <c r="B51" s="42" t="s">
        <v>49</v>
      </c>
      <c r="C51" s="44">
        <v>59807.458400000003</v>
      </c>
      <c r="D51" s="45">
        <v>3.5000000000000001E-3</v>
      </c>
      <c r="E51">
        <f>+(C51-C$7)/C$8</f>
        <v>5593.5011767952865</v>
      </c>
      <c r="F51">
        <f>ROUND(2*E51,0)/2</f>
        <v>5593.5</v>
      </c>
      <c r="G51">
        <f>+C51-(C$7+F51*C$8)</f>
        <v>7.6750000152969733E-4</v>
      </c>
      <c r="K51">
        <f>+G51</f>
        <v>7.6750000152969733E-4</v>
      </c>
      <c r="O51">
        <f ca="1">+C$11+C$12*$F51</f>
        <v>-2.3952378955004552E-3</v>
      </c>
      <c r="Q51" s="1">
        <f>+C51-15018.5</f>
        <v>44788.958400000003</v>
      </c>
    </row>
    <row r="52" spans="1:17" x14ac:dyDescent="0.2">
      <c r="A52" s="41" t="s">
        <v>48</v>
      </c>
      <c r="B52" s="42" t="s">
        <v>49</v>
      </c>
      <c r="C52" s="44">
        <v>59870.390899999999</v>
      </c>
      <c r="D52" s="45">
        <v>3.5000000000000001E-3</v>
      </c>
      <c r="E52">
        <f>+(C52-C$7)/C$8</f>
        <v>5689.9945568426583</v>
      </c>
      <c r="F52">
        <f>ROUND(2*E52,0)/2</f>
        <v>5690</v>
      </c>
      <c r="G52">
        <f>+C52-(C$7+F52*C$8)</f>
        <v>-3.550000001268927E-3</v>
      </c>
      <c r="K52">
        <f>+G52</f>
        <v>-3.550000001268927E-3</v>
      </c>
      <c r="O52">
        <f ca="1">+C$11+C$12*$F52</f>
        <v>-2.4692294571502346E-3</v>
      </c>
      <c r="Q52" s="1">
        <f>+C52-15018.5</f>
        <v>44851.890899999999</v>
      </c>
    </row>
    <row r="53" spans="1:17" x14ac:dyDescent="0.2">
      <c r="C53" s="6"/>
      <c r="D53" s="6"/>
    </row>
    <row r="54" spans="1:17" x14ac:dyDescent="0.2">
      <c r="C54" s="6"/>
      <c r="D54" s="6"/>
    </row>
    <row r="55" spans="1:17" x14ac:dyDescent="0.2">
      <c r="C55" s="6"/>
      <c r="D55" s="6"/>
    </row>
    <row r="56" spans="1:17" x14ac:dyDescent="0.2">
      <c r="C56" s="6"/>
      <c r="D56" s="6"/>
    </row>
    <row r="57" spans="1:17" x14ac:dyDescent="0.2">
      <c r="C57" s="6"/>
      <c r="D57" s="6"/>
    </row>
    <row r="58" spans="1:17" x14ac:dyDescent="0.2">
      <c r="C58" s="6"/>
      <c r="D58" s="6"/>
    </row>
    <row r="59" spans="1:17" x14ac:dyDescent="0.2">
      <c r="C59" s="6"/>
      <c r="D59" s="6"/>
    </row>
    <row r="60" spans="1:17" x14ac:dyDescent="0.2">
      <c r="C60" s="6"/>
      <c r="D60" s="6"/>
    </row>
    <row r="61" spans="1:17" x14ac:dyDescent="0.2">
      <c r="C61" s="6"/>
      <c r="D61" s="6"/>
    </row>
    <row r="62" spans="1:17" x14ac:dyDescent="0.2">
      <c r="C62" s="6"/>
      <c r="D62" s="6"/>
    </row>
    <row r="63" spans="1:17" x14ac:dyDescent="0.2">
      <c r="C63" s="6"/>
      <c r="D63" s="6"/>
    </row>
    <row r="64" spans="1:17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</sheetData>
  <sortState xmlns:xlrd2="http://schemas.microsoft.com/office/spreadsheetml/2017/richdata2" ref="A21:U54">
    <sortCondition ref="C21:C5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2023-08-30T02:18:26Z</dcterms:modified>
</cp:coreProperties>
</file>