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692F2CD-B728-4CAD-8420-E4F5F6C7279F}" xr6:coauthVersionLast="47" xr6:coauthVersionMax="47" xr10:uidLastSave="{00000000-0000-0000-0000-000000000000}"/>
  <bookViews>
    <workbookView xWindow="13575" yWindow="1125" windowWidth="1347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3" i="1"/>
  <c r="O26" i="1"/>
  <c r="O25" i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<sst xmlns="http://schemas.openxmlformats.org/spreadsheetml/2006/main" count="61" uniqueCount="50">
  <si>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</si>
  <si>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</si>
  <si>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</si>
  <si>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</si>
  <si>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</si>
  <si>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</si>
  <si>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</si>
  <si>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</si>
  <si>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</si>
  <si>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</si>
  <si>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</si>
  <si>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</si>
  <si>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</si>
  <si>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</si>
  <si>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</si>
  <si>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</si>
  <si>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</si>
  <si>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</si>
  <si>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</si>
  <si>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</si>
  <si>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</si>
  <si>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</si>
  <si>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</si>
  <si>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</si>
  <si>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</si>
  <si>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</si>
  <si>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</si>
  <si>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</si>
  <si>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</si>
  <si>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</si>
  <si>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</si>
  <si>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</si>
  <si>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</si>
  <si>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</si>
  <si>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</si>
  <si>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</si>
  <si>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</si>
  <si>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</si>
  <si>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</si>
  <si>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</si>
  <si>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</si>
  <si>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</si>
  <si>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</si>
  <si>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</si>
  <si>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</si>
  <si>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WISE J205119.0+343149 Cyg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</si>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</sst>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71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8" fillId="0" borderId="0" xfId="0" applyFont="1" applyAlignment="1"/>
    <xf numFmtId="0" fontId="5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71" fontId="0" fillId="0" borderId="0" xfId="0" applyNumberFormat="1" applyAlignment="1">
      <alignment horizontal="left"/>
    </xf>
    <xf numFmtId="171" fontId="19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3559</c:v>
                </c:pt>
                <c:pt idx="2">
                  <c:v>3609</c:v>
                </c:pt>
                <c:pt idx="3">
                  <c:v>3706.5</c:v>
                </c:pt>
                <c:pt idx="4">
                  <c:v>3784.5</c:v>
                </c:pt>
                <c:pt idx="5">
                  <c:v>3872.5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3559</c:v>
                </c:pt>
                <c:pt idx="2">
                  <c:v>3609</c:v>
                </c:pt>
                <c:pt idx="3">
                  <c:v>3706.5</c:v>
                </c:pt>
                <c:pt idx="4">
                  <c:v>3784.5</c:v>
                </c:pt>
                <c:pt idx="5">
                  <c:v>3872.5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3559</c:v>
                </c:pt>
                <c:pt idx="2">
                  <c:v>3609</c:v>
                </c:pt>
                <c:pt idx="3">
                  <c:v>3706.5</c:v>
                </c:pt>
                <c:pt idx="4">
                  <c:v>3784.5</c:v>
                </c:pt>
                <c:pt idx="5">
                  <c:v>3872.5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3559</c:v>
                </c:pt>
                <c:pt idx="2">
                  <c:v>3609</c:v>
                </c:pt>
                <c:pt idx="3">
                  <c:v>3706.5</c:v>
                </c:pt>
                <c:pt idx="4">
                  <c:v>3784.5</c:v>
                </c:pt>
                <c:pt idx="5">
                  <c:v>3872.5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3.1928000025800429E-3</c:v>
                </c:pt>
                <c:pt idx="2">
                  <c:v>4.2527999976300634E-3</c:v>
                </c:pt>
                <c:pt idx="3">
                  <c:v>3.5748000009334646E-3</c:v>
                </c:pt>
                <c:pt idx="4">
                  <c:v>3.9240000478457659E-4</c:v>
                </c:pt>
                <c:pt idx="5">
                  <c:v>6.7019999987678602E-3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3559</c:v>
                </c:pt>
                <c:pt idx="2">
                  <c:v>3609</c:v>
                </c:pt>
                <c:pt idx="3">
                  <c:v>3706.5</c:v>
                </c:pt>
                <c:pt idx="4">
                  <c:v>3784.5</c:v>
                </c:pt>
                <c:pt idx="5">
                  <c:v>3872.5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3559</c:v>
                </c:pt>
                <c:pt idx="2">
                  <c:v>3609</c:v>
                </c:pt>
                <c:pt idx="3">
                  <c:v>3706.5</c:v>
                </c:pt>
                <c:pt idx="4">
                  <c:v>3784.5</c:v>
                </c:pt>
                <c:pt idx="5">
                  <c:v>3872.5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3559</c:v>
                </c:pt>
                <c:pt idx="2">
                  <c:v>3609</c:v>
                </c:pt>
                <c:pt idx="3">
                  <c:v>3706.5</c:v>
                </c:pt>
                <c:pt idx="4">
                  <c:v>3784.5</c:v>
                </c:pt>
                <c:pt idx="5">
                  <c:v>3872.5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3559</c:v>
                </c:pt>
                <c:pt idx="2">
                  <c:v>3609</c:v>
                </c:pt>
                <c:pt idx="3">
                  <c:v>3706.5</c:v>
                </c:pt>
                <c:pt idx="4">
                  <c:v>3784.5</c:v>
                </c:pt>
                <c:pt idx="5">
                  <c:v>3872.5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-5.3049803688111612E-5</c:v>
                </c:pt>
                <c:pt idx="1">
                  <c:v>3.4870521159983156E-3</c:v>
                </c:pt>
                <c:pt idx="2">
                  <c:v>3.5367866189441773E-3</c:v>
                </c:pt>
                <c:pt idx="3">
                  <c:v>3.6337688996886074E-3</c:v>
                </c:pt>
                <c:pt idx="4">
                  <c:v>3.7113547242841514E-3</c:v>
                </c:pt>
                <c:pt idx="5">
                  <c:v>3.7988874494688674E-3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3559</c:v>
                </c:pt>
                <c:pt idx="2">
                  <c:v>3609</c:v>
                </c:pt>
                <c:pt idx="3">
                  <c:v>3706.5</c:v>
                </c:pt>
                <c:pt idx="4">
                  <c:v>3784.5</c:v>
                </c:pt>
                <c:pt idx="5">
                  <c:v>3872.5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16.5" x14ac:dyDescent="0.25">
      <c r="A1" s="39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6">
        <v>58242.964</v>
      </c>
      <c r="D7" s="38" t="s">
        <v>47</v>
      </c>
    </row>
    <row r="8" spans="1:15" x14ac:dyDescent="0.2">
      <c r="A8" t="s">
        <v>3</v>
      </c>
      <c r="C8" s="6">
        <v>0.42024080000000003</v>
      </c>
      <c r="D8" s="38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-5.3049803688111612E-5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9.9469005891723156E-7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59870.140175990098</v>
      </c>
      <c r="E15" s="10" t="s">
        <v>30</v>
      </c>
      <c r="F15" s="25">
        <f ca="1">NOW()+15018.5+$C$5/24</f>
        <v>60170.828624884256</v>
      </c>
    </row>
    <row r="16" spans="1:15" x14ac:dyDescent="0.2">
      <c r="A16" s="12" t="s">
        <v>4</v>
      </c>
      <c r="B16" s="7"/>
      <c r="C16" s="13">
        <f ca="1">+C8+C12</f>
        <v>0.42024179469005896</v>
      </c>
      <c r="E16" s="10" t="s">
        <v>35</v>
      </c>
      <c r="F16" s="11">
        <f ca="1">ROUND(2*(F15-$C$7)/$C$8,0)/2+F14</f>
        <v>4588.5</v>
      </c>
    </row>
    <row r="17" spans="1:21" ht="13.5" thickBot="1" x14ac:dyDescent="0.25">
      <c r="A17" s="10" t="s">
        <v>27</v>
      </c>
      <c r="B17" s="7"/>
      <c r="C17" s="7">
        <f>COUNT(C21:C2191)</f>
        <v>6</v>
      </c>
      <c r="E17" s="10" t="s">
        <v>36</v>
      </c>
      <c r="F17" s="19">
        <f ca="1">ROUND(2*(F15-$C$15)/$C$16,0)/2+F14</f>
        <v>716.5</v>
      </c>
    </row>
    <row r="18" spans="1:21" ht="14.25" thickTop="1" thickBot="1" x14ac:dyDescent="0.25">
      <c r="A18" s="12" t="s">
        <v>5</v>
      </c>
      <c r="B18" s="7"/>
      <c r="C18" s="15">
        <f ca="1">+C15</f>
        <v>59870.140175990098</v>
      </c>
      <c r="D18" s="16">
        <f ca="1">+C16</f>
        <v>0.42024179469005896</v>
      </c>
      <c r="E18" s="10" t="s">
        <v>31</v>
      </c>
      <c r="F18" s="14">
        <f ca="1">+$C$15+$C$16*F17-15018.5-$C$5/24</f>
        <v>45153.139255218863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58242.964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-5.3049803688111612E-5</v>
      </c>
      <c r="Q21" s="1">
        <f>+C21-15018.5</f>
        <v>43224.464</v>
      </c>
    </row>
    <row r="22" spans="1:21" x14ac:dyDescent="0.2">
      <c r="A22" s="41" t="s">
        <v>48</v>
      </c>
      <c r="B22" s="42" t="s">
        <v>49</v>
      </c>
      <c r="C22" s="44">
        <v>59738.604200000002</v>
      </c>
      <c r="D22" s="41">
        <v>3.5000000000000001E-3</v>
      </c>
      <c r="E22">
        <f t="shared" ref="E22:E26" si="0">+(C22-C$7)/C$8</f>
        <v>3559.0075975488376</v>
      </c>
      <c r="F22">
        <f t="shared" ref="F22:F26" si="1">ROUND(2*E22,0)/2</f>
        <v>3559</v>
      </c>
      <c r="G22">
        <f t="shared" ref="G22:G26" si="2">+C22-(C$7+F22*C$8)</f>
        <v>3.1928000025800429E-3</v>
      </c>
      <c r="K22">
        <f t="shared" ref="K22:K26" si="3">+G22</f>
        <v>3.1928000025800429E-3</v>
      </c>
      <c r="O22">
        <f t="shared" ref="O22:O26" ca="1" si="4">+C$11+C$12*$F22</f>
        <v>3.4870521159983156E-3</v>
      </c>
      <c r="Q22" s="1">
        <f t="shared" ref="Q22:Q26" si="5">+C22-15018.5</f>
        <v>44720.104200000002</v>
      </c>
    </row>
    <row r="23" spans="1:21" x14ac:dyDescent="0.2">
      <c r="A23" s="41" t="s">
        <v>48</v>
      </c>
      <c r="B23" s="42" t="s">
        <v>49</v>
      </c>
      <c r="C23" s="44">
        <v>59759.617299999998</v>
      </c>
      <c r="D23" s="41">
        <v>3.5000000000000001E-3</v>
      </c>
      <c r="E23">
        <f t="shared" si="0"/>
        <v>3609.0101199121982</v>
      </c>
      <c r="F23">
        <f t="shared" si="1"/>
        <v>3609</v>
      </c>
      <c r="G23">
        <f t="shared" si="2"/>
        <v>4.2527999976300634E-3</v>
      </c>
      <c r="K23">
        <f t="shared" si="3"/>
        <v>4.2527999976300634E-3</v>
      </c>
      <c r="O23">
        <f t="shared" ca="1" si="4"/>
        <v>3.5367866189441773E-3</v>
      </c>
      <c r="Q23" s="1">
        <f t="shared" si="5"/>
        <v>44741.117299999998</v>
      </c>
    </row>
    <row r="24" spans="1:21" x14ac:dyDescent="0.2">
      <c r="A24" s="41" t="s">
        <v>48</v>
      </c>
      <c r="B24" s="42" t="s">
        <v>49</v>
      </c>
      <c r="C24" s="44">
        <v>59800.590100000001</v>
      </c>
      <c r="D24" s="41">
        <v>3.5000000000000001E-3</v>
      </c>
      <c r="E24">
        <f t="shared" si="0"/>
        <v>3706.508506551485</v>
      </c>
      <c r="F24">
        <f t="shared" si="1"/>
        <v>3706.5</v>
      </c>
      <c r="G24">
        <f t="shared" si="2"/>
        <v>3.5748000009334646E-3</v>
      </c>
      <c r="K24">
        <f t="shared" si="3"/>
        <v>3.5748000009334646E-3</v>
      </c>
      <c r="O24">
        <f t="shared" ca="1" si="4"/>
        <v>3.6337688996886074E-3</v>
      </c>
      <c r="Q24" s="1">
        <f t="shared" si="5"/>
        <v>44782.090100000001</v>
      </c>
    </row>
    <row r="25" spans="1:21" x14ac:dyDescent="0.2">
      <c r="A25" s="41" t="s">
        <v>48</v>
      </c>
      <c r="B25" s="42" t="s">
        <v>49</v>
      </c>
      <c r="C25" s="44">
        <v>59833.365700000002</v>
      </c>
      <c r="D25" s="41">
        <v>3.5000000000000001E-3</v>
      </c>
      <c r="E25">
        <f t="shared" si="0"/>
        <v>3784.5009337503689</v>
      </c>
      <c r="F25">
        <f t="shared" si="1"/>
        <v>3784.5</v>
      </c>
      <c r="G25">
        <f t="shared" si="2"/>
        <v>3.9240000478457659E-4</v>
      </c>
      <c r="K25">
        <f t="shared" si="3"/>
        <v>3.9240000478457659E-4</v>
      </c>
      <c r="O25">
        <f t="shared" ca="1" si="4"/>
        <v>3.7113547242841514E-3</v>
      </c>
      <c r="Q25" s="1">
        <f t="shared" si="5"/>
        <v>44814.865700000002</v>
      </c>
    </row>
    <row r="26" spans="1:21" x14ac:dyDescent="0.2">
      <c r="A26" s="41" t="s">
        <v>48</v>
      </c>
      <c r="B26" s="42" t="s">
        <v>49</v>
      </c>
      <c r="C26" s="44">
        <v>59870.353199999998</v>
      </c>
      <c r="D26" s="41">
        <v>3.5000000000000001E-3</v>
      </c>
      <c r="E26">
        <f t="shared" si="0"/>
        <v>3872.5159479993322</v>
      </c>
      <c r="F26">
        <f t="shared" si="1"/>
        <v>3872.5</v>
      </c>
      <c r="G26">
        <f t="shared" si="2"/>
        <v>6.7019999987678602E-3</v>
      </c>
      <c r="K26">
        <f t="shared" si="3"/>
        <v>6.7019999987678602E-3</v>
      </c>
      <c r="O26">
        <f t="shared" ca="1" si="4"/>
        <v>3.7988874494688674E-3</v>
      </c>
      <c r="Q26" s="1">
        <f t="shared" si="5"/>
        <v>44851.853199999998</v>
      </c>
    </row>
    <row r="27" spans="1:21" x14ac:dyDescent="0.2">
      <c r="C27" s="43"/>
      <c r="D27" s="6"/>
      <c r="Q27" s="1"/>
    </row>
    <row r="28" spans="1:21" x14ac:dyDescent="0.2">
      <c r="C28" s="43"/>
      <c r="D28" s="6"/>
      <c r="Q28" s="1"/>
    </row>
    <row r="29" spans="1:21" x14ac:dyDescent="0.2">
      <c r="C29" s="43"/>
      <c r="D29" s="6"/>
      <c r="Q29" s="1"/>
    </row>
    <row r="30" spans="1:21" x14ac:dyDescent="0.2">
      <c r="C30" s="43"/>
      <c r="D30" s="6"/>
      <c r="Q30" s="1"/>
    </row>
    <row r="31" spans="1:21" x14ac:dyDescent="0.2">
      <c r="C31" s="43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2023-08-14T07:53:13Z</dcterms:modified>
</cp:coreProperties>
</file>