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A1D01B0-E68F-4056-8689-03239C3A1CF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4" i="1" l="1"/>
  <c r="F434" i="1" s="1"/>
  <c r="G434" i="1" s="1"/>
  <c r="K434" i="1" s="1"/>
  <c r="Q434" i="1"/>
  <c r="E435" i="1"/>
  <c r="F435" i="1" s="1"/>
  <c r="G435" i="1" s="1"/>
  <c r="K435" i="1" s="1"/>
  <c r="Q435" i="1"/>
  <c r="Q428" i="1"/>
  <c r="Q431" i="1"/>
  <c r="Q432" i="1"/>
  <c r="Q433" i="1"/>
  <c r="Q429" i="1"/>
  <c r="Q430" i="1"/>
  <c r="Q421" i="1"/>
  <c r="Q425" i="1"/>
  <c r="Q426" i="1"/>
  <c r="Q427" i="1"/>
  <c r="Q417" i="1"/>
  <c r="Q422" i="1"/>
  <c r="Q420" i="1"/>
  <c r="Q423" i="1"/>
  <c r="Q424" i="1"/>
  <c r="Q414" i="1"/>
  <c r="Q416" i="1"/>
  <c r="Q418" i="1"/>
  <c r="Q419" i="1"/>
  <c r="Q413" i="1"/>
  <c r="Q415" i="1"/>
  <c r="C7" i="1"/>
  <c r="E185" i="1" s="1"/>
  <c r="F185" i="1" s="1"/>
  <c r="G185" i="1" s="1"/>
  <c r="I185" i="1" s="1"/>
  <c r="C8" i="1"/>
  <c r="Q402" i="1"/>
  <c r="Q399" i="1"/>
  <c r="Q386" i="1"/>
  <c r="Q385" i="1"/>
  <c r="Q384" i="1"/>
  <c r="Q382" i="1"/>
  <c r="Q380" i="1"/>
  <c r="Q378" i="1"/>
  <c r="Q377" i="1"/>
  <c r="Q376" i="1"/>
  <c r="Q375" i="1"/>
  <c r="Q374" i="1"/>
  <c r="Q373" i="1"/>
  <c r="Q371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5" i="1"/>
  <c r="Q354" i="1"/>
  <c r="Q353" i="1"/>
  <c r="Q351" i="1"/>
  <c r="Q350" i="1"/>
  <c r="Q349" i="1"/>
  <c r="Q347" i="1"/>
  <c r="Q346" i="1"/>
  <c r="Q345" i="1"/>
  <c r="Q344" i="1"/>
  <c r="Q343" i="1"/>
  <c r="Q342" i="1"/>
  <c r="Q341" i="1"/>
  <c r="Q340" i="1"/>
  <c r="Q315" i="1"/>
  <c r="Q314" i="1"/>
  <c r="Q130" i="1"/>
  <c r="Q128" i="1"/>
  <c r="Q125" i="1"/>
  <c r="Q124" i="1"/>
  <c r="Q121" i="1"/>
  <c r="Q117" i="1"/>
  <c r="Q105" i="1"/>
  <c r="Q103" i="1"/>
  <c r="Q82" i="1"/>
  <c r="Q81" i="1"/>
  <c r="Q80" i="1"/>
  <c r="Q79" i="1"/>
  <c r="Q78" i="1"/>
  <c r="Q77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82" i="2"/>
  <c r="C282" i="2" s="1"/>
  <c r="G281" i="2"/>
  <c r="C281" i="2"/>
  <c r="G280" i="2"/>
  <c r="C280" i="2" s="1"/>
  <c r="G279" i="2"/>
  <c r="C279" i="2" s="1"/>
  <c r="G278" i="2"/>
  <c r="C278" i="2" s="1"/>
  <c r="G277" i="2"/>
  <c r="C277" i="2"/>
  <c r="G276" i="2"/>
  <c r="C276" i="2" s="1"/>
  <c r="G275" i="2"/>
  <c r="C275" i="2" s="1"/>
  <c r="G396" i="2"/>
  <c r="C396" i="2" s="1"/>
  <c r="G274" i="2"/>
  <c r="C274" i="2"/>
  <c r="G395" i="2"/>
  <c r="C395" i="2" s="1"/>
  <c r="G273" i="2"/>
  <c r="C273" i="2" s="1"/>
  <c r="G272" i="2"/>
  <c r="C272" i="2" s="1"/>
  <c r="G271" i="2"/>
  <c r="C271" i="2"/>
  <c r="G270" i="2"/>
  <c r="C270" i="2" s="1"/>
  <c r="G269" i="2"/>
  <c r="C269" i="2" s="1"/>
  <c r="G268" i="2"/>
  <c r="C268" i="2" s="1"/>
  <c r="G267" i="2"/>
  <c r="C267" i="2"/>
  <c r="G266" i="2"/>
  <c r="C266" i="2" s="1"/>
  <c r="G265" i="2"/>
  <c r="C265" i="2" s="1"/>
  <c r="G394" i="2"/>
  <c r="C394" i="2"/>
  <c r="E394" i="2"/>
  <c r="G393" i="2"/>
  <c r="C393" i="2" s="1"/>
  <c r="E393" i="2" s="1"/>
  <c r="G392" i="2"/>
  <c r="C392" i="2"/>
  <c r="E392" i="2" s="1"/>
  <c r="G391" i="2"/>
  <c r="C391" i="2"/>
  <c r="G390" i="2"/>
  <c r="C390" i="2" s="1"/>
  <c r="G389" i="2"/>
  <c r="C389" i="2" s="1"/>
  <c r="G264" i="2"/>
  <c r="C264" i="2" s="1"/>
  <c r="G388" i="2"/>
  <c r="C388" i="2"/>
  <c r="G263" i="2"/>
  <c r="C263" i="2" s="1"/>
  <c r="G387" i="2"/>
  <c r="C387" i="2" s="1"/>
  <c r="G262" i="2"/>
  <c r="C262" i="2" s="1"/>
  <c r="G386" i="2"/>
  <c r="C386" i="2"/>
  <c r="G385" i="2"/>
  <c r="C385" i="2" s="1"/>
  <c r="G384" i="2"/>
  <c r="C384" i="2"/>
  <c r="G383" i="2"/>
  <c r="C383" i="2"/>
  <c r="G382" i="2"/>
  <c r="C382" i="2"/>
  <c r="G381" i="2"/>
  <c r="C381" i="2" s="1"/>
  <c r="G261" i="2"/>
  <c r="C261" i="2"/>
  <c r="G380" i="2"/>
  <c r="C380" i="2"/>
  <c r="G260" i="2"/>
  <c r="C260" i="2"/>
  <c r="G259" i="2"/>
  <c r="C259" i="2" s="1"/>
  <c r="G379" i="2"/>
  <c r="C379" i="2"/>
  <c r="G378" i="2"/>
  <c r="C378" i="2"/>
  <c r="G377" i="2"/>
  <c r="C377" i="2"/>
  <c r="G376" i="2"/>
  <c r="C376" i="2" s="1"/>
  <c r="G375" i="2"/>
  <c r="C375" i="2"/>
  <c r="G374" i="2"/>
  <c r="C374" i="2"/>
  <c r="G373" i="2"/>
  <c r="C373" i="2"/>
  <c r="G372" i="2"/>
  <c r="C372" i="2" s="1"/>
  <c r="G371" i="2"/>
  <c r="C371" i="2"/>
  <c r="G370" i="2"/>
  <c r="C370" i="2"/>
  <c r="G369" i="2"/>
  <c r="C369" i="2"/>
  <c r="G368" i="2"/>
  <c r="C368" i="2" s="1"/>
  <c r="G258" i="2"/>
  <c r="C258" i="2"/>
  <c r="G367" i="2"/>
  <c r="C367" i="2"/>
  <c r="G366" i="2"/>
  <c r="C366" i="2"/>
  <c r="G365" i="2"/>
  <c r="C365" i="2" s="1"/>
  <c r="G364" i="2"/>
  <c r="C364" i="2"/>
  <c r="G363" i="2"/>
  <c r="C363" i="2"/>
  <c r="G362" i="2"/>
  <c r="C362" i="2"/>
  <c r="G257" i="2"/>
  <c r="C257" i="2" s="1"/>
  <c r="G361" i="2"/>
  <c r="C361" i="2"/>
  <c r="G360" i="2"/>
  <c r="C360" i="2"/>
  <c r="G359" i="2"/>
  <c r="C359" i="2"/>
  <c r="G358" i="2"/>
  <c r="C358" i="2" s="1"/>
  <c r="G357" i="2"/>
  <c r="C357" i="2"/>
  <c r="G356" i="2"/>
  <c r="C356" i="2" s="1"/>
  <c r="G355" i="2"/>
  <c r="C355" i="2"/>
  <c r="G354" i="2"/>
  <c r="C354" i="2"/>
  <c r="G256" i="2"/>
  <c r="C256" i="2"/>
  <c r="G255" i="2"/>
  <c r="C255" i="2" s="1"/>
  <c r="G254" i="2"/>
  <c r="C254" i="2"/>
  <c r="G253" i="2"/>
  <c r="C253" i="2"/>
  <c r="G252" i="2"/>
  <c r="C252" i="2"/>
  <c r="G251" i="2"/>
  <c r="C251" i="2"/>
  <c r="G250" i="2"/>
  <c r="C250" i="2" s="1"/>
  <c r="G249" i="2"/>
  <c r="C249" i="2"/>
  <c r="G248" i="2"/>
  <c r="C248" i="2" s="1"/>
  <c r="G247" i="2"/>
  <c r="C247" i="2"/>
  <c r="G246" i="2"/>
  <c r="C246" i="2"/>
  <c r="G245" i="2"/>
  <c r="C245" i="2" s="1"/>
  <c r="G244" i="2"/>
  <c r="C244" i="2" s="1"/>
  <c r="G243" i="2"/>
  <c r="C243" i="2"/>
  <c r="G242" i="2"/>
  <c r="C242" i="2"/>
  <c r="G241" i="2"/>
  <c r="C241" i="2" s="1"/>
  <c r="G240" i="2"/>
  <c r="C240" i="2"/>
  <c r="G239" i="2"/>
  <c r="C239" i="2" s="1"/>
  <c r="G238" i="2"/>
  <c r="C238" i="2"/>
  <c r="G237" i="2"/>
  <c r="C237" i="2"/>
  <c r="G236" i="2"/>
  <c r="C236" i="2"/>
  <c r="G235" i="2"/>
  <c r="C235" i="2"/>
  <c r="G234" i="2"/>
  <c r="C234" i="2"/>
  <c r="G233" i="2"/>
  <c r="C233" i="2"/>
  <c r="G353" i="2"/>
  <c r="C353" i="2" s="1"/>
  <c r="G352" i="2"/>
  <c r="C352" i="2"/>
  <c r="G232" i="2"/>
  <c r="C232" i="2"/>
  <c r="G231" i="2"/>
  <c r="C231" i="2" s="1"/>
  <c r="G230" i="2"/>
  <c r="C230" i="2"/>
  <c r="G229" i="2"/>
  <c r="C229" i="2" s="1"/>
  <c r="G228" i="2"/>
  <c r="C228" i="2"/>
  <c r="G227" i="2"/>
  <c r="C227" i="2"/>
  <c r="G226" i="2"/>
  <c r="C226" i="2" s="1"/>
  <c r="G225" i="2"/>
  <c r="C225" i="2"/>
  <c r="G224" i="2"/>
  <c r="C224" i="2"/>
  <c r="G223" i="2"/>
  <c r="C223" i="2" s="1"/>
  <c r="G222" i="2"/>
  <c r="C222" i="2"/>
  <c r="G221" i="2"/>
  <c r="C221" i="2" s="1"/>
  <c r="G220" i="2"/>
  <c r="C220" i="2" s="1"/>
  <c r="G219" i="2"/>
  <c r="C219" i="2" s="1"/>
  <c r="G218" i="2"/>
  <c r="C218" i="2"/>
  <c r="G217" i="2"/>
  <c r="C217" i="2" s="1"/>
  <c r="E298" i="1"/>
  <c r="F298" i="1" s="1"/>
  <c r="G216" i="2"/>
  <c r="C216" i="2" s="1"/>
  <c r="G215" i="2"/>
  <c r="C215" i="2"/>
  <c r="G214" i="2"/>
  <c r="C214" i="2"/>
  <c r="G213" i="2"/>
  <c r="C213" i="2" s="1"/>
  <c r="G212" i="2"/>
  <c r="C212" i="2"/>
  <c r="G211" i="2"/>
  <c r="C211" i="2"/>
  <c r="G210" i="2"/>
  <c r="C210" i="2" s="1"/>
  <c r="G209" i="2"/>
  <c r="C209" i="2"/>
  <c r="G208" i="2"/>
  <c r="C208" i="2" s="1"/>
  <c r="G207" i="2"/>
  <c r="C207" i="2"/>
  <c r="G206" i="2"/>
  <c r="C206" i="2" s="1"/>
  <c r="G205" i="2"/>
  <c r="C205" i="2" s="1"/>
  <c r="G204" i="2"/>
  <c r="C204" i="2"/>
  <c r="G203" i="2"/>
  <c r="C203" i="2" s="1"/>
  <c r="G202" i="2"/>
  <c r="C202" i="2" s="1"/>
  <c r="G201" i="2"/>
  <c r="C201" i="2"/>
  <c r="G200" i="2"/>
  <c r="C200" i="2"/>
  <c r="G199" i="2"/>
  <c r="C199" i="2"/>
  <c r="G198" i="2"/>
  <c r="C198" i="2"/>
  <c r="G197" i="2"/>
  <c r="C197" i="2" s="1"/>
  <c r="G196" i="2"/>
  <c r="C196" i="2"/>
  <c r="G195" i="2"/>
  <c r="C195" i="2"/>
  <c r="G194" i="2"/>
  <c r="C194" i="2"/>
  <c r="G193" i="2"/>
  <c r="C193" i="2" s="1"/>
  <c r="G192" i="2"/>
  <c r="C192" i="2"/>
  <c r="G191" i="2"/>
  <c r="C191" i="2"/>
  <c r="G190" i="2"/>
  <c r="C190" i="2" s="1"/>
  <c r="G189" i="2"/>
  <c r="C189" i="2"/>
  <c r="G188" i="2"/>
  <c r="C188" i="2"/>
  <c r="G187" i="2"/>
  <c r="C187" i="2" s="1"/>
  <c r="G186" i="2"/>
  <c r="C186" i="2"/>
  <c r="G185" i="2"/>
  <c r="C185" i="2" s="1"/>
  <c r="G184" i="2"/>
  <c r="C184" i="2"/>
  <c r="G183" i="2"/>
  <c r="C183" i="2" s="1"/>
  <c r="G182" i="2"/>
  <c r="C182" i="2"/>
  <c r="G181" i="2"/>
  <c r="C181" i="2"/>
  <c r="G180" i="2"/>
  <c r="C180" i="2" s="1"/>
  <c r="G179" i="2"/>
  <c r="C179" i="2" s="1"/>
  <c r="G178" i="2"/>
  <c r="C178" i="2"/>
  <c r="G177" i="2"/>
  <c r="C177" i="2"/>
  <c r="G176" i="2"/>
  <c r="C176" i="2"/>
  <c r="G175" i="2"/>
  <c r="C175" i="2" s="1"/>
  <c r="G174" i="2"/>
  <c r="C174" i="2"/>
  <c r="G173" i="2"/>
  <c r="C173" i="2"/>
  <c r="G172" i="2"/>
  <c r="C172" i="2" s="1"/>
  <c r="G171" i="2"/>
  <c r="C171" i="2"/>
  <c r="G170" i="2"/>
  <c r="C170" i="2" s="1"/>
  <c r="G169" i="2"/>
  <c r="C169" i="2"/>
  <c r="G168" i="2"/>
  <c r="C168" i="2" s="1"/>
  <c r="G167" i="2"/>
  <c r="C167" i="2"/>
  <c r="G166" i="2"/>
  <c r="C166" i="2"/>
  <c r="G165" i="2"/>
  <c r="C165" i="2" s="1"/>
  <c r="G164" i="2"/>
  <c r="C164" i="2"/>
  <c r="G163" i="2"/>
  <c r="C163" i="2" s="1"/>
  <c r="G162" i="2"/>
  <c r="C162" i="2"/>
  <c r="G161" i="2"/>
  <c r="C161" i="2"/>
  <c r="G160" i="2"/>
  <c r="C160" i="2" s="1"/>
  <c r="G159" i="2"/>
  <c r="C159" i="2"/>
  <c r="G158" i="2"/>
  <c r="C158" i="2" s="1"/>
  <c r="G157" i="2"/>
  <c r="C157" i="2"/>
  <c r="G156" i="2"/>
  <c r="C156" i="2"/>
  <c r="G155" i="2"/>
  <c r="C155" i="2"/>
  <c r="G154" i="2"/>
  <c r="C154" i="2" s="1"/>
  <c r="G153" i="2"/>
  <c r="C153" i="2"/>
  <c r="G152" i="2"/>
  <c r="C152" i="2"/>
  <c r="G151" i="2"/>
  <c r="C151" i="2"/>
  <c r="G150" i="2"/>
  <c r="C150" i="2" s="1"/>
  <c r="G149" i="2"/>
  <c r="C149" i="2"/>
  <c r="G148" i="2"/>
  <c r="C148" i="2"/>
  <c r="G147" i="2"/>
  <c r="C147" i="2" s="1"/>
  <c r="G146" i="2"/>
  <c r="C146" i="2" s="1"/>
  <c r="G145" i="2"/>
  <c r="C145" i="2"/>
  <c r="G144" i="2"/>
  <c r="C144" i="2"/>
  <c r="G143" i="2"/>
  <c r="C143" i="2" s="1"/>
  <c r="G142" i="2"/>
  <c r="C142" i="2" s="1"/>
  <c r="G141" i="2"/>
  <c r="C141" i="2"/>
  <c r="G140" i="2"/>
  <c r="C140" i="2" s="1"/>
  <c r="G139" i="2"/>
  <c r="C139" i="2" s="1"/>
  <c r="G138" i="2"/>
  <c r="C138" i="2"/>
  <c r="G137" i="2"/>
  <c r="C137" i="2"/>
  <c r="G136" i="2"/>
  <c r="C136" i="2"/>
  <c r="G135" i="2"/>
  <c r="C135" i="2" s="1"/>
  <c r="G134" i="2"/>
  <c r="C134" i="2"/>
  <c r="G133" i="2"/>
  <c r="C133" i="2" s="1"/>
  <c r="G132" i="2"/>
  <c r="C132" i="2"/>
  <c r="G131" i="2"/>
  <c r="C131" i="2" s="1"/>
  <c r="G130" i="2"/>
  <c r="C130" i="2"/>
  <c r="G129" i="2"/>
  <c r="C129" i="2" s="1"/>
  <c r="G128" i="2"/>
  <c r="C128" i="2"/>
  <c r="G127" i="2"/>
  <c r="C127" i="2"/>
  <c r="G126" i="2"/>
  <c r="C126" i="2" s="1"/>
  <c r="G125" i="2"/>
  <c r="C125" i="2" s="1"/>
  <c r="G124" i="2"/>
  <c r="C124" i="2"/>
  <c r="G123" i="2"/>
  <c r="C123" i="2" s="1"/>
  <c r="G122" i="2"/>
  <c r="C122" i="2"/>
  <c r="G121" i="2"/>
  <c r="C121" i="2"/>
  <c r="G120" i="2"/>
  <c r="C120" i="2" s="1"/>
  <c r="G119" i="2"/>
  <c r="C119" i="2"/>
  <c r="G118" i="2"/>
  <c r="C118" i="2"/>
  <c r="G117" i="2"/>
  <c r="C117" i="2" s="1"/>
  <c r="G116" i="2"/>
  <c r="C116" i="2"/>
  <c r="G115" i="2"/>
  <c r="C115" i="2"/>
  <c r="G114" i="2"/>
  <c r="C114" i="2" s="1"/>
  <c r="G113" i="2"/>
  <c r="C113" i="2"/>
  <c r="G112" i="2"/>
  <c r="C112" i="2"/>
  <c r="G111" i="2"/>
  <c r="C111" i="2" s="1"/>
  <c r="G110" i="2"/>
  <c r="C110" i="2"/>
  <c r="G109" i="2"/>
  <c r="C109" i="2" s="1"/>
  <c r="G108" i="2"/>
  <c r="C108" i="2"/>
  <c r="G107" i="2"/>
  <c r="C107" i="2"/>
  <c r="G106" i="2"/>
  <c r="C106" i="2" s="1"/>
  <c r="G105" i="2"/>
  <c r="C105" i="2"/>
  <c r="G104" i="2"/>
  <c r="C104" i="2" s="1"/>
  <c r="G103" i="2"/>
  <c r="C103" i="2" s="1"/>
  <c r="G102" i="2"/>
  <c r="C102" i="2"/>
  <c r="G101" i="2"/>
  <c r="C101" i="2"/>
  <c r="G100" i="2"/>
  <c r="C100" i="2"/>
  <c r="G99" i="2"/>
  <c r="C99" i="2" s="1"/>
  <c r="G98" i="2"/>
  <c r="C98" i="2"/>
  <c r="G97" i="2"/>
  <c r="C97" i="2"/>
  <c r="G96" i="2"/>
  <c r="C96" i="2" s="1"/>
  <c r="G95" i="2"/>
  <c r="C95" i="2"/>
  <c r="G94" i="2"/>
  <c r="C94" i="2" s="1"/>
  <c r="G93" i="2"/>
  <c r="C93" i="2"/>
  <c r="G92" i="2"/>
  <c r="C92" i="2" s="1"/>
  <c r="G91" i="2"/>
  <c r="C91" i="2" s="1"/>
  <c r="G90" i="2"/>
  <c r="C90" i="2"/>
  <c r="G89" i="2"/>
  <c r="C89" i="2" s="1"/>
  <c r="G88" i="2"/>
  <c r="C88" i="2"/>
  <c r="G87" i="2"/>
  <c r="C87" i="2" s="1"/>
  <c r="G86" i="2"/>
  <c r="C86" i="2" s="1"/>
  <c r="G85" i="2"/>
  <c r="C85" i="2"/>
  <c r="G84" i="2"/>
  <c r="C84" i="2" s="1"/>
  <c r="G83" i="2"/>
  <c r="C83" i="2" s="1"/>
  <c r="G82" i="2"/>
  <c r="C82" i="2"/>
  <c r="G81" i="2"/>
  <c r="C81" i="2"/>
  <c r="G80" i="2"/>
  <c r="C80" i="2" s="1"/>
  <c r="G79" i="2"/>
  <c r="C79" i="2" s="1"/>
  <c r="G78" i="2"/>
  <c r="C78" i="2" s="1"/>
  <c r="G77" i="2"/>
  <c r="C77" i="2"/>
  <c r="G76" i="2"/>
  <c r="C76" i="2" s="1"/>
  <c r="G75" i="2"/>
  <c r="C75" i="2" s="1"/>
  <c r="G74" i="2"/>
  <c r="C74" i="2" s="1"/>
  <c r="G73" i="2"/>
  <c r="C73" i="2" s="1"/>
  <c r="G72" i="2"/>
  <c r="C72" i="2"/>
  <c r="G71" i="2"/>
  <c r="C71" i="2"/>
  <c r="G70" i="2"/>
  <c r="C70" i="2" s="1"/>
  <c r="G69" i="2"/>
  <c r="C69" i="2" s="1"/>
  <c r="G68" i="2"/>
  <c r="C68" i="2" s="1"/>
  <c r="G67" i="2"/>
  <c r="C67" i="2" s="1"/>
  <c r="G66" i="2"/>
  <c r="C66" i="2" s="1"/>
  <c r="G65" i="2"/>
  <c r="C65" i="2"/>
  <c r="G64" i="2"/>
  <c r="C64" i="2" s="1"/>
  <c r="G63" i="2"/>
  <c r="C63" i="2" s="1"/>
  <c r="G62" i="2"/>
  <c r="C62" i="2" s="1"/>
  <c r="G61" i="2"/>
  <c r="C61" i="2" s="1"/>
  <c r="G60" i="2"/>
  <c r="C60" i="2"/>
  <c r="G59" i="2"/>
  <c r="C59" i="2"/>
  <c r="G58" i="2"/>
  <c r="C58" i="2" s="1"/>
  <c r="G57" i="2"/>
  <c r="C57" i="2"/>
  <c r="G56" i="2"/>
  <c r="C56" i="2"/>
  <c r="G55" i="2"/>
  <c r="C55" i="2" s="1"/>
  <c r="G54" i="2"/>
  <c r="C54" i="2"/>
  <c r="G53" i="2"/>
  <c r="C53" i="2" s="1"/>
  <c r="G52" i="2"/>
  <c r="C52" i="2"/>
  <c r="G51" i="2"/>
  <c r="C51" i="2"/>
  <c r="G351" i="2"/>
  <c r="C351" i="2" s="1"/>
  <c r="G50" i="2"/>
  <c r="C50" i="2" s="1"/>
  <c r="G350" i="2"/>
  <c r="C350" i="2"/>
  <c r="G49" i="2"/>
  <c r="C49" i="2"/>
  <c r="G48" i="2"/>
  <c r="C48" i="2"/>
  <c r="G349" i="2"/>
  <c r="C349" i="2" s="1"/>
  <c r="G348" i="2"/>
  <c r="C348" i="2"/>
  <c r="G47" i="2"/>
  <c r="C47" i="2"/>
  <c r="G46" i="2"/>
  <c r="C46" i="2" s="1"/>
  <c r="G347" i="2"/>
  <c r="C347" i="2" s="1"/>
  <c r="G45" i="2"/>
  <c r="C45" i="2"/>
  <c r="G44" i="2"/>
  <c r="C44" i="2"/>
  <c r="G43" i="2"/>
  <c r="C43" i="2"/>
  <c r="G346" i="2"/>
  <c r="C346" i="2" s="1"/>
  <c r="G42" i="2"/>
  <c r="C42" i="2"/>
  <c r="G41" i="2"/>
  <c r="C41" i="2"/>
  <c r="G40" i="2"/>
  <c r="C40" i="2" s="1"/>
  <c r="G39" i="2"/>
  <c r="C39" i="2"/>
  <c r="G38" i="2"/>
  <c r="C38" i="2"/>
  <c r="G37" i="2"/>
  <c r="C37" i="2"/>
  <c r="G36" i="2"/>
  <c r="C36" i="2" s="1"/>
  <c r="G35" i="2"/>
  <c r="C35" i="2"/>
  <c r="G34" i="2"/>
  <c r="C34" i="2"/>
  <c r="G33" i="2"/>
  <c r="C33" i="2" s="1"/>
  <c r="G32" i="2"/>
  <c r="C32" i="2"/>
  <c r="G345" i="2"/>
  <c r="C345" i="2"/>
  <c r="G31" i="2"/>
  <c r="C31" i="2" s="1"/>
  <c r="G344" i="2"/>
  <c r="C344" i="2" s="1"/>
  <c r="G30" i="2"/>
  <c r="C30" i="2"/>
  <c r="G29" i="2"/>
  <c r="C29" i="2"/>
  <c r="G28" i="2"/>
  <c r="C28" i="2" s="1"/>
  <c r="G27" i="2"/>
  <c r="C27" i="2" s="1"/>
  <c r="G26" i="2"/>
  <c r="C26" i="2"/>
  <c r="G25" i="2"/>
  <c r="C25" i="2" s="1"/>
  <c r="G24" i="2"/>
  <c r="C24" i="2"/>
  <c r="G23" i="2"/>
  <c r="C23" i="2"/>
  <c r="G22" i="2"/>
  <c r="C22" i="2"/>
  <c r="G21" i="2"/>
  <c r="C21" i="2"/>
  <c r="G20" i="2"/>
  <c r="C20" i="2" s="1"/>
  <c r="G19" i="2"/>
  <c r="C19" i="2"/>
  <c r="G18" i="2"/>
  <c r="C18" i="2"/>
  <c r="G17" i="2"/>
  <c r="C17" i="2" s="1"/>
  <c r="G16" i="2"/>
  <c r="C16" i="2"/>
  <c r="G15" i="2"/>
  <c r="C15" i="2" s="1"/>
  <c r="G14" i="2"/>
  <c r="C14" i="2" s="1"/>
  <c r="G13" i="2"/>
  <c r="C13" i="2"/>
  <c r="G12" i="2"/>
  <c r="C12" i="2"/>
  <c r="G343" i="2"/>
  <c r="C343" i="2" s="1"/>
  <c r="G342" i="2"/>
  <c r="C342" i="2"/>
  <c r="G341" i="2"/>
  <c r="C341" i="2"/>
  <c r="G340" i="2"/>
  <c r="C340" i="2"/>
  <c r="G339" i="2"/>
  <c r="C339" i="2" s="1"/>
  <c r="G338" i="2"/>
  <c r="C338" i="2"/>
  <c r="G11" i="2"/>
  <c r="C11" i="2"/>
  <c r="G337" i="2"/>
  <c r="C337" i="2"/>
  <c r="G336" i="2"/>
  <c r="C336" i="2"/>
  <c r="G335" i="2"/>
  <c r="C335" i="2" s="1"/>
  <c r="G334" i="2"/>
  <c r="C334" i="2"/>
  <c r="G333" i="2"/>
  <c r="C333" i="2" s="1"/>
  <c r="G332" i="2"/>
  <c r="C332" i="2"/>
  <c r="G331" i="2"/>
  <c r="C331" i="2" s="1"/>
  <c r="G330" i="2"/>
  <c r="C330" i="2"/>
  <c r="G329" i="2"/>
  <c r="C329" i="2" s="1"/>
  <c r="G328" i="2"/>
  <c r="C328" i="2"/>
  <c r="G327" i="2"/>
  <c r="C327" i="2" s="1"/>
  <c r="G326" i="2"/>
  <c r="C326" i="2"/>
  <c r="G325" i="2"/>
  <c r="C325" i="2"/>
  <c r="G324" i="2"/>
  <c r="C324" i="2"/>
  <c r="G323" i="2"/>
  <c r="C323" i="2" s="1"/>
  <c r="G322" i="2"/>
  <c r="C322" i="2" s="1"/>
  <c r="G321" i="2"/>
  <c r="C321" i="2" s="1"/>
  <c r="G320" i="2"/>
  <c r="C320" i="2"/>
  <c r="G319" i="2"/>
  <c r="C319" i="2" s="1"/>
  <c r="G318" i="2"/>
  <c r="C318" i="2"/>
  <c r="G317" i="2"/>
  <c r="C317" i="2"/>
  <c r="G316" i="2"/>
  <c r="C316" i="2"/>
  <c r="G315" i="2"/>
  <c r="C315" i="2" s="1"/>
  <c r="G314" i="2"/>
  <c r="C314" i="2"/>
  <c r="G313" i="2"/>
  <c r="C313" i="2" s="1"/>
  <c r="G312" i="2"/>
  <c r="C312" i="2"/>
  <c r="G311" i="2"/>
  <c r="C311" i="2" s="1"/>
  <c r="G310" i="2"/>
  <c r="C310" i="2" s="1"/>
  <c r="G309" i="2"/>
  <c r="C309" i="2"/>
  <c r="G308" i="2"/>
  <c r="C308" i="2"/>
  <c r="G307" i="2"/>
  <c r="C307" i="2" s="1"/>
  <c r="G306" i="2"/>
  <c r="C306" i="2" s="1"/>
  <c r="G305" i="2"/>
  <c r="C305" i="2"/>
  <c r="G304" i="2"/>
  <c r="C304" i="2"/>
  <c r="G303" i="2"/>
  <c r="C303" i="2" s="1"/>
  <c r="G302" i="2"/>
  <c r="C302" i="2"/>
  <c r="G301" i="2"/>
  <c r="C301" i="2" s="1"/>
  <c r="G300" i="2"/>
  <c r="C300" i="2"/>
  <c r="G299" i="2"/>
  <c r="C299" i="2" s="1"/>
  <c r="G298" i="2"/>
  <c r="C298" i="2"/>
  <c r="G297" i="2"/>
  <c r="C297" i="2" s="1"/>
  <c r="G296" i="2"/>
  <c r="C296" i="2" s="1"/>
  <c r="G295" i="2"/>
  <c r="C295" i="2"/>
  <c r="G294" i="2"/>
  <c r="C294" i="2"/>
  <c r="G293" i="2"/>
  <c r="C293" i="2"/>
  <c r="G292" i="2"/>
  <c r="C292" i="2" s="1"/>
  <c r="G291" i="2"/>
  <c r="C291" i="2"/>
  <c r="G290" i="2"/>
  <c r="C290" i="2" s="1"/>
  <c r="G289" i="2"/>
  <c r="C289" i="2"/>
  <c r="G288" i="2"/>
  <c r="C288" i="2" s="1"/>
  <c r="G287" i="2"/>
  <c r="C287" i="2" s="1"/>
  <c r="G286" i="2"/>
  <c r="C286" i="2"/>
  <c r="G285" i="2"/>
  <c r="C285" i="2"/>
  <c r="G284" i="2"/>
  <c r="C284" i="2" s="1"/>
  <c r="G283" i="2"/>
  <c r="C283" i="2" s="1"/>
  <c r="A120" i="2"/>
  <c r="H120" i="2"/>
  <c r="B120" i="2"/>
  <c r="D120" i="2"/>
  <c r="A121" i="2"/>
  <c r="H121" i="2"/>
  <c r="B121" i="2" s="1"/>
  <c r="D121" i="2"/>
  <c r="A122" i="2"/>
  <c r="H122" i="2"/>
  <c r="B122" i="2"/>
  <c r="D122" i="2"/>
  <c r="A123" i="2"/>
  <c r="H123" i="2"/>
  <c r="B123" i="2" s="1"/>
  <c r="D123" i="2"/>
  <c r="A124" i="2"/>
  <c r="H124" i="2"/>
  <c r="B124" i="2"/>
  <c r="D124" i="2"/>
  <c r="A125" i="2"/>
  <c r="H125" i="2"/>
  <c r="B125" i="2" s="1"/>
  <c r="D125" i="2"/>
  <c r="A126" i="2"/>
  <c r="H126" i="2"/>
  <c r="B126" i="2"/>
  <c r="D126" i="2"/>
  <c r="A127" i="2"/>
  <c r="H127" i="2"/>
  <c r="B127" i="2" s="1"/>
  <c r="D127" i="2"/>
  <c r="A128" i="2"/>
  <c r="H128" i="2"/>
  <c r="B128" i="2"/>
  <c r="D128" i="2"/>
  <c r="A129" i="2"/>
  <c r="H129" i="2"/>
  <c r="B129" i="2" s="1"/>
  <c r="D129" i="2"/>
  <c r="A130" i="2"/>
  <c r="H130" i="2"/>
  <c r="B130" i="2"/>
  <c r="D130" i="2"/>
  <c r="A131" i="2"/>
  <c r="H131" i="2"/>
  <c r="B131" i="2" s="1"/>
  <c r="D131" i="2"/>
  <c r="A132" i="2"/>
  <c r="H132" i="2"/>
  <c r="B132" i="2"/>
  <c r="D132" i="2"/>
  <c r="A133" i="2"/>
  <c r="H133" i="2"/>
  <c r="B133" i="2" s="1"/>
  <c r="D133" i="2"/>
  <c r="A134" i="2"/>
  <c r="H134" i="2"/>
  <c r="B134" i="2"/>
  <c r="D134" i="2"/>
  <c r="A135" i="2"/>
  <c r="H135" i="2"/>
  <c r="B135" i="2" s="1"/>
  <c r="D135" i="2"/>
  <c r="A136" i="2"/>
  <c r="H136" i="2"/>
  <c r="B136" i="2"/>
  <c r="D136" i="2"/>
  <c r="A137" i="2"/>
  <c r="H137" i="2"/>
  <c r="B137" i="2" s="1"/>
  <c r="D137" i="2"/>
  <c r="A138" i="2"/>
  <c r="H138" i="2"/>
  <c r="B138" i="2"/>
  <c r="D138" i="2"/>
  <c r="A139" i="2"/>
  <c r="H139" i="2"/>
  <c r="B139" i="2" s="1"/>
  <c r="D139" i="2"/>
  <c r="A140" i="2"/>
  <c r="H140" i="2"/>
  <c r="B140" i="2"/>
  <c r="D140" i="2"/>
  <c r="A141" i="2"/>
  <c r="H141" i="2"/>
  <c r="B141" i="2" s="1"/>
  <c r="D141" i="2"/>
  <c r="A142" i="2"/>
  <c r="H142" i="2"/>
  <c r="B142" i="2"/>
  <c r="D142" i="2"/>
  <c r="A143" i="2"/>
  <c r="H143" i="2"/>
  <c r="B143" i="2" s="1"/>
  <c r="D143" i="2"/>
  <c r="A144" i="2"/>
  <c r="H144" i="2"/>
  <c r="B144" i="2"/>
  <c r="D144" i="2"/>
  <c r="A145" i="2"/>
  <c r="H145" i="2"/>
  <c r="B145" i="2" s="1"/>
  <c r="D145" i="2"/>
  <c r="A146" i="2"/>
  <c r="H146" i="2"/>
  <c r="B146" i="2"/>
  <c r="D146" i="2"/>
  <c r="A147" i="2"/>
  <c r="H147" i="2"/>
  <c r="B147" i="2" s="1"/>
  <c r="D147" i="2"/>
  <c r="A148" i="2"/>
  <c r="H148" i="2"/>
  <c r="B148" i="2"/>
  <c r="D148" i="2"/>
  <c r="A149" i="2"/>
  <c r="H149" i="2"/>
  <c r="B149" i="2" s="1"/>
  <c r="D149" i="2"/>
  <c r="A150" i="2"/>
  <c r="H150" i="2"/>
  <c r="B150" i="2"/>
  <c r="D150" i="2"/>
  <c r="A151" i="2"/>
  <c r="H151" i="2"/>
  <c r="B151" i="2" s="1"/>
  <c r="D151" i="2"/>
  <c r="A152" i="2"/>
  <c r="H152" i="2"/>
  <c r="B152" i="2"/>
  <c r="D152" i="2"/>
  <c r="A153" i="2"/>
  <c r="H153" i="2"/>
  <c r="B153" i="2" s="1"/>
  <c r="D153" i="2"/>
  <c r="A154" i="2"/>
  <c r="H154" i="2"/>
  <c r="B154" i="2"/>
  <c r="D154" i="2"/>
  <c r="A155" i="2"/>
  <c r="H155" i="2"/>
  <c r="B155" i="2" s="1"/>
  <c r="D155" i="2"/>
  <c r="A156" i="2"/>
  <c r="H156" i="2"/>
  <c r="B156" i="2"/>
  <c r="D156" i="2"/>
  <c r="A157" i="2"/>
  <c r="H157" i="2"/>
  <c r="B157" i="2" s="1"/>
  <c r="D157" i="2"/>
  <c r="A158" i="2"/>
  <c r="H158" i="2"/>
  <c r="B158" i="2"/>
  <c r="D158" i="2"/>
  <c r="A159" i="2"/>
  <c r="H159" i="2"/>
  <c r="B159" i="2" s="1"/>
  <c r="D159" i="2"/>
  <c r="A160" i="2"/>
  <c r="H160" i="2"/>
  <c r="B160" i="2"/>
  <c r="D160" i="2"/>
  <c r="A161" i="2"/>
  <c r="H161" i="2"/>
  <c r="B161" i="2" s="1"/>
  <c r="D161" i="2"/>
  <c r="A162" i="2"/>
  <c r="H162" i="2"/>
  <c r="B162" i="2"/>
  <c r="D162" i="2"/>
  <c r="A163" i="2"/>
  <c r="H163" i="2"/>
  <c r="B163" i="2" s="1"/>
  <c r="D163" i="2"/>
  <c r="A164" i="2"/>
  <c r="H164" i="2"/>
  <c r="B164" i="2"/>
  <c r="D164" i="2"/>
  <c r="A165" i="2"/>
  <c r="H165" i="2"/>
  <c r="B165" i="2" s="1"/>
  <c r="D165" i="2"/>
  <c r="A166" i="2"/>
  <c r="H166" i="2"/>
  <c r="B166" i="2"/>
  <c r="D166" i="2"/>
  <c r="A167" i="2"/>
  <c r="H167" i="2"/>
  <c r="B167" i="2" s="1"/>
  <c r="D167" i="2"/>
  <c r="A168" i="2"/>
  <c r="H168" i="2"/>
  <c r="B168" i="2"/>
  <c r="D168" i="2"/>
  <c r="A169" i="2"/>
  <c r="H169" i="2"/>
  <c r="B169" i="2" s="1"/>
  <c r="D169" i="2"/>
  <c r="A170" i="2"/>
  <c r="H170" i="2"/>
  <c r="B170" i="2"/>
  <c r="D170" i="2"/>
  <c r="A171" i="2"/>
  <c r="H171" i="2"/>
  <c r="B171" i="2" s="1"/>
  <c r="D171" i="2"/>
  <c r="A172" i="2"/>
  <c r="H172" i="2"/>
  <c r="B172" i="2"/>
  <c r="D172" i="2"/>
  <c r="A173" i="2"/>
  <c r="H173" i="2"/>
  <c r="B173" i="2" s="1"/>
  <c r="D173" i="2"/>
  <c r="A174" i="2"/>
  <c r="H174" i="2"/>
  <c r="B174" i="2"/>
  <c r="D174" i="2"/>
  <c r="A175" i="2"/>
  <c r="H175" i="2"/>
  <c r="B175" i="2" s="1"/>
  <c r="D175" i="2"/>
  <c r="A176" i="2"/>
  <c r="H176" i="2"/>
  <c r="B176" i="2"/>
  <c r="D176" i="2"/>
  <c r="A177" i="2"/>
  <c r="H177" i="2"/>
  <c r="B177" i="2" s="1"/>
  <c r="D177" i="2"/>
  <c r="A178" i="2"/>
  <c r="H178" i="2"/>
  <c r="B178" i="2"/>
  <c r="D178" i="2"/>
  <c r="A179" i="2"/>
  <c r="H179" i="2"/>
  <c r="B179" i="2" s="1"/>
  <c r="D179" i="2"/>
  <c r="A180" i="2"/>
  <c r="H180" i="2"/>
  <c r="B180" i="2"/>
  <c r="D180" i="2"/>
  <c r="A181" i="2"/>
  <c r="H181" i="2"/>
  <c r="B181" i="2" s="1"/>
  <c r="D181" i="2"/>
  <c r="A182" i="2"/>
  <c r="H182" i="2"/>
  <c r="B182" i="2"/>
  <c r="D182" i="2"/>
  <c r="A183" i="2"/>
  <c r="H183" i="2"/>
  <c r="B183" i="2" s="1"/>
  <c r="D183" i="2"/>
  <c r="A184" i="2"/>
  <c r="H184" i="2"/>
  <c r="B184" i="2"/>
  <c r="D184" i="2"/>
  <c r="A185" i="2"/>
  <c r="H185" i="2"/>
  <c r="B185" i="2" s="1"/>
  <c r="D185" i="2"/>
  <c r="A186" i="2"/>
  <c r="H186" i="2"/>
  <c r="B186" i="2"/>
  <c r="D186" i="2"/>
  <c r="A187" i="2"/>
  <c r="H187" i="2"/>
  <c r="B187" i="2" s="1"/>
  <c r="D187" i="2"/>
  <c r="A188" i="2"/>
  <c r="H188" i="2"/>
  <c r="B188" i="2"/>
  <c r="D188" i="2"/>
  <c r="A189" i="2"/>
  <c r="H189" i="2"/>
  <c r="B189" i="2" s="1"/>
  <c r="D189" i="2"/>
  <c r="A190" i="2"/>
  <c r="H190" i="2"/>
  <c r="B190" i="2"/>
  <c r="D190" i="2"/>
  <c r="A191" i="2"/>
  <c r="H191" i="2"/>
  <c r="B191" i="2" s="1"/>
  <c r="D191" i="2"/>
  <c r="A192" i="2"/>
  <c r="H192" i="2"/>
  <c r="B192" i="2"/>
  <c r="D192" i="2"/>
  <c r="A193" i="2"/>
  <c r="H193" i="2"/>
  <c r="B193" i="2" s="1"/>
  <c r="D193" i="2"/>
  <c r="A194" i="2"/>
  <c r="H194" i="2"/>
  <c r="B194" i="2"/>
  <c r="D194" i="2"/>
  <c r="A195" i="2"/>
  <c r="H195" i="2"/>
  <c r="B195" i="2" s="1"/>
  <c r="D195" i="2"/>
  <c r="A196" i="2"/>
  <c r="H196" i="2"/>
  <c r="B196" i="2"/>
  <c r="D196" i="2"/>
  <c r="A197" i="2"/>
  <c r="H197" i="2"/>
  <c r="B197" i="2" s="1"/>
  <c r="D197" i="2"/>
  <c r="A198" i="2"/>
  <c r="H198" i="2"/>
  <c r="B198" i="2"/>
  <c r="D198" i="2"/>
  <c r="A199" i="2"/>
  <c r="H199" i="2"/>
  <c r="B199" i="2" s="1"/>
  <c r="D199" i="2"/>
  <c r="A200" i="2"/>
  <c r="H200" i="2"/>
  <c r="B200" i="2"/>
  <c r="D200" i="2"/>
  <c r="A201" i="2"/>
  <c r="H201" i="2"/>
  <c r="B201" i="2" s="1"/>
  <c r="D201" i="2"/>
  <c r="A202" i="2"/>
  <c r="H202" i="2"/>
  <c r="B202" i="2"/>
  <c r="D202" i="2"/>
  <c r="A203" i="2"/>
  <c r="H203" i="2"/>
  <c r="B203" i="2" s="1"/>
  <c r="D203" i="2"/>
  <c r="A204" i="2"/>
  <c r="H204" i="2"/>
  <c r="B204" i="2"/>
  <c r="D204" i="2"/>
  <c r="A205" i="2"/>
  <c r="H205" i="2"/>
  <c r="B205" i="2" s="1"/>
  <c r="D205" i="2"/>
  <c r="A206" i="2"/>
  <c r="H206" i="2"/>
  <c r="B206" i="2"/>
  <c r="D206" i="2"/>
  <c r="A207" i="2"/>
  <c r="H207" i="2"/>
  <c r="B207" i="2" s="1"/>
  <c r="D207" i="2"/>
  <c r="A208" i="2"/>
  <c r="H208" i="2"/>
  <c r="B208" i="2"/>
  <c r="D208" i="2"/>
  <c r="A209" i="2"/>
  <c r="H209" i="2"/>
  <c r="B209" i="2" s="1"/>
  <c r="D209" i="2"/>
  <c r="A210" i="2"/>
  <c r="H210" i="2"/>
  <c r="B210" i="2"/>
  <c r="D210" i="2"/>
  <c r="A211" i="2"/>
  <c r="H211" i="2"/>
  <c r="B211" i="2" s="1"/>
  <c r="D211" i="2"/>
  <c r="A212" i="2"/>
  <c r="H212" i="2"/>
  <c r="B212" i="2"/>
  <c r="D212" i="2"/>
  <c r="A213" i="2"/>
  <c r="H213" i="2"/>
  <c r="B213" i="2" s="1"/>
  <c r="D213" i="2"/>
  <c r="A214" i="2"/>
  <c r="H214" i="2"/>
  <c r="B214" i="2"/>
  <c r="D214" i="2"/>
  <c r="A215" i="2"/>
  <c r="H215" i="2"/>
  <c r="B215" i="2" s="1"/>
  <c r="D215" i="2"/>
  <c r="A216" i="2"/>
  <c r="H216" i="2"/>
  <c r="B216" i="2"/>
  <c r="D216" i="2"/>
  <c r="A217" i="2"/>
  <c r="H217" i="2"/>
  <c r="B217" i="2" s="1"/>
  <c r="D217" i="2"/>
  <c r="A218" i="2"/>
  <c r="H218" i="2"/>
  <c r="B218" i="2"/>
  <c r="D218" i="2"/>
  <c r="A219" i="2"/>
  <c r="H219" i="2"/>
  <c r="B219" i="2" s="1"/>
  <c r="D219" i="2"/>
  <c r="A220" i="2"/>
  <c r="H220" i="2"/>
  <c r="B220" i="2"/>
  <c r="D220" i="2"/>
  <c r="A221" i="2"/>
  <c r="H221" i="2"/>
  <c r="B221" i="2" s="1"/>
  <c r="D221" i="2"/>
  <c r="A222" i="2"/>
  <c r="H222" i="2"/>
  <c r="B222" i="2"/>
  <c r="D222" i="2"/>
  <c r="A223" i="2"/>
  <c r="H223" i="2"/>
  <c r="B223" i="2" s="1"/>
  <c r="D223" i="2"/>
  <c r="A224" i="2"/>
  <c r="H224" i="2"/>
  <c r="B224" i="2"/>
  <c r="D224" i="2"/>
  <c r="A225" i="2"/>
  <c r="H225" i="2"/>
  <c r="B225" i="2" s="1"/>
  <c r="D225" i="2"/>
  <c r="A226" i="2"/>
  <c r="H226" i="2"/>
  <c r="B226" i="2"/>
  <c r="D226" i="2"/>
  <c r="A227" i="2"/>
  <c r="H227" i="2"/>
  <c r="B227" i="2" s="1"/>
  <c r="D227" i="2"/>
  <c r="A228" i="2"/>
  <c r="H228" i="2"/>
  <c r="B228" i="2"/>
  <c r="D228" i="2"/>
  <c r="A229" i="2"/>
  <c r="H229" i="2"/>
  <c r="B229" i="2" s="1"/>
  <c r="D229" i="2"/>
  <c r="A230" i="2"/>
  <c r="H230" i="2"/>
  <c r="B230" i="2"/>
  <c r="D230" i="2"/>
  <c r="A231" i="2"/>
  <c r="H231" i="2"/>
  <c r="B231" i="2" s="1"/>
  <c r="D231" i="2"/>
  <c r="A232" i="2"/>
  <c r="H232" i="2"/>
  <c r="B232" i="2"/>
  <c r="D232" i="2"/>
  <c r="A352" i="2"/>
  <c r="H352" i="2"/>
  <c r="B352" i="2" s="1"/>
  <c r="D352" i="2"/>
  <c r="A353" i="2"/>
  <c r="H353" i="2"/>
  <c r="B353" i="2"/>
  <c r="D353" i="2"/>
  <c r="A233" i="2"/>
  <c r="H233" i="2"/>
  <c r="B233" i="2" s="1"/>
  <c r="D233" i="2"/>
  <c r="A234" i="2"/>
  <c r="H234" i="2"/>
  <c r="B234" i="2"/>
  <c r="D234" i="2"/>
  <c r="A235" i="2"/>
  <c r="H235" i="2"/>
  <c r="B235" i="2" s="1"/>
  <c r="D235" i="2"/>
  <c r="A236" i="2"/>
  <c r="H236" i="2"/>
  <c r="B236" i="2"/>
  <c r="D236" i="2"/>
  <c r="A237" i="2"/>
  <c r="H237" i="2"/>
  <c r="B237" i="2" s="1"/>
  <c r="D237" i="2"/>
  <c r="A238" i="2"/>
  <c r="H238" i="2"/>
  <c r="B238" i="2"/>
  <c r="D238" i="2"/>
  <c r="A239" i="2"/>
  <c r="H239" i="2"/>
  <c r="B239" i="2" s="1"/>
  <c r="D239" i="2"/>
  <c r="A240" i="2"/>
  <c r="H240" i="2"/>
  <c r="B240" i="2"/>
  <c r="D240" i="2"/>
  <c r="A241" i="2"/>
  <c r="H241" i="2"/>
  <c r="B241" i="2" s="1"/>
  <c r="D241" i="2"/>
  <c r="A242" i="2"/>
  <c r="H242" i="2"/>
  <c r="B242" i="2"/>
  <c r="D242" i="2"/>
  <c r="A243" i="2"/>
  <c r="H243" i="2"/>
  <c r="B243" i="2" s="1"/>
  <c r="D243" i="2"/>
  <c r="A244" i="2"/>
  <c r="H244" i="2"/>
  <c r="B244" i="2"/>
  <c r="D244" i="2"/>
  <c r="A245" i="2"/>
  <c r="H245" i="2"/>
  <c r="B245" i="2" s="1"/>
  <c r="D245" i="2"/>
  <c r="A246" i="2"/>
  <c r="H246" i="2"/>
  <c r="B246" i="2"/>
  <c r="D246" i="2"/>
  <c r="A247" i="2"/>
  <c r="H247" i="2"/>
  <c r="B247" i="2" s="1"/>
  <c r="D247" i="2"/>
  <c r="A248" i="2"/>
  <c r="H248" i="2"/>
  <c r="B248" i="2"/>
  <c r="D248" i="2"/>
  <c r="A249" i="2"/>
  <c r="H249" i="2"/>
  <c r="B249" i="2" s="1"/>
  <c r="D249" i="2"/>
  <c r="A250" i="2"/>
  <c r="H250" i="2"/>
  <c r="B250" i="2"/>
  <c r="D250" i="2"/>
  <c r="A251" i="2"/>
  <c r="H251" i="2"/>
  <c r="B251" i="2" s="1"/>
  <c r="D251" i="2"/>
  <c r="A252" i="2"/>
  <c r="H252" i="2"/>
  <c r="B252" i="2"/>
  <c r="D252" i="2"/>
  <c r="A253" i="2"/>
  <c r="H253" i="2"/>
  <c r="B253" i="2" s="1"/>
  <c r="D253" i="2"/>
  <c r="A254" i="2"/>
  <c r="H254" i="2"/>
  <c r="B254" i="2"/>
  <c r="D254" i="2"/>
  <c r="A255" i="2"/>
  <c r="H255" i="2"/>
  <c r="B255" i="2" s="1"/>
  <c r="D255" i="2"/>
  <c r="A256" i="2"/>
  <c r="H256" i="2"/>
  <c r="B256" i="2"/>
  <c r="D256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257" i="2"/>
  <c r="H257" i="2"/>
  <c r="B257" i="2"/>
  <c r="D257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258" i="2"/>
  <c r="H258" i="2"/>
  <c r="B258" i="2"/>
  <c r="D258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259" i="2"/>
  <c r="H259" i="2"/>
  <c r="B259" i="2"/>
  <c r="D259" i="2"/>
  <c r="A260" i="2"/>
  <c r="H260" i="2"/>
  <c r="B260" i="2"/>
  <c r="D260" i="2"/>
  <c r="A380" i="2"/>
  <c r="H380" i="2"/>
  <c r="B380" i="2"/>
  <c r="D380" i="2"/>
  <c r="A261" i="2"/>
  <c r="H261" i="2"/>
  <c r="B261" i="2"/>
  <c r="D261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262" i="2"/>
  <c r="H262" i="2"/>
  <c r="B262" i="2"/>
  <c r="D262" i="2"/>
  <c r="A387" i="2"/>
  <c r="H387" i="2"/>
  <c r="B387" i="2"/>
  <c r="D387" i="2"/>
  <c r="A263" i="2"/>
  <c r="H263" i="2"/>
  <c r="B263" i="2"/>
  <c r="D263" i="2"/>
  <c r="A388" i="2"/>
  <c r="H388" i="2"/>
  <c r="B388" i="2"/>
  <c r="D388" i="2"/>
  <c r="A264" i="2"/>
  <c r="H264" i="2"/>
  <c r="B264" i="2"/>
  <c r="D264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395" i="2"/>
  <c r="H395" i="2"/>
  <c r="B395" i="2"/>
  <c r="D395" i="2"/>
  <c r="A274" i="2"/>
  <c r="H274" i="2"/>
  <c r="B274" i="2"/>
  <c r="D274" i="2"/>
  <c r="A396" i="2"/>
  <c r="H396" i="2"/>
  <c r="B396" i="2"/>
  <c r="D396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H119" i="2"/>
  <c r="B119" i="2" s="1"/>
  <c r="D119" i="2"/>
  <c r="A119" i="2"/>
  <c r="H118" i="2"/>
  <c r="B118" i="2" s="1"/>
  <c r="D118" i="2"/>
  <c r="A118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D110" i="2"/>
  <c r="B110" i="2"/>
  <c r="A110" i="2"/>
  <c r="H109" i="2"/>
  <c r="B109" i="2" s="1"/>
  <c r="D109" i="2"/>
  <c r="A109" i="2"/>
  <c r="H108" i="2"/>
  <c r="D108" i="2"/>
  <c r="B108" i="2"/>
  <c r="A108" i="2"/>
  <c r="H107" i="2"/>
  <c r="B107" i="2" s="1"/>
  <c r="D107" i="2"/>
  <c r="A107" i="2"/>
  <c r="H106" i="2"/>
  <c r="D106" i="2"/>
  <c r="B106" i="2"/>
  <c r="A106" i="2"/>
  <c r="H105" i="2"/>
  <c r="B105" i="2" s="1"/>
  <c r="D105" i="2"/>
  <c r="A105" i="2"/>
  <c r="H104" i="2"/>
  <c r="B104" i="2"/>
  <c r="D104" i="2"/>
  <c r="A104" i="2"/>
  <c r="H103" i="2"/>
  <c r="B103" i="2" s="1"/>
  <c r="D103" i="2"/>
  <c r="A103" i="2"/>
  <c r="H102" i="2"/>
  <c r="B102" i="2" s="1"/>
  <c r="D102" i="2"/>
  <c r="A10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/>
  <c r="D98" i="2"/>
  <c r="A98" i="2"/>
  <c r="H97" i="2"/>
  <c r="B97" i="2" s="1"/>
  <c r="D97" i="2"/>
  <c r="A97" i="2"/>
  <c r="H96" i="2"/>
  <c r="B96" i="2"/>
  <c r="D96" i="2"/>
  <c r="A96" i="2"/>
  <c r="H95" i="2"/>
  <c r="B95" i="2" s="1"/>
  <c r="D95" i="2"/>
  <c r="A95" i="2"/>
  <c r="H94" i="2"/>
  <c r="D94" i="2"/>
  <c r="B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D90" i="2"/>
  <c r="B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351" i="2"/>
  <c r="B351" i="2"/>
  <c r="D351" i="2"/>
  <c r="A351" i="2"/>
  <c r="H50" i="2"/>
  <c r="B50" i="2"/>
  <c r="D50" i="2"/>
  <c r="A50" i="2"/>
  <c r="H350" i="2"/>
  <c r="B350" i="2"/>
  <c r="D350" i="2"/>
  <c r="A350" i="2"/>
  <c r="H49" i="2"/>
  <c r="B49" i="2"/>
  <c r="D49" i="2"/>
  <c r="A49" i="2"/>
  <c r="H48" i="2"/>
  <c r="D48" i="2"/>
  <c r="B48" i="2"/>
  <c r="A48" i="2"/>
  <c r="H349" i="2"/>
  <c r="B349" i="2"/>
  <c r="D349" i="2"/>
  <c r="A349" i="2"/>
  <c r="H348" i="2"/>
  <c r="D348" i="2"/>
  <c r="B348" i="2"/>
  <c r="A348" i="2"/>
  <c r="H47" i="2"/>
  <c r="B47" i="2"/>
  <c r="D47" i="2"/>
  <c r="A47" i="2"/>
  <c r="H46" i="2"/>
  <c r="D46" i="2"/>
  <c r="B46" i="2"/>
  <c r="A46" i="2"/>
  <c r="H347" i="2"/>
  <c r="B347" i="2"/>
  <c r="D347" i="2"/>
  <c r="A347" i="2"/>
  <c r="H45" i="2"/>
  <c r="B45" i="2"/>
  <c r="D45" i="2"/>
  <c r="A45" i="2"/>
  <c r="H44" i="2"/>
  <c r="B44" i="2"/>
  <c r="D44" i="2"/>
  <c r="A44" i="2"/>
  <c r="H43" i="2"/>
  <c r="B43" i="2"/>
  <c r="D43" i="2"/>
  <c r="A43" i="2"/>
  <c r="H346" i="2"/>
  <c r="B346" i="2"/>
  <c r="D346" i="2"/>
  <c r="A346" i="2"/>
  <c r="H42" i="2"/>
  <c r="D42" i="2"/>
  <c r="B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45" i="2"/>
  <c r="B345" i="2"/>
  <c r="D345" i="2"/>
  <c r="A345" i="2"/>
  <c r="H31" i="2"/>
  <c r="B31" i="2"/>
  <c r="D31" i="2"/>
  <c r="A31" i="2"/>
  <c r="H344" i="2"/>
  <c r="B344" i="2"/>
  <c r="D344" i="2"/>
  <c r="A344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D22" i="2"/>
  <c r="B22" i="2"/>
  <c r="A22" i="2"/>
  <c r="H21" i="2"/>
  <c r="B21" i="2"/>
  <c r="F21" i="2"/>
  <c r="D21" i="2" s="1"/>
  <c r="A21" i="2"/>
  <c r="H20" i="2"/>
  <c r="B20" i="2" s="1"/>
  <c r="F20" i="2"/>
  <c r="D20" i="2"/>
  <c r="A20" i="2"/>
  <c r="H19" i="2"/>
  <c r="B19" i="2" s="1"/>
  <c r="F19" i="2"/>
  <c r="D19" i="2"/>
  <c r="A19" i="2"/>
  <c r="H18" i="2"/>
  <c r="B18" i="2"/>
  <c r="F18" i="2"/>
  <c r="D18" i="2" s="1"/>
  <c r="A18" i="2"/>
  <c r="H17" i="2"/>
  <c r="B17" i="2"/>
  <c r="F17" i="2"/>
  <c r="D17" i="2" s="1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343" i="2"/>
  <c r="B343" i="2" s="1"/>
  <c r="D343" i="2"/>
  <c r="A343" i="2"/>
  <c r="H342" i="2"/>
  <c r="B342" i="2" s="1"/>
  <c r="D342" i="2"/>
  <c r="A342" i="2"/>
  <c r="H341" i="2"/>
  <c r="B341" i="2" s="1"/>
  <c r="D341" i="2"/>
  <c r="A341" i="2"/>
  <c r="H340" i="2"/>
  <c r="B340" i="2" s="1"/>
  <c r="D340" i="2"/>
  <c r="A340" i="2"/>
  <c r="H339" i="2"/>
  <c r="B339" i="2" s="1"/>
  <c r="D339" i="2"/>
  <c r="A339" i="2"/>
  <c r="H338" i="2"/>
  <c r="B338" i="2" s="1"/>
  <c r="D338" i="2"/>
  <c r="A338" i="2"/>
  <c r="H11" i="2"/>
  <c r="B11" i="2" s="1"/>
  <c r="D11" i="2"/>
  <c r="A11" i="2"/>
  <c r="H337" i="2"/>
  <c r="B337" i="2" s="1"/>
  <c r="D337" i="2"/>
  <c r="A337" i="2"/>
  <c r="H336" i="2"/>
  <c r="B336" i="2" s="1"/>
  <c r="D336" i="2"/>
  <c r="A336" i="2"/>
  <c r="H335" i="2"/>
  <c r="B335" i="2" s="1"/>
  <c r="D335" i="2"/>
  <c r="A335" i="2"/>
  <c r="H334" i="2"/>
  <c r="B334" i="2" s="1"/>
  <c r="D334" i="2"/>
  <c r="A334" i="2"/>
  <c r="H333" i="2"/>
  <c r="B333" i="2" s="1"/>
  <c r="D333" i="2"/>
  <c r="A333" i="2"/>
  <c r="H332" i="2"/>
  <c r="B332" i="2" s="1"/>
  <c r="D332" i="2"/>
  <c r="A332" i="2"/>
  <c r="H331" i="2"/>
  <c r="B331" i="2" s="1"/>
  <c r="D331" i="2"/>
  <c r="A331" i="2"/>
  <c r="H330" i="2"/>
  <c r="B330" i="2" s="1"/>
  <c r="D330" i="2"/>
  <c r="A330" i="2"/>
  <c r="H329" i="2"/>
  <c r="B329" i="2" s="1"/>
  <c r="D329" i="2"/>
  <c r="A329" i="2"/>
  <c r="H328" i="2"/>
  <c r="B328" i="2" s="1"/>
  <c r="D328" i="2"/>
  <c r="A328" i="2"/>
  <c r="H327" i="2"/>
  <c r="B327" i="2" s="1"/>
  <c r="D327" i="2"/>
  <c r="A327" i="2"/>
  <c r="H326" i="2"/>
  <c r="B326" i="2" s="1"/>
  <c r="D326" i="2"/>
  <c r="A326" i="2"/>
  <c r="H325" i="2"/>
  <c r="B325" i="2" s="1"/>
  <c r="D325" i="2"/>
  <c r="A325" i="2"/>
  <c r="H324" i="2"/>
  <c r="B324" i="2" s="1"/>
  <c r="D324" i="2"/>
  <c r="A324" i="2"/>
  <c r="H323" i="2"/>
  <c r="B323" i="2" s="1"/>
  <c r="D323" i="2"/>
  <c r="A323" i="2"/>
  <c r="H322" i="2"/>
  <c r="B322" i="2" s="1"/>
  <c r="D322" i="2"/>
  <c r="A322" i="2"/>
  <c r="H321" i="2"/>
  <c r="B321" i="2" s="1"/>
  <c r="D321" i="2"/>
  <c r="A321" i="2"/>
  <c r="H320" i="2"/>
  <c r="B320" i="2" s="1"/>
  <c r="D320" i="2"/>
  <c r="A320" i="2"/>
  <c r="H319" i="2"/>
  <c r="B319" i="2" s="1"/>
  <c r="D319" i="2"/>
  <c r="A319" i="2"/>
  <c r="H318" i="2"/>
  <c r="B318" i="2" s="1"/>
  <c r="D318" i="2"/>
  <c r="A318" i="2"/>
  <c r="H317" i="2"/>
  <c r="B317" i="2" s="1"/>
  <c r="D317" i="2"/>
  <c r="A317" i="2"/>
  <c r="H316" i="2"/>
  <c r="B316" i="2" s="1"/>
  <c r="D316" i="2"/>
  <c r="A316" i="2"/>
  <c r="H315" i="2"/>
  <c r="B315" i="2" s="1"/>
  <c r="D315" i="2"/>
  <c r="A315" i="2"/>
  <c r="H314" i="2"/>
  <c r="B314" i="2" s="1"/>
  <c r="D314" i="2"/>
  <c r="A314" i="2"/>
  <c r="H313" i="2"/>
  <c r="B313" i="2" s="1"/>
  <c r="D313" i="2"/>
  <c r="A313" i="2"/>
  <c r="H312" i="2"/>
  <c r="B312" i="2" s="1"/>
  <c r="D312" i="2"/>
  <c r="A312" i="2"/>
  <c r="H311" i="2"/>
  <c r="B311" i="2" s="1"/>
  <c r="D311" i="2"/>
  <c r="A311" i="2"/>
  <c r="H310" i="2"/>
  <c r="B310" i="2" s="1"/>
  <c r="D310" i="2"/>
  <c r="A310" i="2"/>
  <c r="H309" i="2"/>
  <c r="B309" i="2" s="1"/>
  <c r="D309" i="2"/>
  <c r="A309" i="2"/>
  <c r="H308" i="2"/>
  <c r="B308" i="2" s="1"/>
  <c r="D308" i="2"/>
  <c r="A308" i="2"/>
  <c r="H307" i="2"/>
  <c r="B307" i="2" s="1"/>
  <c r="D307" i="2"/>
  <c r="A307" i="2"/>
  <c r="H306" i="2"/>
  <c r="B306" i="2" s="1"/>
  <c r="D306" i="2"/>
  <c r="A306" i="2"/>
  <c r="H305" i="2"/>
  <c r="B305" i="2" s="1"/>
  <c r="D305" i="2"/>
  <c r="A305" i="2"/>
  <c r="H304" i="2"/>
  <c r="B304" i="2" s="1"/>
  <c r="D304" i="2"/>
  <c r="A304" i="2"/>
  <c r="H303" i="2"/>
  <c r="B303" i="2" s="1"/>
  <c r="D303" i="2"/>
  <c r="A303" i="2"/>
  <c r="H302" i="2"/>
  <c r="B302" i="2" s="1"/>
  <c r="D302" i="2"/>
  <c r="A302" i="2"/>
  <c r="H301" i="2"/>
  <c r="B301" i="2" s="1"/>
  <c r="D301" i="2"/>
  <c r="A301" i="2"/>
  <c r="H300" i="2"/>
  <c r="B300" i="2" s="1"/>
  <c r="D300" i="2"/>
  <c r="A300" i="2"/>
  <c r="H299" i="2"/>
  <c r="B299" i="2" s="1"/>
  <c r="D299" i="2"/>
  <c r="A299" i="2"/>
  <c r="H298" i="2"/>
  <c r="B298" i="2" s="1"/>
  <c r="D298" i="2"/>
  <c r="A298" i="2"/>
  <c r="H297" i="2"/>
  <c r="B297" i="2" s="1"/>
  <c r="D297" i="2"/>
  <c r="A297" i="2"/>
  <c r="H296" i="2"/>
  <c r="B296" i="2" s="1"/>
  <c r="D296" i="2"/>
  <c r="A296" i="2"/>
  <c r="H295" i="2"/>
  <c r="B295" i="2" s="1"/>
  <c r="D295" i="2"/>
  <c r="A295" i="2"/>
  <c r="H294" i="2"/>
  <c r="B294" i="2" s="1"/>
  <c r="D294" i="2"/>
  <c r="A294" i="2"/>
  <c r="H293" i="2"/>
  <c r="B293" i="2" s="1"/>
  <c r="D293" i="2"/>
  <c r="A293" i="2"/>
  <c r="H292" i="2"/>
  <c r="B292" i="2" s="1"/>
  <c r="D292" i="2"/>
  <c r="A292" i="2"/>
  <c r="H291" i="2"/>
  <c r="B291" i="2" s="1"/>
  <c r="D291" i="2"/>
  <c r="A291" i="2"/>
  <c r="H290" i="2"/>
  <c r="B290" i="2" s="1"/>
  <c r="D290" i="2"/>
  <c r="A290" i="2"/>
  <c r="H289" i="2"/>
  <c r="B289" i="2" s="1"/>
  <c r="D289" i="2"/>
  <c r="A289" i="2"/>
  <c r="H288" i="2"/>
  <c r="B288" i="2" s="1"/>
  <c r="D288" i="2"/>
  <c r="A288" i="2"/>
  <c r="H287" i="2"/>
  <c r="B287" i="2" s="1"/>
  <c r="D287" i="2"/>
  <c r="A287" i="2"/>
  <c r="H286" i="2"/>
  <c r="B286" i="2" s="1"/>
  <c r="D286" i="2"/>
  <c r="A286" i="2"/>
  <c r="H285" i="2"/>
  <c r="B285" i="2" s="1"/>
  <c r="D285" i="2"/>
  <c r="A285" i="2"/>
  <c r="H284" i="2"/>
  <c r="B284" i="2" s="1"/>
  <c r="D284" i="2"/>
  <c r="A284" i="2"/>
  <c r="H283" i="2"/>
  <c r="B283" i="2" s="1"/>
  <c r="D283" i="2"/>
  <c r="A283" i="2"/>
  <c r="Q410" i="1"/>
  <c r="C9" i="1"/>
  <c r="D9" i="1"/>
  <c r="Q412" i="1"/>
  <c r="Q405" i="1"/>
  <c r="Q407" i="1"/>
  <c r="Q411" i="1"/>
  <c r="Q401" i="1"/>
  <c r="Q404" i="1"/>
  <c r="Q408" i="1"/>
  <c r="Q406" i="1"/>
  <c r="Q409" i="1"/>
  <c r="Q391" i="1"/>
  <c r="Q390" i="1"/>
  <c r="Q403" i="1"/>
  <c r="Q400" i="1"/>
  <c r="Q396" i="1"/>
  <c r="Q392" i="1"/>
  <c r="Q397" i="1"/>
  <c r="Q395" i="1"/>
  <c r="Q394" i="1"/>
  <c r="Q393" i="1"/>
  <c r="Q370" i="1"/>
  <c r="Q369" i="1"/>
  <c r="Q95" i="1"/>
  <c r="F16" i="1"/>
  <c r="C17" i="1"/>
  <c r="Q398" i="1"/>
  <c r="Q352" i="1"/>
  <c r="Q372" i="1"/>
  <c r="Q379" i="1"/>
  <c r="Q383" i="1"/>
  <c r="Q387" i="1"/>
  <c r="Q388" i="1"/>
  <c r="Q389" i="1"/>
  <c r="Q381" i="1"/>
  <c r="Q76" i="1"/>
  <c r="Q83" i="1"/>
  <c r="Q84" i="1"/>
  <c r="Q85" i="1"/>
  <c r="Q86" i="1"/>
  <c r="Q87" i="1"/>
  <c r="Q88" i="1"/>
  <c r="Q89" i="1"/>
  <c r="Q90" i="1"/>
  <c r="Q91" i="1"/>
  <c r="Q92" i="1"/>
  <c r="Q94" i="1"/>
  <c r="Q96" i="1"/>
  <c r="Q97" i="1"/>
  <c r="Q98" i="1"/>
  <c r="Q108" i="1"/>
  <c r="Q115" i="1"/>
  <c r="Q356" i="1"/>
  <c r="Q348" i="1"/>
  <c r="Q335" i="1"/>
  <c r="Q93" i="1"/>
  <c r="Q99" i="1"/>
  <c r="Q100" i="1"/>
  <c r="Q101" i="1"/>
  <c r="Q102" i="1"/>
  <c r="Q104" i="1"/>
  <c r="Q106" i="1"/>
  <c r="Q107" i="1"/>
  <c r="Q109" i="1"/>
  <c r="Q110" i="1"/>
  <c r="Q111" i="1"/>
  <c r="Q112" i="1"/>
  <c r="Q113" i="1"/>
  <c r="Q114" i="1"/>
  <c r="Q116" i="1"/>
  <c r="Q118" i="1"/>
  <c r="Q119" i="1"/>
  <c r="Q120" i="1"/>
  <c r="Q122" i="1"/>
  <c r="Q123" i="1"/>
  <c r="Q126" i="1"/>
  <c r="Q127" i="1"/>
  <c r="Q129" i="1"/>
  <c r="Q131" i="1"/>
  <c r="Q132" i="1"/>
  <c r="Q133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6" i="1"/>
  <c r="Q337" i="1"/>
  <c r="Q338" i="1"/>
  <c r="Q339" i="1"/>
  <c r="Q134" i="1"/>
  <c r="E153" i="1"/>
  <c r="E304" i="1"/>
  <c r="F304" i="1" s="1"/>
  <c r="G304" i="1" s="1"/>
  <c r="I304" i="1" s="1"/>
  <c r="E422" i="1"/>
  <c r="F422" i="1" s="1"/>
  <c r="E287" i="1"/>
  <c r="E206" i="1"/>
  <c r="F206" i="1" s="1"/>
  <c r="G206" i="1" s="1"/>
  <c r="I206" i="1" s="1"/>
  <c r="E123" i="2"/>
  <c r="E226" i="1"/>
  <c r="E144" i="2" s="1"/>
  <c r="E342" i="1"/>
  <c r="E22" i="1"/>
  <c r="F22" i="1" s="1"/>
  <c r="G22" i="1" s="1"/>
  <c r="I22" i="1" s="1"/>
  <c r="E248" i="1"/>
  <c r="F248" i="1" s="1"/>
  <c r="G248" i="1" s="1"/>
  <c r="I248" i="1" s="1"/>
  <c r="E369" i="1"/>
  <c r="F369" i="1" s="1"/>
  <c r="G369" i="1" s="1"/>
  <c r="K369" i="1" s="1"/>
  <c r="E288" i="1"/>
  <c r="E207" i="2" s="1"/>
  <c r="E335" i="1"/>
  <c r="E252" i="2" s="1"/>
  <c r="E276" i="1"/>
  <c r="F276" i="1" s="1"/>
  <c r="G276" i="1" s="1"/>
  <c r="I276" i="1" s="1"/>
  <c r="E39" i="1"/>
  <c r="E346" i="1"/>
  <c r="F346" i="1" s="1"/>
  <c r="G346" i="1" s="1"/>
  <c r="I346" i="1" s="1"/>
  <c r="E50" i="1"/>
  <c r="E312" i="2" s="1"/>
  <c r="E75" i="1"/>
  <c r="F75" i="1" s="1"/>
  <c r="G75" i="1" s="1"/>
  <c r="I75" i="1" s="1"/>
  <c r="E128" i="1"/>
  <c r="F128" i="1" s="1"/>
  <c r="G128" i="1" s="1"/>
  <c r="I128" i="1" s="1"/>
  <c r="E333" i="1"/>
  <c r="F333" i="1" s="1"/>
  <c r="G333" i="1" s="1"/>
  <c r="I333" i="1" s="1"/>
  <c r="E239" i="1"/>
  <c r="E158" i="2" s="1"/>
  <c r="E199" i="1"/>
  <c r="E116" i="2" s="1"/>
  <c r="E105" i="1"/>
  <c r="F105" i="1" s="1"/>
  <c r="G105" i="1" s="1"/>
  <c r="I105" i="1" s="1"/>
  <c r="F288" i="1"/>
  <c r="G288" i="1" s="1"/>
  <c r="I288" i="1" s="1"/>
  <c r="F199" i="1" l="1"/>
  <c r="G199" i="1" s="1"/>
  <c r="I199" i="1" s="1"/>
  <c r="E344" i="1"/>
  <c r="E365" i="1"/>
  <c r="E317" i="1"/>
  <c r="E234" i="2" s="1"/>
  <c r="E189" i="1"/>
  <c r="E59" i="1"/>
  <c r="F59" i="1" s="1"/>
  <c r="G59" i="1" s="1"/>
  <c r="I59" i="1" s="1"/>
  <c r="E334" i="1"/>
  <c r="F334" i="1" s="1"/>
  <c r="G334" i="1" s="1"/>
  <c r="I334" i="1" s="1"/>
  <c r="E42" i="1"/>
  <c r="E124" i="1"/>
  <c r="E232" i="1"/>
  <c r="F232" i="1" s="1"/>
  <c r="G232" i="1" s="1"/>
  <c r="I232" i="1" s="1"/>
  <c r="E31" i="1"/>
  <c r="F31" i="1" s="1"/>
  <c r="G31" i="1" s="1"/>
  <c r="I31" i="1" s="1"/>
  <c r="E353" i="1"/>
  <c r="E365" i="2" s="1"/>
  <c r="E323" i="1"/>
  <c r="E68" i="1"/>
  <c r="E374" i="1"/>
  <c r="E49" i="1"/>
  <c r="E274" i="1"/>
  <c r="E372" i="1"/>
  <c r="F372" i="1" s="1"/>
  <c r="G372" i="1" s="1"/>
  <c r="K372" i="1" s="1"/>
  <c r="E79" i="1"/>
  <c r="E230" i="1"/>
  <c r="F230" i="1" s="1"/>
  <c r="G230" i="1" s="1"/>
  <c r="I230" i="1" s="1"/>
  <c r="E414" i="1"/>
  <c r="F414" i="1" s="1"/>
  <c r="G414" i="1" s="1"/>
  <c r="K414" i="1" s="1"/>
  <c r="E197" i="1"/>
  <c r="E279" i="1"/>
  <c r="F279" i="1" s="1"/>
  <c r="G279" i="1" s="1"/>
  <c r="I279" i="1" s="1"/>
  <c r="E361" i="1"/>
  <c r="E373" i="1"/>
  <c r="E381" i="2" s="1"/>
  <c r="E301" i="1"/>
  <c r="E144" i="1"/>
  <c r="F287" i="1"/>
  <c r="G287" i="1" s="1"/>
  <c r="I287" i="1" s="1"/>
  <c r="E206" i="2"/>
  <c r="E429" i="1"/>
  <c r="F429" i="1" s="1"/>
  <c r="G429" i="1" s="1"/>
  <c r="K429" i="1" s="1"/>
  <c r="E428" i="1"/>
  <c r="F428" i="1" s="1"/>
  <c r="G428" i="1" s="1"/>
  <c r="K428" i="1" s="1"/>
  <c r="E390" i="1"/>
  <c r="E324" i="1"/>
  <c r="E307" i="1"/>
  <c r="F307" i="1" s="1"/>
  <c r="G307" i="1" s="1"/>
  <c r="I307" i="1" s="1"/>
  <c r="E290" i="1"/>
  <c r="E282" i="1"/>
  <c r="E270" i="1"/>
  <c r="E245" i="1"/>
  <c r="E241" i="1"/>
  <c r="F241" i="1" s="1"/>
  <c r="G241" i="1" s="1"/>
  <c r="K241" i="1" s="1"/>
  <c r="E215" i="1"/>
  <c r="E191" i="1"/>
  <c r="E108" i="2" s="1"/>
  <c r="E181" i="1"/>
  <c r="F181" i="1" s="1"/>
  <c r="G181" i="1" s="1"/>
  <c r="I181" i="1" s="1"/>
  <c r="E177" i="1"/>
  <c r="F177" i="1" s="1"/>
  <c r="G177" i="1" s="1"/>
  <c r="I177" i="1" s="1"/>
  <c r="E169" i="1"/>
  <c r="F169" i="1" s="1"/>
  <c r="G169" i="1" s="1"/>
  <c r="I169" i="1" s="1"/>
  <c r="E164" i="1"/>
  <c r="F164" i="1" s="1"/>
  <c r="G164" i="1" s="1"/>
  <c r="I164" i="1" s="1"/>
  <c r="E149" i="1"/>
  <c r="F149" i="1" s="1"/>
  <c r="G149" i="1" s="1"/>
  <c r="I149" i="1" s="1"/>
  <c r="E141" i="1"/>
  <c r="F141" i="1" s="1"/>
  <c r="G141" i="1" s="1"/>
  <c r="I141" i="1" s="1"/>
  <c r="E138" i="1"/>
  <c r="F138" i="1" s="1"/>
  <c r="G138" i="1" s="1"/>
  <c r="J138" i="1" s="1"/>
  <c r="E172" i="1"/>
  <c r="E143" i="1"/>
  <c r="E126" i="1"/>
  <c r="E312" i="1"/>
  <c r="E112" i="1"/>
  <c r="E101" i="1"/>
  <c r="E179" i="1"/>
  <c r="E405" i="1"/>
  <c r="E364" i="1"/>
  <c r="F364" i="1" s="1"/>
  <c r="G364" i="1" s="1"/>
  <c r="I364" i="1" s="1"/>
  <c r="G422" i="1"/>
  <c r="K422" i="1" s="1"/>
  <c r="E299" i="1"/>
  <c r="E277" i="1"/>
  <c r="E196" i="2" s="1"/>
  <c r="E208" i="1"/>
  <c r="E125" i="2" s="1"/>
  <c r="E188" i="1"/>
  <c r="E377" i="1"/>
  <c r="E385" i="2" s="1"/>
  <c r="E399" i="1"/>
  <c r="F399" i="1" s="1"/>
  <c r="E368" i="1"/>
  <c r="F368" i="1" s="1"/>
  <c r="G368" i="1" s="1"/>
  <c r="I368" i="1" s="1"/>
  <c r="E433" i="1"/>
  <c r="F433" i="1" s="1"/>
  <c r="G433" i="1" s="1"/>
  <c r="K433" i="1" s="1"/>
  <c r="E427" i="1"/>
  <c r="F427" i="1" s="1"/>
  <c r="G427" i="1" s="1"/>
  <c r="K427" i="1" s="1"/>
  <c r="E209" i="1"/>
  <c r="F209" i="1" s="1"/>
  <c r="G209" i="1" s="1"/>
  <c r="I209" i="1" s="1"/>
  <c r="E273" i="1"/>
  <c r="F273" i="1" s="1"/>
  <c r="G273" i="1" s="1"/>
  <c r="I273" i="1" s="1"/>
  <c r="E266" i="1"/>
  <c r="F266" i="1" s="1"/>
  <c r="G266" i="1" s="1"/>
  <c r="I266" i="1" s="1"/>
  <c r="E195" i="1"/>
  <c r="F195" i="1" s="1"/>
  <c r="G195" i="1" s="1"/>
  <c r="I195" i="1" s="1"/>
  <c r="E145" i="1"/>
  <c r="F145" i="1" s="1"/>
  <c r="G145" i="1" s="1"/>
  <c r="I145" i="1" s="1"/>
  <c r="E96" i="1"/>
  <c r="F96" i="1" s="1"/>
  <c r="G96" i="1" s="1"/>
  <c r="I96" i="1" s="1"/>
  <c r="E92" i="1"/>
  <c r="E89" i="1"/>
  <c r="E86" i="1"/>
  <c r="E168" i="1"/>
  <c r="F168" i="1" s="1"/>
  <c r="G168" i="1" s="1"/>
  <c r="I168" i="1" s="1"/>
  <c r="E113" i="1"/>
  <c r="E123" i="1"/>
  <c r="E322" i="1"/>
  <c r="E310" i="1"/>
  <c r="E100" i="1"/>
  <c r="F100" i="1" s="1"/>
  <c r="G100" i="1" s="1"/>
  <c r="I100" i="1" s="1"/>
  <c r="E336" i="1"/>
  <c r="E327" i="1"/>
  <c r="E319" i="1"/>
  <c r="F319" i="1" s="1"/>
  <c r="G319" i="1" s="1"/>
  <c r="I319" i="1" s="1"/>
  <c r="E289" i="1"/>
  <c r="F289" i="1" s="1"/>
  <c r="G289" i="1" s="1"/>
  <c r="I289" i="1" s="1"/>
  <c r="E285" i="1"/>
  <c r="E258" i="1"/>
  <c r="F258" i="1" s="1"/>
  <c r="G258" i="1" s="1"/>
  <c r="I258" i="1" s="1"/>
  <c r="E223" i="1"/>
  <c r="F223" i="1" s="1"/>
  <c r="E202" i="1"/>
  <c r="E180" i="1"/>
  <c r="F180" i="1" s="1"/>
  <c r="G180" i="1" s="1"/>
  <c r="I180" i="1" s="1"/>
  <c r="E160" i="1"/>
  <c r="F160" i="1" s="1"/>
  <c r="G160" i="1" s="1"/>
  <c r="I160" i="1" s="1"/>
  <c r="E148" i="1"/>
  <c r="F148" i="1" s="1"/>
  <c r="G148" i="1" s="1"/>
  <c r="I148" i="1" s="1"/>
  <c r="E83" i="1"/>
  <c r="F83" i="1" s="1"/>
  <c r="G83" i="1" s="1"/>
  <c r="I83" i="1" s="1"/>
  <c r="E134" i="1"/>
  <c r="F134" i="1" s="1"/>
  <c r="G134" i="1" s="1"/>
  <c r="H134" i="1" s="1"/>
  <c r="E387" i="1"/>
  <c r="F387" i="1" s="1"/>
  <c r="G387" i="1" s="1"/>
  <c r="K387" i="1" s="1"/>
  <c r="G223" i="1"/>
  <c r="K223" i="1" s="1"/>
  <c r="E182" i="1"/>
  <c r="E167" i="1"/>
  <c r="E154" i="1"/>
  <c r="E137" i="1"/>
  <c r="E122" i="1"/>
  <c r="E46" i="2" s="1"/>
  <c r="E320" i="1"/>
  <c r="E306" i="1"/>
  <c r="E109" i="1"/>
  <c r="E99" i="1"/>
  <c r="E125" i="1"/>
  <c r="F125" i="1" s="1"/>
  <c r="G125" i="1" s="1"/>
  <c r="I125" i="1" s="1"/>
  <c r="E419" i="1"/>
  <c r="F419" i="1" s="1"/>
  <c r="G419" i="1" s="1"/>
  <c r="K419" i="1" s="1"/>
  <c r="E375" i="1"/>
  <c r="E371" i="1"/>
  <c r="F371" i="1" s="1"/>
  <c r="G371" i="1" s="1"/>
  <c r="K371" i="1" s="1"/>
  <c r="E233" i="1"/>
  <c r="F233" i="1" s="1"/>
  <c r="G233" i="1" s="1"/>
  <c r="I233" i="1" s="1"/>
  <c r="E294" i="1"/>
  <c r="F294" i="1" s="1"/>
  <c r="G294" i="1" s="1"/>
  <c r="I294" i="1" s="1"/>
  <c r="E222" i="1"/>
  <c r="E200" i="1"/>
  <c r="E423" i="1"/>
  <c r="F423" i="1" s="1"/>
  <c r="G423" i="1" s="1"/>
  <c r="K423" i="1" s="1"/>
  <c r="E409" i="1"/>
  <c r="F409" i="1" s="1"/>
  <c r="G409" i="1" s="1"/>
  <c r="K409" i="1" s="1"/>
  <c r="E406" i="1"/>
  <c r="F406" i="1" s="1"/>
  <c r="G406" i="1" s="1"/>
  <c r="J406" i="1" s="1"/>
  <c r="E420" i="1"/>
  <c r="F420" i="1" s="1"/>
  <c r="G420" i="1" s="1"/>
  <c r="K420" i="1" s="1"/>
  <c r="E431" i="1"/>
  <c r="F431" i="1" s="1"/>
  <c r="G431" i="1" s="1"/>
  <c r="K431" i="1" s="1"/>
  <c r="E259" i="1"/>
  <c r="F259" i="1" s="1"/>
  <c r="E292" i="1"/>
  <c r="F292" i="1" s="1"/>
  <c r="G292" i="1" s="1"/>
  <c r="I292" i="1" s="1"/>
  <c r="E269" i="1"/>
  <c r="F269" i="1" s="1"/>
  <c r="G269" i="1" s="1"/>
  <c r="I269" i="1" s="1"/>
  <c r="E261" i="1"/>
  <c r="E250" i="1"/>
  <c r="F250" i="1" s="1"/>
  <c r="G250" i="1" s="1"/>
  <c r="I250" i="1" s="1"/>
  <c r="E247" i="1"/>
  <c r="E198" i="1"/>
  <c r="F198" i="1" s="1"/>
  <c r="G198" i="1" s="1"/>
  <c r="I198" i="1" s="1"/>
  <c r="E183" i="1"/>
  <c r="E171" i="1"/>
  <c r="E163" i="1"/>
  <c r="F163" i="1" s="1"/>
  <c r="G163" i="1" s="1"/>
  <c r="I163" i="1" s="1"/>
  <c r="E157" i="1"/>
  <c r="E140" i="1"/>
  <c r="F140" i="1" s="1"/>
  <c r="G140" i="1" s="1"/>
  <c r="I140" i="1" s="1"/>
  <c r="E91" i="1"/>
  <c r="F91" i="1" s="1"/>
  <c r="G91" i="1" s="1"/>
  <c r="I91" i="1" s="1"/>
  <c r="E85" i="1"/>
  <c r="F85" i="1" s="1"/>
  <c r="G85" i="1" s="1"/>
  <c r="I85" i="1" s="1"/>
  <c r="E165" i="1"/>
  <c r="E133" i="1"/>
  <c r="E332" i="1"/>
  <c r="E107" i="1"/>
  <c r="E33" i="2" s="1"/>
  <c r="E93" i="1"/>
  <c r="E22" i="2" s="1"/>
  <c r="E121" i="1"/>
  <c r="F121" i="1" s="1"/>
  <c r="G121" i="1" s="1"/>
  <c r="I121" i="1" s="1"/>
  <c r="E362" i="1"/>
  <c r="F362" i="1" s="1"/>
  <c r="G362" i="1" s="1"/>
  <c r="I362" i="1" s="1"/>
  <c r="E410" i="1"/>
  <c r="F410" i="1" s="1"/>
  <c r="G410" i="1" s="1"/>
  <c r="K410" i="1" s="1"/>
  <c r="E382" i="1"/>
  <c r="E231" i="1"/>
  <c r="E291" i="1"/>
  <c r="E267" i="1"/>
  <c r="E186" i="2" s="1"/>
  <c r="E220" i="1"/>
  <c r="E412" i="1"/>
  <c r="E401" i="1"/>
  <c r="F401" i="1" s="1"/>
  <c r="G401" i="1" s="1"/>
  <c r="K401" i="1" s="1"/>
  <c r="E397" i="1"/>
  <c r="E430" i="1"/>
  <c r="F430" i="1" s="1"/>
  <c r="G430" i="1" s="1"/>
  <c r="K430" i="1" s="1"/>
  <c r="E341" i="1"/>
  <c r="E253" i="1"/>
  <c r="F253" i="1" s="1"/>
  <c r="G253" i="1" s="1"/>
  <c r="K253" i="1" s="1"/>
  <c r="E240" i="1"/>
  <c r="E210" i="1"/>
  <c r="E205" i="1"/>
  <c r="E159" i="1"/>
  <c r="E152" i="1"/>
  <c r="E147" i="1"/>
  <c r="E136" i="1"/>
  <c r="F136" i="1" s="1"/>
  <c r="G136" i="1" s="1"/>
  <c r="I136" i="1" s="1"/>
  <c r="E108" i="1"/>
  <c r="E98" i="1"/>
  <c r="F98" i="1" s="1"/>
  <c r="G98" i="1" s="1"/>
  <c r="I98" i="1" s="1"/>
  <c r="E94" i="1"/>
  <c r="F94" i="1" s="1"/>
  <c r="G94" i="1" s="1"/>
  <c r="I94" i="1" s="1"/>
  <c r="E88" i="1"/>
  <c r="F88" i="1" s="1"/>
  <c r="G88" i="1" s="1"/>
  <c r="I88" i="1" s="1"/>
  <c r="E95" i="1"/>
  <c r="F95" i="1" s="1"/>
  <c r="G95" i="1" s="1"/>
  <c r="I95" i="1" s="1"/>
  <c r="E388" i="1"/>
  <c r="F388" i="1" s="1"/>
  <c r="G388" i="1" s="1"/>
  <c r="K388" i="1" s="1"/>
  <c r="G298" i="1"/>
  <c r="I298" i="1" s="1"/>
  <c r="E347" i="1"/>
  <c r="E361" i="2" s="1"/>
  <c r="E37" i="1"/>
  <c r="E330" i="1"/>
  <c r="E247" i="2" s="1"/>
  <c r="E305" i="1"/>
  <c r="F305" i="1" s="1"/>
  <c r="G305" i="1" s="1"/>
  <c r="I305" i="1" s="1"/>
  <c r="E295" i="1"/>
  <c r="E283" i="1"/>
  <c r="F283" i="1" s="1"/>
  <c r="G283" i="1" s="1"/>
  <c r="I283" i="1" s="1"/>
  <c r="E271" i="1"/>
  <c r="F271" i="1" s="1"/>
  <c r="G271" i="1" s="1"/>
  <c r="I271" i="1" s="1"/>
  <c r="E268" i="1"/>
  <c r="F268" i="1" s="1"/>
  <c r="G268" i="1" s="1"/>
  <c r="I268" i="1" s="1"/>
  <c r="E260" i="1"/>
  <c r="F260" i="1" s="1"/>
  <c r="G260" i="1" s="1"/>
  <c r="I260" i="1" s="1"/>
  <c r="E249" i="1"/>
  <c r="F249" i="1" s="1"/>
  <c r="G249" i="1" s="1"/>
  <c r="I249" i="1" s="1"/>
  <c r="E246" i="1"/>
  <c r="F246" i="1" s="1"/>
  <c r="G246" i="1" s="1"/>
  <c r="I246" i="1" s="1"/>
  <c r="E201" i="1"/>
  <c r="E170" i="1"/>
  <c r="F170" i="1" s="1"/>
  <c r="G170" i="1" s="1"/>
  <c r="I170" i="1" s="1"/>
  <c r="E166" i="1"/>
  <c r="F166" i="1" s="1"/>
  <c r="G166" i="1" s="1"/>
  <c r="I166" i="1" s="1"/>
  <c r="E156" i="1"/>
  <c r="E142" i="1"/>
  <c r="E61" i="2" s="1"/>
  <c r="E139" i="1"/>
  <c r="F139" i="1" s="1"/>
  <c r="G139" i="1" s="1"/>
  <c r="I139" i="1" s="1"/>
  <c r="E178" i="1"/>
  <c r="E155" i="1"/>
  <c r="E151" i="1"/>
  <c r="E131" i="1"/>
  <c r="F131" i="1" s="1"/>
  <c r="G131" i="1" s="1"/>
  <c r="I131" i="1" s="1"/>
  <c r="E329" i="1"/>
  <c r="E120" i="1"/>
  <c r="E384" i="1"/>
  <c r="E389" i="2" s="1"/>
  <c r="E407" i="1"/>
  <c r="E243" i="1"/>
  <c r="E227" i="1"/>
  <c r="E262" i="1"/>
  <c r="E181" i="2" s="1"/>
  <c r="E218" i="1"/>
  <c r="F218" i="1" s="1"/>
  <c r="G218" i="1" s="1"/>
  <c r="I218" i="1" s="1"/>
  <c r="E196" i="1"/>
  <c r="E395" i="1"/>
  <c r="E392" i="1"/>
  <c r="E267" i="2" s="1"/>
  <c r="E403" i="1"/>
  <c r="F403" i="1" s="1"/>
  <c r="G403" i="1" s="1"/>
  <c r="K403" i="1" s="1"/>
  <c r="E367" i="1"/>
  <c r="E46" i="1"/>
  <c r="E308" i="2" s="1"/>
  <c r="E130" i="1"/>
  <c r="E351" i="2" s="1"/>
  <c r="E331" i="1"/>
  <c r="E117" i="1"/>
  <c r="F117" i="1" s="1"/>
  <c r="G117" i="1" s="1"/>
  <c r="I117" i="1" s="1"/>
  <c r="E28" i="1"/>
  <c r="E221" i="1"/>
  <c r="E71" i="1"/>
  <c r="E339" i="1"/>
  <c r="F339" i="1" s="1"/>
  <c r="G339" i="1" s="1"/>
  <c r="I339" i="1" s="1"/>
  <c r="E314" i="1"/>
  <c r="E352" i="2" s="1"/>
  <c r="E58" i="1"/>
  <c r="E40" i="1"/>
  <c r="E217" i="1"/>
  <c r="E432" i="1"/>
  <c r="F432" i="1" s="1"/>
  <c r="G432" i="1" s="1"/>
  <c r="K432" i="1" s="1"/>
  <c r="E313" i="1"/>
  <c r="E256" i="1"/>
  <c r="F256" i="1" s="1"/>
  <c r="G256" i="1" s="1"/>
  <c r="I256" i="1" s="1"/>
  <c r="E242" i="1"/>
  <c r="E216" i="1"/>
  <c r="E212" i="1"/>
  <c r="E97" i="1"/>
  <c r="F97" i="1" s="1"/>
  <c r="G97" i="1" s="1"/>
  <c r="I97" i="1" s="1"/>
  <c r="E90" i="1"/>
  <c r="E84" i="1"/>
  <c r="F84" i="1" s="1"/>
  <c r="G84" i="1" s="1"/>
  <c r="I84" i="1" s="1"/>
  <c r="E389" i="1"/>
  <c r="F389" i="1" s="1"/>
  <c r="G389" i="1" s="1"/>
  <c r="K389" i="1" s="1"/>
  <c r="E352" i="1"/>
  <c r="F352" i="1" s="1"/>
  <c r="E116" i="1"/>
  <c r="E150" i="1"/>
  <c r="F150" i="1" s="1"/>
  <c r="G150" i="1" s="1"/>
  <c r="I150" i="1" s="1"/>
  <c r="E129" i="1"/>
  <c r="F129" i="1" s="1"/>
  <c r="G129" i="1" s="1"/>
  <c r="I129" i="1" s="1"/>
  <c r="E328" i="1"/>
  <c r="F328" i="1" s="1"/>
  <c r="G328" i="1" s="1"/>
  <c r="I328" i="1" s="1"/>
  <c r="E302" i="1"/>
  <c r="F302" i="1" s="1"/>
  <c r="G302" i="1" s="1"/>
  <c r="I302" i="1" s="1"/>
  <c r="E104" i="1"/>
  <c r="E31" i="2" s="1"/>
  <c r="E110" i="1"/>
  <c r="E424" i="1"/>
  <c r="F424" i="1" s="1"/>
  <c r="G424" i="1" s="1"/>
  <c r="K424" i="1" s="1"/>
  <c r="E393" i="1"/>
  <c r="F393" i="1" s="1"/>
  <c r="G393" i="1" s="1"/>
  <c r="K393" i="1" s="1"/>
  <c r="E398" i="1"/>
  <c r="E281" i="1"/>
  <c r="E251" i="1"/>
  <c r="E170" i="2" s="1"/>
  <c r="E211" i="1"/>
  <c r="E193" i="1"/>
  <c r="E358" i="1"/>
  <c r="F358" i="1" s="1"/>
  <c r="G358" i="1" s="1"/>
  <c r="I358" i="1" s="1"/>
  <c r="G259" i="1"/>
  <c r="I259" i="1" s="1"/>
  <c r="E360" i="1"/>
  <c r="E394" i="1"/>
  <c r="E269" i="2" s="1"/>
  <c r="E350" i="2"/>
  <c r="E337" i="2"/>
  <c r="E67" i="1"/>
  <c r="E329" i="2" s="1"/>
  <c r="E118" i="1"/>
  <c r="E338" i="1"/>
  <c r="E255" i="2" s="1"/>
  <c r="E354" i="1"/>
  <c r="F354" i="1" s="1"/>
  <c r="G354" i="1" s="1"/>
  <c r="I354" i="1" s="1"/>
  <c r="E350" i="1"/>
  <c r="E363" i="2" s="1"/>
  <c r="E24" i="1"/>
  <c r="E66" i="1"/>
  <c r="E328" i="2" s="1"/>
  <c r="E363" i="1"/>
  <c r="E374" i="2" s="1"/>
  <c r="E228" i="1"/>
  <c r="E337" i="1"/>
  <c r="E77" i="1"/>
  <c r="E416" i="1"/>
  <c r="F416" i="1" s="1"/>
  <c r="G416" i="1" s="1"/>
  <c r="K416" i="1" s="1"/>
  <c r="E57" i="1"/>
  <c r="E219" i="1"/>
  <c r="F219" i="1" s="1"/>
  <c r="G219" i="1" s="1"/>
  <c r="I219" i="1" s="1"/>
  <c r="E30" i="1"/>
  <c r="E351" i="1"/>
  <c r="E364" i="2" s="1"/>
  <c r="E297" i="1"/>
  <c r="E415" i="1"/>
  <c r="F415" i="1" s="1"/>
  <c r="G415" i="1" s="1"/>
  <c r="K415" i="1" s="1"/>
  <c r="E223" i="2"/>
  <c r="E119" i="1"/>
  <c r="E114" i="1"/>
  <c r="E167" i="2"/>
  <c r="E51" i="1"/>
  <c r="F51" i="1" s="1"/>
  <c r="G51" i="1" s="1"/>
  <c r="I51" i="1" s="1"/>
  <c r="E32" i="1"/>
  <c r="E174" i="1"/>
  <c r="E29" i="1"/>
  <c r="E224" i="1"/>
  <c r="F224" i="1" s="1"/>
  <c r="G224" i="1" s="1"/>
  <c r="I224" i="1" s="1"/>
  <c r="E280" i="1"/>
  <c r="F280" i="1" s="1"/>
  <c r="G280" i="1" s="1"/>
  <c r="I280" i="1" s="1"/>
  <c r="E74" i="1"/>
  <c r="E376" i="1"/>
  <c r="E384" i="2" s="1"/>
  <c r="E300" i="1"/>
  <c r="E47" i="1"/>
  <c r="E356" i="1"/>
  <c r="F356" i="1" s="1"/>
  <c r="G356" i="1" s="1"/>
  <c r="J356" i="1" s="1"/>
  <c r="E340" i="1"/>
  <c r="E426" i="1"/>
  <c r="F426" i="1" s="1"/>
  <c r="G426" i="1" s="1"/>
  <c r="K426" i="1" s="1"/>
  <c r="E383" i="1"/>
  <c r="E203" i="1"/>
  <c r="F203" i="1" s="1"/>
  <c r="G203" i="1" s="1"/>
  <c r="I203" i="1" s="1"/>
  <c r="E357" i="1"/>
  <c r="E284" i="1"/>
  <c r="U399" i="1"/>
  <c r="E418" i="1"/>
  <c r="F418" i="1" s="1"/>
  <c r="G418" i="1" s="1"/>
  <c r="K418" i="1" s="1"/>
  <c r="E176" i="1"/>
  <c r="E95" i="2" s="1"/>
  <c r="E386" i="1"/>
  <c r="F386" i="1" s="1"/>
  <c r="G386" i="1" s="1"/>
  <c r="I386" i="1" s="1"/>
  <c r="E318" i="1"/>
  <c r="E161" i="1"/>
  <c r="F161" i="1" s="1"/>
  <c r="G161" i="1" s="1"/>
  <c r="I161" i="1" s="1"/>
  <c r="E76" i="1"/>
  <c r="E11" i="2" s="1"/>
  <c r="E162" i="1"/>
  <c r="E252" i="1"/>
  <c r="E360" i="2"/>
  <c r="E48" i="1"/>
  <c r="F48" i="1" s="1"/>
  <c r="G48" i="1" s="1"/>
  <c r="I48" i="1" s="1"/>
  <c r="E204" i="1"/>
  <c r="E121" i="2" s="1"/>
  <c r="E45" i="1"/>
  <c r="E400" i="1"/>
  <c r="E274" i="2" s="1"/>
  <c r="E187" i="1"/>
  <c r="F187" i="1" s="1"/>
  <c r="G187" i="1" s="1"/>
  <c r="I187" i="1" s="1"/>
  <c r="E56" i="1"/>
  <c r="E293" i="1"/>
  <c r="F293" i="1" s="1"/>
  <c r="G293" i="1" s="1"/>
  <c r="I293" i="1" s="1"/>
  <c r="E55" i="1"/>
  <c r="E257" i="1"/>
  <c r="E36" i="1"/>
  <c r="F36" i="1" s="1"/>
  <c r="G36" i="1" s="1"/>
  <c r="I36" i="1" s="1"/>
  <c r="E349" i="1"/>
  <c r="E316" i="1"/>
  <c r="F316" i="1" s="1"/>
  <c r="G316" i="1" s="1"/>
  <c r="I316" i="1" s="1"/>
  <c r="E25" i="1"/>
  <c r="F25" i="1" s="1"/>
  <c r="G25" i="1" s="1"/>
  <c r="I25" i="1" s="1"/>
  <c r="E65" i="1"/>
  <c r="E38" i="1"/>
  <c r="E385" i="1"/>
  <c r="E411" i="1"/>
  <c r="E366" i="1"/>
  <c r="F366" i="1" s="1"/>
  <c r="G366" i="1" s="1"/>
  <c r="I366" i="1" s="1"/>
  <c r="E225" i="1"/>
  <c r="E229" i="1"/>
  <c r="F229" i="1" s="1"/>
  <c r="G229" i="1" s="1"/>
  <c r="I229" i="1" s="1"/>
  <c r="E355" i="1"/>
  <c r="E213" i="1"/>
  <c r="F213" i="1" s="1"/>
  <c r="G213" i="1" s="1"/>
  <c r="I213" i="1" s="1"/>
  <c r="E325" i="1"/>
  <c r="E175" i="1"/>
  <c r="E94" i="2" s="1"/>
  <c r="E297" i="2"/>
  <c r="E115" i="1"/>
  <c r="E135" i="1"/>
  <c r="E173" i="1"/>
  <c r="F173" i="1" s="1"/>
  <c r="G173" i="1" s="1"/>
  <c r="I173" i="1" s="1"/>
  <c r="E195" i="2"/>
  <c r="F335" i="1"/>
  <c r="G335" i="1" s="1"/>
  <c r="J335" i="1" s="1"/>
  <c r="E370" i="1"/>
  <c r="E64" i="1"/>
  <c r="E326" i="2" s="1"/>
  <c r="E214" i="1"/>
  <c r="E61" i="1"/>
  <c r="E323" i="2" s="1"/>
  <c r="E381" i="1"/>
  <c r="F381" i="1" s="1"/>
  <c r="G381" i="1" s="1"/>
  <c r="K381" i="1" s="1"/>
  <c r="E425" i="1"/>
  <c r="F425" i="1" s="1"/>
  <c r="G425" i="1" s="1"/>
  <c r="K425" i="1" s="1"/>
  <c r="E72" i="1"/>
  <c r="F72" i="1" s="1"/>
  <c r="G72" i="1" s="1"/>
  <c r="I72" i="1" s="1"/>
  <c r="E103" i="1"/>
  <c r="F103" i="1" s="1"/>
  <c r="G103" i="1" s="1"/>
  <c r="I103" i="1" s="1"/>
  <c r="E254" i="1"/>
  <c r="E278" i="1"/>
  <c r="E63" i="1"/>
  <c r="E325" i="2" s="1"/>
  <c r="E207" i="1"/>
  <c r="E44" i="1"/>
  <c r="E306" i="2" s="1"/>
  <c r="E321" i="1"/>
  <c r="E238" i="2" s="1"/>
  <c r="E33" i="1"/>
  <c r="E295" i="2" s="1"/>
  <c r="E73" i="1"/>
  <c r="F73" i="1" s="1"/>
  <c r="G73" i="1" s="1"/>
  <c r="I73" i="1" s="1"/>
  <c r="E192" i="1"/>
  <c r="E54" i="1"/>
  <c r="F54" i="1" s="1"/>
  <c r="G54" i="1" s="1"/>
  <c r="I54" i="1" s="1"/>
  <c r="E309" i="1"/>
  <c r="E417" i="1"/>
  <c r="F417" i="1" s="1"/>
  <c r="G417" i="1" s="1"/>
  <c r="K417" i="1" s="1"/>
  <c r="E380" i="1"/>
  <c r="F380" i="1" s="1"/>
  <c r="G380" i="1" s="1"/>
  <c r="I380" i="1" s="1"/>
  <c r="E404" i="1"/>
  <c r="F404" i="1" s="1"/>
  <c r="G404" i="1" s="1"/>
  <c r="K404" i="1" s="1"/>
  <c r="E244" i="1"/>
  <c r="E235" i="1"/>
  <c r="E402" i="1"/>
  <c r="E111" i="1"/>
  <c r="E146" i="1"/>
  <c r="F146" i="1" s="1"/>
  <c r="G146" i="1" s="1"/>
  <c r="I146" i="1" s="1"/>
  <c r="E158" i="1"/>
  <c r="E286" i="1"/>
  <c r="F286" i="1" s="1"/>
  <c r="G286" i="1" s="1"/>
  <c r="I286" i="1" s="1"/>
  <c r="E284" i="2"/>
  <c r="E379" i="1"/>
  <c r="E262" i="2" s="1"/>
  <c r="E81" i="1"/>
  <c r="E275" i="1"/>
  <c r="E78" i="1"/>
  <c r="F78" i="1" s="1"/>
  <c r="G78" i="1" s="1"/>
  <c r="I78" i="1" s="1"/>
  <c r="E27" i="1"/>
  <c r="E289" i="2" s="1"/>
  <c r="E303" i="1"/>
  <c r="F303" i="1" s="1"/>
  <c r="G303" i="1" s="1"/>
  <c r="I303" i="1" s="1"/>
  <c r="E26" i="1"/>
  <c r="F26" i="1" s="1"/>
  <c r="G26" i="1" s="1"/>
  <c r="I26" i="1" s="1"/>
  <c r="E391" i="1"/>
  <c r="F391" i="1" s="1"/>
  <c r="G391" i="1" s="1"/>
  <c r="K391" i="1" s="1"/>
  <c r="E80" i="1"/>
  <c r="E341" i="2" s="1"/>
  <c r="E194" i="1"/>
  <c r="F194" i="1" s="1"/>
  <c r="G194" i="1" s="1"/>
  <c r="I194" i="1" s="1"/>
  <c r="E52" i="1"/>
  <c r="E359" i="1"/>
  <c r="E82" i="1"/>
  <c r="E62" i="1"/>
  <c r="E238" i="1"/>
  <c r="E408" i="1"/>
  <c r="E186" i="1"/>
  <c r="F186" i="1" s="1"/>
  <c r="G186" i="1" s="1"/>
  <c r="I186" i="1" s="1"/>
  <c r="E264" i="1"/>
  <c r="E183" i="2" s="1"/>
  <c r="E237" i="1"/>
  <c r="F237" i="1" s="1"/>
  <c r="G237" i="1" s="1"/>
  <c r="I237" i="1" s="1"/>
  <c r="E396" i="1"/>
  <c r="E102" i="1"/>
  <c r="F102" i="1" s="1"/>
  <c r="G102" i="1" s="1"/>
  <c r="I102" i="1" s="1"/>
  <c r="E127" i="1"/>
  <c r="E263" i="1"/>
  <c r="F263" i="1" s="1"/>
  <c r="G263" i="1" s="1"/>
  <c r="I263" i="1" s="1"/>
  <c r="E259" i="2"/>
  <c r="E296" i="1"/>
  <c r="E315" i="1"/>
  <c r="F315" i="1" s="1"/>
  <c r="G315" i="1" s="1"/>
  <c r="I315" i="1" s="1"/>
  <c r="E43" i="1"/>
  <c r="F43" i="1" s="1"/>
  <c r="G43" i="1" s="1"/>
  <c r="I43" i="1" s="1"/>
  <c r="E308" i="1"/>
  <c r="E34" i="1"/>
  <c r="F34" i="1" s="1"/>
  <c r="G34" i="1" s="1"/>
  <c r="I34" i="1" s="1"/>
  <c r="E236" i="1"/>
  <c r="F236" i="1" s="1"/>
  <c r="G236" i="1" s="1"/>
  <c r="I236" i="1" s="1"/>
  <c r="E23" i="1"/>
  <c r="F23" i="1" s="1"/>
  <c r="G23" i="1" s="1"/>
  <c r="I23" i="1" s="1"/>
  <c r="E343" i="1"/>
  <c r="E184" i="1"/>
  <c r="E60" i="1"/>
  <c r="E326" i="1"/>
  <c r="E41" i="1"/>
  <c r="E303" i="2" s="1"/>
  <c r="E345" i="1"/>
  <c r="E359" i="2" s="1"/>
  <c r="E311" i="1"/>
  <c r="F311" i="1" s="1"/>
  <c r="G311" i="1" s="1"/>
  <c r="I311" i="1" s="1"/>
  <c r="E70" i="1"/>
  <c r="E234" i="1"/>
  <c r="E152" i="2" s="1"/>
  <c r="E421" i="1"/>
  <c r="F421" i="1" s="1"/>
  <c r="G421" i="1" s="1"/>
  <c r="K421" i="1" s="1"/>
  <c r="E190" i="1"/>
  <c r="E272" i="1"/>
  <c r="E255" i="1"/>
  <c r="E413" i="1"/>
  <c r="F413" i="1" s="1"/>
  <c r="G413" i="1" s="1"/>
  <c r="K413" i="1" s="1"/>
  <c r="E106" i="1"/>
  <c r="E132" i="1"/>
  <c r="E87" i="1"/>
  <c r="E16" i="2" s="1"/>
  <c r="E226" i="2"/>
  <c r="E104" i="2"/>
  <c r="E25" i="2"/>
  <c r="E126" i="2"/>
  <c r="E85" i="2"/>
  <c r="E89" i="2"/>
  <c r="E165" i="2"/>
  <c r="E187" i="2"/>
  <c r="E190" i="2"/>
  <c r="E202" i="2"/>
  <c r="E224" i="2"/>
  <c r="E23" i="2"/>
  <c r="E55" i="2"/>
  <c r="E59" i="2"/>
  <c r="E188" i="2"/>
  <c r="E211" i="2"/>
  <c r="E67" i="2"/>
  <c r="E141" i="2"/>
  <c r="E177" i="2"/>
  <c r="E236" i="2"/>
  <c r="F17" i="1"/>
  <c r="E24" i="2"/>
  <c r="E64" i="2"/>
  <c r="E112" i="2"/>
  <c r="E35" i="1"/>
  <c r="F35" i="1" s="1"/>
  <c r="G35" i="1" s="1"/>
  <c r="I35" i="1" s="1"/>
  <c r="E222" i="2"/>
  <c r="E346" i="2"/>
  <c r="F44" i="1"/>
  <c r="G44" i="1" s="1"/>
  <c r="I44" i="1" s="1"/>
  <c r="E344" i="2"/>
  <c r="F33" i="1"/>
  <c r="G33" i="1" s="1"/>
  <c r="I33" i="1" s="1"/>
  <c r="F46" i="1"/>
  <c r="G46" i="1" s="1"/>
  <c r="I46" i="1" s="1"/>
  <c r="E369" i="2"/>
  <c r="E373" i="2"/>
  <c r="F373" i="1"/>
  <c r="G373" i="1" s="1"/>
  <c r="I373" i="1" s="1"/>
  <c r="F394" i="1"/>
  <c r="G394" i="1" s="1"/>
  <c r="K394" i="1" s="1"/>
  <c r="F262" i="1"/>
  <c r="G262" i="1" s="1"/>
  <c r="I262" i="1" s="1"/>
  <c r="E30" i="2"/>
  <c r="E347" i="2"/>
  <c r="F142" i="1"/>
  <c r="G142" i="1" s="1"/>
  <c r="I142" i="1" s="1"/>
  <c r="F330" i="1"/>
  <c r="G330" i="1" s="1"/>
  <c r="I330" i="1" s="1"/>
  <c r="E12" i="2"/>
  <c r="E17" i="2"/>
  <c r="E92" i="2"/>
  <c r="E100" i="2"/>
  <c r="E172" i="2"/>
  <c r="E335" i="2"/>
  <c r="E287" i="2"/>
  <c r="E261" i="2"/>
  <c r="E258" i="2"/>
  <c r="F379" i="1"/>
  <c r="G379" i="1" s="1"/>
  <c r="K379" i="1" s="1"/>
  <c r="F239" i="1"/>
  <c r="G239" i="1" s="1"/>
  <c r="I239" i="1" s="1"/>
  <c r="F353" i="1"/>
  <c r="G353" i="1" s="1"/>
  <c r="I353" i="1" s="1"/>
  <c r="F321" i="1"/>
  <c r="G321" i="1" s="1"/>
  <c r="I321" i="1" s="1"/>
  <c r="F130" i="1"/>
  <c r="G130" i="1" s="1"/>
  <c r="I130" i="1" s="1"/>
  <c r="F226" i="1"/>
  <c r="G226" i="1" s="1"/>
  <c r="I226" i="1" s="1"/>
  <c r="E69" i="2"/>
  <c r="F175" i="1"/>
  <c r="G175" i="1" s="1"/>
  <c r="I175" i="1" s="1"/>
  <c r="F191" i="1"/>
  <c r="G191" i="1" s="1"/>
  <c r="I191" i="1" s="1"/>
  <c r="E339" i="2"/>
  <c r="F314" i="1"/>
  <c r="G314" i="1" s="1"/>
  <c r="I314" i="1" s="1"/>
  <c r="E334" i="2"/>
  <c r="E96" i="2"/>
  <c r="F76" i="1"/>
  <c r="G76" i="1" s="1"/>
  <c r="I76" i="1" s="1"/>
  <c r="F338" i="1"/>
  <c r="G338" i="1" s="1"/>
  <c r="I338" i="1" s="1"/>
  <c r="F204" i="1"/>
  <c r="G204" i="1" s="1"/>
  <c r="J204" i="1" s="1"/>
  <c r="F67" i="1"/>
  <c r="G67" i="1" s="1"/>
  <c r="I67" i="1" s="1"/>
  <c r="F376" i="1"/>
  <c r="G376" i="1" s="1"/>
  <c r="K376" i="1" s="1"/>
  <c r="F41" i="1"/>
  <c r="G41" i="1" s="1"/>
  <c r="I41" i="1" s="1"/>
  <c r="E387" i="2"/>
  <c r="F377" i="1"/>
  <c r="G377" i="1" s="1"/>
  <c r="I377" i="1" s="1"/>
  <c r="F122" i="1"/>
  <c r="G122" i="1" s="1"/>
  <c r="I122" i="1" s="1"/>
  <c r="E82" i="2"/>
  <c r="E185" i="2"/>
  <c r="E192" i="2"/>
  <c r="E305" i="2"/>
  <c r="E345" i="2"/>
  <c r="E293" i="2"/>
  <c r="E51" i="2"/>
  <c r="E349" i="2"/>
  <c r="E178" i="2"/>
  <c r="E316" i="2"/>
  <c r="E136" i="2"/>
  <c r="E57" i="2"/>
  <c r="E115" i="2"/>
  <c r="E205" i="2"/>
  <c r="E217" i="2"/>
  <c r="E233" i="2"/>
  <c r="E212" i="2"/>
  <c r="E353" i="2"/>
  <c r="F317" i="1"/>
  <c r="G317" i="1" s="1"/>
  <c r="J317" i="1" s="1"/>
  <c r="E151" i="2"/>
  <c r="E395" i="2"/>
  <c r="E50" i="2"/>
  <c r="E131" i="2"/>
  <c r="E87" i="2"/>
  <c r="E13" i="2"/>
  <c r="E99" i="2"/>
  <c r="E321" i="2"/>
  <c r="E366" i="2"/>
  <c r="E310" i="2"/>
  <c r="F50" i="1"/>
  <c r="G50" i="1" s="1"/>
  <c r="I50" i="1" s="1"/>
  <c r="E288" i="2"/>
  <c r="F64" i="1"/>
  <c r="G64" i="1" s="1"/>
  <c r="I64" i="1" s="1"/>
  <c r="F27" i="1"/>
  <c r="G27" i="1" s="1"/>
  <c r="I27" i="1" s="1"/>
  <c r="F345" i="1"/>
  <c r="G345" i="1" s="1"/>
  <c r="I345" i="1" s="1"/>
  <c r="F342" i="1"/>
  <c r="G342" i="1" s="1"/>
  <c r="I342" i="1" s="1"/>
  <c r="E356" i="2"/>
  <c r="E251" i="2"/>
  <c r="E256" i="2"/>
  <c r="E266" i="2"/>
  <c r="F55" i="1"/>
  <c r="G55" i="1" s="1"/>
  <c r="I55" i="1" s="1"/>
  <c r="E317" i="2"/>
  <c r="E142" i="2"/>
  <c r="E296" i="2"/>
  <c r="F39" i="1"/>
  <c r="G39" i="1" s="1"/>
  <c r="I39" i="1" s="1"/>
  <c r="E301" i="2"/>
  <c r="F350" i="1"/>
  <c r="G350" i="1" s="1"/>
  <c r="I350" i="1" s="1"/>
  <c r="E250" i="2"/>
  <c r="F208" i="1"/>
  <c r="G208" i="1" s="1"/>
  <c r="I208" i="1" s="1"/>
  <c r="E213" i="2"/>
  <c r="E388" i="2"/>
  <c r="F382" i="1"/>
  <c r="G382" i="1" s="1"/>
  <c r="I382" i="1" s="1"/>
  <c r="F109" i="1"/>
  <c r="G109" i="1" s="1"/>
  <c r="I109" i="1" s="1"/>
  <c r="E35" i="2"/>
  <c r="E268" i="2"/>
  <c r="E155" i="2"/>
  <c r="F384" i="1"/>
  <c r="G384" i="1" s="1"/>
  <c r="F127" i="1"/>
  <c r="G127" i="1" s="1"/>
  <c r="I127" i="1" s="1"/>
  <c r="E49" i="2"/>
  <c r="E375" i="2"/>
  <c r="F104" i="1"/>
  <c r="G104" i="1" s="1"/>
  <c r="I104" i="1" s="1"/>
  <c r="E220" i="2"/>
  <c r="F301" i="1"/>
  <c r="G301" i="1" s="1"/>
  <c r="I301" i="1" s="1"/>
  <c r="E72" i="2"/>
  <c r="F153" i="1"/>
  <c r="G153" i="1" s="1"/>
  <c r="I153" i="1" s="1"/>
  <c r="E379" i="2"/>
  <c r="E154" i="2"/>
  <c r="F176" i="1"/>
  <c r="G176" i="1" s="1"/>
  <c r="I176" i="1" s="1"/>
  <c r="E372" i="2"/>
  <c r="F361" i="1"/>
  <c r="G361" i="1" s="1"/>
  <c r="I361" i="1" s="1"/>
  <c r="E28" i="2"/>
  <c r="E245" i="2"/>
  <c r="E391" i="2"/>
  <c r="E29" i="2"/>
  <c r="F101" i="1"/>
  <c r="G101" i="1" s="1"/>
  <c r="I101" i="1" s="1"/>
  <c r="E380" i="2"/>
  <c r="F277" i="1"/>
  <c r="G277" i="1" s="1"/>
  <c r="I277" i="1" s="1"/>
  <c r="E88" i="2"/>
  <c r="F87" i="1"/>
  <c r="G87" i="1" s="1"/>
  <c r="I87" i="1" s="1"/>
  <c r="E79" i="2"/>
  <c r="E83" i="2"/>
  <c r="E355" i="2"/>
  <c r="F341" i="1"/>
  <c r="G341" i="1" s="1"/>
  <c r="I341" i="1" s="1"/>
  <c r="E53" i="1"/>
  <c r="E378" i="1"/>
  <c r="E69" i="1"/>
  <c r="E348" i="1"/>
  <c r="F348" i="1" s="1"/>
  <c r="G348" i="1" s="1"/>
  <c r="J348" i="1" s="1"/>
  <c r="E265" i="1"/>
  <c r="E21" i="1"/>
  <c r="F21" i="1" s="1"/>
  <c r="G21" i="1" s="1"/>
  <c r="I21" i="1" s="1"/>
  <c r="F74" i="1" l="1"/>
  <c r="G74" i="1" s="1"/>
  <c r="I74" i="1" s="1"/>
  <c r="E336" i="2"/>
  <c r="E40" i="2"/>
  <c r="F114" i="1"/>
  <c r="G114" i="1" s="1"/>
  <c r="I114" i="1" s="1"/>
  <c r="F211" i="1"/>
  <c r="G211" i="1" s="1"/>
  <c r="I211" i="1" s="1"/>
  <c r="E129" i="2"/>
  <c r="E128" i="2"/>
  <c r="F71" i="1"/>
  <c r="G71" i="1" s="1"/>
  <c r="I71" i="1" s="1"/>
  <c r="E333" i="2"/>
  <c r="F407" i="1"/>
  <c r="G407" i="1" s="1"/>
  <c r="J407" i="1" s="1"/>
  <c r="E278" i="2"/>
  <c r="E299" i="2"/>
  <c r="F37" i="1"/>
  <c r="G37" i="1" s="1"/>
  <c r="I37" i="1" s="1"/>
  <c r="E127" i="2"/>
  <c r="F210" i="1"/>
  <c r="G210" i="1" s="1"/>
  <c r="I210" i="1" s="1"/>
  <c r="E138" i="2"/>
  <c r="F220" i="1"/>
  <c r="G220" i="1" s="1"/>
  <c r="I220" i="1" s="1"/>
  <c r="F247" i="1"/>
  <c r="G247" i="1" s="1"/>
  <c r="I247" i="1" s="1"/>
  <c r="E166" i="2"/>
  <c r="F375" i="1"/>
  <c r="G375" i="1" s="1"/>
  <c r="I375" i="1" s="1"/>
  <c r="E383" i="2"/>
  <c r="F137" i="1"/>
  <c r="G137" i="1" s="1"/>
  <c r="I137" i="1" s="1"/>
  <c r="E56" i="2"/>
  <c r="F123" i="1"/>
  <c r="G123" i="1" s="1"/>
  <c r="I123" i="1" s="1"/>
  <c r="E47" i="2"/>
  <c r="F299" i="1"/>
  <c r="G299" i="1" s="1"/>
  <c r="I299" i="1" s="1"/>
  <c r="E218" i="2"/>
  <c r="F126" i="1"/>
  <c r="G126" i="1" s="1"/>
  <c r="I126" i="1" s="1"/>
  <c r="E48" i="2"/>
  <c r="F374" i="1"/>
  <c r="G374" i="1" s="1"/>
  <c r="I374" i="1" s="1"/>
  <c r="E382" i="2"/>
  <c r="F408" i="1"/>
  <c r="G408" i="1" s="1"/>
  <c r="K408" i="1" s="1"/>
  <c r="E279" i="2"/>
  <c r="F207" i="1"/>
  <c r="G207" i="1" s="1"/>
  <c r="I207" i="1" s="1"/>
  <c r="E124" i="2"/>
  <c r="E41" i="2"/>
  <c r="F115" i="1"/>
  <c r="G115" i="1" s="1"/>
  <c r="I115" i="1" s="1"/>
  <c r="F349" i="1"/>
  <c r="G349" i="1" s="1"/>
  <c r="I349" i="1" s="1"/>
  <c r="E362" i="2"/>
  <c r="E377" i="2"/>
  <c r="F113" i="1"/>
  <c r="G113" i="1" s="1"/>
  <c r="I113" i="1" s="1"/>
  <c r="E39" i="2"/>
  <c r="F143" i="1"/>
  <c r="G143" i="1" s="1"/>
  <c r="I143" i="1" s="1"/>
  <c r="E62" i="2"/>
  <c r="E330" i="2"/>
  <c r="F68" i="1"/>
  <c r="G68" i="1" s="1"/>
  <c r="I68" i="1" s="1"/>
  <c r="E198" i="2"/>
  <c r="E160" i="2"/>
  <c r="F63" i="1"/>
  <c r="G63" i="1" s="1"/>
  <c r="I63" i="1" s="1"/>
  <c r="E230" i="2"/>
  <c r="E199" i="2"/>
  <c r="E137" i="2"/>
  <c r="E169" i="2"/>
  <c r="F62" i="1"/>
  <c r="G62" i="1" s="1"/>
  <c r="I62" i="1" s="1"/>
  <c r="E324" i="2"/>
  <c r="F278" i="1"/>
  <c r="G278" i="1" s="1"/>
  <c r="I278" i="1" s="1"/>
  <c r="E197" i="2"/>
  <c r="E176" i="2"/>
  <c r="F257" i="1"/>
  <c r="G257" i="1" s="1"/>
  <c r="I257" i="1" s="1"/>
  <c r="E200" i="2"/>
  <c r="F281" i="1"/>
  <c r="G281" i="1" s="1"/>
  <c r="I281" i="1" s="1"/>
  <c r="F28" i="1"/>
  <c r="G28" i="1" s="1"/>
  <c r="I28" i="1" s="1"/>
  <c r="E290" i="2"/>
  <c r="E270" i="2"/>
  <c r="F395" i="1"/>
  <c r="G395" i="1" s="1"/>
  <c r="K395" i="1" s="1"/>
  <c r="E45" i="2"/>
  <c r="F120" i="1"/>
  <c r="G120" i="1" s="1"/>
  <c r="I120" i="1" s="1"/>
  <c r="E34" i="2"/>
  <c r="F108" i="1"/>
  <c r="G108" i="1" s="1"/>
  <c r="J108" i="1" s="1"/>
  <c r="F291" i="1"/>
  <c r="G291" i="1" s="1"/>
  <c r="I291" i="1" s="1"/>
  <c r="E210" i="2"/>
  <c r="F332" i="1"/>
  <c r="G332" i="1" s="1"/>
  <c r="I332" i="1" s="1"/>
  <c r="E249" i="2"/>
  <c r="F261" i="1"/>
  <c r="G261" i="1" s="1"/>
  <c r="I261" i="1" s="1"/>
  <c r="E180" i="2"/>
  <c r="F167" i="1"/>
  <c r="G167" i="1" s="1"/>
  <c r="I167" i="1" s="1"/>
  <c r="E86" i="2"/>
  <c r="E91" i="2"/>
  <c r="F172" i="1"/>
  <c r="G172" i="1" s="1"/>
  <c r="I172" i="1" s="1"/>
  <c r="F270" i="1"/>
  <c r="G270" i="1" s="1"/>
  <c r="I270" i="1" s="1"/>
  <c r="E189" i="2"/>
  <c r="F323" i="1"/>
  <c r="G323" i="1" s="1"/>
  <c r="I323" i="1" s="1"/>
  <c r="E240" i="2"/>
  <c r="F189" i="1"/>
  <c r="G189" i="1" s="1"/>
  <c r="I189" i="1" s="1"/>
  <c r="E106" i="2"/>
  <c r="F132" i="1"/>
  <c r="G132" i="1" s="1"/>
  <c r="I132" i="1" s="1"/>
  <c r="E52" i="2"/>
  <c r="F70" i="1"/>
  <c r="G70" i="1" s="1"/>
  <c r="I70" i="1" s="1"/>
  <c r="E332" i="2"/>
  <c r="E357" i="2"/>
  <c r="F343" i="1"/>
  <c r="G343" i="1" s="1"/>
  <c r="I343" i="1" s="1"/>
  <c r="F275" i="1"/>
  <c r="G275" i="1" s="1"/>
  <c r="I275" i="1" s="1"/>
  <c r="E194" i="2"/>
  <c r="F106" i="1"/>
  <c r="G106" i="1" s="1"/>
  <c r="I106" i="1" s="1"/>
  <c r="E32" i="2"/>
  <c r="F411" i="1"/>
  <c r="G411" i="1" s="1"/>
  <c r="J411" i="1" s="1"/>
  <c r="E281" i="2"/>
  <c r="E307" i="2"/>
  <c r="F45" i="1"/>
  <c r="G45" i="1" s="1"/>
  <c r="I45" i="1" s="1"/>
  <c r="F318" i="1"/>
  <c r="G318" i="1" s="1"/>
  <c r="I318" i="1" s="1"/>
  <c r="E235" i="2"/>
  <c r="E264" i="2"/>
  <c r="F383" i="1"/>
  <c r="G383" i="1" s="1"/>
  <c r="K383" i="1" s="1"/>
  <c r="E139" i="2"/>
  <c r="F221" i="1"/>
  <c r="G221" i="1" s="1"/>
  <c r="I221" i="1" s="1"/>
  <c r="E159" i="2"/>
  <c r="F240" i="1"/>
  <c r="G240" i="1" s="1"/>
  <c r="K240" i="1" s="1"/>
  <c r="F154" i="1"/>
  <c r="G154" i="1" s="1"/>
  <c r="I154" i="1" s="1"/>
  <c r="E73" i="2"/>
  <c r="F347" i="1"/>
  <c r="G347" i="1" s="1"/>
  <c r="I347" i="1" s="1"/>
  <c r="E221" i="2"/>
  <c r="E280" i="2"/>
  <c r="E313" i="2"/>
  <c r="E120" i="2"/>
  <c r="E68" i="2"/>
  <c r="E60" i="2"/>
  <c r="E277" i="2"/>
  <c r="F363" i="1"/>
  <c r="G363" i="1" s="1"/>
  <c r="I363" i="1" s="1"/>
  <c r="E263" i="2"/>
  <c r="F255" i="1"/>
  <c r="G255" i="1" s="1"/>
  <c r="I255" i="1" s="1"/>
  <c r="E174" i="2"/>
  <c r="F402" i="1"/>
  <c r="G402" i="1" s="1"/>
  <c r="K402" i="1" s="1"/>
  <c r="E396" i="2"/>
  <c r="E109" i="2"/>
  <c r="F192" i="1"/>
  <c r="G192" i="1" s="1"/>
  <c r="I192" i="1" s="1"/>
  <c r="F254" i="1"/>
  <c r="G254" i="1" s="1"/>
  <c r="I254" i="1" s="1"/>
  <c r="E173" i="2"/>
  <c r="F370" i="1"/>
  <c r="G370" i="1" s="1"/>
  <c r="K370" i="1" s="1"/>
  <c r="E260" i="2"/>
  <c r="E242" i="2"/>
  <c r="F325" i="1"/>
  <c r="G325" i="1" s="1"/>
  <c r="I325" i="1" s="1"/>
  <c r="F385" i="1"/>
  <c r="G385" i="1" s="1"/>
  <c r="E390" i="2"/>
  <c r="F340" i="1"/>
  <c r="G340" i="1" s="1"/>
  <c r="I340" i="1" s="1"/>
  <c r="E354" i="2"/>
  <c r="E291" i="2"/>
  <c r="F29" i="1"/>
  <c r="G29" i="1" s="1"/>
  <c r="I29" i="1" s="1"/>
  <c r="E338" i="2"/>
  <c r="F77" i="1"/>
  <c r="G77" i="1" s="1"/>
  <c r="I77" i="1" s="1"/>
  <c r="F398" i="1"/>
  <c r="G398" i="1" s="1"/>
  <c r="K398" i="1" s="1"/>
  <c r="E273" i="2"/>
  <c r="E19" i="2"/>
  <c r="F90" i="1"/>
  <c r="G90" i="1" s="1"/>
  <c r="I90" i="1" s="1"/>
  <c r="F217" i="1"/>
  <c r="G217" i="1" s="1"/>
  <c r="I217" i="1" s="1"/>
  <c r="E135" i="2"/>
  <c r="F196" i="1"/>
  <c r="G196" i="1" s="1"/>
  <c r="I196" i="1" s="1"/>
  <c r="E113" i="2"/>
  <c r="E246" i="2"/>
  <c r="F329" i="1"/>
  <c r="G329" i="1" s="1"/>
  <c r="I329" i="1" s="1"/>
  <c r="F156" i="1"/>
  <c r="G156" i="1" s="1"/>
  <c r="I156" i="1" s="1"/>
  <c r="E75" i="2"/>
  <c r="F231" i="1"/>
  <c r="G231" i="1" s="1"/>
  <c r="I231" i="1" s="1"/>
  <c r="E150" i="2"/>
  <c r="E149" i="2"/>
  <c r="F133" i="1"/>
  <c r="G133" i="1" s="1"/>
  <c r="I133" i="1" s="1"/>
  <c r="E53" i="2"/>
  <c r="F157" i="1"/>
  <c r="G157" i="1" s="1"/>
  <c r="I157" i="1" s="1"/>
  <c r="E76" i="2"/>
  <c r="E117" i="2"/>
  <c r="F200" i="1"/>
  <c r="G200" i="1" s="1"/>
  <c r="I200" i="1" s="1"/>
  <c r="E27" i="2"/>
  <c r="F99" i="1"/>
  <c r="G99" i="1" s="1"/>
  <c r="I99" i="1" s="1"/>
  <c r="F182" i="1"/>
  <c r="G182" i="1" s="1"/>
  <c r="I182" i="1" s="1"/>
  <c r="E101" i="2"/>
  <c r="F327" i="1"/>
  <c r="G327" i="1" s="1"/>
  <c r="I327" i="1" s="1"/>
  <c r="E244" i="2"/>
  <c r="F405" i="1"/>
  <c r="G405" i="1" s="1"/>
  <c r="J405" i="1" s="1"/>
  <c r="E276" i="2"/>
  <c r="F282" i="1"/>
  <c r="G282" i="1" s="1"/>
  <c r="I282" i="1" s="1"/>
  <c r="E201" i="2"/>
  <c r="E21" i="2"/>
  <c r="F92" i="1"/>
  <c r="G92" i="1" s="1"/>
  <c r="I92" i="1" s="1"/>
  <c r="E80" i="2"/>
  <c r="E175" i="2"/>
  <c r="F238" i="1"/>
  <c r="G238" i="1" s="1"/>
  <c r="I238" i="1" s="1"/>
  <c r="E157" i="2"/>
  <c r="F81" i="1"/>
  <c r="G81" i="1" s="1"/>
  <c r="I81" i="1" s="1"/>
  <c r="E342" i="2"/>
  <c r="F111" i="1"/>
  <c r="G111" i="1" s="1"/>
  <c r="I111" i="1" s="1"/>
  <c r="E37" i="2"/>
  <c r="E228" i="2"/>
  <c r="F309" i="1"/>
  <c r="G309" i="1" s="1"/>
  <c r="I309" i="1" s="1"/>
  <c r="F214" i="1"/>
  <c r="G214" i="1" s="1"/>
  <c r="I214" i="1" s="1"/>
  <c r="E132" i="2"/>
  <c r="F119" i="1"/>
  <c r="G119" i="1" s="1"/>
  <c r="I119" i="1" s="1"/>
  <c r="E44" i="2"/>
  <c r="F57" i="1"/>
  <c r="G57" i="1" s="1"/>
  <c r="I57" i="1" s="1"/>
  <c r="E319" i="2"/>
  <c r="E286" i="2"/>
  <c r="F24" i="1"/>
  <c r="G24" i="1" s="1"/>
  <c r="I24" i="1" s="1"/>
  <c r="F313" i="1"/>
  <c r="G313" i="1" s="1"/>
  <c r="I313" i="1" s="1"/>
  <c r="E232" i="2"/>
  <c r="F197" i="1"/>
  <c r="G197" i="1" s="1"/>
  <c r="I197" i="1" s="1"/>
  <c r="E114" i="2"/>
  <c r="F264" i="1"/>
  <c r="G264" i="1" s="1"/>
  <c r="I264" i="1" s="1"/>
  <c r="E275" i="2"/>
  <c r="E298" i="2"/>
  <c r="E65" i="2"/>
  <c r="E111" i="2"/>
  <c r="F93" i="1"/>
  <c r="G93" i="1" s="1"/>
  <c r="I93" i="1" s="1"/>
  <c r="F351" i="1"/>
  <c r="G351" i="1" s="1"/>
  <c r="I351" i="1" s="1"/>
  <c r="E208" i="2"/>
  <c r="E20" i="2"/>
  <c r="E182" i="2"/>
  <c r="F272" i="1"/>
  <c r="G272" i="1" s="1"/>
  <c r="I272" i="1" s="1"/>
  <c r="E191" i="2"/>
  <c r="F326" i="1"/>
  <c r="G326" i="1" s="1"/>
  <c r="I326" i="1" s="1"/>
  <c r="E243" i="2"/>
  <c r="F308" i="1"/>
  <c r="G308" i="1" s="1"/>
  <c r="I308" i="1" s="1"/>
  <c r="E227" i="2"/>
  <c r="E271" i="2"/>
  <c r="F396" i="1"/>
  <c r="G396" i="1" s="1"/>
  <c r="K396" i="1" s="1"/>
  <c r="E343" i="2"/>
  <c r="F82" i="1"/>
  <c r="G82" i="1" s="1"/>
  <c r="I82" i="1" s="1"/>
  <c r="F235" i="1"/>
  <c r="G235" i="1" s="1"/>
  <c r="I235" i="1" s="1"/>
  <c r="E153" i="2"/>
  <c r="E156" i="2"/>
  <c r="F38" i="1"/>
  <c r="G38" i="1" s="1"/>
  <c r="I38" i="1" s="1"/>
  <c r="E300" i="2"/>
  <c r="F174" i="1"/>
  <c r="G174" i="1" s="1"/>
  <c r="I174" i="1" s="1"/>
  <c r="E93" i="2"/>
  <c r="E254" i="2"/>
  <c r="F337" i="1"/>
  <c r="G337" i="1" s="1"/>
  <c r="I337" i="1" s="1"/>
  <c r="F360" i="1"/>
  <c r="G360" i="1" s="1"/>
  <c r="I360" i="1" s="1"/>
  <c r="E371" i="2"/>
  <c r="F40" i="1"/>
  <c r="G40" i="1" s="1"/>
  <c r="I40" i="1" s="1"/>
  <c r="E302" i="2"/>
  <c r="E248" i="2"/>
  <c r="F331" i="1"/>
  <c r="G331" i="1" s="1"/>
  <c r="I331" i="1" s="1"/>
  <c r="E66" i="2"/>
  <c r="F147" i="1"/>
  <c r="G147" i="1" s="1"/>
  <c r="I147" i="1" s="1"/>
  <c r="E84" i="2"/>
  <c r="F165" i="1"/>
  <c r="G165" i="1" s="1"/>
  <c r="I165" i="1" s="1"/>
  <c r="F222" i="1"/>
  <c r="G222" i="1" s="1"/>
  <c r="I222" i="1" s="1"/>
  <c r="E140" i="2"/>
  <c r="F336" i="1"/>
  <c r="G336" i="1" s="1"/>
  <c r="I336" i="1" s="1"/>
  <c r="E253" i="2"/>
  <c r="F179" i="1"/>
  <c r="G179" i="1" s="1"/>
  <c r="I179" i="1" s="1"/>
  <c r="E98" i="2"/>
  <c r="F290" i="1"/>
  <c r="G290" i="1" s="1"/>
  <c r="I290" i="1" s="1"/>
  <c r="E209" i="2"/>
  <c r="F144" i="1"/>
  <c r="G144" i="1" s="1"/>
  <c r="I144" i="1" s="1"/>
  <c r="E63" i="2"/>
  <c r="E340" i="2"/>
  <c r="F79" i="1"/>
  <c r="G79" i="1" s="1"/>
  <c r="I79" i="1" s="1"/>
  <c r="F365" i="1"/>
  <c r="G365" i="1" s="1"/>
  <c r="I365" i="1" s="1"/>
  <c r="E376" i="2"/>
  <c r="F392" i="1"/>
  <c r="G392" i="1" s="1"/>
  <c r="K392" i="1" s="1"/>
  <c r="E285" i="2"/>
  <c r="F234" i="1"/>
  <c r="G234" i="1" s="1"/>
  <c r="I234" i="1" s="1"/>
  <c r="E14" i="2"/>
  <c r="E179" i="2"/>
  <c r="E107" i="2"/>
  <c r="F190" i="1"/>
  <c r="G190" i="1" s="1"/>
  <c r="I190" i="1" s="1"/>
  <c r="F244" i="1"/>
  <c r="G244" i="1" s="1"/>
  <c r="I244" i="1" s="1"/>
  <c r="E163" i="2"/>
  <c r="F355" i="1"/>
  <c r="G355" i="1" s="1"/>
  <c r="I355" i="1" s="1"/>
  <c r="E367" i="2"/>
  <c r="F65" i="1"/>
  <c r="G65" i="1" s="1"/>
  <c r="I65" i="1" s="1"/>
  <c r="E327" i="2"/>
  <c r="E171" i="2"/>
  <c r="F252" i="1"/>
  <c r="G252" i="1" s="1"/>
  <c r="I252" i="1" s="1"/>
  <c r="E309" i="2"/>
  <c r="F47" i="1"/>
  <c r="G47" i="1" s="1"/>
  <c r="I47" i="1" s="1"/>
  <c r="E294" i="2"/>
  <c r="F32" i="1"/>
  <c r="G32" i="1" s="1"/>
  <c r="I32" i="1" s="1"/>
  <c r="F297" i="1"/>
  <c r="G297" i="1" s="1"/>
  <c r="I297" i="1" s="1"/>
  <c r="E216" i="2"/>
  <c r="F118" i="1"/>
  <c r="G118" i="1" s="1"/>
  <c r="I118" i="1" s="1"/>
  <c r="E43" i="2"/>
  <c r="E42" i="2"/>
  <c r="F116" i="1"/>
  <c r="G116" i="1" s="1"/>
  <c r="I116" i="1" s="1"/>
  <c r="F212" i="1"/>
  <c r="G212" i="1" s="1"/>
  <c r="K212" i="1" s="1"/>
  <c r="E130" i="2"/>
  <c r="E320" i="2"/>
  <c r="F58" i="1"/>
  <c r="G58" i="1" s="1"/>
  <c r="I58" i="1" s="1"/>
  <c r="F151" i="1"/>
  <c r="G151" i="1" s="1"/>
  <c r="I151" i="1" s="1"/>
  <c r="E70" i="2"/>
  <c r="F295" i="1"/>
  <c r="G295" i="1" s="1"/>
  <c r="I295" i="1" s="1"/>
  <c r="E214" i="2"/>
  <c r="E71" i="2"/>
  <c r="F152" i="1"/>
  <c r="G152" i="1" s="1"/>
  <c r="I152" i="1" s="1"/>
  <c r="F397" i="1"/>
  <c r="G397" i="1" s="1"/>
  <c r="K397" i="1" s="1"/>
  <c r="E272" i="2"/>
  <c r="E90" i="2"/>
  <c r="F171" i="1"/>
  <c r="G171" i="1" s="1"/>
  <c r="I171" i="1" s="1"/>
  <c r="E225" i="2"/>
  <c r="F306" i="1"/>
  <c r="G306" i="1" s="1"/>
  <c r="I306" i="1" s="1"/>
  <c r="E119" i="2"/>
  <c r="F202" i="1"/>
  <c r="G202" i="1" s="1"/>
  <c r="J202" i="1" s="1"/>
  <c r="F188" i="1"/>
  <c r="G188" i="1" s="1"/>
  <c r="I188" i="1" s="1"/>
  <c r="E105" i="2"/>
  <c r="F344" i="1"/>
  <c r="G344" i="1" s="1"/>
  <c r="I344" i="1" s="1"/>
  <c r="E358" i="2"/>
  <c r="E204" i="2"/>
  <c r="F285" i="1"/>
  <c r="G285" i="1" s="1"/>
  <c r="I285" i="1" s="1"/>
  <c r="E164" i="2"/>
  <c r="F245" i="1"/>
  <c r="G245" i="1" s="1"/>
  <c r="I245" i="1" s="1"/>
  <c r="F80" i="1"/>
  <c r="G80" i="1" s="1"/>
  <c r="I80" i="1" s="1"/>
  <c r="F400" i="1"/>
  <c r="G400" i="1" s="1"/>
  <c r="K400" i="1" s="1"/>
  <c r="E58" i="2"/>
  <c r="E168" i="2"/>
  <c r="F60" i="1"/>
  <c r="G60" i="1" s="1"/>
  <c r="I60" i="1" s="1"/>
  <c r="E322" i="2"/>
  <c r="F359" i="1"/>
  <c r="G359" i="1" s="1"/>
  <c r="I359" i="1" s="1"/>
  <c r="E370" i="2"/>
  <c r="F158" i="1"/>
  <c r="G158" i="1" s="1"/>
  <c r="I158" i="1" s="1"/>
  <c r="E77" i="2"/>
  <c r="E318" i="2"/>
  <c r="F56" i="1"/>
  <c r="G56" i="1" s="1"/>
  <c r="I56" i="1" s="1"/>
  <c r="F162" i="1"/>
  <c r="G162" i="1" s="1"/>
  <c r="I162" i="1" s="1"/>
  <c r="E81" i="2"/>
  <c r="F284" i="1"/>
  <c r="G284" i="1" s="1"/>
  <c r="I284" i="1" s="1"/>
  <c r="E203" i="2"/>
  <c r="F300" i="1"/>
  <c r="G300" i="1" s="1"/>
  <c r="I300" i="1" s="1"/>
  <c r="E219" i="2"/>
  <c r="E148" i="2"/>
  <c r="F228" i="1"/>
  <c r="G228" i="1" s="1"/>
  <c r="I228" i="1" s="1"/>
  <c r="E147" i="2"/>
  <c r="E146" i="2"/>
  <c r="F216" i="1"/>
  <c r="G216" i="1" s="1"/>
  <c r="I216" i="1" s="1"/>
  <c r="E134" i="2"/>
  <c r="E145" i="2"/>
  <c r="F227" i="1"/>
  <c r="G227" i="1" s="1"/>
  <c r="I227" i="1" s="1"/>
  <c r="F155" i="1"/>
  <c r="G155" i="1" s="1"/>
  <c r="I155" i="1" s="1"/>
  <c r="E74" i="2"/>
  <c r="F201" i="1"/>
  <c r="G201" i="1" s="1"/>
  <c r="I201" i="1" s="1"/>
  <c r="E118" i="2"/>
  <c r="E78" i="2"/>
  <c r="F159" i="1"/>
  <c r="G159" i="1" s="1"/>
  <c r="I159" i="1" s="1"/>
  <c r="E102" i="2"/>
  <c r="F183" i="1"/>
  <c r="G183" i="1" s="1"/>
  <c r="I183" i="1" s="1"/>
  <c r="F320" i="1"/>
  <c r="G320" i="1" s="1"/>
  <c r="I320" i="1" s="1"/>
  <c r="E237" i="2"/>
  <c r="E229" i="2"/>
  <c r="F310" i="1"/>
  <c r="G310" i="1" s="1"/>
  <c r="I310" i="1" s="1"/>
  <c r="F86" i="1"/>
  <c r="G86" i="1" s="1"/>
  <c r="I86" i="1" s="1"/>
  <c r="E15" i="2"/>
  <c r="E38" i="2"/>
  <c r="F112" i="1"/>
  <c r="G112" i="1" s="1"/>
  <c r="I112" i="1" s="1"/>
  <c r="F324" i="1"/>
  <c r="G324" i="1" s="1"/>
  <c r="I324" i="1" s="1"/>
  <c r="E241" i="2"/>
  <c r="F274" i="1"/>
  <c r="G274" i="1" s="1"/>
  <c r="I274" i="1" s="1"/>
  <c r="E193" i="2"/>
  <c r="E348" i="2"/>
  <c r="F124" i="1"/>
  <c r="G124" i="1" s="1"/>
  <c r="I124" i="1" s="1"/>
  <c r="F267" i="1"/>
  <c r="G267" i="1" s="1"/>
  <c r="I267" i="1" s="1"/>
  <c r="F61" i="1"/>
  <c r="G61" i="1" s="1"/>
  <c r="I61" i="1" s="1"/>
  <c r="F107" i="1"/>
  <c r="G107" i="1" s="1"/>
  <c r="I107" i="1" s="1"/>
  <c r="F251" i="1"/>
  <c r="G251" i="1" s="1"/>
  <c r="I251" i="1" s="1"/>
  <c r="F66" i="1"/>
  <c r="G66" i="1" s="1"/>
  <c r="I66" i="1" s="1"/>
  <c r="E26" i="2"/>
  <c r="F184" i="1"/>
  <c r="G184" i="1" s="1"/>
  <c r="I184" i="1" s="1"/>
  <c r="E103" i="2"/>
  <c r="E215" i="2"/>
  <c r="F296" i="1"/>
  <c r="G296" i="1" s="1"/>
  <c r="I296" i="1" s="1"/>
  <c r="E314" i="2"/>
  <c r="F52" i="1"/>
  <c r="G52" i="1" s="1"/>
  <c r="I52" i="1" s="1"/>
  <c r="E54" i="2"/>
  <c r="F135" i="1"/>
  <c r="G135" i="1" s="1"/>
  <c r="J135" i="1" s="1"/>
  <c r="E143" i="2"/>
  <c r="F225" i="1"/>
  <c r="G225" i="1" s="1"/>
  <c r="I225" i="1" s="1"/>
  <c r="F357" i="1"/>
  <c r="G357" i="1" s="1"/>
  <c r="I357" i="1" s="1"/>
  <c r="E368" i="2"/>
  <c r="F30" i="1"/>
  <c r="G30" i="1" s="1"/>
  <c r="I30" i="1" s="1"/>
  <c r="E292" i="2"/>
  <c r="E110" i="2"/>
  <c r="F193" i="1"/>
  <c r="G193" i="1" s="1"/>
  <c r="I193" i="1" s="1"/>
  <c r="F110" i="1"/>
  <c r="G110" i="1" s="1"/>
  <c r="I110" i="1" s="1"/>
  <c r="E36" i="2"/>
  <c r="E161" i="2"/>
  <c r="F242" i="1"/>
  <c r="G242" i="1" s="1"/>
  <c r="I242" i="1" s="1"/>
  <c r="F367" i="1"/>
  <c r="G367" i="1" s="1"/>
  <c r="I367" i="1" s="1"/>
  <c r="E378" i="2"/>
  <c r="E162" i="2"/>
  <c r="F243" i="1"/>
  <c r="G243" i="1" s="1"/>
  <c r="I243" i="1" s="1"/>
  <c r="F178" i="1"/>
  <c r="G178" i="1" s="1"/>
  <c r="I178" i="1" s="1"/>
  <c r="E97" i="2"/>
  <c r="E122" i="2"/>
  <c r="F205" i="1"/>
  <c r="G205" i="1" s="1"/>
  <c r="J205" i="1" s="1"/>
  <c r="F412" i="1"/>
  <c r="G412" i="1" s="1"/>
  <c r="K412" i="1" s="1"/>
  <c r="E282" i="2"/>
  <c r="E239" i="2"/>
  <c r="F322" i="1"/>
  <c r="G322" i="1" s="1"/>
  <c r="I322" i="1" s="1"/>
  <c r="F89" i="1"/>
  <c r="G89" i="1" s="1"/>
  <c r="I89" i="1" s="1"/>
  <c r="E18" i="2"/>
  <c r="F312" i="1"/>
  <c r="G312" i="1" s="1"/>
  <c r="I312" i="1" s="1"/>
  <c r="E231" i="2"/>
  <c r="E133" i="2"/>
  <c r="F215" i="1"/>
  <c r="G215" i="1" s="1"/>
  <c r="I215" i="1" s="1"/>
  <c r="F390" i="1"/>
  <c r="G390" i="1" s="1"/>
  <c r="K390" i="1" s="1"/>
  <c r="E265" i="2"/>
  <c r="E311" i="2"/>
  <c r="F49" i="1"/>
  <c r="G49" i="1" s="1"/>
  <c r="I49" i="1" s="1"/>
  <c r="F42" i="1"/>
  <c r="G42" i="1" s="1"/>
  <c r="I42" i="1" s="1"/>
  <c r="E304" i="2"/>
  <c r="F265" i="1"/>
  <c r="G265" i="1" s="1"/>
  <c r="I265" i="1" s="1"/>
  <c r="E184" i="2"/>
  <c r="E257" i="2"/>
  <c r="E331" i="2"/>
  <c r="F69" i="1"/>
  <c r="G69" i="1" s="1"/>
  <c r="I69" i="1" s="1"/>
  <c r="F378" i="1"/>
  <c r="G378" i="1" s="1"/>
  <c r="K378" i="1" s="1"/>
  <c r="E386" i="2"/>
  <c r="E315" i="2"/>
  <c r="F53" i="1"/>
  <c r="G53" i="1" s="1"/>
  <c r="I53" i="1" s="1"/>
  <c r="E283" i="2"/>
  <c r="I384" i="1"/>
  <c r="C11" i="1"/>
  <c r="C12" i="1"/>
  <c r="O435" i="1" l="1"/>
  <c r="O434" i="1"/>
  <c r="C16" i="1"/>
  <c r="D18" i="1" s="1"/>
  <c r="O389" i="1"/>
  <c r="O393" i="1"/>
  <c r="O383" i="1"/>
  <c r="O399" i="1"/>
  <c r="O381" i="1"/>
  <c r="O361" i="1"/>
  <c r="O358" i="1"/>
  <c r="O405" i="1"/>
  <c r="O376" i="1"/>
  <c r="O414" i="1"/>
  <c r="O385" i="1"/>
  <c r="O427" i="1"/>
  <c r="O397" i="1"/>
  <c r="O365" i="1"/>
  <c r="O395" i="1"/>
  <c r="O418" i="1"/>
  <c r="O384" i="1"/>
  <c r="O373" i="1"/>
  <c r="O416" i="1"/>
  <c r="O386" i="1"/>
  <c r="O419" i="1"/>
  <c r="O411" i="1"/>
  <c r="O375" i="1"/>
  <c r="O410" i="1"/>
  <c r="O396" i="1"/>
  <c r="O430" i="1"/>
  <c r="O377" i="1"/>
  <c r="O380" i="1"/>
  <c r="O391" i="1"/>
  <c r="O425" i="1"/>
  <c r="O394" i="1"/>
  <c r="O368" i="1"/>
  <c r="O360" i="1"/>
  <c r="O413" i="1"/>
  <c r="O422" i="1"/>
  <c r="O403" i="1"/>
  <c r="O379" i="1"/>
  <c r="O362" i="1"/>
  <c r="O428" i="1"/>
  <c r="O363" i="1"/>
  <c r="O402" i="1"/>
  <c r="O371" i="1"/>
  <c r="O421" i="1"/>
  <c r="O390" i="1"/>
  <c r="O431" i="1"/>
  <c r="O409" i="1"/>
  <c r="O374" i="1"/>
  <c r="O404" i="1"/>
  <c r="O429" i="1"/>
  <c r="O401" i="1"/>
  <c r="O417" i="1"/>
  <c r="O369" i="1"/>
  <c r="O387" i="1"/>
  <c r="O415" i="1"/>
  <c r="O433" i="1"/>
  <c r="O367" i="1"/>
  <c r="O424" i="1"/>
  <c r="O366" i="1"/>
  <c r="O359" i="1"/>
  <c r="O426" i="1"/>
  <c r="O364" i="1"/>
  <c r="O423" i="1"/>
  <c r="O392" i="1"/>
  <c r="O370" i="1"/>
  <c r="O420" i="1"/>
  <c r="O372" i="1"/>
  <c r="O432" i="1"/>
  <c r="O388" i="1"/>
  <c r="O412" i="1"/>
  <c r="O407" i="1"/>
  <c r="O398" i="1"/>
  <c r="O382" i="1"/>
  <c r="O406" i="1"/>
  <c r="O408" i="1"/>
  <c r="O400" i="1"/>
  <c r="K385" i="1"/>
  <c r="O378" i="1"/>
  <c r="C15" i="1"/>
  <c r="C18" i="1" l="1"/>
  <c r="F18" i="1"/>
  <c r="F19" i="1" s="1"/>
</calcChain>
</file>

<file path=xl/sharedStrings.xml><?xml version="1.0" encoding="utf-8"?>
<sst xmlns="http://schemas.openxmlformats.org/spreadsheetml/2006/main" count="4173" uniqueCount="1383">
  <si>
    <t>JAVSO..47..105</t>
  </si>
  <si>
    <t>VSB-063</t>
  </si>
  <si>
    <t>IBVS 6244</t>
  </si>
  <si>
    <t>OEJV 0191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</si>
  <si>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</si>
  <si>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</si>
  <si>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</si>
  <si>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</si>
  <si>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</si>
  <si>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</si>
  <si>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</si>
  <si>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</si>
  <si>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</si>
  <si>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</si>
  <si>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</si>
  <si>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</si>
  <si>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</si>
  <si>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</si>
  <si>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</si>
  <si>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</si>
  <si>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</si>
  <si>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</si>
  <si>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</si>
  <si>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</si>
  <si>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</si>
  <si>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</si>
  <si>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</si>
  <si>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</si>
  <si>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</si>
  <si>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</si>
  <si>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</si>
  <si>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</si>
  <si>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</si>
  <si>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</si>
  <si>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Bull...15</t>
  </si>
  <si>
    <t>B</t>
  </si>
  <si>
    <t>BBSAG Bull...25</t>
  </si>
  <si>
    <t>Locher K</t>
  </si>
  <si>
    <t>BBSAG Bull...26</t>
  </si>
  <si>
    <t>BBSAG Bull...27</t>
  </si>
  <si>
    <t>BBSAG Bull...30</t>
  </si>
  <si>
    <t>Peter H</t>
  </si>
  <si>
    <t>BBSAG Bull...33</t>
  </si>
  <si>
    <t>BBSAG Bull.</t>
  </si>
  <si>
    <t>BBSAG Bull.4</t>
  </si>
  <si>
    <t>BBSAG Bull.5</t>
  </si>
  <si>
    <t>BBSAG Bull.6</t>
  </si>
  <si>
    <t>BBSAG Bull.11</t>
  </si>
  <si>
    <t>BBSAG Bull.12</t>
  </si>
  <si>
    <t>BBSAG Bull.18</t>
  </si>
  <si>
    <t>BBSAG Bull.23</t>
  </si>
  <si>
    <t>BBSAG Bull.24</t>
  </si>
  <si>
    <t>BBSAG Bull.28</t>
  </si>
  <si>
    <t>v</t>
  </si>
  <si>
    <t>IBVS 1249</t>
  </si>
  <si>
    <t>K</t>
  </si>
  <si>
    <t>M. Baldwin</t>
  </si>
  <si>
    <t>AAVSO 1</t>
  </si>
  <si>
    <t>A</t>
  </si>
  <si>
    <t>BBSAG Bull.29</t>
  </si>
  <si>
    <t>K. Krueger</t>
  </si>
  <si>
    <t>G. Samolyk</t>
  </si>
  <si>
    <t>G. Wedemayer</t>
  </si>
  <si>
    <t>BBSAG Bull.30</t>
  </si>
  <si>
    <t>D. Ruokonen</t>
  </si>
  <si>
    <t>BBSAG Bull.38</t>
  </si>
  <si>
    <t>BBSAG Bull.39</t>
  </si>
  <si>
    <t>BBSAG Bull.41</t>
  </si>
  <si>
    <t>P. Atwood</t>
  </si>
  <si>
    <t>M. Heifner</t>
  </si>
  <si>
    <t>BBSAG Bull.45</t>
  </si>
  <si>
    <t>BBSAG Bull.46</t>
  </si>
  <si>
    <t>G. Hanson</t>
  </si>
  <si>
    <t>E. Halbach</t>
  </si>
  <si>
    <t>BBSAG Bull.49</t>
  </si>
  <si>
    <t>BRNO 26</t>
  </si>
  <si>
    <t>BBSAG Bull.50</t>
  </si>
  <si>
    <t>BAV-M 32</t>
  </si>
  <si>
    <t>Germann R</t>
  </si>
  <si>
    <t>BBSAG Bull.51</t>
  </si>
  <si>
    <t>D. Williams</t>
  </si>
  <si>
    <t>BBSAG Bull.55</t>
  </si>
  <si>
    <t>phe</t>
  </si>
  <si>
    <t>BBSAG Bull.56</t>
  </si>
  <si>
    <t>BBSAG Bull.57</t>
  </si>
  <si>
    <t>BBSAG Bull.61</t>
  </si>
  <si>
    <t>BBSAG Bull.62</t>
  </si>
  <si>
    <t>IBVS 2310</t>
  </si>
  <si>
    <t>BBSAG Bull.63</t>
  </si>
  <si>
    <t>Kohl M</t>
  </si>
  <si>
    <t>BBSAG Bull.64</t>
  </si>
  <si>
    <t>BBSAG Bull.67</t>
  </si>
  <si>
    <t>PASP 98,605,690</t>
  </si>
  <si>
    <t>BAV-M 38</t>
  </si>
  <si>
    <t>BBSAG Bull.68</t>
  </si>
  <si>
    <t>BBSAG Bull.69</t>
  </si>
  <si>
    <t>Stoikidis N</t>
  </si>
  <si>
    <t>BBSAG Bull.70</t>
  </si>
  <si>
    <t>BBSAG Bull.73</t>
  </si>
  <si>
    <t>BRNO 27</t>
  </si>
  <si>
    <t>S. Cook</t>
  </si>
  <si>
    <t>BBSAG Bull.74</t>
  </si>
  <si>
    <t>BBSAG Bull.77</t>
  </si>
  <si>
    <t>BBSAG Bull.78</t>
  </si>
  <si>
    <t>Paschke A</t>
  </si>
  <si>
    <t>BBSAG Bull.79</t>
  </si>
  <si>
    <t>BBSAG Bull.81</t>
  </si>
  <si>
    <t>BBSAG Bull.82</t>
  </si>
  <si>
    <t>BAAVSS 70</t>
  </si>
  <si>
    <t>BBSAG Bull.87</t>
  </si>
  <si>
    <t>BBSAG Bull.86</t>
  </si>
  <si>
    <t>BBSAG Bull.89</t>
  </si>
  <si>
    <t>Mavrofridis G</t>
  </si>
  <si>
    <t>BBSAG Bull.90</t>
  </si>
  <si>
    <t>M. Smith</t>
  </si>
  <si>
    <t>BBSAG Bull.92</t>
  </si>
  <si>
    <t>R. Hill</t>
  </si>
  <si>
    <t>BBSAG Bull.93</t>
  </si>
  <si>
    <t>BBSAG Bull.96</t>
  </si>
  <si>
    <t>BBSAG Bull.98</t>
  </si>
  <si>
    <t>BBSAG Bull.99</t>
  </si>
  <si>
    <t>BBSAG Bull.100</t>
  </si>
  <si>
    <t>BBSAG Bull.101</t>
  </si>
  <si>
    <t>AAVSO 5</t>
  </si>
  <si>
    <t>BBSAG Bull.104</t>
  </si>
  <si>
    <t>BBSAG Bull.105</t>
  </si>
  <si>
    <t>BRNO 31</t>
  </si>
  <si>
    <t>BBSAG Bull.107</t>
  </si>
  <si>
    <t>BBSAG Bull.108</t>
  </si>
  <si>
    <t>C. Stephan</t>
  </si>
  <si>
    <t>IBVS 4383</t>
  </si>
  <si>
    <t>BBSAG Bull.110</t>
  </si>
  <si>
    <t>ccd</t>
  </si>
  <si>
    <t>R. Hays</t>
  </si>
  <si>
    <t>BBSAG Bull.113</t>
  </si>
  <si>
    <t>BBSAG Bull.116</t>
  </si>
  <si>
    <t>R. Berg</t>
  </si>
  <si>
    <t>IBVS</t>
  </si>
  <si>
    <t>IBVS 5016</t>
  </si>
  <si>
    <t>IBVS 4711</t>
  </si>
  <si>
    <t>IBVS 5296</t>
  </si>
  <si>
    <t>Changing period</t>
  </si>
  <si>
    <t>EA/SD</t>
  </si>
  <si>
    <t>IBVS 0119</t>
  </si>
  <si>
    <t>IBVS 0795</t>
  </si>
  <si>
    <t>I</t>
  </si>
  <si>
    <t>IBVS 0247</t>
  </si>
  <si>
    <t>IBVS 0647</t>
  </si>
  <si>
    <t>IBVS 0779</t>
  </si>
  <si>
    <t># of data points:</t>
  </si>
  <si>
    <t>TY Del / GSC 01116-02030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</si>
  <si>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</si>
  <si>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</si>
  <si>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</si>
  <si>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</si>
  <si>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</si>
  <si>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</si>
  <si>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Start of linear fit &gt;&gt;&gt;&gt;&gt;&gt;&gt;&gt;&gt;&gt;&gt;&gt;&gt;&gt;&gt;&gt;&gt;&gt;&gt;&gt;&gt;</t>
  </si>
  <si>
    <t>OEJV 0074</t>
  </si>
  <si>
    <t>vis</t>
  </si>
  <si>
    <t>OEJV 0094</t>
  </si>
  <si>
    <t>IBVS 5924</t>
  </si>
  <si>
    <t>Add cycle</t>
  </si>
  <si>
    <t>Old Cycle</t>
  </si>
  <si>
    <t>IBVS 5636</t>
  </si>
  <si>
    <t>IBVS 6007</t>
  </si>
  <si>
    <t>II</t>
  </si>
  <si>
    <t>JAVSO..38...85</t>
  </si>
  <si>
    <t>JAVSO..40....1</t>
  </si>
  <si>
    <t>JAVSO..36..186</t>
  </si>
  <si>
    <t>JAVSO..37...44</t>
  </si>
  <si>
    <t>IBVS 6084</t>
  </si>
  <si>
    <t>OEJV 0160</t>
  </si>
  <si>
    <t>JAVSO..40..975</t>
  </si>
  <si>
    <t>IBVS 6118</t>
  </si>
  <si>
    <t>JAVSO..41..328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</si>
  <si>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</si>
  <si>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</si>
  <si>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</si>
  <si>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</si>
  <si>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</si>
  <si>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</si>
  <si>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</si>
  <si>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</si>
  <si>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</si>
  <si>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</si>
  <si>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</si>
  <si>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</si>
  <si>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</si>
  <si>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</si>
  <si>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 Koch &amp; Koch </t>
  </si>
  <si>
    <t> AJ 67.462 </t>
  </si>
  <si>
    <t>2425827.529 </t>
  </si>
  <si>
    <t> 04.08.1929 00:41 </t>
  </si>
  <si>
    <t> 0.062 </t>
  </si>
  <si>
    <t>P </t>
  </si>
  <si>
    <t> G.R.Miczaika </t>
  </si>
  <si>
    <t> AN 261.227 </t>
  </si>
  <si>
    <t>2426238.450 </t>
  </si>
  <si>
    <t> 18.09.1930 22:48 </t>
  </si>
  <si>
    <t> 0.044 </t>
  </si>
  <si>
    <t>2427628.518 </t>
  </si>
  <si>
    <t> 10.07.1934 00:25 </t>
  </si>
  <si>
    <t> 0.067 </t>
  </si>
  <si>
    <t>2427684.558 </t>
  </si>
  <si>
    <t> 04.09.1934 01:23 </t>
  </si>
  <si>
    <t> 0.124 </t>
  </si>
  <si>
    <t> P.Ahnert </t>
  </si>
  <si>
    <t> MVS 36 </t>
  </si>
  <si>
    <t>2427690.446 </t>
  </si>
  <si>
    <t> 09.09.1934 22:42 </t>
  </si>
  <si>
    <t> 0.057 </t>
  </si>
  <si>
    <t>2427696.363 </t>
  </si>
  <si>
    <t> 15.09.1934 20:42 </t>
  </si>
  <si>
    <t> 0.018 </t>
  </si>
  <si>
    <t>2427983.458 </t>
  </si>
  <si>
    <t> 29.06.1935 22:59 </t>
  </si>
  <si>
    <t> 0.051 </t>
  </si>
  <si>
    <t>V </t>
  </si>
  <si>
    <t>2427996.565 </t>
  </si>
  <si>
    <t> 13.07.1935 01:33 </t>
  </si>
  <si>
    <t> 0.056 </t>
  </si>
  <si>
    <t>2428007.300 </t>
  </si>
  <si>
    <t> 23.07.1935 19:12 </t>
  </si>
  <si>
    <t> 0.071 </t>
  </si>
  <si>
    <t> N.Gurjew </t>
  </si>
  <si>
    <t> CTAD 13 </t>
  </si>
  <si>
    <t>2428014.442 </t>
  </si>
  <si>
    <t> 30.07.1935 22:36 </t>
  </si>
  <si>
    <t> 0.066 </t>
  </si>
  <si>
    <t>2428020.396 </t>
  </si>
  <si>
    <t> 05.08.1935 21:30 </t>
  </si>
  <si>
    <t> 0.064 </t>
  </si>
  <si>
    <t>2428045.412 </t>
  </si>
  <si>
    <t> 30.08.1935 21:53 </t>
  </si>
  <si>
    <t>2428045.460 </t>
  </si>
  <si>
    <t> 30.08.1935 23:02 </t>
  </si>
  <si>
    <t> 0.115 </t>
  </si>
  <si>
    <t>2428051.365 </t>
  </si>
  <si>
    <t> 05.09.1935 20:45 </t>
  </si>
  <si>
    <t>2428069.236 </t>
  </si>
  <si>
    <t> 23.09.1935 17:39 </t>
  </si>
  <si>
    <t> 0.068 </t>
  </si>
  <si>
    <t>2428070.384 </t>
  </si>
  <si>
    <t> 24.09.1935 21:12 </t>
  </si>
  <si>
    <t> 0.025 </t>
  </si>
  <si>
    <t>2428107.331 </t>
  </si>
  <si>
    <t> 31.10.1935 19:56 </t>
  </si>
  <si>
    <t> 0.047 </t>
  </si>
  <si>
    <t>2428244.329 </t>
  </si>
  <si>
    <t> 16.03.1936 19:53 </t>
  </si>
  <si>
    <t> CTAD 30 </t>
  </si>
  <si>
    <t>2428344.388 </t>
  </si>
  <si>
    <t> 24.06.1936 21:18 </t>
  </si>
  <si>
    <t> 0.070 </t>
  </si>
  <si>
    <t> W.A.Nachapkin </t>
  </si>
  <si>
    <t> PZ 5.249 </t>
  </si>
  <si>
    <t>2428381.308 </t>
  </si>
  <si>
    <t> 31.07.1936 19:23 </t>
  </si>
  <si>
    <t> 0.065 </t>
  </si>
  <si>
    <t>2428407.513 </t>
  </si>
  <si>
    <t> 27.08.1936 00:18 </t>
  </si>
  <si>
    <t> A.Kwiek </t>
  </si>
  <si>
    <t> BZ 18.61 </t>
  </si>
  <si>
    <t>2429167.467 </t>
  </si>
  <si>
    <t> 25.09.1938 23:12 </t>
  </si>
  <si>
    <t> 0.080 </t>
  </si>
  <si>
    <t>2430588.441 </t>
  </si>
  <si>
    <t> 16.08.1942 22:35 </t>
  </si>
  <si>
    <t> 0.040 </t>
  </si>
  <si>
    <t>2430644.437 </t>
  </si>
  <si>
    <t> 11.10.1942 22:29 </t>
  </si>
  <si>
    <t> 0.053 </t>
  </si>
  <si>
    <t>2431292.409 </t>
  </si>
  <si>
    <t> 20.07.1944 21:48 </t>
  </si>
  <si>
    <t> 0.052 </t>
  </si>
  <si>
    <t> W.Zessewitsch </t>
  </si>
  <si>
    <t> IODE 4.2.10 </t>
  </si>
  <si>
    <t>2434535.836 </t>
  </si>
  <si>
    <t> 07.06.1953 08:03 </t>
  </si>
  <si>
    <t>2435337.454 </t>
  </si>
  <si>
    <t> 17.08.1955 22:53 </t>
  </si>
  <si>
    <t> 0.030 </t>
  </si>
  <si>
    <t> H.Busch </t>
  </si>
  <si>
    <t> MVS 243 </t>
  </si>
  <si>
    <t>2435967.572 </t>
  </si>
  <si>
    <t> 09.05.1957 01:43 </t>
  </si>
  <si>
    <t> 0.042 </t>
  </si>
  <si>
    <t> H.Huth </t>
  </si>
  <si>
    <t> MVS 3.120 </t>
  </si>
  <si>
    <t>2436023.505 </t>
  </si>
  <si>
    <t> 04.07.1957 00:07 </t>
  </si>
  <si>
    <t> -0.008 </t>
  </si>
  <si>
    <t>2436397.523 </t>
  </si>
  <si>
    <t> 13.07.1958 00:33 </t>
  </si>
  <si>
    <t> -0.004 </t>
  </si>
  <si>
    <t>2436434.480 </t>
  </si>
  <si>
    <t> 18.08.1958 23:31 </t>
  </si>
  <si>
    <t> 0.028 </t>
  </si>
  <si>
    <t>2436808.455 </t>
  </si>
  <si>
    <t> 27.08.1959 22:55 </t>
  </si>
  <si>
    <t> -0.011 </t>
  </si>
  <si>
    <t>2436814.425 </t>
  </si>
  <si>
    <t> 02.09.1959 22:12 </t>
  </si>
  <si>
    <t> 0.004 </t>
  </si>
  <si>
    <t>2437543.399 </t>
  </si>
  <si>
    <t> 31.08.1961 21:34 </t>
  </si>
  <si>
    <t> 0.008 </t>
  </si>
  <si>
    <t>2437562.456 </t>
  </si>
  <si>
    <t> 19.09.1961 22:56 </t>
  </si>
  <si>
    <t> 0.007 </t>
  </si>
  <si>
    <t> R.Gizinski </t>
  </si>
  <si>
    <t>BAVM 15 </t>
  </si>
  <si>
    <t>2437562.459 </t>
  </si>
  <si>
    <t> 19.09.1961 23:00 </t>
  </si>
  <si>
    <t> 0.010 </t>
  </si>
  <si>
    <t> P.B.Lehmann </t>
  </si>
  <si>
    <t>2437642.290 </t>
  </si>
  <si>
    <t> 08.12.1961 18:57 </t>
  </si>
  <si>
    <t> 0.035 </t>
  </si>
  <si>
    <t>2437818.536 </t>
  </si>
  <si>
    <t> 03.06.1962 00:51 </t>
  </si>
  <si>
    <t> -0.005 </t>
  </si>
  <si>
    <t>2437824.509 </t>
  </si>
  <si>
    <t> 09.06.1962 00:12 </t>
  </si>
  <si>
    <t> 0.012 </t>
  </si>
  <si>
    <t>2437824.512 </t>
  </si>
  <si>
    <t> 09.06.1962 00:17 </t>
  </si>
  <si>
    <t> 0.015 </t>
  </si>
  <si>
    <t>2437824.515 </t>
  </si>
  <si>
    <t> 09.06.1962 00:21 </t>
  </si>
  <si>
    <t> J.Dueball </t>
  </si>
  <si>
    <t>2437824.518 </t>
  </si>
  <si>
    <t> 09.06.1962 00:25 </t>
  </si>
  <si>
    <t> 0.021 </t>
  </si>
  <si>
    <t> W.Grauenhorst </t>
  </si>
  <si>
    <t>2437824.521 </t>
  </si>
  <si>
    <t> 09.06.1962 00:30 </t>
  </si>
  <si>
    <t> 0.024 </t>
  </si>
  <si>
    <t> M.Fernandes </t>
  </si>
  <si>
    <t>2437873.347 </t>
  </si>
  <si>
    <t> 27.07.1962 20:19 </t>
  </si>
  <si>
    <t> 0.014 </t>
  </si>
  <si>
    <t> R.Kizilirmak </t>
  </si>
  <si>
    <t> AN 288.70 </t>
  </si>
  <si>
    <t>2437873.348 </t>
  </si>
  <si>
    <t> 27.07.1962 20:21 </t>
  </si>
  <si>
    <t> E.Pohl </t>
  </si>
  <si>
    <t>2437942.425 </t>
  </si>
  <si>
    <t> 04.10.1962 22:12 </t>
  </si>
  <si>
    <t> 0.006 </t>
  </si>
  <si>
    <t>2437961.468 </t>
  </si>
  <si>
    <t> 23.10.1962 23:13 </t>
  </si>
  <si>
    <t> -0.009 </t>
  </si>
  <si>
    <t> V.G.Karetnikov </t>
  </si>
  <si>
    <t> AC 1162.6 </t>
  </si>
  <si>
    <t>2438204.495 </t>
  </si>
  <si>
    <t> 23.06.1963 23:52 </t>
  </si>
  <si>
    <t> 0.029 </t>
  </si>
  <si>
    <t>2438316.436 </t>
  </si>
  <si>
    <t> 13.10.1963 22:27 </t>
  </si>
  <si>
    <t> V.Orlovius </t>
  </si>
  <si>
    <t> AN 288.71 </t>
  </si>
  <si>
    <t>2438322.387 </t>
  </si>
  <si>
    <t> 19.10.1963 21:17 </t>
  </si>
  <si>
    <t> -0.001 </t>
  </si>
  <si>
    <t>2438322.392 </t>
  </si>
  <si>
    <t> 19.10.1963 21:24 </t>
  </si>
  <si>
    <t>2438671.366 </t>
  </si>
  <si>
    <t> 02.10.1964 20:47 </t>
  </si>
  <si>
    <t> -0.022 </t>
  </si>
  <si>
    <t>2438671.396 </t>
  </si>
  <si>
    <t> 02.10.1964 21:30 </t>
  </si>
  <si>
    <t> AN 289.192 </t>
  </si>
  <si>
    <t>2438739.245 </t>
  </si>
  <si>
    <t> 09.12.1964 17:52 </t>
  </si>
  <si>
    <t> -0.037 </t>
  </si>
  <si>
    <t>2439026.346 </t>
  </si>
  <si>
    <t> 22.09.1965 20:18 </t>
  </si>
  <si>
    <t> 0.002 </t>
  </si>
  <si>
    <t> W.Braune </t>
  </si>
  <si>
    <t>BAVM 18 </t>
  </si>
  <si>
    <t>2439052.542 </t>
  </si>
  <si>
    <t> 19.10.1965 01:00 </t>
  </si>
  <si>
    <t> -0.007 </t>
  </si>
  <si>
    <t> R.Monske </t>
  </si>
  <si>
    <t>IBVS 119 </t>
  </si>
  <si>
    <t>2439194.301 </t>
  </si>
  <si>
    <t> 09.03.1966 19:13 </t>
  </si>
  <si>
    <t>2439319.382 </t>
  </si>
  <si>
    <t> 12.07.1966 21:10 </t>
  </si>
  <si>
    <t> Ü.Akyol </t>
  </si>
  <si>
    <t> AN 291.112 </t>
  </si>
  <si>
    <t>2439319.384 </t>
  </si>
  <si>
    <t> 12.07.1966 21:12 </t>
  </si>
  <si>
    <t> 0.023 </t>
  </si>
  <si>
    <t> S.Bozkurt </t>
  </si>
  <si>
    <t>2439543.306 </t>
  </si>
  <si>
    <t> 21.02.1967 19:20 </t>
  </si>
  <si>
    <t> 0.013 </t>
  </si>
  <si>
    <t>2439656.451 </t>
  </si>
  <si>
    <t> 14.06.1967 22:49 </t>
  </si>
  <si>
    <t> 0.001 </t>
  </si>
  <si>
    <t> N.Güdür </t>
  </si>
  <si>
    <t>2439656.455 </t>
  </si>
  <si>
    <t> 14.06.1967 22:55 </t>
  </si>
  <si>
    <t> 0.005 </t>
  </si>
  <si>
    <t> M.Kurutac </t>
  </si>
  <si>
    <t>2439701.717 </t>
  </si>
  <si>
    <t> 30.07.1967 05:12 </t>
  </si>
  <si>
    <t> M.Baldwin </t>
  </si>
  <si>
    <t>IBVS 795 </t>
  </si>
  <si>
    <t>2439707.667 </t>
  </si>
  <si>
    <t> 05.08.1967 04:00 </t>
  </si>
  <si>
    <t> -0.002 </t>
  </si>
  <si>
    <t>IBVS 247 </t>
  </si>
  <si>
    <t>2439707.672 </t>
  </si>
  <si>
    <t> 05.08.1967 04:07 </t>
  </si>
  <si>
    <t> 0.003 </t>
  </si>
  <si>
    <t>2439738.630 </t>
  </si>
  <si>
    <t> 05.09.1967 03:07 </t>
  </si>
  <si>
    <t>2439757.698 </t>
  </si>
  <si>
    <t> 24.09.1967 04:45 </t>
  </si>
  <si>
    <t>2440069.770 </t>
  </si>
  <si>
    <t> 01.08.1968 06:28 </t>
  </si>
  <si>
    <t>2440081.672 </t>
  </si>
  <si>
    <t> 13.08.1968 04:07 </t>
  </si>
  <si>
    <t> -0.010 </t>
  </si>
  <si>
    <t> L.Hazel </t>
  </si>
  <si>
    <t>2440087.626 </t>
  </si>
  <si>
    <t> 19.08.1968 03:01 </t>
  </si>
  <si>
    <t> -0.012 </t>
  </si>
  <si>
    <t>2440112.655 </t>
  </si>
  <si>
    <t> 13.09.1968 03:43 </t>
  </si>
  <si>
    <t> J.Bortle </t>
  </si>
  <si>
    <t>2440118.613 </t>
  </si>
  <si>
    <t> 19.09.1968 02:42 </t>
  </si>
  <si>
    <t>2440142.429 </t>
  </si>
  <si>
    <t> 12.10.1968 22:17 </t>
  </si>
  <si>
    <t> R.Diethelm </t>
  </si>
  <si>
    <t> ORI 110 </t>
  </si>
  <si>
    <t>2440143.598 </t>
  </si>
  <si>
    <t> 14.10.1968 02:21 </t>
  </si>
  <si>
    <t> -0.023 </t>
  </si>
  <si>
    <t>2440411.631 </t>
  </si>
  <si>
    <t> 09.07.1969 03:08 </t>
  </si>
  <si>
    <t>2440443.788 </t>
  </si>
  <si>
    <t> 10.08.1969 06:54 </t>
  </si>
  <si>
    <t>2440449.738 </t>
  </si>
  <si>
    <t> 16.08.1969 05:42 </t>
  </si>
  <si>
    <t>2440753.480 </t>
  </si>
  <si>
    <t> 15.06.1970 23:31 </t>
  </si>
  <si>
    <t> ORI 120 </t>
  </si>
  <si>
    <t>2440790.410 </t>
  </si>
  <si>
    <t> 22.07.1970 21:50 </t>
  </si>
  <si>
    <t>2440803.504 </t>
  </si>
  <si>
    <t> 05.08.1970 00:05 </t>
  </si>
  <si>
    <t>2440840.439 </t>
  </si>
  <si>
    <t> 10.09.1970 22:32 </t>
  </si>
  <si>
    <t> 0.009 </t>
  </si>
  <si>
    <t> K.Locher </t>
  </si>
  <si>
    <t> ORI 121 </t>
  </si>
  <si>
    <t>2440852.342 </t>
  </si>
  <si>
    <t> 22.09.1970 20:12 </t>
  </si>
  <si>
    <t> 0.000 </t>
  </si>
  <si>
    <t> AVSJ 4.87 </t>
  </si>
  <si>
    <t>2440858.304 </t>
  </si>
  <si>
    <t> 28.09.1970 19:17 </t>
  </si>
  <si>
    <t>2440877.359 </t>
  </si>
  <si>
    <t> 17.10.1970 20:36 </t>
  </si>
  <si>
    <t>2440889.275 </t>
  </si>
  <si>
    <t> 29.10.1970 18:36 </t>
  </si>
  <si>
    <t> ORI 122 </t>
  </si>
  <si>
    <t>2441059.603 </t>
  </si>
  <si>
    <t> 18.04.1971 02:28 </t>
  </si>
  <si>
    <t> ORI 125 </t>
  </si>
  <si>
    <t>2441127.4965 </t>
  </si>
  <si>
    <t> 24.06.1971 23:54 </t>
  </si>
  <si>
    <t> 0.0047 </t>
  </si>
  <si>
    <t>E </t>
  </si>
  <si>
    <t>?</t>
  </si>
  <si>
    <t>IBVS 647 </t>
  </si>
  <si>
    <t>2441177.526 </t>
  </si>
  <si>
    <t> 14.08.1971 00:37 </t>
  </si>
  <si>
    <t> H.Peter </t>
  </si>
  <si>
    <t> ORI 129 </t>
  </si>
  <si>
    <t>2441257.327 </t>
  </si>
  <si>
    <t> 01.11.1971 19:50 </t>
  </si>
  <si>
    <t> BBS 1 </t>
  </si>
  <si>
    <t>2441282.343 </t>
  </si>
  <si>
    <t> 26.11.1971 20:13 </t>
  </si>
  <si>
    <t>2441288.292 </t>
  </si>
  <si>
    <t> 02.12.1971 19:00 </t>
  </si>
  <si>
    <t>2441507.469 </t>
  </si>
  <si>
    <t> 08.07.1972 23:15 </t>
  </si>
  <si>
    <t> BBS 4 </t>
  </si>
  <si>
    <t>2441513.423 </t>
  </si>
  <si>
    <t> 14.07.1972 22:09 </t>
  </si>
  <si>
    <t>2441544.386 </t>
  </si>
  <si>
    <t> 14.08.1972 21:15 </t>
  </si>
  <si>
    <t> -0.000 </t>
  </si>
  <si>
    <t> Z.Klimek </t>
  </si>
  <si>
    <t>IBVS 779 </t>
  </si>
  <si>
    <t>2441563.439 </t>
  </si>
  <si>
    <t> 02.09.1972 22:32 </t>
  </si>
  <si>
    <t> BBS 5 </t>
  </si>
  <si>
    <t>2441594.407 </t>
  </si>
  <si>
    <t> 03.10.1972 21:46 </t>
  </si>
  <si>
    <t> MVS 6.65 </t>
  </si>
  <si>
    <t>2441594.432 </t>
  </si>
  <si>
    <t> 03.10.1972 22:22 </t>
  </si>
  <si>
    <t> BBS 6 </t>
  </si>
  <si>
    <t>2441918.398 </t>
  </si>
  <si>
    <t> 23.08.1973 21:33 </t>
  </si>
  <si>
    <t> BBS 11 </t>
  </si>
  <si>
    <t>2441918.401 </t>
  </si>
  <si>
    <t> 23.08.1973 21:37 </t>
  </si>
  <si>
    <t>2441918.413 </t>
  </si>
  <si>
    <t> 23.08.1973 21:54 </t>
  </si>
  <si>
    <t>BAVM 28 </t>
  </si>
  <si>
    <t>2441961.290 </t>
  </si>
  <si>
    <t> 05.10.1973 18:57 </t>
  </si>
  <si>
    <t> BBS 12 </t>
  </si>
  <si>
    <t>2441986.301 </t>
  </si>
  <si>
    <t> 30.10.1973 19:13 </t>
  </si>
  <si>
    <t>2442256.680 </t>
  </si>
  <si>
    <t> 28.07.1974 04:19 </t>
  </si>
  <si>
    <t> AVSJ 6.28 </t>
  </si>
  <si>
    <t>2442267.413 </t>
  </si>
  <si>
    <t> 07.08.1974 21:54 </t>
  </si>
  <si>
    <t>2442354.340 </t>
  </si>
  <si>
    <t> 02.11.1974 20:09 </t>
  </si>
  <si>
    <t> -0.013 </t>
  </si>
  <si>
    <t> BBS 18 </t>
  </si>
  <si>
    <t>2442604.488 </t>
  </si>
  <si>
    <t> 10.07.1975 23:42 </t>
  </si>
  <si>
    <t> BBS 23 </t>
  </si>
  <si>
    <t>2442635.449 </t>
  </si>
  <si>
    <t> 10.08.1975 22:46 </t>
  </si>
  <si>
    <t> T.Berthold </t>
  </si>
  <si>
    <t> MVS 7.149 </t>
  </si>
  <si>
    <t>2442678.348 </t>
  </si>
  <si>
    <t> 22.09.1975 20:21 </t>
  </si>
  <si>
    <t> BBS 24 </t>
  </si>
  <si>
    <t>2442692.636 </t>
  </si>
  <si>
    <t> 07.10.1975 03:15 </t>
  </si>
  <si>
    <t> AVSJ 7.34 </t>
  </si>
  <si>
    <t>2442715.268 </t>
  </si>
  <si>
    <t> 29.10.1975 18:25 </t>
  </si>
  <si>
    <t>2442740.274 </t>
  </si>
  <si>
    <t> 23.11.1975 18:34 </t>
  </si>
  <si>
    <t>2442953.482 </t>
  </si>
  <si>
    <t> 23.06.1976 23:34 </t>
  </si>
  <si>
    <t> BBS 28 </t>
  </si>
  <si>
    <t>2442985.650 </t>
  </si>
  <si>
    <t> 26.07.1976 03:36 </t>
  </si>
  <si>
    <t> B.A.Krobusek </t>
  </si>
  <si>
    <t>IBVS 1249 </t>
  </si>
  <si>
    <t>2442985.652 </t>
  </si>
  <si>
    <t> 26.07.1976 03:38 </t>
  </si>
  <si>
    <t> AOEB 1 </t>
  </si>
  <si>
    <t>2442990.417 </t>
  </si>
  <si>
    <t> 30.07.1976 22:00 </t>
  </si>
  <si>
    <t> BBS 29 </t>
  </si>
  <si>
    <t>2443010.661 </t>
  </si>
  <si>
    <t> 20.08.1976 03:51 </t>
  </si>
  <si>
    <t>2443010.665 </t>
  </si>
  <si>
    <t> 20.08.1976 03:57 </t>
  </si>
  <si>
    <t>2443011.856 </t>
  </si>
  <si>
    <t> 21.08.1976 08:32 </t>
  </si>
  <si>
    <t> K.Krueger </t>
  </si>
  <si>
    <t>2443011.860 </t>
  </si>
  <si>
    <t> 21.08.1976 08:38 </t>
  </si>
  <si>
    <t> G.Samolyk </t>
  </si>
  <si>
    <t>2443011.863 </t>
  </si>
  <si>
    <t> 21.08.1976 08:42 </t>
  </si>
  <si>
    <t> G.Wedemayer </t>
  </si>
  <si>
    <t>2443015.433 </t>
  </si>
  <si>
    <t> 24.08.1976 22:23 </t>
  </si>
  <si>
    <t>2443040.442 </t>
  </si>
  <si>
    <t> 18.09.1976 22:36 </t>
  </si>
  <si>
    <t> BBS 30 </t>
  </si>
  <si>
    <t>2443054.739 </t>
  </si>
  <si>
    <t> 03.10.1976 05:44 </t>
  </si>
  <si>
    <t> D.Ruokonen </t>
  </si>
  <si>
    <t>2443347.755 </t>
  </si>
  <si>
    <t> 23.07.1977 06:07 </t>
  </si>
  <si>
    <t>2443390.637 </t>
  </si>
  <si>
    <t> 04.09.1977 03:17 </t>
  </si>
  <si>
    <t>2443421.602 </t>
  </si>
  <si>
    <t> 05.10.1977 02:26 </t>
  </si>
  <si>
    <t>2443659.833 </t>
  </si>
  <si>
    <t> 31.05.1978 07:59 </t>
  </si>
  <si>
    <t>2443719.389 </t>
  </si>
  <si>
    <t> 29.07.1978 21:20 </t>
  </si>
  <si>
    <t> BBS 38 </t>
  </si>
  <si>
    <t>2443726.538 </t>
  </si>
  <si>
    <t> 06.08.1978 00:54 </t>
  </si>
  <si>
    <t>2443758.696 </t>
  </si>
  <si>
    <t> 07.09.1978 04:42 </t>
  </si>
  <si>
    <t>2443787.275 </t>
  </si>
  <si>
    <t> 05.10.1978 18:36 </t>
  </si>
  <si>
    <t> BBS 39 </t>
  </si>
  <si>
    <t>2443794.428 </t>
  </si>
  <si>
    <t> 12.10.1978 22:16 </t>
  </si>
  <si>
    <t>2443837.309 </t>
  </si>
  <si>
    <t> 24.11.1978 19:24 </t>
  </si>
  <si>
    <t> BBS 41 </t>
  </si>
  <si>
    <t>2444051.715 </t>
  </si>
  <si>
    <t> 27.06.1979 05:09 </t>
  </si>
  <si>
    <t>2444083.869 </t>
  </si>
  <si>
    <t> 29.07.1979 08:51 </t>
  </si>
  <si>
    <t> P.Atwood </t>
  </si>
  <si>
    <t>2444101.735 </t>
  </si>
  <si>
    <t> 16.08.1979 05:38 </t>
  </si>
  <si>
    <t>2444101.740 </t>
  </si>
  <si>
    <t> 16.08.1979 05:45 </t>
  </si>
  <si>
    <t>2444107.693 </t>
  </si>
  <si>
    <t> 22.08.1979 04:37 </t>
  </si>
  <si>
    <t> M.Heifner </t>
  </si>
  <si>
    <t>2444118.417 </t>
  </si>
  <si>
    <t> 01.09.1979 22:00 </t>
  </si>
  <si>
    <t> BBS 45 </t>
  </si>
  <si>
    <t>2444126.741 </t>
  </si>
  <si>
    <t> 10.09.1979 05:47 </t>
  </si>
  <si>
    <t>2444132.703 </t>
  </si>
  <si>
    <t> 16.09.1979 04:52 </t>
  </si>
  <si>
    <t>2444138.663 </t>
  </si>
  <si>
    <t> 22.09.1979 03:54 </t>
  </si>
  <si>
    <t>2444143.418 </t>
  </si>
  <si>
    <t> 26.09.1979 22:01 </t>
  </si>
  <si>
    <t>2444144.614 </t>
  </si>
  <si>
    <t> 28.09.1979 02:44 </t>
  </si>
  <si>
    <t>2444155.337 </t>
  </si>
  <si>
    <t> 08.10.1979 20:05 </t>
  </si>
  <si>
    <t>2444211.325 </t>
  </si>
  <si>
    <t> 03.12.1979 19:48 </t>
  </si>
  <si>
    <t> BBS 46 </t>
  </si>
  <si>
    <t>2444382.846 </t>
  </si>
  <si>
    <t> 23.05.1980 08:18 </t>
  </si>
  <si>
    <t> G.Hanson </t>
  </si>
  <si>
    <t>2444419.764 </t>
  </si>
  <si>
    <t> 29.06.1980 06:20 </t>
  </si>
  <si>
    <t> E.Halbach </t>
  </si>
  <si>
    <t>2444438.826 </t>
  </si>
  <si>
    <t> 18.07.1980 07:49 </t>
  </si>
  <si>
    <t>2444443.587 </t>
  </si>
  <si>
    <t> 23.07.1980 02:05 </t>
  </si>
  <si>
    <t> BBS 49 </t>
  </si>
  <si>
    <t>2444444.781 </t>
  </si>
  <si>
    <t> 24.07.1980 06:44 </t>
  </si>
  <si>
    <t>2444444.785 </t>
  </si>
  <si>
    <t> 24.07.1980 06:50 </t>
  </si>
  <si>
    <t>2444461.456 </t>
  </si>
  <si>
    <t> 09.08.1980 22:56 </t>
  </si>
  <si>
    <t>2444461.463 </t>
  </si>
  <si>
    <t> 09.08.1980 23:06 </t>
  </si>
  <si>
    <t> K.Carbol </t>
  </si>
  <si>
    <t> BRNO 26 </t>
  </si>
  <si>
    <t>2444469.787 </t>
  </si>
  <si>
    <t> 18.08.1980 06:53 </t>
  </si>
  <si>
    <t>2444486.469 </t>
  </si>
  <si>
    <t> 03.09.1980 23:15 </t>
  </si>
  <si>
    <t> BBS 50 </t>
  </si>
  <si>
    <t>2444486.473 </t>
  </si>
  <si>
    <t> 03.09.1980 23:21 </t>
  </si>
  <si>
    <t> D.Lichtenknecker </t>
  </si>
  <si>
    <t>BAVM 32 </t>
  </si>
  <si>
    <t>2444487.660 </t>
  </si>
  <si>
    <t> 05.09.1980 03:50 </t>
  </si>
  <si>
    <t>2444487.669 </t>
  </si>
  <si>
    <t> 05.09.1980 04:03 </t>
  </si>
  <si>
    <t>2444498.383 </t>
  </si>
  <si>
    <t> 15.09.1980 21:11 </t>
  </si>
  <si>
    <t>2444512.675 </t>
  </si>
  <si>
    <t> 30.09.1980 04:12 </t>
  </si>
  <si>
    <t>2444541.270 </t>
  </si>
  <si>
    <t> 28.10.1980 18:28 </t>
  </si>
  <si>
    <t> R.Germann </t>
  </si>
  <si>
    <t> BBS 51 </t>
  </si>
  <si>
    <t>2444762.813 </t>
  </si>
  <si>
    <t> 07.06.1981 07:30 </t>
  </si>
  <si>
    <t> D.Williams </t>
  </si>
  <si>
    <t>2444822.375 </t>
  </si>
  <si>
    <t> 05.08.1981 21:00 </t>
  </si>
  <si>
    <t> BBS 56 </t>
  </si>
  <si>
    <t>2444835.472 </t>
  </si>
  <si>
    <t> 18.08.1981 23:19 </t>
  </si>
  <si>
    <t>2444847.380 </t>
  </si>
  <si>
    <t> 30.08.1981 21:07 </t>
  </si>
  <si>
    <t>2444849.761 </t>
  </si>
  <si>
    <t> 02.09.1981 06:15 </t>
  </si>
  <si>
    <t>2444878.356 </t>
  </si>
  <si>
    <t> 30.09.1981 20:32 </t>
  </si>
  <si>
    <t>2444878.367 </t>
  </si>
  <si>
    <t> 30.09.1981 20:48 </t>
  </si>
  <si>
    <t> 0.017 </t>
  </si>
  <si>
    <t>2444884.308 </t>
  </si>
  <si>
    <t> 06.10.1981 19:23 </t>
  </si>
  <si>
    <t> BBS 57 </t>
  </si>
  <si>
    <t>2444898.611 </t>
  </si>
  <si>
    <t> 21.10.1981 02:39 </t>
  </si>
  <si>
    <t> 0.011 </t>
  </si>
  <si>
    <t>2444915.286 </t>
  </si>
  <si>
    <t> 06.11.1981 18:51 </t>
  </si>
  <si>
    <t>2445165.424 </t>
  </si>
  <si>
    <t> 14.07.1982 22:10 </t>
  </si>
  <si>
    <t> BBS 61 </t>
  </si>
  <si>
    <t>2445173.761 </t>
  </si>
  <si>
    <t> 23.07.1982 06:15 </t>
  </si>
  <si>
    <t>2445196.379 </t>
  </si>
  <si>
    <t> 14.08.1982 21:05 </t>
  </si>
  <si>
    <t> BBS 62 </t>
  </si>
  <si>
    <t>2445196.384 </t>
  </si>
  <si>
    <t> 14.08.1982 21:12 </t>
  </si>
  <si>
    <t>2445198.771 </t>
  </si>
  <si>
    <t> 17.08.1982 06:30 </t>
  </si>
  <si>
    <t>2445216.6413 </t>
  </si>
  <si>
    <t> 04.09.1982 03:23 </t>
  </si>
  <si>
    <t> 0.0108 </t>
  </si>
  <si>
    <t> D.R.Faulkner </t>
  </si>
  <si>
    <t>IBVS 2310 </t>
  </si>
  <si>
    <t>2445227.365 </t>
  </si>
  <si>
    <t> 14.09.1982 20:45 </t>
  </si>
  <si>
    <t>2445241.6545 </t>
  </si>
  <si>
    <t> 29.09.1982 03:42 </t>
  </si>
  <si>
    <t> 0.0104 </t>
  </si>
  <si>
    <t>2445253.5673 </t>
  </si>
  <si>
    <t> 11.10.1982 01:36 </t>
  </si>
  <si>
    <t> 0.0119 </t>
  </si>
  <si>
    <t>2445264.279 </t>
  </si>
  <si>
    <t> 21.10.1982 18:41 </t>
  </si>
  <si>
    <t> BBS 63 </t>
  </si>
  <si>
    <t>2445264.281 </t>
  </si>
  <si>
    <t> 21.10.1982 18:44 </t>
  </si>
  <si>
    <t>2445271.431 </t>
  </si>
  <si>
    <t> 28.10.1982 22:20 </t>
  </si>
  <si>
    <t> M.Kohl </t>
  </si>
  <si>
    <t> BBS 64 </t>
  </si>
  <si>
    <t>2445295.246 </t>
  </si>
  <si>
    <t> 21.11.1982 17:54 </t>
  </si>
  <si>
    <t>2445522.765 </t>
  </si>
  <si>
    <t> 07.07.1983 06:21 </t>
  </si>
  <si>
    <t>2445533.483 </t>
  </si>
  <si>
    <t> 17.07.1983 23:35 </t>
  </si>
  <si>
    <t> BBS 67 </t>
  </si>
  <si>
    <t>2445541.8220 </t>
  </si>
  <si>
    <t> 26.07.1983 07:43 </t>
  </si>
  <si>
    <t> 0.0139 </t>
  </si>
  <si>
    <t> PASP 98.691 </t>
  </si>
  <si>
    <t>2445558.501 </t>
  </si>
  <si>
    <t> 12.08.1983 00:01 </t>
  </si>
  <si>
    <t>BAVM 38 </t>
  </si>
  <si>
    <t>2445578.747 </t>
  </si>
  <si>
    <t> 01.09.1983 05:55 </t>
  </si>
  <si>
    <t>2445578.750 </t>
  </si>
  <si>
    <t> 01.09.1983 06:00 </t>
  </si>
  <si>
    <t>2445584.707 </t>
  </si>
  <si>
    <t> 07.09.1983 04:58 </t>
  </si>
  <si>
    <t>2445607.331 </t>
  </si>
  <si>
    <t> 29.09.1983 19:56 </t>
  </si>
  <si>
    <t> BBS 68 </t>
  </si>
  <si>
    <t>2445607.340 </t>
  </si>
  <si>
    <t> 29.09.1983 20:09 </t>
  </si>
  <si>
    <t> 0.020 </t>
  </si>
  <si>
    <t>2445613.286 </t>
  </si>
  <si>
    <t> 05.10.1983 18:51 </t>
  </si>
  <si>
    <t> BBS 69 </t>
  </si>
  <si>
    <t>2445613.287 </t>
  </si>
  <si>
    <t> 05.10.1983 18:53 </t>
  </si>
  <si>
    <t> N.Stoikidis </t>
  </si>
  <si>
    <t>2445613.294 </t>
  </si>
  <si>
    <t> 05.10.1983 19:03 </t>
  </si>
  <si>
    <t>2445644.258 </t>
  </si>
  <si>
    <t> 05.11.1983 18:11 </t>
  </si>
  <si>
    <t>2445664.5094 </t>
  </si>
  <si>
    <t> 26.11.1983 00:13 </t>
  </si>
  <si>
    <t> 0.0152 </t>
  </si>
  <si>
    <t>2445694.277 </t>
  </si>
  <si>
    <t> 25.12.1983 18:38 </t>
  </si>
  <si>
    <t> BBS 70 </t>
  </si>
  <si>
    <t>2445888.444 </t>
  </si>
  <si>
    <t> 06.07.1984 22:39 </t>
  </si>
  <si>
    <t> BBS 73 </t>
  </si>
  <si>
    <t>2445913.449 </t>
  </si>
  <si>
    <t> 31.07.1984 22:46 </t>
  </si>
  <si>
    <t> J.Rexa </t>
  </si>
  <si>
    <t> BRNO 27 </t>
  </si>
  <si>
    <t>2445913.451 </t>
  </si>
  <si>
    <t> 31.07.1984 22:49 </t>
  </si>
  <si>
    <t> M.Zejda </t>
  </si>
  <si>
    <t>2445913.454 </t>
  </si>
  <si>
    <t> 31.07.1984 22:53 </t>
  </si>
  <si>
    <t> J.Coufal </t>
  </si>
  <si>
    <t> I.Polloczkova </t>
  </si>
  <si>
    <t> M.Varady </t>
  </si>
  <si>
    <t>2445913.455 </t>
  </si>
  <si>
    <t> 31.07.1984 22:55 </t>
  </si>
  <si>
    <t> M.Berka </t>
  </si>
  <si>
    <t> T.Cervinka </t>
  </si>
  <si>
    <t>2445913.456 </t>
  </si>
  <si>
    <t> 31.07.1984 22:56 </t>
  </si>
  <si>
    <t> 0.016 </t>
  </si>
  <si>
    <t> E.Kobzova </t>
  </si>
  <si>
    <t>2445913.458 </t>
  </si>
  <si>
    <t> 31.07.1984 22:59 </t>
  </si>
  <si>
    <t> R.Polloczek </t>
  </si>
  <si>
    <t>2445913.460 </t>
  </si>
  <si>
    <t> 31.07.1984 23:02 </t>
  </si>
  <si>
    <t> P.Kubicek </t>
  </si>
  <si>
    <t> Z.Navratil </t>
  </si>
  <si>
    <t> V.Svoboda </t>
  </si>
  <si>
    <t> K.Zlamal </t>
  </si>
  <si>
    <t>2445913.463 </t>
  </si>
  <si>
    <t> 31.07.1984 23:06 </t>
  </si>
  <si>
    <t> D.Hanzl </t>
  </si>
  <si>
    <t>2445932.510 </t>
  </si>
  <si>
    <t> 20.08.1984 00:14 </t>
  </si>
  <si>
    <t>2445933.7048 </t>
  </si>
  <si>
    <t> 21.08.1984 04:54 </t>
  </si>
  <si>
    <t> 0.0160 </t>
  </si>
  <si>
    <t>2445939.6605 </t>
  </si>
  <si>
    <t> 27.08.1984 03:51 </t>
  </si>
  <si>
    <t>2445939.663 </t>
  </si>
  <si>
    <t> 27.08.1984 03:54 </t>
  </si>
  <si>
    <t> 0.019 </t>
  </si>
  <si>
    <t> S.Cook </t>
  </si>
  <si>
    <t>2445944.422 </t>
  </si>
  <si>
    <t> 31.08.1984 22:07 </t>
  </si>
  <si>
    <t> R.Pleskac </t>
  </si>
  <si>
    <t>2445944.431 </t>
  </si>
  <si>
    <t> 31.08.1984 22:20 </t>
  </si>
  <si>
    <t> 0.022 </t>
  </si>
  <si>
    <t> BBS 74 </t>
  </si>
  <si>
    <t>2445964.677 </t>
  </si>
  <si>
    <t> 21.09.1984 04:14 </t>
  </si>
  <si>
    <t>2445964.682 </t>
  </si>
  <si>
    <t> 21.09.1984 04:22 </t>
  </si>
  <si>
    <t>2445971.822 </t>
  </si>
  <si>
    <t> 28.09.1984 07:43 </t>
  </si>
  <si>
    <t>2446006.370 </t>
  </si>
  <si>
    <t> 01.11.1984 20:52 </t>
  </si>
  <si>
    <t>2446007.553 </t>
  </si>
  <si>
    <t> 03.11.1984 01:16 </t>
  </si>
  <si>
    <t>2446026.616 </t>
  </si>
  <si>
    <t> 22.11.1984 02:47 </t>
  </si>
  <si>
    <t>2446219.578 </t>
  </si>
  <si>
    <t> 03.06.1985 01:52 </t>
  </si>
  <si>
    <t> BBS 77 </t>
  </si>
  <si>
    <t>2446257.693 </t>
  </si>
  <si>
    <t> 11.07.1985 04:37 </t>
  </si>
  <si>
    <t>2446264.8388 </t>
  </si>
  <si>
    <t> 18.07.1985 08:07 </t>
  </si>
  <si>
    <t> 0.0167 </t>
  </si>
  <si>
    <t>2446268.415 </t>
  </si>
  <si>
    <t> 21.07.1985 21:57 </t>
  </si>
  <si>
    <t> P.Svoboda </t>
  </si>
  <si>
    <t>2446293.429 </t>
  </si>
  <si>
    <t> 15.08.1985 22:17 </t>
  </si>
  <si>
    <t> P.Neugebauer </t>
  </si>
  <si>
    <t>2446295.807 </t>
  </si>
  <si>
    <t> 18.08.1985 07:22 </t>
  </si>
  <si>
    <t>2446299.386 </t>
  </si>
  <si>
    <t> 21.08.1985 21:15 </t>
  </si>
  <si>
    <t> BBS 78 </t>
  </si>
  <si>
    <t>2446320.820 </t>
  </si>
  <si>
    <t> 12.09.1985 07:40 </t>
  </si>
  <si>
    <t>2446330.355 </t>
  </si>
  <si>
    <t> 21.09.1985 20:31 </t>
  </si>
  <si>
    <t> A.Paschke </t>
  </si>
  <si>
    <t> BBS 79 </t>
  </si>
  <si>
    <t>2446344.648 </t>
  </si>
  <si>
    <t> 06.10.1985 03:33 </t>
  </si>
  <si>
    <t>2446357.753 </t>
  </si>
  <si>
    <t> 19.10.1985 06:04 </t>
  </si>
  <si>
    <t>2446361.316 </t>
  </si>
  <si>
    <t> 22.10.1985 19:35 </t>
  </si>
  <si>
    <t>2446406.585 </t>
  </si>
  <si>
    <t> 07.12.1985 02:02 </t>
  </si>
  <si>
    <t>2446642.435 </t>
  </si>
  <si>
    <t> 30.07.1986 22:26 </t>
  </si>
  <si>
    <t> 0.026 </t>
  </si>
  <si>
    <t> BBS 81 </t>
  </si>
  <si>
    <t>2446679.360 </t>
  </si>
  <si>
    <t> 05.09.1986 20:38 </t>
  </si>
  <si>
    <t>2446712.710 </t>
  </si>
  <si>
    <t> 09.10.1986 05:02 </t>
  </si>
  <si>
    <t>2446747.285 </t>
  </si>
  <si>
    <t> 12.11.1986 18:50 </t>
  </si>
  <si>
    <t> BBS 82 </t>
  </si>
  <si>
    <t>2446960.466 </t>
  </si>
  <si>
    <t> 13.06.1987 23:11 </t>
  </si>
  <si>
    <t> J.Isles </t>
  </si>
  <si>
    <t> VSSC 70.20 </t>
  </si>
  <si>
    <t>2446974.753 </t>
  </si>
  <si>
    <t> 28.06.1987 06:04 </t>
  </si>
  <si>
    <t>2446999.769 </t>
  </si>
  <si>
    <t> 23.07.1987 06:27 </t>
  </si>
  <si>
    <t>2447003.348 </t>
  </si>
  <si>
    <t> 26.07.1987 20:21 </t>
  </si>
  <si>
    <t> 0.027 </t>
  </si>
  <si>
    <t>2447060.519 </t>
  </si>
  <si>
    <t> 22.09.1987 00:27 </t>
  </si>
  <si>
    <t> BBS 87 </t>
  </si>
  <si>
    <t>2447073.626 </t>
  </si>
  <si>
    <t> 05.10.1987 03:01 </t>
  </si>
  <si>
    <t>2447078.3833 </t>
  </si>
  <si>
    <t> 09.10.1987 21:11 </t>
  </si>
  <si>
    <t> 0.0215 </t>
  </si>
  <si>
    <t> BBS 86 </t>
  </si>
  <si>
    <t>2447086.717 </t>
  </si>
  <si>
    <t> 18.10.1987 05:12 </t>
  </si>
  <si>
    <t>2447353.533 </t>
  </si>
  <si>
    <t> 11.07.1988 00:47 </t>
  </si>
  <si>
    <t> BBS 89 </t>
  </si>
  <si>
    <t>2447353.545 </t>
  </si>
  <si>
    <t> 11.07.1988 01:04 </t>
  </si>
  <si>
    <t> 0.033 </t>
  </si>
  <si>
    <t>2447365.449 </t>
  </si>
  <si>
    <t> 22.07.1988 22:46 </t>
  </si>
  <si>
    <t>2447377.369 </t>
  </si>
  <si>
    <t> 03.08.1988 20:51 </t>
  </si>
  <si>
    <t> 0.034 </t>
  </si>
  <si>
    <t> G.Mavrofridis </t>
  </si>
  <si>
    <t>2447384.500 </t>
  </si>
  <si>
    <t> 11.08.1988 00:00 </t>
  </si>
  <si>
    <t>2447396.423 </t>
  </si>
  <si>
    <t> 22.08.1988 22:09 </t>
  </si>
  <si>
    <t>2447447.638 </t>
  </si>
  <si>
    <t> 13.10.1988 03:18 </t>
  </si>
  <si>
    <t>2447464.310 </t>
  </si>
  <si>
    <t> 29.10.1988 19:26 </t>
  </si>
  <si>
    <t>2447470.262 </t>
  </si>
  <si>
    <t> 04.11.1988 18:17 </t>
  </si>
  <si>
    <t> BBS 90 </t>
  </si>
  <si>
    <t>2447472.646 </t>
  </si>
  <si>
    <t> 07.11.1988 03:30 </t>
  </si>
  <si>
    <t> M.Smith </t>
  </si>
  <si>
    <t>2447497.659 </t>
  </si>
  <si>
    <t> 02.12.1988 03:48 </t>
  </si>
  <si>
    <t>2447714.444 </t>
  </si>
  <si>
    <t> 06.07.1989 22:39 </t>
  </si>
  <si>
    <t> BBS 92 </t>
  </si>
  <si>
    <t>2447770.433 </t>
  </si>
  <si>
    <t> 31.08.1989 22:23 </t>
  </si>
  <si>
    <t>2447772.822 </t>
  </si>
  <si>
    <t> 03.09.1989 07:43 </t>
  </si>
  <si>
    <t>2447790.680 </t>
  </si>
  <si>
    <t> 21.09.1989 04:19 </t>
  </si>
  <si>
    <t> R.Hill </t>
  </si>
  <si>
    <t>2447838.328 </t>
  </si>
  <si>
    <t> 07.11.1989 19:52 </t>
  </si>
  <si>
    <t> BBS 93 </t>
  </si>
  <si>
    <t>2447852.617 </t>
  </si>
  <si>
    <t> 22.11.1989 02:48 </t>
  </si>
  <si>
    <t>2448094.420 </t>
  </si>
  <si>
    <t> 21.07.1990 22:04 </t>
  </si>
  <si>
    <t> BBS 96 </t>
  </si>
  <si>
    <t>2448144.453 </t>
  </si>
  <si>
    <t> 09.09.1990 22:52 </t>
  </si>
  <si>
    <t>2448176.612 </t>
  </si>
  <si>
    <t> 12.10.1990 02:41 </t>
  </si>
  <si>
    <t> 0.031 </t>
  </si>
  <si>
    <t>2448176.617 </t>
  </si>
  <si>
    <t> 12.10.1990 02:48 </t>
  </si>
  <si>
    <t> 0.036 </t>
  </si>
  <si>
    <t>2448474.411 </t>
  </si>
  <si>
    <t> 05.08.1991 21:51 </t>
  </si>
  <si>
    <t> 0.048 </t>
  </si>
  <si>
    <t> BBS 98 </t>
  </si>
  <si>
    <t>2448482.725 </t>
  </si>
  <si>
    <t> 14.08.1991 05:24 </t>
  </si>
  <si>
    <t>2448505.364 </t>
  </si>
  <si>
    <t> 05.09.1991 20:44 </t>
  </si>
  <si>
    <t> 0.032 </t>
  </si>
  <si>
    <t> BBS 99 </t>
  </si>
  <si>
    <t>2448524.434 </t>
  </si>
  <si>
    <t> 24.09.1991 22:24 </t>
  </si>
  <si>
    <t>2448598.273 </t>
  </si>
  <si>
    <t> 07.12.1991 18:33 </t>
  </si>
  <si>
    <t> BBS 100 </t>
  </si>
  <si>
    <t>2448817.461 </t>
  </si>
  <si>
    <t> 13.07.1992 23:03 </t>
  </si>
  <si>
    <t> 0.054 </t>
  </si>
  <si>
    <t> BBS 101 </t>
  </si>
  <si>
    <t>2448893.681 </t>
  </si>
  <si>
    <t> 28.09.1992 04:20 </t>
  </si>
  <si>
    <t> AOEB 5 </t>
  </si>
  <si>
    <t>2449166.442 </t>
  </si>
  <si>
    <t> 27.06.1993 22:36 </t>
  </si>
  <si>
    <t> BBS 104 </t>
  </si>
  <si>
    <t>2449199.801 </t>
  </si>
  <si>
    <t> 31.07.1993 07:13 </t>
  </si>
  <si>
    <t>2449216.465 </t>
  </si>
  <si>
    <t> 16.08.1993 23:09 </t>
  </si>
  <si>
    <t> BBS 105 </t>
  </si>
  <si>
    <t>2449223.618 </t>
  </si>
  <si>
    <t> 24.08.1993 02:49 </t>
  </si>
  <si>
    <t> 0.037 </t>
  </si>
  <si>
    <t>2449254.598 </t>
  </si>
  <si>
    <t> 24.09.1993 02:21 </t>
  </si>
  <si>
    <t>2449540.469 </t>
  </si>
  <si>
    <t> 06.07.1994 23:15 </t>
  </si>
  <si>
    <t> S.Stano </t>
  </si>
  <si>
    <t> BRNO 31 </t>
  </si>
  <si>
    <t>2449546.426 </t>
  </si>
  <si>
    <t> 12.07.1994 22:13 </t>
  </si>
  <si>
    <t> 0.049 </t>
  </si>
  <si>
    <t> BBS 107 </t>
  </si>
  <si>
    <t>2449597.634 </t>
  </si>
  <si>
    <t> 02.09.1994 03:12 </t>
  </si>
  <si>
    <t> 0.039 </t>
  </si>
  <si>
    <t>2449633.362 </t>
  </si>
  <si>
    <t> 07.10.1994 20:41 </t>
  </si>
  <si>
    <t> BBS 108 </t>
  </si>
  <si>
    <t>2449634.560 </t>
  </si>
  <si>
    <t> 09.10.1994 01:26 </t>
  </si>
  <si>
    <t> C.Stephan </t>
  </si>
  <si>
    <t>2449920.4393 </t>
  </si>
  <si>
    <t> 21.07.1995 22:32 </t>
  </si>
  <si>
    <t> 0.0488 </t>
  </si>
  <si>
    <t> L.Brat </t>
  </si>
  <si>
    <t> BRNO 32 </t>
  </si>
  <si>
    <t>2449920.4407 </t>
  </si>
  <si>
    <t> 21.07.1995 22:34 </t>
  </si>
  <si>
    <t> 0.0502 </t>
  </si>
  <si>
    <t> P.Sobotka </t>
  </si>
  <si>
    <t>2449928.773 </t>
  </si>
  <si>
    <t> 30.07.1995 06:33 </t>
  </si>
  <si>
    <t> 0.045 </t>
  </si>
  <si>
    <t>2449939.4912 </t>
  </si>
  <si>
    <t> 09.08.1995 23:47 </t>
  </si>
  <si>
    <t> 0.0426 </t>
  </si>
  <si>
    <t>o</t>
  </si>
  <si>
    <t> W.Kleikamp </t>
  </si>
  <si>
    <t>BAVM 91 </t>
  </si>
  <si>
    <t>2449945.454 </t>
  </si>
  <si>
    <t> 15.08.1995 22:53 </t>
  </si>
  <si>
    <t> 0.050 </t>
  </si>
  <si>
    <t> BBS 110 </t>
  </si>
  <si>
    <t>2449946.638 </t>
  </si>
  <si>
    <t> 17.08.1995 03:18 </t>
  </si>
  <si>
    <t> 0.043 </t>
  </si>
  <si>
    <t>C </t>
  </si>
  <si>
    <t>2450013.344 </t>
  </si>
  <si>
    <t> 22.10.1995 20:15 </t>
  </si>
  <si>
    <t> 0.046 </t>
  </si>
  <si>
    <t>2450033.592 </t>
  </si>
  <si>
    <t> 12.11.1995 02:12 </t>
  </si>
  <si>
    <t> R.Hays </t>
  </si>
  <si>
    <t>2450300.411 </t>
  </si>
  <si>
    <t> 04.08.1996 21:51 </t>
  </si>
  <si>
    <t> BBS 113 </t>
  </si>
  <si>
    <t>2450301.603 </t>
  </si>
  <si>
    <t> 06.08.1996 02:28 </t>
  </si>
  <si>
    <t>2450320.661 </t>
  </si>
  <si>
    <t> 25.08.1996 03:51 </t>
  </si>
  <si>
    <t>2450331.379 </t>
  </si>
  <si>
    <t> 04.09.1996 21:05 </t>
  </si>
  <si>
    <t>2450351.627 </t>
  </si>
  <si>
    <t> 25.09.1996 03:02 </t>
  </si>
  <si>
    <t>2450370.682 </t>
  </si>
  <si>
    <t> 14.10.1996 04:22 </t>
  </si>
  <si>
    <t>2450387.369 </t>
  </si>
  <si>
    <t> 30.10.1996 20:51 </t>
  </si>
  <si>
    <t>2450717.316 </t>
  </si>
  <si>
    <t> 25.09.1997 19:35 </t>
  </si>
  <si>
    <t> BBS 116 </t>
  </si>
  <si>
    <t>2450725.644 </t>
  </si>
  <si>
    <t> 04.10.1997 03:27 </t>
  </si>
  <si>
    <t>2450750.651 </t>
  </si>
  <si>
    <t> 29.10.1997 03:37 </t>
  </si>
  <si>
    <t>2450755.425 </t>
  </si>
  <si>
    <t> 02.11.1997 22:12 </t>
  </si>
  <si>
    <t> 0.055 </t>
  </si>
  <si>
    <t>2451012.712 </t>
  </si>
  <si>
    <t> 18.07.1998 05:05 </t>
  </si>
  <si>
    <t> 0.058 </t>
  </si>
  <si>
    <t>2451074.633 </t>
  </si>
  <si>
    <t> 18.09.1998 03:11 </t>
  </si>
  <si>
    <t> R.Berg </t>
  </si>
  <si>
    <t>2451079.4063 </t>
  </si>
  <si>
    <t> 22.09.1998 21:45 </t>
  </si>
  <si>
    <t> 0.0493 </t>
  </si>
  <si>
    <t>BAVM 117 </t>
  </si>
  <si>
    <t>2451080.603 </t>
  </si>
  <si>
    <t> 24.09.1998 02:28 </t>
  </si>
  <si>
    <t>2451099.653 </t>
  </si>
  <si>
    <t> 13.10.1998 03:40 </t>
  </si>
  <si>
    <t>2451130.627 </t>
  </si>
  <si>
    <t> 13.11.1998 03:02 </t>
  </si>
  <si>
    <t>2451136.579 </t>
  </si>
  <si>
    <t> 19.11.1998 01:53 </t>
  </si>
  <si>
    <t>2451392.679 </t>
  </si>
  <si>
    <t> 02.08.1999 04:17 </t>
  </si>
  <si>
    <t> AOEB 7 </t>
  </si>
  <si>
    <t>2451398.6269 </t>
  </si>
  <si>
    <t> 08.08.1999 03:02 </t>
  </si>
  <si>
    <t> 0.0479 </t>
  </si>
  <si>
    <t>ns</t>
  </si>
  <si>
    <t> A.Howell </t>
  </si>
  <si>
    <t>2451411.732 </t>
  </si>
  <si>
    <t> 21.08.1999 05:34 </t>
  </si>
  <si>
    <t>2451411.737 </t>
  </si>
  <si>
    <t> 21.08.1999 05:41 </t>
  </si>
  <si>
    <t>2451429.595 </t>
  </si>
  <si>
    <t> 08.09.1999 02:16 </t>
  </si>
  <si>
    <t>2451434.366 </t>
  </si>
  <si>
    <t> 12.09.1999 20:47 </t>
  </si>
  <si>
    <t> BBS 122 </t>
  </si>
  <si>
    <t>2451454.612 </t>
  </si>
  <si>
    <t> 03.10.1999 02:41 </t>
  </si>
  <si>
    <t>2451454.615 </t>
  </si>
  <si>
    <t> 03.10.1999 02:45 </t>
  </si>
  <si>
    <t>2451471.2859 </t>
  </si>
  <si>
    <t> 19.10.1999 18:51 </t>
  </si>
  <si>
    <t> 0.0481 </t>
  </si>
  <si>
    <t>-I</t>
  </si>
  <si>
    <t>BAVM 132 </t>
  </si>
  <si>
    <t>2451485.582 </t>
  </si>
  <si>
    <t> 03.11.1999 01:58 </t>
  </si>
  <si>
    <t>7158</t>
  </si>
  <si>
    <t>2451698.790 </t>
  </si>
  <si>
    <t> 03.06.2000 06:57 </t>
  </si>
  <si>
    <t>7337</t>
  </si>
  <si>
    <t>2451771.450 </t>
  </si>
  <si>
    <t> 14.08.2000 22:48 </t>
  </si>
  <si>
    <t>7398</t>
  </si>
  <si>
    <t> J.Zahajský </t>
  </si>
  <si>
    <t>OEJV 0074 </t>
  </si>
  <si>
    <t>2451780.990 </t>
  </si>
  <si>
    <t> 24.08.2000 11:45 </t>
  </si>
  <si>
    <t>7406</t>
  </si>
  <si>
    <t> 0.059 </t>
  </si>
  <si>
    <t> Hirosawa </t>
  </si>
  <si>
    <t>VSB 38 </t>
  </si>
  <si>
    <t>2451791.698 </t>
  </si>
  <si>
    <t> 04.09.2000 04:45 </t>
  </si>
  <si>
    <t>7415</t>
  </si>
  <si>
    <t>2451803.612 </t>
  </si>
  <si>
    <t> 16.09.2000 02:41 </t>
  </si>
  <si>
    <t>7425</t>
  </si>
  <si>
    <t>2451814.3276 </t>
  </si>
  <si>
    <t> 26.09.2000 19:51 </t>
  </si>
  <si>
    <t>7434</t>
  </si>
  <si>
    <t> 0.0453 </t>
  </si>
  <si>
    <t>BAVM 152 </t>
  </si>
  <si>
    <t>2451828.631 </t>
  </si>
  <si>
    <t> 11.10.2000 03:08 </t>
  </si>
  <si>
    <t>7446</t>
  </si>
  <si>
    <t>2451859.598 </t>
  </si>
  <si>
    <t> 11.11.2000 02:21 </t>
  </si>
  <si>
    <t>7472</t>
  </si>
  <si>
    <t>2452115.680 </t>
  </si>
  <si>
    <t> 25.07.2001 04:19 </t>
  </si>
  <si>
    <t>7687</t>
  </si>
  <si>
    <t>2452189.540 </t>
  </si>
  <si>
    <t> 07.10.2001 00:57 </t>
  </si>
  <si>
    <t>7749</t>
  </si>
  <si>
    <t>2452557.5896 </t>
  </si>
  <si>
    <t> 10.10.2002 02:09 </t>
  </si>
  <si>
    <t>8058</t>
  </si>
  <si>
    <t> 0.0441 </t>
  </si>
  <si>
    <t> AOEB 11 </t>
  </si>
  <si>
    <t>2452908.9715 </t>
  </si>
  <si>
    <t> 26.09.2003 11:18 </t>
  </si>
  <si>
    <t>8353</t>
  </si>
  <si>
    <t> 0.0436 </t>
  </si>
  <si>
    <t> N.Butterworth </t>
  </si>
  <si>
    <t>2452931.604 </t>
  </si>
  <si>
    <t> 19.10.2003 02:29 </t>
  </si>
  <si>
    <t>8372</t>
  </si>
  <si>
    <t>2453249.648 </t>
  </si>
  <si>
    <t> 01.09.2004 03:33 </t>
  </si>
  <si>
    <t>8639</t>
  </si>
  <si>
    <t>2453262.733 </t>
  </si>
  <si>
    <t> 14.09.2004 05:35 </t>
  </si>
  <si>
    <t>8650</t>
  </si>
  <si>
    <t>2453274.653 </t>
  </si>
  <si>
    <t> 26.09.2004 03:40 </t>
  </si>
  <si>
    <t>8660</t>
  </si>
  <si>
    <t>2453286.563 </t>
  </si>
  <si>
    <t> 08.10.2004 01:30 </t>
  </si>
  <si>
    <t>8670</t>
  </si>
  <si>
    <t> G.Chaple </t>
  </si>
  <si>
    <t>2453311.579 </t>
  </si>
  <si>
    <t> 02.11.2004 01:53 </t>
  </si>
  <si>
    <t>8691</t>
  </si>
  <si>
    <t>2453531.9321 </t>
  </si>
  <si>
    <t> 10.06.2005 10:22 </t>
  </si>
  <si>
    <t>8876</t>
  </si>
  <si>
    <t> 0.0448 </t>
  </si>
  <si>
    <t>R</t>
  </si>
  <si>
    <t> J.M.Cook et al. </t>
  </si>
  <si>
    <t>IBVS 5636 </t>
  </si>
  <si>
    <t>2453555.7547 </t>
  </si>
  <si>
    <t> 04.07.2005 06:06 </t>
  </si>
  <si>
    <t>8896</t>
  </si>
  <si>
    <t> 0.0449 </t>
  </si>
  <si>
    <t>2453589.1069 </t>
  </si>
  <si>
    <t> 06.08.2005 14:33 </t>
  </si>
  <si>
    <t>8924</t>
  </si>
  <si>
    <t> 0.0455 </t>
  </si>
  <si>
    <t> Nakajima </t>
  </si>
  <si>
    <t>VSB 44 </t>
  </si>
  <si>
    <t>2453609.35500 </t>
  </si>
  <si>
    <t> 26.08.2005 20:31 </t>
  </si>
  <si>
    <t>8941</t>
  </si>
  <si>
    <t> 0.04448 </t>
  </si>
  <si>
    <t> R.Ehrenberger </t>
  </si>
  <si>
    <t>2453617.6938 </t>
  </si>
  <si>
    <t> 04.09.2005 04:39 </t>
  </si>
  <si>
    <t>8948</t>
  </si>
  <si>
    <t> 0.0454 </t>
  </si>
  <si>
    <t>2453617.697 </t>
  </si>
  <si>
    <t> 04.09.2005 04:43 </t>
  </si>
  <si>
    <t>2453623.6486 </t>
  </si>
  <si>
    <t> 10.09.2005 03:33 </t>
  </si>
  <si>
    <t>8953</t>
  </si>
  <si>
    <t> 0.0446 </t>
  </si>
  <si>
    <t>2453662.957 </t>
  </si>
  <si>
    <t> 19.10.2005 10:58 </t>
  </si>
  <si>
    <t>8986</t>
  </si>
  <si>
    <t>2453685.595 </t>
  </si>
  <si>
    <t> 11.11.2005 02:16 </t>
  </si>
  <si>
    <t>9005</t>
  </si>
  <si>
    <t>2453980.987 </t>
  </si>
  <si>
    <t> 02.09.2006 11:41 </t>
  </si>
  <si>
    <t>9253</t>
  </si>
  <si>
    <t> K.Nagai et al. </t>
  </si>
  <si>
    <t>VSB 45 </t>
  </si>
  <si>
    <t>2453989.32896 </t>
  </si>
  <si>
    <t> 10.09.2006 19:53 </t>
  </si>
  <si>
    <t>9260</t>
  </si>
  <si>
    <t> 0.04896 </t>
  </si>
  <si>
    <t>2454003.622 </t>
  </si>
  <si>
    <t> 25.09.2006 02:55 </t>
  </si>
  <si>
    <t>9272</t>
  </si>
  <si>
    <t> AOEB 12 </t>
  </si>
  <si>
    <t>2454014.3387 </t>
  </si>
  <si>
    <t> 05.10.2006 20:07 </t>
  </si>
  <si>
    <t>9281</t>
  </si>
  <si>
    <t> 0.0450 </t>
  </si>
  <si>
    <t> S.Dogru et al. </t>
  </si>
  <si>
    <t>IBVS 5746 </t>
  </si>
  <si>
    <t>2454278.7745 </t>
  </si>
  <si>
    <t> 27.06.2007 06:35 </t>
  </si>
  <si>
    <t>9503</t>
  </si>
  <si>
    <t> 0.0507 </t>
  </si>
  <si>
    <t> J.Bialozynski </t>
  </si>
  <si>
    <t>2454289.49471 </t>
  </si>
  <si>
    <t> 07.07.2007 23:52 </t>
  </si>
  <si>
    <t>9512</t>
  </si>
  <si>
    <t> 0.05073 </t>
  </si>
  <si>
    <t> L.Brát </t>
  </si>
  <si>
    <t>2454303.7889 </t>
  </si>
  <si>
    <t> 22.07.2007 06:56 </t>
  </si>
  <si>
    <t>9524</t>
  </si>
  <si>
    <t> 0.0514 </t>
  </si>
  <si>
    <t> R.Sabo </t>
  </si>
  <si>
    <t>2454337.1397 </t>
  </si>
  <si>
    <t> 24.08.2007 15:21 </t>
  </si>
  <si>
    <t>9552</t>
  </si>
  <si>
    <t> 0.0506 </t>
  </si>
  <si>
    <t> H.Itoh </t>
  </si>
  <si>
    <t>VSB 46 </t>
  </si>
  <si>
    <t>2454357.3902 </t>
  </si>
  <si>
    <t> 13.09.2007 21:21 </t>
  </si>
  <si>
    <t>9569</t>
  </si>
  <si>
    <t> 0.0520 </t>
  </si>
  <si>
    <t> F.Walter </t>
  </si>
  <si>
    <t>BAVM 193 </t>
  </si>
  <si>
    <t>2454406.2264 </t>
  </si>
  <si>
    <t> 01.11.2007 17:26 </t>
  </si>
  <si>
    <t>9610</t>
  </si>
  <si>
    <t> R.Uhlar </t>
  </si>
  <si>
    <t>OEJV 0094 </t>
  </si>
  <si>
    <t>2454406.2266 </t>
  </si>
  <si>
    <t> 0.0522 </t>
  </si>
  <si>
    <t>2454652.7909 </t>
  </si>
  <si>
    <t> 05.07.2008 06:58 </t>
  </si>
  <si>
    <t>9817</t>
  </si>
  <si>
    <t> 0.0532 </t>
  </si>
  <si>
    <t>JAAVSO 36(2);186 </t>
  </si>
  <si>
    <t>2454751.6537 </t>
  </si>
  <si>
    <t> 12.10.2008 03:41 </t>
  </si>
  <si>
    <t>9900</t>
  </si>
  <si>
    <t> 0.0525 </t>
  </si>
  <si>
    <t>JAAVSO 37(1);44 </t>
  </si>
  <si>
    <t>2455044.6723 </t>
  </si>
  <si>
    <t> 01.08.2009 04:08 </t>
  </si>
  <si>
    <t>10146</t>
  </si>
  <si>
    <t> 0.0539 </t>
  </si>
  <si>
    <t> JAAVSO 38;85 </t>
  </si>
  <si>
    <t>2455049.43614 </t>
  </si>
  <si>
    <t> 05.08.2009 22:28 </t>
  </si>
  <si>
    <t>10150</t>
  </si>
  <si>
    <t> 0.05321 </t>
  </si>
  <si>
    <t>V;R</t>
  </si>
  <si>
    <t>IBVS 6007 </t>
  </si>
  <si>
    <t>2455054.79863 </t>
  </si>
  <si>
    <t> 11.08.2009 07:10 </t>
  </si>
  <si>
    <t>10154.5</t>
  </si>
  <si>
    <t> 0.05563 </t>
  </si>
  <si>
    <t> P.Zasche </t>
  </si>
  <si>
    <t>2455068.49505 </t>
  </si>
  <si>
    <t> 24.08.2009 23:52 </t>
  </si>
  <si>
    <t>10166</t>
  </si>
  <si>
    <t> 0.05409 </t>
  </si>
  <si>
    <t>2455069.6861 </t>
  </si>
  <si>
    <t> 26.08.2009 04:27 </t>
  </si>
  <si>
    <t>10167</t>
  </si>
  <si>
    <t> 0.0540 </t>
  </si>
  <si>
    <t> K.Menzies </t>
  </si>
  <si>
    <t>2455071.47644 </t>
  </si>
  <si>
    <t> 27.08.2009 23:26 </t>
  </si>
  <si>
    <t>10168.5</t>
  </si>
  <si>
    <t> 0.05766 </t>
  </si>
  <si>
    <t>2455105.4205 </t>
  </si>
  <si>
    <t> 30.09.2009 22:05 </t>
  </si>
  <si>
    <t>10197</t>
  </si>
  <si>
    <t> 0.0546 </t>
  </si>
  <si>
    <t> N.Erkan et al. </t>
  </si>
  <si>
    <t>IBVS 5924 </t>
  </si>
  <si>
    <t>2455108.970 </t>
  </si>
  <si>
    <t> 04.10.2009 11:16 </t>
  </si>
  <si>
    <t>10200</t>
  </si>
  <si>
    <t> K.Hirosawa </t>
  </si>
  <si>
    <t>VSB 50 </t>
  </si>
  <si>
    <t>2455778.4084 </t>
  </si>
  <si>
    <t> 04.08.2011 21:48 </t>
  </si>
  <si>
    <t>10762</t>
  </si>
  <si>
    <t> 0.0558 </t>
  </si>
  <si>
    <t> L.Corp </t>
  </si>
  <si>
    <t> JAAVSO 40;975 </t>
  </si>
  <si>
    <t>2455783.1731 </t>
  </si>
  <si>
    <t> 09.08.2011 16:09 </t>
  </si>
  <si>
    <t>10766</t>
  </si>
  <si>
    <t> 0.0560 </t>
  </si>
  <si>
    <t>VSB 53 </t>
  </si>
  <si>
    <t>2455792.7025 </t>
  </si>
  <si>
    <t> 19.08.2011 04:51 </t>
  </si>
  <si>
    <t>10774</t>
  </si>
  <si>
    <t> 0.0564 </t>
  </si>
  <si>
    <t>2456489.5147 </t>
  </si>
  <si>
    <t> 16.07.2013 00:21 </t>
  </si>
  <si>
    <t>11359</t>
  </si>
  <si>
    <t> 0.0594 </t>
  </si>
  <si>
    <t> M.&amp; K.Rätz </t>
  </si>
  <si>
    <t>BAVM 234 </t>
  </si>
  <si>
    <t>2456489.5152 </t>
  </si>
  <si>
    <t> 0.0599 </t>
  </si>
  <si>
    <t> F.Agerer </t>
  </si>
  <si>
    <t>BAVM 232 </t>
  </si>
  <si>
    <t>2456495.4706 </t>
  </si>
  <si>
    <t> 21.07.2013 23:17 </t>
  </si>
  <si>
    <t> 0.0596 </t>
  </si>
  <si>
    <t>2456497.8528 </t>
  </si>
  <si>
    <t> 24.07.2013 08:28 </t>
  </si>
  <si>
    <t> JAAVSO 41;328 </t>
  </si>
  <si>
    <t>2456501.41979 </t>
  </si>
  <si>
    <t> 27.07.2013 22:04 </t>
  </si>
  <si>
    <t> 0.05318 </t>
  </si>
  <si>
    <t> M.Urbanik </t>
  </si>
  <si>
    <t>OEJV 0160 </t>
  </si>
  <si>
    <t>2456539.5424 </t>
  </si>
  <si>
    <t> 04.09.2013 01:01 </t>
  </si>
  <si>
    <t> 0.0597 </t>
  </si>
  <si>
    <t>2456841.4913 </t>
  </si>
  <si>
    <t> 02.07.2014 23:47 </t>
  </si>
  <si>
    <t> 0.0580 </t>
  </si>
  <si>
    <t>BAVM 238 </t>
  </si>
  <si>
    <t>BAD?</t>
  </si>
  <si>
    <t>JAVSO..43..238</t>
  </si>
  <si>
    <t>JAVSO..44..164</t>
  </si>
  <si>
    <t>JAVSO..45..121</t>
  </si>
  <si>
    <t>JAVSO..45..215</t>
  </si>
  <si>
    <t>JAVSO..46..184</t>
  </si>
  <si>
    <t>JAVSO..48…87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</si>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</sst>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11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8" fillId="0" borderId="0" xfId="42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Del - O-C Diagr.</a:t>
            </a:r>
          </a:p>
        </c:rich>
      </c:tx>
      <c:layout>
        <c:manualLayout>
          <c:xMode val="edge"/>
          <c:yMode val="edge"/>
          <c:x val="0.3887195121951219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7317073170732"/>
          <c:y val="0.14723926380368099"/>
          <c:w val="0.823170731707317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1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8-46C5-A75F-D20AB8EEC5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6.205887000032817E-2</c:v>
                </c:pt>
                <c:pt idx="1">
                  <c:v>4.4281820002652239E-2</c:v>
                </c:pt>
                <c:pt idx="2">
                  <c:v>6.7201189998741029E-2</c:v>
                </c:pt>
                <c:pt idx="3">
                  <c:v>0.12423735999982455</c:v>
                </c:pt>
                <c:pt idx="4">
                  <c:v>5.6602910000947304E-2</c:v>
                </c:pt>
                <c:pt idx="5">
                  <c:v>1.7968460004340159E-2</c:v>
                </c:pt>
                <c:pt idx="6">
                  <c:v>5.1387970001087524E-2</c:v>
                </c:pt>
                <c:pt idx="7">
                  <c:v>5.5992179997701896E-2</c:v>
                </c:pt>
                <c:pt idx="8">
                  <c:v>7.0850170002813684E-2</c:v>
                </c:pt>
                <c:pt idx="9">
                  <c:v>6.608883000080823E-2</c:v>
                </c:pt>
                <c:pt idx="10">
                  <c:v>6.445438000082504E-2</c:v>
                </c:pt>
                <c:pt idx="11">
                  <c:v>6.6789690001314739E-2</c:v>
                </c:pt>
                <c:pt idx="12">
                  <c:v>0.11478969000017969</c:v>
                </c:pt>
                <c:pt idx="13">
                  <c:v>6.4155240001127822E-2</c:v>
                </c:pt>
                <c:pt idx="14">
                  <c:v>6.8251890003011795E-2</c:v>
                </c:pt>
                <c:pt idx="15">
                  <c:v>2.5125000000116415E-2</c:v>
                </c:pt>
                <c:pt idx="16">
                  <c:v>4.7191409998049494E-2</c:v>
                </c:pt>
                <c:pt idx="17">
                  <c:v>6.5599060002568876E-2</c:v>
                </c:pt>
                <c:pt idx="18">
                  <c:v>6.9940299999871058E-2</c:v>
                </c:pt>
                <c:pt idx="19">
                  <c:v>6.5006710003217449E-2</c:v>
                </c:pt>
                <c:pt idx="20">
                  <c:v>6.521513000188861E-2</c:v>
                </c:pt>
                <c:pt idx="21">
                  <c:v>8.0259310001565609E-2</c:v>
                </c:pt>
                <c:pt idx="22">
                  <c:v>3.9879539999674307E-2</c:v>
                </c:pt>
                <c:pt idx="23">
                  <c:v>5.2915710002707783E-2</c:v>
                </c:pt>
                <c:pt idx="24">
                  <c:v>5.1887549998355098E-2</c:v>
                </c:pt>
                <c:pt idx="25">
                  <c:v>4.036608000023989E-2</c:v>
                </c:pt>
                <c:pt idx="26">
                  <c:v>2.9969110000820365E-2</c:v>
                </c:pt>
                <c:pt idx="27">
                  <c:v>4.1844300001685042E-2</c:v>
                </c:pt>
                <c:pt idx="28">
                  <c:v>-8.1195300008403137E-3</c:v>
                </c:pt>
                <c:pt idx="29">
                  <c:v>-3.96298999839928E-3</c:v>
                </c:pt>
                <c:pt idx="30">
                  <c:v>2.8103420001571067E-2</c:v>
                </c:pt>
                <c:pt idx="31">
                  <c:v>-1.0740040001110174E-2</c:v>
                </c:pt>
                <c:pt idx="32">
                  <c:v>3.6255100058042444E-3</c:v>
                </c:pt>
                <c:pt idx="33">
                  <c:v>7.9688299956615083E-3</c:v>
                </c:pt>
                <c:pt idx="34">
                  <c:v>6.9385899987537414E-3</c:v>
                </c:pt>
                <c:pt idx="35">
                  <c:v>9.9385900030029006E-3</c:v>
                </c:pt>
                <c:pt idx="36">
                  <c:v>3.543696000269847E-2</c:v>
                </c:pt>
                <c:pt idx="37">
                  <c:v>-5.3427599996211939E-3</c:v>
                </c:pt>
                <c:pt idx="38">
                  <c:v>1.2022789996990468E-2</c:v>
                </c:pt>
                <c:pt idx="39">
                  <c:v>1.5022790001239628E-2</c:v>
                </c:pt>
                <c:pt idx="40">
                  <c:v>1.8022789998212829E-2</c:v>
                </c:pt>
                <c:pt idx="41">
                  <c:v>2.1022789995186031E-2</c:v>
                </c:pt>
                <c:pt idx="42">
                  <c:v>2.402278999943519E-2</c:v>
                </c:pt>
                <c:pt idx="43">
                  <c:v>1.3820300002407748E-2</c:v>
                </c:pt>
                <c:pt idx="44">
                  <c:v>1.4820299998973496E-2</c:v>
                </c:pt>
                <c:pt idx="45">
                  <c:v>6.460680000600405E-3</c:v>
                </c:pt>
                <c:pt idx="46">
                  <c:v>-8.5695599991595373E-3</c:v>
                </c:pt>
                <c:pt idx="47">
                  <c:v>2.8544880005938467E-2</c:v>
                </c:pt>
                <c:pt idx="48">
                  <c:v>3.6172200052533299E-3</c:v>
                </c:pt>
                <c:pt idx="49">
                  <c:v>-1.0172299953410402E-3</c:v>
                </c:pt>
                <c:pt idx="50">
                  <c:v>3.9827700020396151E-3</c:v>
                </c:pt>
                <c:pt idx="51">
                  <c:v>-2.2195999998075422E-2</c:v>
                </c:pt>
                <c:pt idx="52">
                  <c:v>7.8040000007604249E-3</c:v>
                </c:pt>
                <c:pt idx="53">
                  <c:v>-3.7428730000101496E-2</c:v>
                </c:pt>
                <c:pt idx="54">
                  <c:v>1.9907800015062094E-3</c:v>
                </c:pt>
                <c:pt idx="55">
                  <c:v>-6.8008000016561709E-3</c:v>
                </c:pt>
                <c:pt idx="56">
                  <c:v>8.0992899966076948E-3</c:v>
                </c:pt>
                <c:pt idx="57">
                  <c:v>2.0775839999259915E-2</c:v>
                </c:pt>
                <c:pt idx="58">
                  <c:v>2.2775839999667369E-2</c:v>
                </c:pt>
                <c:pt idx="59">
                  <c:v>1.292051999917021E-2</c:v>
                </c:pt>
                <c:pt idx="60">
                  <c:v>8.6597000336041674E-4</c:v>
                </c:pt>
                <c:pt idx="61">
                  <c:v>4.865970004175324E-3</c:v>
                </c:pt>
                <c:pt idx="62">
                  <c:v>4.0441499950247817E-3</c:v>
                </c:pt>
                <c:pt idx="63">
                  <c:v>-1.5903000021353364E-3</c:v>
                </c:pt>
                <c:pt idx="64">
                  <c:v>3.4096999952453189E-3</c:v>
                </c:pt>
                <c:pt idx="65">
                  <c:v>-7.8894399994169362E-3</c:v>
                </c:pt>
                <c:pt idx="66">
                  <c:v>2.0803199950023554E-3</c:v>
                </c:pt>
                <c:pt idx="67">
                  <c:v>-1.1648600047919899E-3</c:v>
                </c:pt>
                <c:pt idx="68">
                  <c:v>-1.0433759998704772E-2</c:v>
                </c:pt>
                <c:pt idx="69">
                  <c:v>-1.2068210002325941E-2</c:v>
                </c:pt>
                <c:pt idx="70">
                  <c:v>3.2671000008122064E-3</c:v>
                </c:pt>
                <c:pt idx="71">
                  <c:v>5.6326499980059452E-3</c:v>
                </c:pt>
                <c:pt idx="72">
                  <c:v>-9.0515000192681327E-4</c:v>
                </c:pt>
                <c:pt idx="73">
                  <c:v>-2.303204000054393E-2</c:v>
                </c:pt>
                <c:pt idx="74">
                  <c:v>-2.303204000054393E-2</c:v>
                </c:pt>
                <c:pt idx="75">
                  <c:v>6.417709999368526E-3</c:v>
                </c:pt>
                <c:pt idx="76">
                  <c:v>2.9916799976490438E-3</c:v>
                </c:pt>
                <c:pt idx="77">
                  <c:v>-2.6427699995110743E-3</c:v>
                </c:pt>
                <c:pt idx="78">
                  <c:v>2.0002800010843202E-3</c:v>
                </c:pt>
                <c:pt idx="79">
                  <c:v>7.0666900064679794E-3</c:v>
                </c:pt>
                <c:pt idx="80">
                  <c:v>-1.3290999995660968E-3</c:v>
                </c:pt>
                <c:pt idx="81">
                  <c:v>8.73730999592226E-3</c:v>
                </c:pt>
                <c:pt idx="82">
                  <c:v>4.6840999857522547E-4</c:v>
                </c:pt>
                <c:pt idx="83">
                  <c:v>6.8339599965838715E-3</c:v>
                </c:pt>
                <c:pt idx="84">
                  <c:v>3.803719999268651E-3</c:v>
                </c:pt>
                <c:pt idx="85">
                  <c:v>8.5348200009320863E-3</c:v>
                </c:pt>
                <c:pt idx="86">
                  <c:v>5.3895500022917986E-3</c:v>
                </c:pt>
                <c:pt idx="88">
                  <c:v>6.8274399964138865E-3</c:v>
                </c:pt>
                <c:pt idx="89">
                  <c:v>2.325809997273609E-3</c:v>
                </c:pt>
                <c:pt idx="90">
                  <c:v>4.6611200014012866E-3</c:v>
                </c:pt>
                <c:pt idx="91">
                  <c:v>-1.9733299996005371E-3</c:v>
                </c:pt>
                <c:pt idx="92">
                  <c:v>7.6789099985035136E-3</c:v>
                </c:pt>
                <c:pt idx="93">
                  <c:v>6.0444600021583028E-3</c:v>
                </c:pt>
                <c:pt idx="94">
                  <c:v>-2.5468000239925459E-4</c:v>
                </c:pt>
                <c:pt idx="95">
                  <c:v>-5.2849200001219288E-3</c:v>
                </c:pt>
                <c:pt idx="96">
                  <c:v>-6.5840600000228733E-3</c:v>
                </c:pt>
                <c:pt idx="97">
                  <c:v>1.8415940001432318E-2</c:v>
                </c:pt>
                <c:pt idx="98">
                  <c:v>-2.0981400011805817E-3</c:v>
                </c:pt>
                <c:pt idx="99">
                  <c:v>9.0185999579261988E-4</c:v>
                </c:pt>
                <c:pt idx="100">
                  <c:v>1.2901859998237342E-2</c:v>
                </c:pt>
                <c:pt idx="101">
                  <c:v>9.3338200022117235E-3</c:v>
                </c:pt>
                <c:pt idx="102">
                  <c:v>6.6691300016827881E-3</c:v>
                </c:pt>
                <c:pt idx="103">
                  <c:v>-1.3490000128513202E-4</c:v>
                </c:pt>
                <c:pt idx="104">
                  <c:v>1.2723090003419202E-2</c:v>
                </c:pt>
                <c:pt idx="105">
                  <c:v>-1.2539880000986159E-2</c:v>
                </c:pt>
                <c:pt idx="106">
                  <c:v>-1.1867799985338934E-3</c:v>
                </c:pt>
                <c:pt idx="107">
                  <c:v>-9.4859199962229468E-3</c:v>
                </c:pt>
                <c:pt idx="108">
                  <c:v>8.9460399976815097E-3</c:v>
                </c:pt>
                <c:pt idx="109">
                  <c:v>3.4233600017614663E-3</c:v>
                </c:pt>
                <c:pt idx="110">
                  <c:v>4.0124499937519431E-3</c:v>
                </c:pt>
                <c:pt idx="111">
                  <c:v>-3.6522400041576475E-3</c:v>
                </c:pt>
                <c:pt idx="112">
                  <c:v>-7.3655499945743941E-3</c:v>
                </c:pt>
                <c:pt idx="115">
                  <c:v>2.2084200027165934E-3</c:v>
                </c:pt>
                <c:pt idx="116">
                  <c:v>2.7008600009139627E-3</c:v>
                </c:pt>
                <c:pt idx="118">
                  <c:v>1.5437300025951117E-3</c:v>
                </c:pt>
                <c:pt idx="119">
                  <c:v>1.4168400011840276E-3</c:v>
                </c:pt>
                <c:pt idx="120">
                  <c:v>5.4168400019989349E-3</c:v>
                </c:pt>
                <c:pt idx="121">
                  <c:v>8.4168399989721365E-3</c:v>
                </c:pt>
                <c:pt idx="122">
                  <c:v>5.0361699977656826E-3</c:v>
                </c:pt>
                <c:pt idx="123">
                  <c:v>3.7148000410525128E-4</c:v>
                </c:pt>
                <c:pt idx="124">
                  <c:v>3.8487999991048127E-3</c:v>
                </c:pt>
                <c:pt idx="125">
                  <c:v>2.6338600000599399E-3</c:v>
                </c:pt>
                <c:pt idx="126">
                  <c:v>4.065820001414977E-3</c:v>
                </c:pt>
                <c:pt idx="127">
                  <c:v>-2.3332000273512676E-4</c:v>
                </c:pt>
                <c:pt idx="128">
                  <c:v>5.3886800014879555E-3</c:v>
                </c:pt>
                <c:pt idx="129">
                  <c:v>5.0441800049156882E-3</c:v>
                </c:pt>
                <c:pt idx="130">
                  <c:v>7.2828400006983429E-3</c:v>
                </c:pt>
                <c:pt idx="131">
                  <c:v>4.8568100028205663E-3</c:v>
                </c:pt>
                <c:pt idx="132">
                  <c:v>-3.1885499993222766E-3</c:v>
                </c:pt>
                <c:pt idx="133">
                  <c:v>3.0501099972752854E-3</c:v>
                </c:pt>
                <c:pt idx="134">
                  <c:v>3.4820700020645745E-3</c:v>
                </c:pt>
                <c:pt idx="135">
                  <c:v>6.6418699934729375E-3</c:v>
                </c:pt>
                <c:pt idx="136">
                  <c:v>2.1584000205621123E-4</c:v>
                </c:pt>
                <c:pt idx="137">
                  <c:v>-6.875100007164292E-4</c:v>
                </c:pt>
                <c:pt idx="138">
                  <c:v>4.3124899966642261E-3</c:v>
                </c:pt>
                <c:pt idx="139">
                  <c:v>1.6780399964773096E-3</c:v>
                </c:pt>
                <c:pt idx="140">
                  <c:v>5.5360300029860809E-3</c:v>
                </c:pt>
                <c:pt idx="141">
                  <c:v>-8.3521999986260198E-3</c:v>
                </c:pt>
                <c:pt idx="142">
                  <c:v>-1.9866500006173737E-3</c:v>
                </c:pt>
                <c:pt idx="143">
                  <c:v>2.3788999969838187E-3</c:v>
                </c:pt>
                <c:pt idx="144">
                  <c:v>-7.1286599995801225E-3</c:v>
                </c:pt>
                <c:pt idx="145">
                  <c:v>-2.2555499963345937E-3</c:v>
                </c:pt>
                <c:pt idx="146">
                  <c:v>6.0243999905651435E-4</c:v>
                </c:pt>
                <c:pt idx="147">
                  <c:v>5.638609996822197E-3</c:v>
                </c:pt>
                <c:pt idx="148">
                  <c:v>4.3664499971782789E-3</c:v>
                </c:pt>
                <c:pt idx="149">
                  <c:v>-2.5671399998827837E-3</c:v>
                </c:pt>
                <c:pt idx="150">
                  <c:v>1.4026200005901046E-3</c:v>
                </c:pt>
                <c:pt idx="151">
                  <c:v>-2.1049400020274334E-3</c:v>
                </c:pt>
                <c:pt idx="152">
                  <c:v>7.681700008106418E-4</c:v>
                </c:pt>
                <c:pt idx="153">
                  <c:v>4.768170001625549E-3</c:v>
                </c:pt>
                <c:pt idx="154">
                  <c:v>-8.2900005509145558E-6</c:v>
                </c:pt>
                <c:pt idx="155">
                  <c:v>6.9917100045131519E-3</c:v>
                </c:pt>
                <c:pt idx="156">
                  <c:v>-6.8965200043749064E-3</c:v>
                </c:pt>
                <c:pt idx="157">
                  <c:v>-6.7298000067239627E-4</c:v>
                </c:pt>
                <c:pt idx="158">
                  <c:v>3.327020000142511E-3</c:v>
                </c:pt>
                <c:pt idx="159">
                  <c:v>-7.9986999480752274E-4</c:v>
                </c:pt>
                <c:pt idx="160">
                  <c:v>8.2001300033880398E-3</c:v>
                </c:pt>
                <c:pt idx="161">
                  <c:v>2.0581200005835854E-3</c:v>
                </c:pt>
                <c:pt idx="162">
                  <c:v>5.3544000547844917E-4</c:v>
                </c:pt>
                <c:pt idx="163">
                  <c:v>8.4900799993192777E-3</c:v>
                </c:pt>
                <c:pt idx="164">
                  <c:v>1.8885399986174889E-3</c:v>
                </c:pt>
                <c:pt idx="165">
                  <c:v>-4.6190199936972931E-3</c:v>
                </c:pt>
                <c:pt idx="166">
                  <c:v>3.1120799976633862E-3</c:v>
                </c:pt>
                <c:pt idx="167">
                  <c:v>7.5440400032675825E-3</c:v>
                </c:pt>
                <c:pt idx="168">
                  <c:v>2.1482500014826655E-3</c:v>
                </c:pt>
                <c:pt idx="169">
                  <c:v>-1.1206500057596713E-3</c:v>
                </c:pt>
                <c:pt idx="170">
                  <c:v>-2.3744299978716299E-3</c:v>
                </c:pt>
                <c:pt idx="171">
                  <c:v>5.5802100032451563E-3</c:v>
                </c:pt>
                <c:pt idx="172">
                  <c:v>1.6580210001848172E-2</c:v>
                </c:pt>
                <c:pt idx="173">
                  <c:v>1.9457599992165342E-3</c:v>
                </c:pt>
                <c:pt idx="174">
                  <c:v>1.1423079995438457E-2</c:v>
                </c:pt>
                <c:pt idx="175">
                  <c:v>1.0646620001352858E-2</c:v>
                </c:pt>
                <c:pt idx="176">
                  <c:v>1.1999720001767855E-2</c:v>
                </c:pt>
                <c:pt idx="177">
                  <c:v>1.1111489999166224E-2</c:v>
                </c:pt>
                <c:pt idx="178">
                  <c:v>-2.2994199971435592E-3</c:v>
                </c:pt>
                <c:pt idx="179">
                  <c:v>2.7005800002370961E-3</c:v>
                </c:pt>
                <c:pt idx="180">
                  <c:v>7.4468000020715408E-3</c:v>
                </c:pt>
                <c:pt idx="182">
                  <c:v>1.4401439999346621E-2</c:v>
                </c:pt>
                <c:pt idx="185">
                  <c:v>3.4678500014706515E-3</c:v>
                </c:pt>
                <c:pt idx="186">
                  <c:v>5.4678500018781051E-3</c:v>
                </c:pt>
                <c:pt idx="187">
                  <c:v>8.7065099942265078E-3</c:v>
                </c:pt>
                <c:pt idx="188">
                  <c:v>1.1687099977280013E-3</c:v>
                </c:pt>
                <c:pt idx="189">
                  <c:v>1.4932719997887034E-2</c:v>
                </c:pt>
                <c:pt idx="190">
                  <c:v>1.2790710003173444E-2</c:v>
                </c:pt>
                <c:pt idx="192">
                  <c:v>1.712601999315666E-2</c:v>
                </c:pt>
                <c:pt idx="193">
                  <c:v>1.3968890001706313E-2</c:v>
                </c:pt>
                <c:pt idx="194">
                  <c:v>1.6968889998679515E-2</c:v>
                </c:pt>
                <c:pt idx="195">
                  <c:v>1.8334439999307506E-2</c:v>
                </c:pt>
                <c:pt idx="196">
                  <c:v>1.0923529996944126E-2</c:v>
                </c:pt>
                <c:pt idx="197">
                  <c:v>1.9923529995139688E-2</c:v>
                </c:pt>
                <c:pt idx="198">
                  <c:v>1.0289079997164663E-2</c:v>
                </c:pt>
                <c:pt idx="199">
                  <c:v>1.1289079993730411E-2</c:v>
                </c:pt>
                <c:pt idx="200">
                  <c:v>1.8289079998794477E-2</c:v>
                </c:pt>
                <c:pt idx="201">
                  <c:v>1.2989940005354583E-2</c:v>
                </c:pt>
                <c:pt idx="203">
                  <c:v>4.6605600000475533E-3</c:v>
                </c:pt>
                <c:pt idx="204">
                  <c:v>1.7977490002522245E-2</c:v>
                </c:pt>
                <c:pt idx="205">
                  <c:v>9.3128000007709488E-3</c:v>
                </c:pt>
                <c:pt idx="206">
                  <c:v>1.1312800001178402E-2</c:v>
                </c:pt>
                <c:pt idx="207">
                  <c:v>1.4312799998151604E-2</c:v>
                </c:pt>
                <c:pt idx="208">
                  <c:v>1.4312799998151604E-2</c:v>
                </c:pt>
                <c:pt idx="209">
                  <c:v>1.4312799998151604E-2</c:v>
                </c:pt>
                <c:pt idx="210">
                  <c:v>1.531280000199331E-2</c:v>
                </c:pt>
                <c:pt idx="211">
                  <c:v>1.531280000199331E-2</c:v>
                </c:pt>
                <c:pt idx="212">
                  <c:v>1.6312799998559058E-2</c:v>
                </c:pt>
                <c:pt idx="213">
                  <c:v>1.8312799998966511E-2</c:v>
                </c:pt>
                <c:pt idx="214">
                  <c:v>2.0312799999373965E-2</c:v>
                </c:pt>
                <c:pt idx="215">
                  <c:v>2.0312799999373965E-2</c:v>
                </c:pt>
                <c:pt idx="216">
                  <c:v>2.0312799999373965E-2</c:v>
                </c:pt>
                <c:pt idx="217">
                  <c:v>2.3312800003623124E-2</c:v>
                </c:pt>
                <c:pt idx="218">
                  <c:v>1.2282560004678089E-2</c:v>
                </c:pt>
                <c:pt idx="221">
                  <c:v>1.8521220001275651E-2</c:v>
                </c:pt>
                <c:pt idx="222">
                  <c:v>1.301365999825066E-2</c:v>
                </c:pt>
                <c:pt idx="223">
                  <c:v>2.2013659996446222E-2</c:v>
                </c:pt>
                <c:pt idx="224">
                  <c:v>1.8856530004995875E-2</c:v>
                </c:pt>
                <c:pt idx="225">
                  <c:v>2.385653000237653E-2</c:v>
                </c:pt>
                <c:pt idx="226">
                  <c:v>1.7095189999963623E-2</c:v>
                </c:pt>
                <c:pt idx="227">
                  <c:v>2.2415380000893492E-2</c:v>
                </c:pt>
                <c:pt idx="228">
                  <c:v>1.4288489997852594E-2</c:v>
                </c:pt>
                <c:pt idx="229">
                  <c:v>1.9258250002167188E-2</c:v>
                </c:pt>
                <c:pt idx="230">
                  <c:v>1.8702070003200788E-2</c:v>
                </c:pt>
                <c:pt idx="231">
                  <c:v>1.7641589998675045E-2</c:v>
                </c:pt>
                <c:pt idx="233">
                  <c:v>1.9499580004776362E-2</c:v>
                </c:pt>
                <c:pt idx="234">
                  <c:v>1.9834889993944671E-2</c:v>
                </c:pt>
                <c:pt idx="235">
                  <c:v>1.5581109997583553E-2</c:v>
                </c:pt>
                <c:pt idx="236">
                  <c:v>2.1200440001848619E-2</c:v>
                </c:pt>
                <c:pt idx="237">
                  <c:v>1.4916419997462071E-2</c:v>
                </c:pt>
                <c:pt idx="238">
                  <c:v>2.0901300005789381E-2</c:v>
                </c:pt>
                <c:pt idx="239">
                  <c:v>2.0378619999974035E-2</c:v>
                </c:pt>
                <c:pt idx="240">
                  <c:v>2.2982829999818932E-2</c:v>
                </c:pt>
                <c:pt idx="241">
                  <c:v>1.2602160000824369E-2</c:v>
                </c:pt>
                <c:pt idx="242">
                  <c:v>1.8780339996737894E-2</c:v>
                </c:pt>
                <c:pt idx="243">
                  <c:v>2.5656120000348892E-2</c:v>
                </c:pt>
                <c:pt idx="244">
                  <c:v>2.5722530001075938E-2</c:v>
                </c:pt>
                <c:pt idx="245">
                  <c:v>2.4169609998352826E-2</c:v>
                </c:pt>
                <c:pt idx="246">
                  <c:v>5.6489800001145341E-2</c:v>
                </c:pt>
                <c:pt idx="247">
                  <c:v>2.5776490001589991E-2</c:v>
                </c:pt>
                <c:pt idx="248">
                  <c:v>1.9253809994552284E-2</c:v>
                </c:pt>
                <c:pt idx="249">
                  <c:v>2.1589119998679962E-2</c:v>
                </c:pt>
                <c:pt idx="250">
                  <c:v>2.7208449995669071E-2</c:v>
                </c:pt>
                <c:pt idx="251">
                  <c:v>2.4117729997669812E-2</c:v>
                </c:pt>
                <c:pt idx="252">
                  <c:v>2.8721939997922163E-2</c:v>
                </c:pt>
                <c:pt idx="253">
                  <c:v>2.1514380001462996E-2</c:v>
                </c:pt>
                <c:pt idx="254">
                  <c:v>1.7326149994914886E-2</c:v>
                </c:pt>
                <c:pt idx="255">
                  <c:v>2.0902790005493443E-2</c:v>
                </c:pt>
                <c:pt idx="256">
                  <c:v>3.2902790000662208E-2</c:v>
                </c:pt>
                <c:pt idx="257">
                  <c:v>2.5633889999880921E-2</c:v>
                </c:pt>
                <c:pt idx="258">
                  <c:v>3.4364989995083306E-2</c:v>
                </c:pt>
                <c:pt idx="259">
                  <c:v>1.8603650001750793E-2</c:v>
                </c:pt>
                <c:pt idx="260">
                  <c:v>3.0334750001202337E-2</c:v>
                </c:pt>
                <c:pt idx="261">
                  <c:v>2.6878479999140836E-2</c:v>
                </c:pt>
                <c:pt idx="262">
                  <c:v>2.3102020000806078E-2</c:v>
                </c:pt>
                <c:pt idx="263">
                  <c:v>1.9467570004053414E-2</c:v>
                </c:pt>
                <c:pt idx="264">
                  <c:v>2.1213790001638699E-2</c:v>
                </c:pt>
                <c:pt idx="265">
                  <c:v>2.0549100001517218E-2</c:v>
                </c:pt>
                <c:pt idx="266">
                  <c:v>2.0455120000406168E-2</c:v>
                </c:pt>
                <c:pt idx="267">
                  <c:v>2.6491289994737599E-2</c:v>
                </c:pt>
                <c:pt idx="268">
                  <c:v>3.3237509996979497E-2</c:v>
                </c:pt>
                <c:pt idx="269">
                  <c:v>2.4334159999853E-2</c:v>
                </c:pt>
                <c:pt idx="270">
                  <c:v>2.7258560003247112E-2</c:v>
                </c:pt>
                <c:pt idx="271">
                  <c:v>2.2735879996616859E-2</c:v>
                </c:pt>
                <c:pt idx="272">
                  <c:v>2.6977210000040941E-2</c:v>
                </c:pt>
                <c:pt idx="273">
                  <c:v>3.2647830004862044E-2</c:v>
                </c:pt>
                <c:pt idx="274">
                  <c:v>3.1221800003550015E-2</c:v>
                </c:pt>
                <c:pt idx="275">
                  <c:v>3.6221800000930671E-2</c:v>
                </c:pt>
                <c:pt idx="276">
                  <c:v>4.8499299999093637E-2</c:v>
                </c:pt>
                <c:pt idx="277">
                  <c:v>2.4611069995444268E-2</c:v>
                </c:pt>
                <c:pt idx="278">
                  <c:v>3.2200159999774769E-2</c:v>
                </c:pt>
                <c:pt idx="279">
                  <c:v>4.4169920001877472E-2</c:v>
                </c:pt>
                <c:pt idx="280">
                  <c:v>3.3302740004728548E-2</c:v>
                </c:pt>
                <c:pt idx="281">
                  <c:v>5.3954980001435615E-2</c:v>
                </c:pt>
                <c:pt idx="282">
                  <c:v>4.1834019997622818E-2</c:v>
                </c:pt>
                <c:pt idx="283">
                  <c:v>3.4776210006384645E-2</c:v>
                </c:pt>
                <c:pt idx="284">
                  <c:v>4.2223290001857094E-2</c:v>
                </c:pt>
                <c:pt idx="285">
                  <c:v>3.0446829994616564E-2</c:v>
                </c:pt>
                <c:pt idx="286">
                  <c:v>3.6685490005766042E-2</c:v>
                </c:pt>
                <c:pt idx="287">
                  <c:v>4.7386350001033861E-2</c:v>
                </c:pt>
                <c:pt idx="288">
                  <c:v>4.7932749999745283E-2</c:v>
                </c:pt>
                <c:pt idx="289">
                  <c:v>4.9298300000373274E-2</c:v>
                </c:pt>
                <c:pt idx="290">
                  <c:v>3.8842030000523664E-2</c:v>
                </c:pt>
                <c:pt idx="291">
                  <c:v>3.3035330001439434E-2</c:v>
                </c:pt>
                <c:pt idx="292">
                  <c:v>3.9908439997816458E-2</c:v>
                </c:pt>
                <c:pt idx="293">
                  <c:v>4.8754839997855015E-2</c:v>
                </c:pt>
                <c:pt idx="294">
                  <c:v>5.0154839998867828E-2</c:v>
                </c:pt>
                <c:pt idx="295">
                  <c:v>4.4566609998582862E-2</c:v>
                </c:pt>
                <c:pt idx="297">
                  <c:v>4.9790149998443667E-2</c:v>
                </c:pt>
                <c:pt idx="298">
                  <c:v>4.2663259999244474E-2</c:v>
                </c:pt>
                <c:pt idx="299">
                  <c:v>4.5557419995020609E-2</c:v>
                </c:pt>
                <c:pt idx="300">
                  <c:v>4.4400289996701758E-2</c:v>
                </c:pt>
                <c:pt idx="301">
                  <c:v>5.097692999697756E-2</c:v>
                </c:pt>
                <c:pt idx="302">
                  <c:v>5.1850040006684139E-2</c:v>
                </c:pt>
                <c:pt idx="303">
                  <c:v>5.1819799999066163E-2</c:v>
                </c:pt>
                <c:pt idx="304">
                  <c:v>4.9677789997076616E-2</c:v>
                </c:pt>
                <c:pt idx="305">
                  <c:v>4.8520659998757765E-2</c:v>
                </c:pt>
                <c:pt idx="306">
                  <c:v>4.5490420001442544E-2</c:v>
                </c:pt>
                <c:pt idx="307">
                  <c:v>5.6713959995249752E-2</c:v>
                </c:pt>
                <c:pt idx="308">
                  <c:v>6.1565429998154286E-2</c:v>
                </c:pt>
                <c:pt idx="309">
                  <c:v>5.1677199997357093E-2</c:v>
                </c:pt>
                <c:pt idx="310">
                  <c:v>4.501250999601325E-2</c:v>
                </c:pt>
                <c:pt idx="311">
                  <c:v>5.4504950006958097E-2</c:v>
                </c:pt>
                <c:pt idx="312">
                  <c:v>5.8096709995879792E-2</c:v>
                </c:pt>
                <c:pt idx="313">
                  <c:v>4.0498430003935937E-2</c:v>
                </c:pt>
                <c:pt idx="315">
                  <c:v>5.4863980003574397E-2</c:v>
                </c:pt>
                <c:pt idx="316">
                  <c:v>4.6833740001602564E-2</c:v>
                </c:pt>
                <c:pt idx="317">
                  <c:v>5.153460000292398E-2</c:v>
                </c:pt>
                <c:pt idx="318">
                  <c:v>4.7900149998895358E-2</c:v>
                </c:pt>
                <c:pt idx="319">
                  <c:v>5.5618799997319002E-2</c:v>
                </c:pt>
                <c:pt idx="320">
                  <c:v>4.7884350002277642E-2</c:v>
                </c:pt>
                <c:pt idx="321">
                  <c:v>5.0588559999596328E-2</c:v>
                </c:pt>
                <c:pt idx="322">
                  <c:v>5.5588559996976983E-2</c:v>
                </c:pt>
                <c:pt idx="323">
                  <c:v>4.6685209999850485E-2</c:v>
                </c:pt>
                <c:pt idx="324">
                  <c:v>5.3177649999270216E-2</c:v>
                </c:pt>
                <c:pt idx="325">
                  <c:v>5.0020520000543911E-2</c:v>
                </c:pt>
                <c:pt idx="326">
                  <c:v>5.3020519997517113E-2</c:v>
                </c:pt>
                <c:pt idx="328">
                  <c:v>5.072138000105042E-2</c:v>
                </c:pt>
                <c:pt idx="329">
                  <c:v>4.7008070003357716E-2</c:v>
                </c:pt>
                <c:pt idx="330">
                  <c:v>4.8267779995512683E-2</c:v>
                </c:pt>
                <c:pt idx="332">
                  <c:v>5.9252660001220647E-2</c:v>
                </c:pt>
                <c:pt idx="333">
                  <c:v>4.7110649997193832E-2</c:v>
                </c:pt>
                <c:pt idx="334">
                  <c:v>4.9841749998449814E-2</c:v>
                </c:pt>
                <c:pt idx="336">
                  <c:v>5.5177059999550693E-2</c:v>
                </c:pt>
                <c:pt idx="337">
                  <c:v>5.2877919995808043E-2</c:v>
                </c:pt>
                <c:pt idx="338">
                  <c:v>4.2596569997840561E-2</c:v>
                </c:pt>
                <c:pt idx="339">
                  <c:v>5.2729390001331922E-2</c:v>
                </c:pt>
                <c:pt idx="340">
                  <c:v>4.4120380000094883E-2</c:v>
                </c:pt>
                <c:pt idx="341">
                  <c:v>4.358782999770483E-2</c:v>
                </c:pt>
                <c:pt idx="342">
                  <c:v>4.4676919998892117E-2</c:v>
                </c:pt>
                <c:pt idx="343">
                  <c:v>5.7797289999143686E-2</c:v>
                </c:pt>
                <c:pt idx="344">
                  <c:v>4.0401500002190005E-2</c:v>
                </c:pt>
                <c:pt idx="345">
                  <c:v>4.913259999739239E-2</c:v>
                </c:pt>
                <c:pt idx="346">
                  <c:v>4.7863699997833464E-2</c:v>
                </c:pt>
                <c:pt idx="347">
                  <c:v>5.0199010001961142E-2</c:v>
                </c:pt>
                <c:pt idx="352">
                  <c:v>4.5388279999315273E-2</c:v>
                </c:pt>
                <c:pt idx="353">
                  <c:v>4.8588279998512007E-2</c:v>
                </c:pt>
                <c:pt idx="354">
                  <c:v>4.4553829997312278E-2</c:v>
                </c:pt>
                <c:pt idx="356">
                  <c:v>5.2355549996718764E-2</c:v>
                </c:pt>
                <c:pt idx="359">
                  <c:v>4.8475920004420914E-2</c:v>
                </c:pt>
                <c:pt idx="361">
                  <c:v>5.066433000320103E-2</c:v>
                </c:pt>
                <c:pt idx="363">
                  <c:v>5.1399639996816404E-2</c:v>
                </c:pt>
                <c:pt idx="365">
                  <c:v>5.198958999972092E-2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8-46C5-A75F-D20AB8EEC5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87">
                  <c:v>4.6568199977627955E-3</c:v>
                </c:pt>
                <c:pt idx="114">
                  <c:v>2.0842000230913982E-4</c:v>
                </c:pt>
                <c:pt idx="117">
                  <c:v>-2.4562699982197955E-3</c:v>
                </c:pt>
                <c:pt idx="181">
                  <c:v>1.0843449999811128E-2</c:v>
                </c:pt>
                <c:pt idx="183">
                  <c:v>1.0378759994637221E-2</c:v>
                </c:pt>
                <c:pt idx="184">
                  <c:v>1.190986000437988E-2</c:v>
                </c:pt>
                <c:pt idx="296">
                  <c:v>4.2624599998816848E-2</c:v>
                </c:pt>
                <c:pt idx="314">
                  <c:v>4.9290870003460441E-2</c:v>
                </c:pt>
                <c:pt idx="327">
                  <c:v>4.8144060005142819E-2</c:v>
                </c:pt>
                <c:pt idx="335">
                  <c:v>4.5299739998881705E-2</c:v>
                </c:pt>
                <c:pt idx="384">
                  <c:v>5.9356489997298922E-2</c:v>
                </c:pt>
                <c:pt idx="385">
                  <c:v>5.9856489999219775E-2</c:v>
                </c:pt>
                <c:pt idx="386">
                  <c:v>5.9622040003887378E-2</c:v>
                </c:pt>
                <c:pt idx="390">
                  <c:v>5.9727109997766092E-2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8-46C5-A75F-D20AB8EEC5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91">
                  <c:v>1.3902480000979267E-2</c:v>
                </c:pt>
                <c:pt idx="202">
                  <c:v>1.5232810001180042E-2</c:v>
                </c:pt>
                <c:pt idx="219">
                  <c:v>1.595567000185838E-2</c:v>
                </c:pt>
                <c:pt idx="220">
                  <c:v>1.6021219998947345E-2</c:v>
                </c:pt>
                <c:pt idx="232">
                  <c:v>1.6680249995260965E-2</c:v>
                </c:pt>
                <c:pt idx="348">
                  <c:v>4.4824359996709973E-2</c:v>
                </c:pt>
                <c:pt idx="349">
                  <c:v>4.4886559997394215E-2</c:v>
                </c:pt>
                <c:pt idx="350">
                  <c:v>4.5533639997302089E-2</c:v>
                </c:pt>
                <c:pt idx="351">
                  <c:v>4.4476510003732983E-2</c:v>
                </c:pt>
                <c:pt idx="355">
                  <c:v>4.5766460003505927E-2</c:v>
                </c:pt>
                <c:pt idx="357">
                  <c:v>4.488683000090532E-2</c:v>
                </c:pt>
                <c:pt idx="358">
                  <c:v>4.8958599996694829E-2</c:v>
                </c:pt>
                <c:pt idx="360">
                  <c:v>4.5033909998892341E-2</c:v>
                </c:pt>
                <c:pt idx="362">
                  <c:v>5.0732319999951869E-2</c:v>
                </c:pt>
                <c:pt idx="364">
                  <c:v>5.0646720002987422E-2</c:v>
                </c:pt>
                <c:pt idx="366">
                  <c:v>5.2057100001547951E-2</c:v>
                </c:pt>
                <c:pt idx="367">
                  <c:v>5.2217099997506011E-2</c:v>
                </c:pt>
                <c:pt idx="368">
                  <c:v>5.2267099999880884E-2</c:v>
                </c:pt>
                <c:pt idx="369">
                  <c:v>5.3220870002405718E-2</c:v>
                </c:pt>
                <c:pt idx="370">
                  <c:v>5.2489000001514796E-2</c:v>
                </c:pt>
                <c:pt idx="371">
                  <c:v>5.387405999499606E-2</c:v>
                </c:pt>
                <c:pt idx="372">
                  <c:v>5.3206499993393663E-2</c:v>
                </c:pt>
                <c:pt idx="373">
                  <c:v>5.5625494998821523E-2</c:v>
                </c:pt>
                <c:pt idx="374">
                  <c:v>5.4086259995528962E-2</c:v>
                </c:pt>
                <c:pt idx="375">
                  <c:v>5.4009369996492751E-2</c:v>
                </c:pt>
                <c:pt idx="376">
                  <c:v>5.7659034995594993E-2</c:v>
                </c:pt>
                <c:pt idx="377">
                  <c:v>5.4602669995801989E-2</c:v>
                </c:pt>
                <c:pt idx="379">
                  <c:v>5.5809819998103194E-2</c:v>
                </c:pt>
                <c:pt idx="380">
                  <c:v>5.5809819998103194E-2</c:v>
                </c:pt>
                <c:pt idx="381">
                  <c:v>5.6002259996603243E-2</c:v>
                </c:pt>
                <c:pt idx="382">
                  <c:v>5.6387140000879299E-2</c:v>
                </c:pt>
                <c:pt idx="383">
                  <c:v>5.6387140000879299E-2</c:v>
                </c:pt>
                <c:pt idx="387">
                  <c:v>5.9568260003288742E-2</c:v>
                </c:pt>
                <c:pt idx="388">
                  <c:v>5.3177590001723729E-2</c:v>
                </c:pt>
                <c:pt idx="389">
                  <c:v>5.8067589998245239E-2</c:v>
                </c:pt>
                <c:pt idx="391">
                  <c:v>5.7960495003499091E-2</c:v>
                </c:pt>
                <c:pt idx="392">
                  <c:v>6.5069570002378896E-2</c:v>
                </c:pt>
                <c:pt idx="393">
                  <c:v>6.6473779996158555E-2</c:v>
                </c:pt>
                <c:pt idx="394">
                  <c:v>6.5861769995535724E-2</c:v>
                </c:pt>
                <c:pt idx="395">
                  <c:v>6.7898360000981484E-2</c:v>
                </c:pt>
                <c:pt idx="396">
                  <c:v>6.8730319995665923E-2</c:v>
                </c:pt>
                <c:pt idx="397">
                  <c:v>6.9465629996557254E-2</c:v>
                </c:pt>
                <c:pt idx="398">
                  <c:v>6.8689350002387073E-2</c:v>
                </c:pt>
                <c:pt idx="399">
                  <c:v>6.8812890000117477E-2</c:v>
                </c:pt>
                <c:pt idx="400">
                  <c:v>7.1812299996963702E-2</c:v>
                </c:pt>
                <c:pt idx="401">
                  <c:v>7.197450000239769E-2</c:v>
                </c:pt>
                <c:pt idx="402">
                  <c:v>6.9602249997842591E-2</c:v>
                </c:pt>
                <c:pt idx="403">
                  <c:v>7.4602250002499204E-2</c:v>
                </c:pt>
                <c:pt idx="404">
                  <c:v>7.5757070000690874E-2</c:v>
                </c:pt>
                <c:pt idx="405">
                  <c:v>7.6896590006072074E-2</c:v>
                </c:pt>
                <c:pt idx="406">
                  <c:v>7.8032760000496637E-2</c:v>
                </c:pt>
                <c:pt idx="407">
                  <c:v>8.0712750001111999E-2</c:v>
                </c:pt>
                <c:pt idx="408">
                  <c:v>8.09514099964872E-2</c:v>
                </c:pt>
                <c:pt idx="409">
                  <c:v>8.1210260002990253E-2</c:v>
                </c:pt>
                <c:pt idx="410">
                  <c:v>8.6533980000240263E-2</c:v>
                </c:pt>
                <c:pt idx="411">
                  <c:v>8.6770149995572865E-2</c:v>
                </c:pt>
                <c:pt idx="412">
                  <c:v>8.7066799998865463E-2</c:v>
                </c:pt>
                <c:pt idx="413">
                  <c:v>9.1530040001089219E-2</c:v>
                </c:pt>
                <c:pt idx="414">
                  <c:v>9.1823340000701137E-2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28-46C5-A75F-D20AB8EEC5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28-46C5-A75F-D20AB8EEC5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28-46C5-A75F-D20AB8EEC5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  <c:pt idx="331">
                  <c:v>4.9167780001880601E-2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28-46C5-A75F-D20AB8EEC5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37">
                  <c:v>3.20032021091715E-2</c:v>
                </c:pt>
                <c:pt idx="338">
                  <c:v>3.3682832645173306E-2</c:v>
                </c:pt>
                <c:pt idx="339">
                  <c:v>3.4167191218345917E-2</c:v>
                </c:pt>
                <c:pt idx="340">
                  <c:v>3.6581171849157809E-2</c:v>
                </c:pt>
                <c:pt idx="341">
                  <c:v>3.8885781189253302E-2</c:v>
                </c:pt>
                <c:pt idx="342">
                  <c:v>3.9034213655225553E-2</c:v>
                </c:pt>
                <c:pt idx="343">
                  <c:v>4.112008041388826E-2</c:v>
                </c:pt>
                <c:pt idx="344">
                  <c:v>4.1206014999451146E-2</c:v>
                </c:pt>
                <c:pt idx="345">
                  <c:v>4.1284137349962863E-2</c:v>
                </c:pt>
                <c:pt idx="346">
                  <c:v>4.1362259700474566E-2</c:v>
                </c:pt>
                <c:pt idx="347">
                  <c:v>4.1526316636549168E-2</c:v>
                </c:pt>
                <c:pt idx="348">
                  <c:v>4.2971580121015832E-2</c:v>
                </c:pt>
                <c:pt idx="349">
                  <c:v>4.3127824822039251E-2</c:v>
                </c:pt>
                <c:pt idx="350">
                  <c:v>4.334656740347205E-2</c:v>
                </c:pt>
                <c:pt idx="351">
                  <c:v>4.3479375399341963E-2</c:v>
                </c:pt>
                <c:pt idx="352">
                  <c:v>4.3534061044700159E-2</c:v>
                </c:pt>
                <c:pt idx="353">
                  <c:v>4.3534061044700159E-2</c:v>
                </c:pt>
                <c:pt idx="354">
                  <c:v>4.3573122219956018E-2</c:v>
                </c:pt>
                <c:pt idx="355">
                  <c:v>4.3830925976644661E-2</c:v>
                </c:pt>
                <c:pt idx="356">
                  <c:v>4.3979358442616912E-2</c:v>
                </c:pt>
                <c:pt idx="357">
                  <c:v>4.5916792735307368E-2</c:v>
                </c:pt>
                <c:pt idx="358">
                  <c:v>4.5971478380665565E-2</c:v>
                </c:pt>
                <c:pt idx="359">
                  <c:v>4.6065225201279619E-2</c:v>
                </c:pt>
                <c:pt idx="360">
                  <c:v>4.6135535316740153E-2</c:v>
                </c:pt>
                <c:pt idx="361">
                  <c:v>4.7869851498100163E-2</c:v>
                </c:pt>
                <c:pt idx="362">
                  <c:v>4.7940161613560697E-2</c:v>
                </c:pt>
                <c:pt idx="363">
                  <c:v>4.8033908434174752E-2</c:v>
                </c:pt>
                <c:pt idx="364">
                  <c:v>4.8252651015607551E-2</c:v>
                </c:pt>
                <c:pt idx="365">
                  <c:v>4.8385459011477464E-2</c:v>
                </c:pt>
                <c:pt idx="366">
                  <c:v>4.8705760648575472E-2</c:v>
                </c:pt>
                <c:pt idx="367">
                  <c:v>4.8705760648575472E-2</c:v>
                </c:pt>
                <c:pt idx="368">
                  <c:v>4.8705760648575472E-2</c:v>
                </c:pt>
                <c:pt idx="369">
                  <c:v>5.0322893304167907E-2</c:v>
                </c:pt>
                <c:pt idx="370">
                  <c:v>5.097130881341512E-2</c:v>
                </c:pt>
                <c:pt idx="371">
                  <c:v>5.2893118636003225E-2</c:v>
                </c:pt>
                <c:pt idx="372">
                  <c:v>5.2924367576207915E-2</c:v>
                </c:pt>
                <c:pt idx="373">
                  <c:v>5.2959522633938175E-2</c:v>
                </c:pt>
                <c:pt idx="374">
                  <c:v>5.3049363337026645E-2</c:v>
                </c:pt>
                <c:pt idx="375">
                  <c:v>5.3057175572077828E-2</c:v>
                </c:pt>
                <c:pt idx="376">
                  <c:v>5.3068893924654581E-2</c:v>
                </c:pt>
                <c:pt idx="377">
                  <c:v>5.329154262361295E-2</c:v>
                </c:pt>
                <c:pt idx="378">
                  <c:v>5.3314979328766471E-2</c:v>
                </c:pt>
                <c:pt idx="379">
                  <c:v>5.7705455427524671E-2</c:v>
                </c:pt>
                <c:pt idx="380">
                  <c:v>5.7705455427524671E-2</c:v>
                </c:pt>
                <c:pt idx="381">
                  <c:v>5.7736704367729361E-2</c:v>
                </c:pt>
                <c:pt idx="382">
                  <c:v>5.7799202248138726E-2</c:v>
                </c:pt>
                <c:pt idx="383">
                  <c:v>5.7799202248138726E-2</c:v>
                </c:pt>
                <c:pt idx="384">
                  <c:v>6.2369359753073866E-2</c:v>
                </c:pt>
                <c:pt idx="385">
                  <c:v>6.2369359753073866E-2</c:v>
                </c:pt>
                <c:pt idx="386">
                  <c:v>6.2408420928329725E-2</c:v>
                </c:pt>
                <c:pt idx="387">
                  <c:v>6.2424045398432063E-2</c:v>
                </c:pt>
                <c:pt idx="388">
                  <c:v>6.2447482103585569E-2</c:v>
                </c:pt>
                <c:pt idx="389">
                  <c:v>6.2447482103585569E-2</c:v>
                </c:pt>
                <c:pt idx="390">
                  <c:v>6.2697473625223057E-2</c:v>
                </c:pt>
                <c:pt idx="391">
                  <c:v>6.4677875210694943E-2</c:v>
                </c:pt>
                <c:pt idx="392">
                  <c:v>6.7275443365209367E-2</c:v>
                </c:pt>
                <c:pt idx="393">
                  <c:v>6.7361377950772239E-2</c:v>
                </c:pt>
                <c:pt idx="394">
                  <c:v>6.7431688066232787E-2</c:v>
                </c:pt>
                <c:pt idx="395">
                  <c:v>6.9533179294997832E-2</c:v>
                </c:pt>
                <c:pt idx="396">
                  <c:v>6.9814419756839996E-2</c:v>
                </c:pt>
                <c:pt idx="397">
                  <c:v>6.9978476692914585E-2</c:v>
                </c:pt>
                <c:pt idx="398">
                  <c:v>7.1947159925809731E-2</c:v>
                </c:pt>
                <c:pt idx="399">
                  <c:v>7.2056531216526123E-2</c:v>
                </c:pt>
                <c:pt idx="400">
                  <c:v>7.464238101846378E-2</c:v>
                </c:pt>
                <c:pt idx="401">
                  <c:v>7.47986257194872E-2</c:v>
                </c:pt>
                <c:pt idx="402">
                  <c:v>7.4993931595766491E-2</c:v>
                </c:pt>
                <c:pt idx="403">
                  <c:v>7.4993931595766491E-2</c:v>
                </c:pt>
                <c:pt idx="404">
                  <c:v>7.7040737179173327E-2</c:v>
                </c:pt>
                <c:pt idx="405">
                  <c:v>7.7290728700810815E-2</c:v>
                </c:pt>
                <c:pt idx="406">
                  <c:v>7.7657903748215851E-2</c:v>
                </c:pt>
                <c:pt idx="407">
                  <c:v>7.9290660873910637E-2</c:v>
                </c:pt>
                <c:pt idx="408">
                  <c:v>7.9337534284217665E-2</c:v>
                </c:pt>
                <c:pt idx="409">
                  <c:v>7.9610962511008646E-2</c:v>
                </c:pt>
                <c:pt idx="410">
                  <c:v>8.1579645743903792E-2</c:v>
                </c:pt>
                <c:pt idx="411">
                  <c:v>8.1946820791308828E-2</c:v>
                </c:pt>
                <c:pt idx="412">
                  <c:v>8.2064004317076403E-2</c:v>
                </c:pt>
                <c:pt idx="413">
                  <c:v>8.428267907160901E-2</c:v>
                </c:pt>
                <c:pt idx="414">
                  <c:v>8.4517046123144146E-2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28-46C5-A75F-D20AB8EEC5E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Active!$F$21:$F$1295</c:f>
              <c:numCache>
                <c:formatCode>General</c:formatCode>
                <c:ptCount val="1275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Active!$U$21:$U$1295</c:f>
              <c:numCache>
                <c:formatCode>General</c:formatCode>
                <c:ptCount val="1275"/>
                <c:pt idx="378">
                  <c:v>3.0722000003152061E-2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28-46C5-A75F-D20AB8EE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2504"/>
        <c:axId val="1"/>
      </c:scatterChart>
      <c:valAx>
        <c:axId val="606652504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414634146341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2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15853658536586"/>
          <c:y val="0.92024539877300615"/>
          <c:w val="0.7637195121951219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Del - O-C Diagr.</a:t>
            </a:r>
          </a:p>
        </c:rich>
      </c:tx>
      <c:layout>
        <c:manualLayout>
          <c:xMode val="edge"/>
          <c:yMode val="edge"/>
          <c:x val="0.3896505630860069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678942920199375"/>
          <c:w val="0.815830740806252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1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CA-42EF-A75A-30C2A6EC50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74">
                    <c:v>0</c:v>
                  </c:pt>
                  <c:pt idx="82">
                    <c:v>0</c:v>
                  </c:pt>
                  <c:pt idx="84">
                    <c:v>0</c:v>
                  </c:pt>
                  <c:pt idx="94">
                    <c:v>6.0000000000000001E-3</c:v>
                  </c:pt>
                  <c:pt idx="96">
                    <c:v>0</c:v>
                  </c:pt>
                  <c:pt idx="100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7">
                    <c:v>0</c:v>
                  </c:pt>
                  <c:pt idx="109">
                    <c:v>0</c:v>
                  </c:pt>
                  <c:pt idx="113">
                    <c:v>0</c:v>
                  </c:pt>
                  <c:pt idx="276">
                    <c:v>6.0000000000000001E-3</c:v>
                  </c:pt>
                  <c:pt idx="278">
                    <c:v>7.0000000000000001E-3</c:v>
                  </c:pt>
                  <c:pt idx="279">
                    <c:v>6.0000000000000001E-3</c:v>
                  </c:pt>
                  <c:pt idx="280">
                    <c:v>6.0000000000000001E-3</c:v>
                  </c:pt>
                  <c:pt idx="281">
                    <c:v>5.0000000000000001E-3</c:v>
                  </c:pt>
                  <c:pt idx="283">
                    <c:v>4.0000000000000001E-3</c:v>
                  </c:pt>
                  <c:pt idx="285">
                    <c:v>3.0000000000000001E-3</c:v>
                  </c:pt>
                  <c:pt idx="289">
                    <c:v>6.0000000000000001E-3</c:v>
                  </c:pt>
                  <c:pt idx="291">
                    <c:v>6.0000000000000001E-3</c:v>
                  </c:pt>
                  <c:pt idx="293">
                    <c:v>0</c:v>
                  </c:pt>
                  <c:pt idx="294">
                    <c:v>0</c:v>
                  </c:pt>
                  <c:pt idx="297">
                    <c:v>6.0000000000000001E-3</c:v>
                  </c:pt>
                  <c:pt idx="299">
                    <c:v>5.0000000000000001E-3</c:v>
                  </c:pt>
                  <c:pt idx="301">
                    <c:v>4.0000000000000001E-3</c:v>
                  </c:pt>
                  <c:pt idx="304">
                    <c:v>4.0000000000000001E-3</c:v>
                  </c:pt>
                  <c:pt idx="307">
                    <c:v>4.0000000000000001E-3</c:v>
                  </c:pt>
                  <c:pt idx="308">
                    <c:v>5.0000000000000001E-3</c:v>
                  </c:pt>
                  <c:pt idx="311">
                    <c:v>3.0000000000000001E-3</c:v>
                  </c:pt>
                  <c:pt idx="314">
                    <c:v>5.0000000000000001E-4</c:v>
                  </c:pt>
                  <c:pt idx="319">
                    <c:v>0</c:v>
                  </c:pt>
                  <c:pt idx="320">
                    <c:v>0</c:v>
                  </c:pt>
                  <c:pt idx="321">
                    <c:v>0</c:v>
                  </c:pt>
                  <c:pt idx="322">
                    <c:v>0</c:v>
                  </c:pt>
                  <c:pt idx="323">
                    <c:v>0</c:v>
                  </c:pt>
                  <c:pt idx="324">
                    <c:v>0</c:v>
                  </c:pt>
                  <c:pt idx="325">
                    <c:v>0</c:v>
                  </c:pt>
                  <c:pt idx="326">
                    <c:v>0</c:v>
                  </c:pt>
                  <c:pt idx="327">
                    <c:v>4.0000000000000002E-4</c:v>
                  </c:pt>
                  <c:pt idx="328">
                    <c:v>0</c:v>
                  </c:pt>
                  <c:pt idx="329">
                    <c:v>0</c:v>
                  </c:pt>
                  <c:pt idx="330">
                    <c:v>0</c:v>
                  </c:pt>
                  <c:pt idx="331">
                    <c:v>0</c:v>
                  </c:pt>
                  <c:pt idx="332">
                    <c:v>0</c:v>
                  </c:pt>
                  <c:pt idx="333">
                    <c:v>0</c:v>
                  </c:pt>
                  <c:pt idx="334">
                    <c:v>0</c:v>
                  </c:pt>
                  <c:pt idx="335">
                    <c:v>8.0000000000000004E-4</c:v>
                  </c:pt>
                  <c:pt idx="336">
                    <c:v>0</c:v>
                  </c:pt>
                  <c:pt idx="337">
                    <c:v>0</c:v>
                  </c:pt>
                  <c:pt idx="338">
                    <c:v>0</c:v>
                  </c:pt>
                  <c:pt idx="339">
                    <c:v>0</c:v>
                  </c:pt>
                  <c:pt idx="340">
                    <c:v>0</c:v>
                  </c:pt>
                  <c:pt idx="341">
                    <c:v>0</c:v>
                  </c:pt>
                  <c:pt idx="342">
                    <c:v>0</c:v>
                  </c:pt>
                  <c:pt idx="343">
                    <c:v>0</c:v>
                  </c:pt>
                  <c:pt idx="344">
                    <c:v>0</c:v>
                  </c:pt>
                  <c:pt idx="345">
                    <c:v>0</c:v>
                  </c:pt>
                  <c:pt idx="346">
                    <c:v>0</c:v>
                  </c:pt>
                  <c:pt idx="347">
                    <c:v>0</c:v>
                  </c:pt>
                  <c:pt idx="348">
                    <c:v>5.9999999999999995E-4</c:v>
                  </c:pt>
                  <c:pt idx="349">
                    <c:v>5.9999999999999995E-4</c:v>
                  </c:pt>
                  <c:pt idx="350">
                    <c:v>0</c:v>
                  </c:pt>
                  <c:pt idx="351">
                    <c:v>1.5E-3</c:v>
                  </c:pt>
                  <c:pt idx="352">
                    <c:v>0</c:v>
                  </c:pt>
                  <c:pt idx="353">
                    <c:v>0</c:v>
                  </c:pt>
                  <c:pt idx="354">
                    <c:v>0</c:v>
                  </c:pt>
                  <c:pt idx="355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58">
                    <c:v>8.9999999999999998E-4</c:v>
                  </c:pt>
                  <c:pt idx="359">
                    <c:v>0</c:v>
                  </c:pt>
                  <c:pt idx="360">
                    <c:v>2.0000000000000001E-4</c:v>
                  </c:pt>
                  <c:pt idx="361">
                    <c:v>0</c:v>
                  </c:pt>
                  <c:pt idx="362">
                    <c:v>1E-4</c:v>
                  </c:pt>
                  <c:pt idx="363">
                    <c:v>0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2.9999999999999997E-4</c:v>
                  </c:pt>
                  <c:pt idx="367">
                    <c:v>2.0000000000000001E-4</c:v>
                  </c:pt>
                  <c:pt idx="368">
                    <c:v>1E-4</c:v>
                  </c:pt>
                  <c:pt idx="369">
                    <c:v>2.0000000000000001E-4</c:v>
                  </c:pt>
                  <c:pt idx="370">
                    <c:v>2.0000000000000001E-4</c:v>
                  </c:pt>
                  <c:pt idx="371">
                    <c:v>1E-4</c:v>
                  </c:pt>
                  <c:pt idx="372">
                    <c:v>5.3E-3</c:v>
                  </c:pt>
                  <c:pt idx="373">
                    <c:v>3.4000000000000002E-4</c:v>
                  </c:pt>
                  <c:pt idx="374">
                    <c:v>6.9999999999999994E-5</c:v>
                  </c:pt>
                  <c:pt idx="375">
                    <c:v>1E-4</c:v>
                  </c:pt>
                  <c:pt idx="376">
                    <c:v>1.98E-3</c:v>
                  </c:pt>
                  <c:pt idx="377">
                    <c:v>1E-4</c:v>
                  </c:pt>
                  <c:pt idx="378">
                    <c:v>0</c:v>
                  </c:pt>
                  <c:pt idx="379">
                    <c:v>1.1000000000000001E-3</c:v>
                  </c:pt>
                  <c:pt idx="380">
                    <c:v>1.1000000000000001E-3</c:v>
                  </c:pt>
                  <c:pt idx="381">
                    <c:v>0</c:v>
                  </c:pt>
                  <c:pt idx="382">
                    <c:v>2.9999999999999997E-4</c:v>
                  </c:pt>
                  <c:pt idx="383">
                    <c:v>2.9999999999999997E-4</c:v>
                  </c:pt>
                  <c:pt idx="384">
                    <c:v>1E-4</c:v>
                  </c:pt>
                  <c:pt idx="385">
                    <c:v>8.0000000000000004E-4</c:v>
                  </c:pt>
                  <c:pt idx="386">
                    <c:v>1.5E-3</c:v>
                  </c:pt>
                  <c:pt idx="387">
                    <c:v>1E-4</c:v>
                  </c:pt>
                  <c:pt idx="388">
                    <c:v>5.0000000000000001E-4</c:v>
                  </c:pt>
                  <c:pt idx="389">
                    <c:v>4.6999999999999999E-4</c:v>
                  </c:pt>
                  <c:pt idx="390">
                    <c:v>1E-3</c:v>
                  </c:pt>
                  <c:pt idx="391">
                    <c:v>2.0899999999999998E-2</c:v>
                  </c:pt>
                  <c:pt idx="392">
                    <c:v>2.0999999999999999E-3</c:v>
                  </c:pt>
                  <c:pt idx="393">
                    <c:v>1E-4</c:v>
                  </c:pt>
                  <c:pt idx="394">
                    <c:v>1E-4</c:v>
                  </c:pt>
                  <c:pt idx="395">
                    <c:v>1E-4</c:v>
                  </c:pt>
                  <c:pt idx="396">
                    <c:v>0</c:v>
                  </c:pt>
                  <c:pt idx="397">
                    <c:v>2.0000000000000001E-4</c:v>
                  </c:pt>
                  <c:pt idx="398">
                    <c:v>1E-4</c:v>
                  </c:pt>
                  <c:pt idx="399">
                    <c:v>2.0000000000000001E-4</c:v>
                  </c:pt>
                  <c:pt idx="400">
                    <c:v>1E-4</c:v>
                  </c:pt>
                  <c:pt idx="401">
                    <c:v>1E-4</c:v>
                  </c:pt>
                  <c:pt idx="402">
                    <c:v>5.0000000000000001E-3</c:v>
                  </c:pt>
                  <c:pt idx="403">
                    <c:v>0.01</c:v>
                  </c:pt>
                  <c:pt idx="404">
                    <c:v>1E-4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6.9999999999999999E-4</c:v>
                  </c:pt>
                  <c:pt idx="408">
                    <c:v>1E-4</c:v>
                  </c:pt>
                  <c:pt idx="409">
                    <c:v>1E-4</c:v>
                  </c:pt>
                  <c:pt idx="410">
                    <c:v>5.0000000000000001E-4</c:v>
                  </c:pt>
                  <c:pt idx="411">
                    <c:v>1E-4</c:v>
                  </c:pt>
                  <c:pt idx="412">
                    <c:v>2.0000000000000001E-4</c:v>
                  </c:pt>
                  <c:pt idx="413">
                    <c:v>1E-4</c:v>
                  </c:pt>
                  <c:pt idx="4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6.205887000032817E-2</c:v>
                </c:pt>
                <c:pt idx="1">
                  <c:v>4.4281820002652239E-2</c:v>
                </c:pt>
                <c:pt idx="2">
                  <c:v>6.7201189998741029E-2</c:v>
                </c:pt>
                <c:pt idx="3">
                  <c:v>0.12423735999982455</c:v>
                </c:pt>
                <c:pt idx="4">
                  <c:v>5.6602910000947304E-2</c:v>
                </c:pt>
                <c:pt idx="5">
                  <c:v>1.7968460004340159E-2</c:v>
                </c:pt>
                <c:pt idx="6">
                  <c:v>5.1387970001087524E-2</c:v>
                </c:pt>
                <c:pt idx="7">
                  <c:v>5.5992179997701896E-2</c:v>
                </c:pt>
                <c:pt idx="8">
                  <c:v>7.0850170002813684E-2</c:v>
                </c:pt>
                <c:pt idx="9">
                  <c:v>6.608883000080823E-2</c:v>
                </c:pt>
                <c:pt idx="10">
                  <c:v>6.445438000082504E-2</c:v>
                </c:pt>
                <c:pt idx="11">
                  <c:v>6.6789690001314739E-2</c:v>
                </c:pt>
                <c:pt idx="12">
                  <c:v>0.11478969000017969</c:v>
                </c:pt>
                <c:pt idx="13">
                  <c:v>6.4155240001127822E-2</c:v>
                </c:pt>
                <c:pt idx="14">
                  <c:v>6.8251890003011795E-2</c:v>
                </c:pt>
                <c:pt idx="15">
                  <c:v>2.5125000000116415E-2</c:v>
                </c:pt>
                <c:pt idx="16">
                  <c:v>4.7191409998049494E-2</c:v>
                </c:pt>
                <c:pt idx="17">
                  <c:v>6.5599060002568876E-2</c:v>
                </c:pt>
                <c:pt idx="18">
                  <c:v>6.9940299999871058E-2</c:v>
                </c:pt>
                <c:pt idx="19">
                  <c:v>6.5006710003217449E-2</c:v>
                </c:pt>
                <c:pt idx="20">
                  <c:v>6.521513000188861E-2</c:v>
                </c:pt>
                <c:pt idx="21">
                  <c:v>8.0259310001565609E-2</c:v>
                </c:pt>
                <c:pt idx="22">
                  <c:v>3.9879539999674307E-2</c:v>
                </c:pt>
                <c:pt idx="23">
                  <c:v>5.2915710002707783E-2</c:v>
                </c:pt>
                <c:pt idx="24">
                  <c:v>5.1887549998355098E-2</c:v>
                </c:pt>
                <c:pt idx="25">
                  <c:v>4.036608000023989E-2</c:v>
                </c:pt>
                <c:pt idx="26">
                  <c:v>2.9969110000820365E-2</c:v>
                </c:pt>
                <c:pt idx="27">
                  <c:v>4.1844300001685042E-2</c:v>
                </c:pt>
                <c:pt idx="28">
                  <c:v>-8.1195300008403137E-3</c:v>
                </c:pt>
                <c:pt idx="29">
                  <c:v>-3.96298999839928E-3</c:v>
                </c:pt>
                <c:pt idx="30">
                  <c:v>2.8103420001571067E-2</c:v>
                </c:pt>
                <c:pt idx="31">
                  <c:v>-1.0740040001110174E-2</c:v>
                </c:pt>
                <c:pt idx="32">
                  <c:v>3.6255100058042444E-3</c:v>
                </c:pt>
                <c:pt idx="33">
                  <c:v>7.9688299956615083E-3</c:v>
                </c:pt>
                <c:pt idx="34">
                  <c:v>6.9385899987537414E-3</c:v>
                </c:pt>
                <c:pt idx="35">
                  <c:v>9.9385900030029006E-3</c:v>
                </c:pt>
                <c:pt idx="36">
                  <c:v>3.543696000269847E-2</c:v>
                </c:pt>
                <c:pt idx="37">
                  <c:v>-5.3427599996211939E-3</c:v>
                </c:pt>
                <c:pt idx="38">
                  <c:v>1.2022789996990468E-2</c:v>
                </c:pt>
                <c:pt idx="39">
                  <c:v>1.5022790001239628E-2</c:v>
                </c:pt>
                <c:pt idx="40">
                  <c:v>1.8022789998212829E-2</c:v>
                </c:pt>
                <c:pt idx="41">
                  <c:v>2.1022789995186031E-2</c:v>
                </c:pt>
                <c:pt idx="42">
                  <c:v>2.402278999943519E-2</c:v>
                </c:pt>
                <c:pt idx="43">
                  <c:v>1.3820300002407748E-2</c:v>
                </c:pt>
                <c:pt idx="44">
                  <c:v>1.4820299998973496E-2</c:v>
                </c:pt>
                <c:pt idx="45">
                  <c:v>6.460680000600405E-3</c:v>
                </c:pt>
                <c:pt idx="46">
                  <c:v>-8.5695599991595373E-3</c:v>
                </c:pt>
                <c:pt idx="47">
                  <c:v>2.8544880005938467E-2</c:v>
                </c:pt>
                <c:pt idx="48">
                  <c:v>3.6172200052533299E-3</c:v>
                </c:pt>
                <c:pt idx="49">
                  <c:v>-1.0172299953410402E-3</c:v>
                </c:pt>
                <c:pt idx="50">
                  <c:v>3.9827700020396151E-3</c:v>
                </c:pt>
                <c:pt idx="51">
                  <c:v>-2.2195999998075422E-2</c:v>
                </c:pt>
                <c:pt idx="52">
                  <c:v>7.8040000007604249E-3</c:v>
                </c:pt>
                <c:pt idx="53">
                  <c:v>-3.7428730000101496E-2</c:v>
                </c:pt>
                <c:pt idx="54">
                  <c:v>1.9907800015062094E-3</c:v>
                </c:pt>
                <c:pt idx="55">
                  <c:v>-6.8008000016561709E-3</c:v>
                </c:pt>
                <c:pt idx="56">
                  <c:v>8.0992899966076948E-3</c:v>
                </c:pt>
                <c:pt idx="57">
                  <c:v>2.0775839999259915E-2</c:v>
                </c:pt>
                <c:pt idx="58">
                  <c:v>2.2775839999667369E-2</c:v>
                </c:pt>
                <c:pt idx="59">
                  <c:v>1.292051999917021E-2</c:v>
                </c:pt>
                <c:pt idx="60">
                  <c:v>8.6597000336041674E-4</c:v>
                </c:pt>
                <c:pt idx="61">
                  <c:v>4.865970004175324E-3</c:v>
                </c:pt>
                <c:pt idx="62">
                  <c:v>4.0441499950247817E-3</c:v>
                </c:pt>
                <c:pt idx="63">
                  <c:v>-1.5903000021353364E-3</c:v>
                </c:pt>
                <c:pt idx="64">
                  <c:v>3.4096999952453189E-3</c:v>
                </c:pt>
                <c:pt idx="65">
                  <c:v>-7.8894399994169362E-3</c:v>
                </c:pt>
                <c:pt idx="66">
                  <c:v>2.0803199950023554E-3</c:v>
                </c:pt>
                <c:pt idx="67">
                  <c:v>-1.1648600047919899E-3</c:v>
                </c:pt>
                <c:pt idx="68">
                  <c:v>-1.0433759998704772E-2</c:v>
                </c:pt>
                <c:pt idx="69">
                  <c:v>-1.2068210002325941E-2</c:v>
                </c:pt>
                <c:pt idx="70">
                  <c:v>3.2671000008122064E-3</c:v>
                </c:pt>
                <c:pt idx="71">
                  <c:v>5.6326499980059452E-3</c:v>
                </c:pt>
                <c:pt idx="72">
                  <c:v>-9.0515000192681327E-4</c:v>
                </c:pt>
                <c:pt idx="73">
                  <c:v>-2.303204000054393E-2</c:v>
                </c:pt>
                <c:pt idx="74">
                  <c:v>-2.303204000054393E-2</c:v>
                </c:pt>
                <c:pt idx="75">
                  <c:v>6.417709999368526E-3</c:v>
                </c:pt>
                <c:pt idx="76">
                  <c:v>2.9916799976490438E-3</c:v>
                </c:pt>
                <c:pt idx="77">
                  <c:v>-2.6427699995110743E-3</c:v>
                </c:pt>
                <c:pt idx="78">
                  <c:v>2.0002800010843202E-3</c:v>
                </c:pt>
                <c:pt idx="79">
                  <c:v>7.0666900064679794E-3</c:v>
                </c:pt>
                <c:pt idx="80">
                  <c:v>-1.3290999995660968E-3</c:v>
                </c:pt>
                <c:pt idx="81">
                  <c:v>8.73730999592226E-3</c:v>
                </c:pt>
                <c:pt idx="82">
                  <c:v>4.6840999857522547E-4</c:v>
                </c:pt>
                <c:pt idx="83">
                  <c:v>6.8339599965838715E-3</c:v>
                </c:pt>
                <c:pt idx="84">
                  <c:v>3.803719999268651E-3</c:v>
                </c:pt>
                <c:pt idx="85">
                  <c:v>8.5348200009320863E-3</c:v>
                </c:pt>
                <c:pt idx="86">
                  <c:v>5.3895500022917986E-3</c:v>
                </c:pt>
                <c:pt idx="88">
                  <c:v>6.8274399964138865E-3</c:v>
                </c:pt>
                <c:pt idx="89">
                  <c:v>2.325809997273609E-3</c:v>
                </c:pt>
                <c:pt idx="90">
                  <c:v>4.6611200014012866E-3</c:v>
                </c:pt>
                <c:pt idx="91">
                  <c:v>-1.9733299996005371E-3</c:v>
                </c:pt>
                <c:pt idx="92">
                  <c:v>7.6789099985035136E-3</c:v>
                </c:pt>
                <c:pt idx="93">
                  <c:v>6.0444600021583028E-3</c:v>
                </c:pt>
                <c:pt idx="94">
                  <c:v>-2.5468000239925459E-4</c:v>
                </c:pt>
                <c:pt idx="95">
                  <c:v>-5.2849200001219288E-3</c:v>
                </c:pt>
                <c:pt idx="96">
                  <c:v>-6.5840600000228733E-3</c:v>
                </c:pt>
                <c:pt idx="97">
                  <c:v>1.8415940001432318E-2</c:v>
                </c:pt>
                <c:pt idx="98">
                  <c:v>-2.0981400011805817E-3</c:v>
                </c:pt>
                <c:pt idx="99">
                  <c:v>9.0185999579261988E-4</c:v>
                </c:pt>
                <c:pt idx="100">
                  <c:v>1.2901859998237342E-2</c:v>
                </c:pt>
                <c:pt idx="101">
                  <c:v>9.3338200022117235E-3</c:v>
                </c:pt>
                <c:pt idx="102">
                  <c:v>6.6691300016827881E-3</c:v>
                </c:pt>
                <c:pt idx="103">
                  <c:v>-1.3490000128513202E-4</c:v>
                </c:pt>
                <c:pt idx="104">
                  <c:v>1.2723090003419202E-2</c:v>
                </c:pt>
                <c:pt idx="105">
                  <c:v>-1.2539880000986159E-2</c:v>
                </c:pt>
                <c:pt idx="106">
                  <c:v>-1.1867799985338934E-3</c:v>
                </c:pt>
                <c:pt idx="107">
                  <c:v>-9.4859199962229468E-3</c:v>
                </c:pt>
                <c:pt idx="108">
                  <c:v>8.9460399976815097E-3</c:v>
                </c:pt>
                <c:pt idx="109">
                  <c:v>3.4233600017614663E-3</c:v>
                </c:pt>
                <c:pt idx="110">
                  <c:v>4.0124499937519431E-3</c:v>
                </c:pt>
                <c:pt idx="111">
                  <c:v>-3.6522400041576475E-3</c:v>
                </c:pt>
                <c:pt idx="112">
                  <c:v>-7.3655499945743941E-3</c:v>
                </c:pt>
                <c:pt idx="115">
                  <c:v>2.2084200027165934E-3</c:v>
                </c:pt>
                <c:pt idx="116">
                  <c:v>2.7008600009139627E-3</c:v>
                </c:pt>
                <c:pt idx="118">
                  <c:v>1.5437300025951117E-3</c:v>
                </c:pt>
                <c:pt idx="119">
                  <c:v>1.4168400011840276E-3</c:v>
                </c:pt>
                <c:pt idx="120">
                  <c:v>5.4168400019989349E-3</c:v>
                </c:pt>
                <c:pt idx="121">
                  <c:v>8.4168399989721365E-3</c:v>
                </c:pt>
                <c:pt idx="122">
                  <c:v>5.0361699977656826E-3</c:v>
                </c:pt>
                <c:pt idx="123">
                  <c:v>3.7148000410525128E-4</c:v>
                </c:pt>
                <c:pt idx="124">
                  <c:v>3.8487999991048127E-3</c:v>
                </c:pt>
                <c:pt idx="125">
                  <c:v>2.6338600000599399E-3</c:v>
                </c:pt>
                <c:pt idx="126">
                  <c:v>4.065820001414977E-3</c:v>
                </c:pt>
                <c:pt idx="127">
                  <c:v>-2.3332000273512676E-4</c:v>
                </c:pt>
                <c:pt idx="128">
                  <c:v>5.3886800014879555E-3</c:v>
                </c:pt>
                <c:pt idx="129">
                  <c:v>5.0441800049156882E-3</c:v>
                </c:pt>
                <c:pt idx="130">
                  <c:v>7.2828400006983429E-3</c:v>
                </c:pt>
                <c:pt idx="131">
                  <c:v>4.8568100028205663E-3</c:v>
                </c:pt>
                <c:pt idx="132">
                  <c:v>-3.1885499993222766E-3</c:v>
                </c:pt>
                <c:pt idx="133">
                  <c:v>3.0501099972752854E-3</c:v>
                </c:pt>
                <c:pt idx="134">
                  <c:v>3.4820700020645745E-3</c:v>
                </c:pt>
                <c:pt idx="135">
                  <c:v>6.6418699934729375E-3</c:v>
                </c:pt>
                <c:pt idx="136">
                  <c:v>2.1584000205621123E-4</c:v>
                </c:pt>
                <c:pt idx="137">
                  <c:v>-6.875100007164292E-4</c:v>
                </c:pt>
                <c:pt idx="138">
                  <c:v>4.3124899966642261E-3</c:v>
                </c:pt>
                <c:pt idx="139">
                  <c:v>1.6780399964773096E-3</c:v>
                </c:pt>
                <c:pt idx="140">
                  <c:v>5.5360300029860809E-3</c:v>
                </c:pt>
                <c:pt idx="141">
                  <c:v>-8.3521999986260198E-3</c:v>
                </c:pt>
                <c:pt idx="142">
                  <c:v>-1.9866500006173737E-3</c:v>
                </c:pt>
                <c:pt idx="143">
                  <c:v>2.3788999969838187E-3</c:v>
                </c:pt>
                <c:pt idx="144">
                  <c:v>-7.1286599995801225E-3</c:v>
                </c:pt>
                <c:pt idx="145">
                  <c:v>-2.2555499963345937E-3</c:v>
                </c:pt>
                <c:pt idx="146">
                  <c:v>6.0243999905651435E-4</c:v>
                </c:pt>
                <c:pt idx="147">
                  <c:v>5.638609996822197E-3</c:v>
                </c:pt>
                <c:pt idx="148">
                  <c:v>4.3664499971782789E-3</c:v>
                </c:pt>
                <c:pt idx="149">
                  <c:v>-2.5671399998827837E-3</c:v>
                </c:pt>
                <c:pt idx="150">
                  <c:v>1.4026200005901046E-3</c:v>
                </c:pt>
                <c:pt idx="151">
                  <c:v>-2.1049400020274334E-3</c:v>
                </c:pt>
                <c:pt idx="152">
                  <c:v>7.681700008106418E-4</c:v>
                </c:pt>
                <c:pt idx="153">
                  <c:v>4.768170001625549E-3</c:v>
                </c:pt>
                <c:pt idx="154">
                  <c:v>-8.2900005509145558E-6</c:v>
                </c:pt>
                <c:pt idx="155">
                  <c:v>6.9917100045131519E-3</c:v>
                </c:pt>
                <c:pt idx="156">
                  <c:v>-6.8965200043749064E-3</c:v>
                </c:pt>
                <c:pt idx="157">
                  <c:v>-6.7298000067239627E-4</c:v>
                </c:pt>
                <c:pt idx="158">
                  <c:v>3.327020000142511E-3</c:v>
                </c:pt>
                <c:pt idx="159">
                  <c:v>-7.9986999480752274E-4</c:v>
                </c:pt>
                <c:pt idx="160">
                  <c:v>8.2001300033880398E-3</c:v>
                </c:pt>
                <c:pt idx="161">
                  <c:v>2.0581200005835854E-3</c:v>
                </c:pt>
                <c:pt idx="162">
                  <c:v>5.3544000547844917E-4</c:v>
                </c:pt>
                <c:pt idx="163">
                  <c:v>8.4900799993192777E-3</c:v>
                </c:pt>
                <c:pt idx="164">
                  <c:v>1.8885399986174889E-3</c:v>
                </c:pt>
                <c:pt idx="165">
                  <c:v>-4.6190199936972931E-3</c:v>
                </c:pt>
                <c:pt idx="166">
                  <c:v>3.1120799976633862E-3</c:v>
                </c:pt>
                <c:pt idx="167">
                  <c:v>7.5440400032675825E-3</c:v>
                </c:pt>
                <c:pt idx="168">
                  <c:v>2.1482500014826655E-3</c:v>
                </c:pt>
                <c:pt idx="169">
                  <c:v>-1.1206500057596713E-3</c:v>
                </c:pt>
                <c:pt idx="170">
                  <c:v>-2.3744299978716299E-3</c:v>
                </c:pt>
                <c:pt idx="171">
                  <c:v>5.5802100032451563E-3</c:v>
                </c:pt>
                <c:pt idx="172">
                  <c:v>1.6580210001848172E-2</c:v>
                </c:pt>
                <c:pt idx="173">
                  <c:v>1.9457599992165342E-3</c:v>
                </c:pt>
                <c:pt idx="174">
                  <c:v>1.1423079995438457E-2</c:v>
                </c:pt>
                <c:pt idx="175">
                  <c:v>1.0646620001352858E-2</c:v>
                </c:pt>
                <c:pt idx="176">
                  <c:v>1.1999720001767855E-2</c:v>
                </c:pt>
                <c:pt idx="177">
                  <c:v>1.1111489999166224E-2</c:v>
                </c:pt>
                <c:pt idx="178">
                  <c:v>-2.2994199971435592E-3</c:v>
                </c:pt>
                <c:pt idx="179">
                  <c:v>2.7005800002370961E-3</c:v>
                </c:pt>
                <c:pt idx="180">
                  <c:v>7.4468000020715408E-3</c:v>
                </c:pt>
                <c:pt idx="182">
                  <c:v>1.4401439999346621E-2</c:v>
                </c:pt>
                <c:pt idx="185">
                  <c:v>3.4678500014706515E-3</c:v>
                </c:pt>
                <c:pt idx="186">
                  <c:v>5.4678500018781051E-3</c:v>
                </c:pt>
                <c:pt idx="187">
                  <c:v>8.7065099942265078E-3</c:v>
                </c:pt>
                <c:pt idx="188">
                  <c:v>1.1687099977280013E-3</c:v>
                </c:pt>
                <c:pt idx="189">
                  <c:v>1.4932719997887034E-2</c:v>
                </c:pt>
                <c:pt idx="190">
                  <c:v>1.2790710003173444E-2</c:v>
                </c:pt>
                <c:pt idx="192">
                  <c:v>1.712601999315666E-2</c:v>
                </c:pt>
                <c:pt idx="193">
                  <c:v>1.3968890001706313E-2</c:v>
                </c:pt>
                <c:pt idx="194">
                  <c:v>1.6968889998679515E-2</c:v>
                </c:pt>
                <c:pt idx="195">
                  <c:v>1.8334439999307506E-2</c:v>
                </c:pt>
                <c:pt idx="196">
                  <c:v>1.0923529996944126E-2</c:v>
                </c:pt>
                <c:pt idx="197">
                  <c:v>1.9923529995139688E-2</c:v>
                </c:pt>
                <c:pt idx="198">
                  <c:v>1.0289079997164663E-2</c:v>
                </c:pt>
                <c:pt idx="199">
                  <c:v>1.1289079993730411E-2</c:v>
                </c:pt>
                <c:pt idx="200">
                  <c:v>1.8289079998794477E-2</c:v>
                </c:pt>
                <c:pt idx="201">
                  <c:v>1.2989940005354583E-2</c:v>
                </c:pt>
                <c:pt idx="203">
                  <c:v>4.6605600000475533E-3</c:v>
                </c:pt>
                <c:pt idx="204">
                  <c:v>1.7977490002522245E-2</c:v>
                </c:pt>
                <c:pt idx="205">
                  <c:v>9.3128000007709488E-3</c:v>
                </c:pt>
                <c:pt idx="206">
                  <c:v>1.1312800001178402E-2</c:v>
                </c:pt>
                <c:pt idx="207">
                  <c:v>1.4312799998151604E-2</c:v>
                </c:pt>
                <c:pt idx="208">
                  <c:v>1.4312799998151604E-2</c:v>
                </c:pt>
                <c:pt idx="209">
                  <c:v>1.4312799998151604E-2</c:v>
                </c:pt>
                <c:pt idx="210">
                  <c:v>1.531280000199331E-2</c:v>
                </c:pt>
                <c:pt idx="211">
                  <c:v>1.531280000199331E-2</c:v>
                </c:pt>
                <c:pt idx="212">
                  <c:v>1.6312799998559058E-2</c:v>
                </c:pt>
                <c:pt idx="213">
                  <c:v>1.8312799998966511E-2</c:v>
                </c:pt>
                <c:pt idx="214">
                  <c:v>2.0312799999373965E-2</c:v>
                </c:pt>
                <c:pt idx="215">
                  <c:v>2.0312799999373965E-2</c:v>
                </c:pt>
                <c:pt idx="216">
                  <c:v>2.0312799999373965E-2</c:v>
                </c:pt>
                <c:pt idx="217">
                  <c:v>2.3312800003623124E-2</c:v>
                </c:pt>
                <c:pt idx="218">
                  <c:v>1.2282560004678089E-2</c:v>
                </c:pt>
                <c:pt idx="221">
                  <c:v>1.8521220001275651E-2</c:v>
                </c:pt>
                <c:pt idx="222">
                  <c:v>1.301365999825066E-2</c:v>
                </c:pt>
                <c:pt idx="223">
                  <c:v>2.2013659996446222E-2</c:v>
                </c:pt>
                <c:pt idx="224">
                  <c:v>1.8856530004995875E-2</c:v>
                </c:pt>
                <c:pt idx="225">
                  <c:v>2.385653000237653E-2</c:v>
                </c:pt>
                <c:pt idx="226">
                  <c:v>1.7095189999963623E-2</c:v>
                </c:pt>
                <c:pt idx="227">
                  <c:v>2.2415380000893492E-2</c:v>
                </c:pt>
                <c:pt idx="228">
                  <c:v>1.4288489997852594E-2</c:v>
                </c:pt>
                <c:pt idx="229">
                  <c:v>1.9258250002167188E-2</c:v>
                </c:pt>
                <c:pt idx="230">
                  <c:v>1.8702070003200788E-2</c:v>
                </c:pt>
                <c:pt idx="231">
                  <c:v>1.7641589998675045E-2</c:v>
                </c:pt>
                <c:pt idx="233">
                  <c:v>1.9499580004776362E-2</c:v>
                </c:pt>
                <c:pt idx="234">
                  <c:v>1.9834889993944671E-2</c:v>
                </c:pt>
                <c:pt idx="235">
                  <c:v>1.5581109997583553E-2</c:v>
                </c:pt>
                <c:pt idx="236">
                  <c:v>2.1200440001848619E-2</c:v>
                </c:pt>
                <c:pt idx="237">
                  <c:v>1.4916419997462071E-2</c:v>
                </c:pt>
                <c:pt idx="238">
                  <c:v>2.0901300005789381E-2</c:v>
                </c:pt>
                <c:pt idx="239">
                  <c:v>2.0378619999974035E-2</c:v>
                </c:pt>
                <c:pt idx="240">
                  <c:v>2.2982829999818932E-2</c:v>
                </c:pt>
                <c:pt idx="241">
                  <c:v>1.2602160000824369E-2</c:v>
                </c:pt>
                <c:pt idx="242">
                  <c:v>1.8780339996737894E-2</c:v>
                </c:pt>
                <c:pt idx="243">
                  <c:v>2.5656120000348892E-2</c:v>
                </c:pt>
                <c:pt idx="244">
                  <c:v>2.5722530001075938E-2</c:v>
                </c:pt>
                <c:pt idx="245">
                  <c:v>2.4169609998352826E-2</c:v>
                </c:pt>
                <c:pt idx="246">
                  <c:v>5.6489800001145341E-2</c:v>
                </c:pt>
                <c:pt idx="247">
                  <c:v>2.5776490001589991E-2</c:v>
                </c:pt>
                <c:pt idx="248">
                  <c:v>1.9253809994552284E-2</c:v>
                </c:pt>
                <c:pt idx="249">
                  <c:v>2.1589119998679962E-2</c:v>
                </c:pt>
                <c:pt idx="250">
                  <c:v>2.7208449995669071E-2</c:v>
                </c:pt>
                <c:pt idx="251">
                  <c:v>2.4117729997669812E-2</c:v>
                </c:pt>
                <c:pt idx="252">
                  <c:v>2.8721939997922163E-2</c:v>
                </c:pt>
                <c:pt idx="253">
                  <c:v>2.1514380001462996E-2</c:v>
                </c:pt>
                <c:pt idx="254">
                  <c:v>1.7326149994914886E-2</c:v>
                </c:pt>
                <c:pt idx="255">
                  <c:v>2.0902790005493443E-2</c:v>
                </c:pt>
                <c:pt idx="256">
                  <c:v>3.2902790000662208E-2</c:v>
                </c:pt>
                <c:pt idx="257">
                  <c:v>2.5633889999880921E-2</c:v>
                </c:pt>
                <c:pt idx="258">
                  <c:v>3.4364989995083306E-2</c:v>
                </c:pt>
                <c:pt idx="259">
                  <c:v>1.8603650001750793E-2</c:v>
                </c:pt>
                <c:pt idx="260">
                  <c:v>3.0334750001202337E-2</c:v>
                </c:pt>
                <c:pt idx="261">
                  <c:v>2.6878479999140836E-2</c:v>
                </c:pt>
                <c:pt idx="262">
                  <c:v>2.3102020000806078E-2</c:v>
                </c:pt>
                <c:pt idx="263">
                  <c:v>1.9467570004053414E-2</c:v>
                </c:pt>
                <c:pt idx="264">
                  <c:v>2.1213790001638699E-2</c:v>
                </c:pt>
                <c:pt idx="265">
                  <c:v>2.0549100001517218E-2</c:v>
                </c:pt>
                <c:pt idx="266">
                  <c:v>2.0455120000406168E-2</c:v>
                </c:pt>
                <c:pt idx="267">
                  <c:v>2.6491289994737599E-2</c:v>
                </c:pt>
                <c:pt idx="268">
                  <c:v>3.3237509996979497E-2</c:v>
                </c:pt>
                <c:pt idx="269">
                  <c:v>2.4334159999853E-2</c:v>
                </c:pt>
                <c:pt idx="270">
                  <c:v>2.7258560003247112E-2</c:v>
                </c:pt>
                <c:pt idx="271">
                  <c:v>2.2735879996616859E-2</c:v>
                </c:pt>
                <c:pt idx="272">
                  <c:v>2.6977210000040941E-2</c:v>
                </c:pt>
                <c:pt idx="273">
                  <c:v>3.2647830004862044E-2</c:v>
                </c:pt>
                <c:pt idx="274">
                  <c:v>3.1221800003550015E-2</c:v>
                </c:pt>
                <c:pt idx="275">
                  <c:v>3.6221800000930671E-2</c:v>
                </c:pt>
                <c:pt idx="276">
                  <c:v>4.8499299999093637E-2</c:v>
                </c:pt>
                <c:pt idx="277">
                  <c:v>2.4611069995444268E-2</c:v>
                </c:pt>
                <c:pt idx="278">
                  <c:v>3.2200159999774769E-2</c:v>
                </c:pt>
                <c:pt idx="279">
                  <c:v>4.4169920001877472E-2</c:v>
                </c:pt>
                <c:pt idx="280">
                  <c:v>3.3302740004728548E-2</c:v>
                </c:pt>
                <c:pt idx="281">
                  <c:v>5.3954980001435615E-2</c:v>
                </c:pt>
                <c:pt idx="282">
                  <c:v>4.1834019997622818E-2</c:v>
                </c:pt>
                <c:pt idx="283">
                  <c:v>3.4776210006384645E-2</c:v>
                </c:pt>
                <c:pt idx="284">
                  <c:v>4.2223290001857094E-2</c:v>
                </c:pt>
                <c:pt idx="285">
                  <c:v>3.0446829994616564E-2</c:v>
                </c:pt>
                <c:pt idx="286">
                  <c:v>3.6685490005766042E-2</c:v>
                </c:pt>
                <c:pt idx="287">
                  <c:v>4.7386350001033861E-2</c:v>
                </c:pt>
                <c:pt idx="288">
                  <c:v>4.7932749999745283E-2</c:v>
                </c:pt>
                <c:pt idx="289">
                  <c:v>4.9298300000373274E-2</c:v>
                </c:pt>
                <c:pt idx="290">
                  <c:v>3.8842030000523664E-2</c:v>
                </c:pt>
                <c:pt idx="291">
                  <c:v>3.3035330001439434E-2</c:v>
                </c:pt>
                <c:pt idx="292">
                  <c:v>3.9908439997816458E-2</c:v>
                </c:pt>
                <c:pt idx="293">
                  <c:v>4.8754839997855015E-2</c:v>
                </c:pt>
                <c:pt idx="294">
                  <c:v>5.0154839998867828E-2</c:v>
                </c:pt>
                <c:pt idx="295">
                  <c:v>4.4566609998582862E-2</c:v>
                </c:pt>
                <c:pt idx="297">
                  <c:v>4.9790149998443667E-2</c:v>
                </c:pt>
                <c:pt idx="298">
                  <c:v>4.2663259999244474E-2</c:v>
                </c:pt>
                <c:pt idx="299">
                  <c:v>4.5557419995020609E-2</c:v>
                </c:pt>
                <c:pt idx="300">
                  <c:v>4.4400289996701758E-2</c:v>
                </c:pt>
                <c:pt idx="301">
                  <c:v>5.097692999697756E-2</c:v>
                </c:pt>
                <c:pt idx="302">
                  <c:v>5.1850040006684139E-2</c:v>
                </c:pt>
                <c:pt idx="303">
                  <c:v>5.1819799999066163E-2</c:v>
                </c:pt>
                <c:pt idx="304">
                  <c:v>4.9677789997076616E-2</c:v>
                </c:pt>
                <c:pt idx="305">
                  <c:v>4.8520659998757765E-2</c:v>
                </c:pt>
                <c:pt idx="306">
                  <c:v>4.5490420001442544E-2</c:v>
                </c:pt>
                <c:pt idx="307">
                  <c:v>5.6713959995249752E-2</c:v>
                </c:pt>
                <c:pt idx="308">
                  <c:v>6.1565429998154286E-2</c:v>
                </c:pt>
                <c:pt idx="309">
                  <c:v>5.1677199997357093E-2</c:v>
                </c:pt>
                <c:pt idx="310">
                  <c:v>4.501250999601325E-2</c:v>
                </c:pt>
                <c:pt idx="311">
                  <c:v>5.4504950006958097E-2</c:v>
                </c:pt>
                <c:pt idx="312">
                  <c:v>5.8096709995879792E-2</c:v>
                </c:pt>
                <c:pt idx="313">
                  <c:v>4.0498430003935937E-2</c:v>
                </c:pt>
                <c:pt idx="315">
                  <c:v>5.4863980003574397E-2</c:v>
                </c:pt>
                <c:pt idx="316">
                  <c:v>4.6833740001602564E-2</c:v>
                </c:pt>
                <c:pt idx="317">
                  <c:v>5.153460000292398E-2</c:v>
                </c:pt>
                <c:pt idx="318">
                  <c:v>4.7900149998895358E-2</c:v>
                </c:pt>
                <c:pt idx="319">
                  <c:v>5.5618799997319002E-2</c:v>
                </c:pt>
                <c:pt idx="320">
                  <c:v>4.7884350002277642E-2</c:v>
                </c:pt>
                <c:pt idx="321">
                  <c:v>5.0588559999596328E-2</c:v>
                </c:pt>
                <c:pt idx="322">
                  <c:v>5.5588559996976983E-2</c:v>
                </c:pt>
                <c:pt idx="323">
                  <c:v>4.6685209999850485E-2</c:v>
                </c:pt>
                <c:pt idx="324">
                  <c:v>5.3177649999270216E-2</c:v>
                </c:pt>
                <c:pt idx="325">
                  <c:v>5.0020520000543911E-2</c:v>
                </c:pt>
                <c:pt idx="326">
                  <c:v>5.3020519997517113E-2</c:v>
                </c:pt>
                <c:pt idx="328">
                  <c:v>5.072138000105042E-2</c:v>
                </c:pt>
                <c:pt idx="329">
                  <c:v>4.7008070003357716E-2</c:v>
                </c:pt>
                <c:pt idx="330">
                  <c:v>4.8267779995512683E-2</c:v>
                </c:pt>
                <c:pt idx="332">
                  <c:v>5.9252660001220647E-2</c:v>
                </c:pt>
                <c:pt idx="333">
                  <c:v>4.7110649997193832E-2</c:v>
                </c:pt>
                <c:pt idx="334">
                  <c:v>4.9841749998449814E-2</c:v>
                </c:pt>
                <c:pt idx="336">
                  <c:v>5.5177059999550693E-2</c:v>
                </c:pt>
                <c:pt idx="337">
                  <c:v>5.2877919995808043E-2</c:v>
                </c:pt>
                <c:pt idx="338">
                  <c:v>4.2596569997840561E-2</c:v>
                </c:pt>
                <c:pt idx="339">
                  <c:v>5.2729390001331922E-2</c:v>
                </c:pt>
                <c:pt idx="340">
                  <c:v>4.4120380000094883E-2</c:v>
                </c:pt>
                <c:pt idx="341">
                  <c:v>4.358782999770483E-2</c:v>
                </c:pt>
                <c:pt idx="342">
                  <c:v>4.4676919998892117E-2</c:v>
                </c:pt>
                <c:pt idx="343">
                  <c:v>5.7797289999143686E-2</c:v>
                </c:pt>
                <c:pt idx="344">
                  <c:v>4.0401500002190005E-2</c:v>
                </c:pt>
                <c:pt idx="345">
                  <c:v>4.913259999739239E-2</c:v>
                </c:pt>
                <c:pt idx="346">
                  <c:v>4.7863699997833464E-2</c:v>
                </c:pt>
                <c:pt idx="347">
                  <c:v>5.0199010001961142E-2</c:v>
                </c:pt>
                <c:pt idx="352">
                  <c:v>4.5388279999315273E-2</c:v>
                </c:pt>
                <c:pt idx="353">
                  <c:v>4.8588279998512007E-2</c:v>
                </c:pt>
                <c:pt idx="354">
                  <c:v>4.4553829997312278E-2</c:v>
                </c:pt>
                <c:pt idx="356">
                  <c:v>5.2355549996718764E-2</c:v>
                </c:pt>
                <c:pt idx="359">
                  <c:v>4.8475920004420914E-2</c:v>
                </c:pt>
                <c:pt idx="361">
                  <c:v>5.066433000320103E-2</c:v>
                </c:pt>
                <c:pt idx="363">
                  <c:v>5.1399639996816404E-2</c:v>
                </c:pt>
                <c:pt idx="365">
                  <c:v>5.198958999972092E-2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CA-42EF-A75A-30C2A6EC50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87">
                  <c:v>4.6568199977627955E-3</c:v>
                </c:pt>
                <c:pt idx="114">
                  <c:v>2.0842000230913982E-4</c:v>
                </c:pt>
                <c:pt idx="117">
                  <c:v>-2.4562699982197955E-3</c:v>
                </c:pt>
                <c:pt idx="181">
                  <c:v>1.0843449999811128E-2</c:v>
                </c:pt>
                <c:pt idx="183">
                  <c:v>1.0378759994637221E-2</c:v>
                </c:pt>
                <c:pt idx="184">
                  <c:v>1.190986000437988E-2</c:v>
                </c:pt>
                <c:pt idx="296">
                  <c:v>4.2624599998816848E-2</c:v>
                </c:pt>
                <c:pt idx="314">
                  <c:v>4.9290870003460441E-2</c:v>
                </c:pt>
                <c:pt idx="327">
                  <c:v>4.8144060005142819E-2</c:v>
                </c:pt>
                <c:pt idx="335">
                  <c:v>4.5299739998881705E-2</c:v>
                </c:pt>
                <c:pt idx="384">
                  <c:v>5.9356489997298922E-2</c:v>
                </c:pt>
                <c:pt idx="385">
                  <c:v>5.9856489999219775E-2</c:v>
                </c:pt>
                <c:pt idx="386">
                  <c:v>5.9622040003887378E-2</c:v>
                </c:pt>
                <c:pt idx="390">
                  <c:v>5.9727109997766092E-2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CA-42EF-A75A-30C2A6EC50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91">
                  <c:v>1.3902480000979267E-2</c:v>
                </c:pt>
                <c:pt idx="202">
                  <c:v>1.5232810001180042E-2</c:v>
                </c:pt>
                <c:pt idx="219">
                  <c:v>1.595567000185838E-2</c:v>
                </c:pt>
                <c:pt idx="220">
                  <c:v>1.6021219998947345E-2</c:v>
                </c:pt>
                <c:pt idx="232">
                  <c:v>1.6680249995260965E-2</c:v>
                </c:pt>
                <c:pt idx="348">
                  <c:v>4.4824359996709973E-2</c:v>
                </c:pt>
                <c:pt idx="349">
                  <c:v>4.4886559997394215E-2</c:v>
                </c:pt>
                <c:pt idx="350">
                  <c:v>4.5533639997302089E-2</c:v>
                </c:pt>
                <c:pt idx="351">
                  <c:v>4.4476510003732983E-2</c:v>
                </c:pt>
                <c:pt idx="355">
                  <c:v>4.5766460003505927E-2</c:v>
                </c:pt>
                <c:pt idx="357">
                  <c:v>4.488683000090532E-2</c:v>
                </c:pt>
                <c:pt idx="358">
                  <c:v>4.8958599996694829E-2</c:v>
                </c:pt>
                <c:pt idx="360">
                  <c:v>4.5033909998892341E-2</c:v>
                </c:pt>
                <c:pt idx="362">
                  <c:v>5.0732319999951869E-2</c:v>
                </c:pt>
                <c:pt idx="364">
                  <c:v>5.0646720002987422E-2</c:v>
                </c:pt>
                <c:pt idx="366">
                  <c:v>5.2057100001547951E-2</c:v>
                </c:pt>
                <c:pt idx="367">
                  <c:v>5.2217099997506011E-2</c:v>
                </c:pt>
                <c:pt idx="368">
                  <c:v>5.2267099999880884E-2</c:v>
                </c:pt>
                <c:pt idx="369">
                  <c:v>5.3220870002405718E-2</c:v>
                </c:pt>
                <c:pt idx="370">
                  <c:v>5.2489000001514796E-2</c:v>
                </c:pt>
                <c:pt idx="371">
                  <c:v>5.387405999499606E-2</c:v>
                </c:pt>
                <c:pt idx="372">
                  <c:v>5.3206499993393663E-2</c:v>
                </c:pt>
                <c:pt idx="373">
                  <c:v>5.5625494998821523E-2</c:v>
                </c:pt>
                <c:pt idx="374">
                  <c:v>5.4086259995528962E-2</c:v>
                </c:pt>
                <c:pt idx="375">
                  <c:v>5.4009369996492751E-2</c:v>
                </c:pt>
                <c:pt idx="376">
                  <c:v>5.7659034995594993E-2</c:v>
                </c:pt>
                <c:pt idx="377">
                  <c:v>5.4602669995801989E-2</c:v>
                </c:pt>
                <c:pt idx="379">
                  <c:v>5.5809819998103194E-2</c:v>
                </c:pt>
                <c:pt idx="380">
                  <c:v>5.5809819998103194E-2</c:v>
                </c:pt>
                <c:pt idx="381">
                  <c:v>5.6002259996603243E-2</c:v>
                </c:pt>
                <c:pt idx="382">
                  <c:v>5.6387140000879299E-2</c:v>
                </c:pt>
                <c:pt idx="383">
                  <c:v>5.6387140000879299E-2</c:v>
                </c:pt>
                <c:pt idx="387">
                  <c:v>5.9568260003288742E-2</c:v>
                </c:pt>
                <c:pt idx="388">
                  <c:v>5.3177590001723729E-2</c:v>
                </c:pt>
                <c:pt idx="389">
                  <c:v>5.8067589998245239E-2</c:v>
                </c:pt>
                <c:pt idx="391">
                  <c:v>5.7960495003499091E-2</c:v>
                </c:pt>
                <c:pt idx="392">
                  <c:v>6.5069570002378896E-2</c:v>
                </c:pt>
                <c:pt idx="393">
                  <c:v>6.6473779996158555E-2</c:v>
                </c:pt>
                <c:pt idx="394">
                  <c:v>6.5861769995535724E-2</c:v>
                </c:pt>
                <c:pt idx="395">
                  <c:v>6.7898360000981484E-2</c:v>
                </c:pt>
                <c:pt idx="396">
                  <c:v>6.8730319995665923E-2</c:v>
                </c:pt>
                <c:pt idx="397">
                  <c:v>6.9465629996557254E-2</c:v>
                </c:pt>
                <c:pt idx="398">
                  <c:v>6.8689350002387073E-2</c:v>
                </c:pt>
                <c:pt idx="399">
                  <c:v>6.8812890000117477E-2</c:v>
                </c:pt>
                <c:pt idx="400">
                  <c:v>7.1812299996963702E-2</c:v>
                </c:pt>
                <c:pt idx="401">
                  <c:v>7.197450000239769E-2</c:v>
                </c:pt>
                <c:pt idx="402">
                  <c:v>6.9602249997842591E-2</c:v>
                </c:pt>
                <c:pt idx="403">
                  <c:v>7.4602250002499204E-2</c:v>
                </c:pt>
                <c:pt idx="404">
                  <c:v>7.5757070000690874E-2</c:v>
                </c:pt>
                <c:pt idx="405">
                  <c:v>7.6896590006072074E-2</c:v>
                </c:pt>
                <c:pt idx="406">
                  <c:v>7.8032760000496637E-2</c:v>
                </c:pt>
                <c:pt idx="407">
                  <c:v>8.0712750001111999E-2</c:v>
                </c:pt>
                <c:pt idx="408">
                  <c:v>8.09514099964872E-2</c:v>
                </c:pt>
                <c:pt idx="409">
                  <c:v>8.1210260002990253E-2</c:v>
                </c:pt>
                <c:pt idx="410">
                  <c:v>8.6533980000240263E-2</c:v>
                </c:pt>
                <c:pt idx="411">
                  <c:v>8.6770149995572865E-2</c:v>
                </c:pt>
                <c:pt idx="412">
                  <c:v>8.7066799998865463E-2</c:v>
                </c:pt>
                <c:pt idx="413">
                  <c:v>9.1530040001089219E-2</c:v>
                </c:pt>
                <c:pt idx="414">
                  <c:v>9.1823340000701137E-2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CA-42EF-A75A-30C2A6EC50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CA-42EF-A75A-30C2A6EC50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CA-42EF-A75A-30C2A6EC50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  <c:pt idx="331">
                  <c:v>4.9167780001880601E-2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CA-42EF-A75A-30C2A6EC50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337">
                  <c:v>3.20032021091715E-2</c:v>
                </c:pt>
                <c:pt idx="338">
                  <c:v>3.3682832645173306E-2</c:v>
                </c:pt>
                <c:pt idx="339">
                  <c:v>3.4167191218345917E-2</c:v>
                </c:pt>
                <c:pt idx="340">
                  <c:v>3.6581171849157809E-2</c:v>
                </c:pt>
                <c:pt idx="341">
                  <c:v>3.8885781189253302E-2</c:v>
                </c:pt>
                <c:pt idx="342">
                  <c:v>3.9034213655225553E-2</c:v>
                </c:pt>
                <c:pt idx="343">
                  <c:v>4.112008041388826E-2</c:v>
                </c:pt>
                <c:pt idx="344">
                  <c:v>4.1206014999451146E-2</c:v>
                </c:pt>
                <c:pt idx="345">
                  <c:v>4.1284137349962863E-2</c:v>
                </c:pt>
                <c:pt idx="346">
                  <c:v>4.1362259700474566E-2</c:v>
                </c:pt>
                <c:pt idx="347">
                  <c:v>4.1526316636549168E-2</c:v>
                </c:pt>
                <c:pt idx="348">
                  <c:v>4.2971580121015832E-2</c:v>
                </c:pt>
                <c:pt idx="349">
                  <c:v>4.3127824822039251E-2</c:v>
                </c:pt>
                <c:pt idx="350">
                  <c:v>4.334656740347205E-2</c:v>
                </c:pt>
                <c:pt idx="351">
                  <c:v>4.3479375399341963E-2</c:v>
                </c:pt>
                <c:pt idx="352">
                  <c:v>4.3534061044700159E-2</c:v>
                </c:pt>
                <c:pt idx="353">
                  <c:v>4.3534061044700159E-2</c:v>
                </c:pt>
                <c:pt idx="354">
                  <c:v>4.3573122219956018E-2</c:v>
                </c:pt>
                <c:pt idx="355">
                  <c:v>4.3830925976644661E-2</c:v>
                </c:pt>
                <c:pt idx="356">
                  <c:v>4.3979358442616912E-2</c:v>
                </c:pt>
                <c:pt idx="357">
                  <c:v>4.5916792735307368E-2</c:v>
                </c:pt>
                <c:pt idx="358">
                  <c:v>4.5971478380665565E-2</c:v>
                </c:pt>
                <c:pt idx="359">
                  <c:v>4.6065225201279619E-2</c:v>
                </c:pt>
                <c:pt idx="360">
                  <c:v>4.6135535316740153E-2</c:v>
                </c:pt>
                <c:pt idx="361">
                  <c:v>4.7869851498100163E-2</c:v>
                </c:pt>
                <c:pt idx="362">
                  <c:v>4.7940161613560697E-2</c:v>
                </c:pt>
                <c:pt idx="363">
                  <c:v>4.8033908434174752E-2</c:v>
                </c:pt>
                <c:pt idx="364">
                  <c:v>4.8252651015607551E-2</c:v>
                </c:pt>
                <c:pt idx="365">
                  <c:v>4.8385459011477464E-2</c:v>
                </c:pt>
                <c:pt idx="366">
                  <c:v>4.8705760648575472E-2</c:v>
                </c:pt>
                <c:pt idx="367">
                  <c:v>4.8705760648575472E-2</c:v>
                </c:pt>
                <c:pt idx="368">
                  <c:v>4.8705760648575472E-2</c:v>
                </c:pt>
                <c:pt idx="369">
                  <c:v>5.0322893304167907E-2</c:v>
                </c:pt>
                <c:pt idx="370">
                  <c:v>5.097130881341512E-2</c:v>
                </c:pt>
                <c:pt idx="371">
                  <c:v>5.2893118636003225E-2</c:v>
                </c:pt>
                <c:pt idx="372">
                  <c:v>5.2924367576207915E-2</c:v>
                </c:pt>
                <c:pt idx="373">
                  <c:v>5.2959522633938175E-2</c:v>
                </c:pt>
                <c:pt idx="374">
                  <c:v>5.3049363337026645E-2</c:v>
                </c:pt>
                <c:pt idx="375">
                  <c:v>5.3057175572077828E-2</c:v>
                </c:pt>
                <c:pt idx="376">
                  <c:v>5.3068893924654581E-2</c:v>
                </c:pt>
                <c:pt idx="377">
                  <c:v>5.329154262361295E-2</c:v>
                </c:pt>
                <c:pt idx="378">
                  <c:v>5.3314979328766471E-2</c:v>
                </c:pt>
                <c:pt idx="379">
                  <c:v>5.7705455427524671E-2</c:v>
                </c:pt>
                <c:pt idx="380">
                  <c:v>5.7705455427524671E-2</c:v>
                </c:pt>
                <c:pt idx="381">
                  <c:v>5.7736704367729361E-2</c:v>
                </c:pt>
                <c:pt idx="382">
                  <c:v>5.7799202248138726E-2</c:v>
                </c:pt>
                <c:pt idx="383">
                  <c:v>5.7799202248138726E-2</c:v>
                </c:pt>
                <c:pt idx="384">
                  <c:v>6.2369359753073866E-2</c:v>
                </c:pt>
                <c:pt idx="385">
                  <c:v>6.2369359753073866E-2</c:v>
                </c:pt>
                <c:pt idx="386">
                  <c:v>6.2408420928329725E-2</c:v>
                </c:pt>
                <c:pt idx="387">
                  <c:v>6.2424045398432063E-2</c:v>
                </c:pt>
                <c:pt idx="388">
                  <c:v>6.2447482103585569E-2</c:v>
                </c:pt>
                <c:pt idx="389">
                  <c:v>6.2447482103585569E-2</c:v>
                </c:pt>
                <c:pt idx="390">
                  <c:v>6.2697473625223057E-2</c:v>
                </c:pt>
                <c:pt idx="391">
                  <c:v>6.4677875210694943E-2</c:v>
                </c:pt>
                <c:pt idx="392">
                  <c:v>6.7275443365209367E-2</c:v>
                </c:pt>
                <c:pt idx="393">
                  <c:v>6.7361377950772239E-2</c:v>
                </c:pt>
                <c:pt idx="394">
                  <c:v>6.7431688066232787E-2</c:v>
                </c:pt>
                <c:pt idx="395">
                  <c:v>6.9533179294997832E-2</c:v>
                </c:pt>
                <c:pt idx="396">
                  <c:v>6.9814419756839996E-2</c:v>
                </c:pt>
                <c:pt idx="397">
                  <c:v>6.9978476692914585E-2</c:v>
                </c:pt>
                <c:pt idx="398">
                  <c:v>7.1947159925809731E-2</c:v>
                </c:pt>
                <c:pt idx="399">
                  <c:v>7.2056531216526123E-2</c:v>
                </c:pt>
                <c:pt idx="400">
                  <c:v>7.464238101846378E-2</c:v>
                </c:pt>
                <c:pt idx="401">
                  <c:v>7.47986257194872E-2</c:v>
                </c:pt>
                <c:pt idx="402">
                  <c:v>7.4993931595766491E-2</c:v>
                </c:pt>
                <c:pt idx="403">
                  <c:v>7.4993931595766491E-2</c:v>
                </c:pt>
                <c:pt idx="404">
                  <c:v>7.7040737179173327E-2</c:v>
                </c:pt>
                <c:pt idx="405">
                  <c:v>7.7290728700810815E-2</c:v>
                </c:pt>
                <c:pt idx="406">
                  <c:v>7.7657903748215851E-2</c:v>
                </c:pt>
                <c:pt idx="407">
                  <c:v>7.9290660873910637E-2</c:v>
                </c:pt>
                <c:pt idx="408">
                  <c:v>7.9337534284217665E-2</c:v>
                </c:pt>
                <c:pt idx="409">
                  <c:v>7.9610962511008646E-2</c:v>
                </c:pt>
                <c:pt idx="410">
                  <c:v>8.1579645743903792E-2</c:v>
                </c:pt>
                <c:pt idx="411">
                  <c:v>8.1946820791308828E-2</c:v>
                </c:pt>
                <c:pt idx="412">
                  <c:v>8.2064004317076403E-2</c:v>
                </c:pt>
                <c:pt idx="413">
                  <c:v>8.428267907160901E-2</c:v>
                </c:pt>
                <c:pt idx="414">
                  <c:v>8.4517046123144146E-2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CA-42EF-A75A-30C2A6EC50F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Active!$F$21:$F$1295</c:f>
              <c:numCache>
                <c:formatCode>General</c:formatCode>
                <c:ptCount val="1275"/>
                <c:pt idx="0">
                  <c:v>-14383</c:v>
                </c:pt>
                <c:pt idx="1">
                  <c:v>-14038</c:v>
                </c:pt>
                <c:pt idx="2">
                  <c:v>-12871</c:v>
                </c:pt>
                <c:pt idx="3">
                  <c:v>-12824</c:v>
                </c:pt>
                <c:pt idx="4">
                  <c:v>-12819</c:v>
                </c:pt>
                <c:pt idx="5">
                  <c:v>-12814</c:v>
                </c:pt>
                <c:pt idx="6">
                  <c:v>-12573</c:v>
                </c:pt>
                <c:pt idx="7">
                  <c:v>-12562</c:v>
                </c:pt>
                <c:pt idx="8">
                  <c:v>-12553</c:v>
                </c:pt>
                <c:pt idx="9">
                  <c:v>-12547</c:v>
                </c:pt>
                <c:pt idx="10">
                  <c:v>-12542</c:v>
                </c:pt>
                <c:pt idx="11">
                  <c:v>-12521</c:v>
                </c:pt>
                <c:pt idx="12">
                  <c:v>-12521</c:v>
                </c:pt>
                <c:pt idx="13">
                  <c:v>-12516</c:v>
                </c:pt>
                <c:pt idx="14">
                  <c:v>-12501</c:v>
                </c:pt>
                <c:pt idx="15">
                  <c:v>-12500</c:v>
                </c:pt>
                <c:pt idx="16">
                  <c:v>-12469</c:v>
                </c:pt>
                <c:pt idx="17">
                  <c:v>-12354</c:v>
                </c:pt>
                <c:pt idx="18">
                  <c:v>-12270</c:v>
                </c:pt>
                <c:pt idx="19">
                  <c:v>-12239</c:v>
                </c:pt>
                <c:pt idx="20">
                  <c:v>-12217</c:v>
                </c:pt>
                <c:pt idx="21">
                  <c:v>-11579</c:v>
                </c:pt>
                <c:pt idx="22">
                  <c:v>-10386</c:v>
                </c:pt>
                <c:pt idx="23">
                  <c:v>-10339</c:v>
                </c:pt>
                <c:pt idx="24">
                  <c:v>-9795</c:v>
                </c:pt>
                <c:pt idx="25">
                  <c:v>-7072</c:v>
                </c:pt>
                <c:pt idx="26">
                  <c:v>-6399</c:v>
                </c:pt>
                <c:pt idx="27">
                  <c:v>-5870</c:v>
                </c:pt>
                <c:pt idx="28">
                  <c:v>-5823</c:v>
                </c:pt>
                <c:pt idx="29">
                  <c:v>-5509</c:v>
                </c:pt>
                <c:pt idx="30">
                  <c:v>-5478</c:v>
                </c:pt>
                <c:pt idx="31">
                  <c:v>-5164</c:v>
                </c:pt>
                <c:pt idx="32">
                  <c:v>-5159</c:v>
                </c:pt>
                <c:pt idx="33">
                  <c:v>-4547</c:v>
                </c:pt>
                <c:pt idx="34">
                  <c:v>-4531</c:v>
                </c:pt>
                <c:pt idx="35">
                  <c:v>-4531</c:v>
                </c:pt>
                <c:pt idx="36">
                  <c:v>-4464</c:v>
                </c:pt>
                <c:pt idx="37">
                  <c:v>-4316</c:v>
                </c:pt>
                <c:pt idx="38">
                  <c:v>-4311</c:v>
                </c:pt>
                <c:pt idx="39">
                  <c:v>-4311</c:v>
                </c:pt>
                <c:pt idx="40">
                  <c:v>-4311</c:v>
                </c:pt>
                <c:pt idx="41">
                  <c:v>-4311</c:v>
                </c:pt>
                <c:pt idx="42">
                  <c:v>-4311</c:v>
                </c:pt>
                <c:pt idx="43">
                  <c:v>-4270</c:v>
                </c:pt>
                <c:pt idx="44">
                  <c:v>-4270</c:v>
                </c:pt>
                <c:pt idx="45">
                  <c:v>-4212</c:v>
                </c:pt>
                <c:pt idx="46">
                  <c:v>-4196</c:v>
                </c:pt>
                <c:pt idx="47">
                  <c:v>-3992</c:v>
                </c:pt>
                <c:pt idx="48">
                  <c:v>-3898</c:v>
                </c:pt>
                <c:pt idx="49">
                  <c:v>-3893</c:v>
                </c:pt>
                <c:pt idx="50">
                  <c:v>-3893</c:v>
                </c:pt>
                <c:pt idx="51">
                  <c:v>-3600</c:v>
                </c:pt>
                <c:pt idx="52">
                  <c:v>-3600</c:v>
                </c:pt>
                <c:pt idx="53">
                  <c:v>-3543</c:v>
                </c:pt>
                <c:pt idx="54">
                  <c:v>-3302</c:v>
                </c:pt>
                <c:pt idx="55">
                  <c:v>-3280</c:v>
                </c:pt>
                <c:pt idx="56">
                  <c:v>-3161</c:v>
                </c:pt>
                <c:pt idx="57">
                  <c:v>-3056</c:v>
                </c:pt>
                <c:pt idx="58">
                  <c:v>-3056</c:v>
                </c:pt>
                <c:pt idx="59">
                  <c:v>-2868</c:v>
                </c:pt>
                <c:pt idx="60">
                  <c:v>-2773</c:v>
                </c:pt>
                <c:pt idx="61">
                  <c:v>-2773</c:v>
                </c:pt>
                <c:pt idx="62">
                  <c:v>-2735</c:v>
                </c:pt>
                <c:pt idx="63">
                  <c:v>-2730</c:v>
                </c:pt>
                <c:pt idx="64">
                  <c:v>-2730</c:v>
                </c:pt>
                <c:pt idx="65">
                  <c:v>-2704</c:v>
                </c:pt>
                <c:pt idx="66">
                  <c:v>-2688</c:v>
                </c:pt>
                <c:pt idx="67">
                  <c:v>-2426</c:v>
                </c:pt>
                <c:pt idx="68">
                  <c:v>-2416</c:v>
                </c:pt>
                <c:pt idx="69">
                  <c:v>-2411</c:v>
                </c:pt>
                <c:pt idx="70">
                  <c:v>-2390</c:v>
                </c:pt>
                <c:pt idx="71">
                  <c:v>-2385</c:v>
                </c:pt>
                <c:pt idx="72">
                  <c:v>-2365</c:v>
                </c:pt>
                <c:pt idx="73">
                  <c:v>-2364</c:v>
                </c:pt>
                <c:pt idx="74">
                  <c:v>-2364</c:v>
                </c:pt>
                <c:pt idx="75">
                  <c:v>-2139</c:v>
                </c:pt>
                <c:pt idx="76">
                  <c:v>-2112</c:v>
                </c:pt>
                <c:pt idx="77">
                  <c:v>-2107</c:v>
                </c:pt>
                <c:pt idx="78">
                  <c:v>-1852</c:v>
                </c:pt>
                <c:pt idx="79">
                  <c:v>-1821</c:v>
                </c:pt>
                <c:pt idx="80">
                  <c:v>-1810</c:v>
                </c:pt>
                <c:pt idx="81">
                  <c:v>-1779</c:v>
                </c:pt>
                <c:pt idx="82">
                  <c:v>-1769</c:v>
                </c:pt>
                <c:pt idx="83">
                  <c:v>-1764</c:v>
                </c:pt>
                <c:pt idx="84">
                  <c:v>-1748</c:v>
                </c:pt>
                <c:pt idx="85">
                  <c:v>-1738</c:v>
                </c:pt>
                <c:pt idx="86">
                  <c:v>-1595</c:v>
                </c:pt>
                <c:pt idx="87">
                  <c:v>-1538</c:v>
                </c:pt>
                <c:pt idx="88">
                  <c:v>-1496</c:v>
                </c:pt>
                <c:pt idx="89">
                  <c:v>-1429</c:v>
                </c:pt>
                <c:pt idx="90">
                  <c:v>-1408</c:v>
                </c:pt>
                <c:pt idx="91">
                  <c:v>-1403</c:v>
                </c:pt>
                <c:pt idx="92">
                  <c:v>-1219</c:v>
                </c:pt>
                <c:pt idx="93">
                  <c:v>-1214</c:v>
                </c:pt>
                <c:pt idx="94">
                  <c:v>-1188</c:v>
                </c:pt>
                <c:pt idx="95">
                  <c:v>-1172</c:v>
                </c:pt>
                <c:pt idx="96">
                  <c:v>-1146</c:v>
                </c:pt>
                <c:pt idx="97">
                  <c:v>-1146</c:v>
                </c:pt>
                <c:pt idx="98">
                  <c:v>-874</c:v>
                </c:pt>
                <c:pt idx="99">
                  <c:v>-874</c:v>
                </c:pt>
                <c:pt idx="100">
                  <c:v>-874</c:v>
                </c:pt>
                <c:pt idx="101">
                  <c:v>-838</c:v>
                </c:pt>
                <c:pt idx="102">
                  <c:v>-817</c:v>
                </c:pt>
                <c:pt idx="103">
                  <c:v>-590</c:v>
                </c:pt>
                <c:pt idx="104">
                  <c:v>-581</c:v>
                </c:pt>
                <c:pt idx="105">
                  <c:v>-508</c:v>
                </c:pt>
                <c:pt idx="106">
                  <c:v>-298</c:v>
                </c:pt>
                <c:pt idx="107">
                  <c:v>-272</c:v>
                </c:pt>
                <c:pt idx="108">
                  <c:v>-236</c:v>
                </c:pt>
                <c:pt idx="109">
                  <c:v>-224</c:v>
                </c:pt>
                <c:pt idx="110">
                  <c:v>-205</c:v>
                </c:pt>
                <c:pt idx="111">
                  <c:v>-184</c:v>
                </c:pt>
                <c:pt idx="112">
                  <c:v>-5</c:v>
                </c:pt>
                <c:pt idx="113">
                  <c:v>0</c:v>
                </c:pt>
                <c:pt idx="114">
                  <c:v>22</c:v>
                </c:pt>
                <c:pt idx="115">
                  <c:v>22</c:v>
                </c:pt>
                <c:pt idx="116">
                  <c:v>26</c:v>
                </c:pt>
                <c:pt idx="117">
                  <c:v>43</c:v>
                </c:pt>
                <c:pt idx="118">
                  <c:v>43</c:v>
                </c:pt>
                <c:pt idx="119">
                  <c:v>44</c:v>
                </c:pt>
                <c:pt idx="120">
                  <c:v>44</c:v>
                </c:pt>
                <c:pt idx="121">
                  <c:v>44</c:v>
                </c:pt>
                <c:pt idx="122">
                  <c:v>47</c:v>
                </c:pt>
                <c:pt idx="123">
                  <c:v>68</c:v>
                </c:pt>
                <c:pt idx="124">
                  <c:v>80</c:v>
                </c:pt>
                <c:pt idx="125">
                  <c:v>326</c:v>
                </c:pt>
                <c:pt idx="126">
                  <c:v>362</c:v>
                </c:pt>
                <c:pt idx="127">
                  <c:v>388</c:v>
                </c:pt>
                <c:pt idx="128">
                  <c:v>588</c:v>
                </c:pt>
                <c:pt idx="129">
                  <c:v>638</c:v>
                </c:pt>
                <c:pt idx="130">
                  <c:v>644</c:v>
                </c:pt>
                <c:pt idx="131">
                  <c:v>671</c:v>
                </c:pt>
                <c:pt idx="132">
                  <c:v>695</c:v>
                </c:pt>
                <c:pt idx="133">
                  <c:v>701</c:v>
                </c:pt>
                <c:pt idx="134">
                  <c:v>737</c:v>
                </c:pt>
                <c:pt idx="135">
                  <c:v>917</c:v>
                </c:pt>
                <c:pt idx="136">
                  <c:v>944</c:v>
                </c:pt>
                <c:pt idx="137">
                  <c:v>959</c:v>
                </c:pt>
                <c:pt idx="138">
                  <c:v>959</c:v>
                </c:pt>
                <c:pt idx="139">
                  <c:v>964</c:v>
                </c:pt>
                <c:pt idx="140">
                  <c:v>973</c:v>
                </c:pt>
                <c:pt idx="141">
                  <c:v>980</c:v>
                </c:pt>
                <c:pt idx="142">
                  <c:v>985</c:v>
                </c:pt>
                <c:pt idx="143">
                  <c:v>990</c:v>
                </c:pt>
                <c:pt idx="144">
                  <c:v>994</c:v>
                </c:pt>
                <c:pt idx="145">
                  <c:v>995</c:v>
                </c:pt>
                <c:pt idx="146">
                  <c:v>1004</c:v>
                </c:pt>
                <c:pt idx="147">
                  <c:v>1051</c:v>
                </c:pt>
                <c:pt idx="148">
                  <c:v>1195</c:v>
                </c:pt>
                <c:pt idx="149">
                  <c:v>1226</c:v>
                </c:pt>
                <c:pt idx="150">
                  <c:v>1242</c:v>
                </c:pt>
                <c:pt idx="151">
                  <c:v>1246</c:v>
                </c:pt>
                <c:pt idx="152">
                  <c:v>1247</c:v>
                </c:pt>
                <c:pt idx="153">
                  <c:v>1247</c:v>
                </c:pt>
                <c:pt idx="154">
                  <c:v>1261</c:v>
                </c:pt>
                <c:pt idx="155">
                  <c:v>1261</c:v>
                </c:pt>
                <c:pt idx="156">
                  <c:v>1268</c:v>
                </c:pt>
                <c:pt idx="157">
                  <c:v>1282</c:v>
                </c:pt>
                <c:pt idx="158">
                  <c:v>1282</c:v>
                </c:pt>
                <c:pt idx="159">
                  <c:v>1283</c:v>
                </c:pt>
                <c:pt idx="160">
                  <c:v>1283</c:v>
                </c:pt>
                <c:pt idx="161">
                  <c:v>1292</c:v>
                </c:pt>
                <c:pt idx="162">
                  <c:v>1304</c:v>
                </c:pt>
                <c:pt idx="163">
                  <c:v>1328</c:v>
                </c:pt>
                <c:pt idx="164">
                  <c:v>1514</c:v>
                </c:pt>
                <c:pt idx="165">
                  <c:v>1518</c:v>
                </c:pt>
                <c:pt idx="166">
                  <c:v>1528</c:v>
                </c:pt>
                <c:pt idx="167">
                  <c:v>1564</c:v>
                </c:pt>
                <c:pt idx="168">
                  <c:v>1575</c:v>
                </c:pt>
                <c:pt idx="169">
                  <c:v>1585</c:v>
                </c:pt>
                <c:pt idx="170">
                  <c:v>1587</c:v>
                </c:pt>
                <c:pt idx="171">
                  <c:v>1611</c:v>
                </c:pt>
                <c:pt idx="172">
                  <c:v>1611</c:v>
                </c:pt>
                <c:pt idx="173">
                  <c:v>1616</c:v>
                </c:pt>
                <c:pt idx="174">
                  <c:v>1628</c:v>
                </c:pt>
                <c:pt idx="175">
                  <c:v>1642</c:v>
                </c:pt>
                <c:pt idx="176">
                  <c:v>1852</c:v>
                </c:pt>
                <c:pt idx="177">
                  <c:v>1859</c:v>
                </c:pt>
                <c:pt idx="178">
                  <c:v>1878</c:v>
                </c:pt>
                <c:pt idx="179">
                  <c:v>1878</c:v>
                </c:pt>
                <c:pt idx="180">
                  <c:v>1880</c:v>
                </c:pt>
                <c:pt idx="181">
                  <c:v>1895</c:v>
                </c:pt>
                <c:pt idx="182">
                  <c:v>1904</c:v>
                </c:pt>
                <c:pt idx="183">
                  <c:v>1916</c:v>
                </c:pt>
                <c:pt idx="184">
                  <c:v>1926</c:v>
                </c:pt>
                <c:pt idx="185">
                  <c:v>1935</c:v>
                </c:pt>
                <c:pt idx="186">
                  <c:v>1935</c:v>
                </c:pt>
                <c:pt idx="187">
                  <c:v>1941</c:v>
                </c:pt>
                <c:pt idx="188">
                  <c:v>1961</c:v>
                </c:pt>
                <c:pt idx="189">
                  <c:v>2152</c:v>
                </c:pt>
                <c:pt idx="190">
                  <c:v>2161</c:v>
                </c:pt>
                <c:pt idx="191">
                  <c:v>2168</c:v>
                </c:pt>
                <c:pt idx="192">
                  <c:v>2182</c:v>
                </c:pt>
                <c:pt idx="193">
                  <c:v>2199</c:v>
                </c:pt>
                <c:pt idx="194">
                  <c:v>2199</c:v>
                </c:pt>
                <c:pt idx="195">
                  <c:v>2204</c:v>
                </c:pt>
                <c:pt idx="196">
                  <c:v>2223</c:v>
                </c:pt>
                <c:pt idx="197">
                  <c:v>2223</c:v>
                </c:pt>
                <c:pt idx="198">
                  <c:v>2228</c:v>
                </c:pt>
                <c:pt idx="199">
                  <c:v>2228</c:v>
                </c:pt>
                <c:pt idx="200">
                  <c:v>2228</c:v>
                </c:pt>
                <c:pt idx="201">
                  <c:v>2254</c:v>
                </c:pt>
                <c:pt idx="202">
                  <c:v>2271</c:v>
                </c:pt>
                <c:pt idx="203">
                  <c:v>2296</c:v>
                </c:pt>
                <c:pt idx="204">
                  <c:v>2459</c:v>
                </c:pt>
                <c:pt idx="205">
                  <c:v>2480</c:v>
                </c:pt>
                <c:pt idx="206">
                  <c:v>2480</c:v>
                </c:pt>
                <c:pt idx="207">
                  <c:v>2480</c:v>
                </c:pt>
                <c:pt idx="208">
                  <c:v>2480</c:v>
                </c:pt>
                <c:pt idx="209">
                  <c:v>2480</c:v>
                </c:pt>
                <c:pt idx="210">
                  <c:v>2480</c:v>
                </c:pt>
                <c:pt idx="211">
                  <c:v>2480</c:v>
                </c:pt>
                <c:pt idx="212">
                  <c:v>2480</c:v>
                </c:pt>
                <c:pt idx="213">
                  <c:v>2480</c:v>
                </c:pt>
                <c:pt idx="214">
                  <c:v>2480</c:v>
                </c:pt>
                <c:pt idx="215">
                  <c:v>2480</c:v>
                </c:pt>
                <c:pt idx="216">
                  <c:v>2480</c:v>
                </c:pt>
                <c:pt idx="217">
                  <c:v>2480</c:v>
                </c:pt>
                <c:pt idx="218">
                  <c:v>2496</c:v>
                </c:pt>
                <c:pt idx="219">
                  <c:v>2497</c:v>
                </c:pt>
                <c:pt idx="220">
                  <c:v>2502</c:v>
                </c:pt>
                <c:pt idx="221">
                  <c:v>2502</c:v>
                </c:pt>
                <c:pt idx="222">
                  <c:v>2506</c:v>
                </c:pt>
                <c:pt idx="223">
                  <c:v>2506</c:v>
                </c:pt>
                <c:pt idx="224">
                  <c:v>2523</c:v>
                </c:pt>
                <c:pt idx="225">
                  <c:v>2523</c:v>
                </c:pt>
                <c:pt idx="226">
                  <c:v>2529</c:v>
                </c:pt>
                <c:pt idx="227">
                  <c:v>2558</c:v>
                </c:pt>
                <c:pt idx="228">
                  <c:v>2559</c:v>
                </c:pt>
                <c:pt idx="229">
                  <c:v>2575</c:v>
                </c:pt>
                <c:pt idx="230">
                  <c:v>2737</c:v>
                </c:pt>
                <c:pt idx="231">
                  <c:v>2769</c:v>
                </c:pt>
                <c:pt idx="232">
                  <c:v>2775</c:v>
                </c:pt>
                <c:pt idx="233">
                  <c:v>2778</c:v>
                </c:pt>
                <c:pt idx="234">
                  <c:v>2799</c:v>
                </c:pt>
                <c:pt idx="235">
                  <c:v>2801</c:v>
                </c:pt>
                <c:pt idx="236">
                  <c:v>2804</c:v>
                </c:pt>
                <c:pt idx="237">
                  <c:v>2822</c:v>
                </c:pt>
                <c:pt idx="238">
                  <c:v>2830</c:v>
                </c:pt>
                <c:pt idx="239">
                  <c:v>2842</c:v>
                </c:pt>
                <c:pt idx="240">
                  <c:v>2853</c:v>
                </c:pt>
                <c:pt idx="241">
                  <c:v>2856</c:v>
                </c:pt>
                <c:pt idx="242">
                  <c:v>2894</c:v>
                </c:pt>
                <c:pt idx="243">
                  <c:v>3092</c:v>
                </c:pt>
                <c:pt idx="244">
                  <c:v>3123</c:v>
                </c:pt>
                <c:pt idx="245">
                  <c:v>3151</c:v>
                </c:pt>
                <c:pt idx="246">
                  <c:v>3180</c:v>
                </c:pt>
                <c:pt idx="247">
                  <c:v>3359</c:v>
                </c:pt>
                <c:pt idx="248">
                  <c:v>3371</c:v>
                </c:pt>
                <c:pt idx="249">
                  <c:v>3392</c:v>
                </c:pt>
                <c:pt idx="250">
                  <c:v>3395</c:v>
                </c:pt>
                <c:pt idx="251">
                  <c:v>3443</c:v>
                </c:pt>
                <c:pt idx="252">
                  <c:v>3454</c:v>
                </c:pt>
                <c:pt idx="253">
                  <c:v>3458</c:v>
                </c:pt>
                <c:pt idx="254">
                  <c:v>3465</c:v>
                </c:pt>
                <c:pt idx="255">
                  <c:v>3689</c:v>
                </c:pt>
                <c:pt idx="256">
                  <c:v>3689</c:v>
                </c:pt>
                <c:pt idx="257">
                  <c:v>3699</c:v>
                </c:pt>
                <c:pt idx="258">
                  <c:v>3709</c:v>
                </c:pt>
                <c:pt idx="259">
                  <c:v>3715</c:v>
                </c:pt>
                <c:pt idx="260">
                  <c:v>3725</c:v>
                </c:pt>
                <c:pt idx="261">
                  <c:v>3768</c:v>
                </c:pt>
                <c:pt idx="262">
                  <c:v>3782</c:v>
                </c:pt>
                <c:pt idx="263">
                  <c:v>3787</c:v>
                </c:pt>
                <c:pt idx="264">
                  <c:v>3789</c:v>
                </c:pt>
                <c:pt idx="265">
                  <c:v>3810</c:v>
                </c:pt>
                <c:pt idx="266">
                  <c:v>3992</c:v>
                </c:pt>
                <c:pt idx="267">
                  <c:v>4039</c:v>
                </c:pt>
                <c:pt idx="268">
                  <c:v>4041</c:v>
                </c:pt>
                <c:pt idx="269">
                  <c:v>4056</c:v>
                </c:pt>
                <c:pt idx="270">
                  <c:v>4096</c:v>
                </c:pt>
                <c:pt idx="271">
                  <c:v>4108</c:v>
                </c:pt>
                <c:pt idx="272">
                  <c:v>4311</c:v>
                </c:pt>
                <c:pt idx="273">
                  <c:v>4353</c:v>
                </c:pt>
                <c:pt idx="274">
                  <c:v>4380</c:v>
                </c:pt>
                <c:pt idx="275">
                  <c:v>4380</c:v>
                </c:pt>
                <c:pt idx="276">
                  <c:v>4630</c:v>
                </c:pt>
                <c:pt idx="277">
                  <c:v>4637</c:v>
                </c:pt>
                <c:pt idx="278">
                  <c:v>4656</c:v>
                </c:pt>
                <c:pt idx="279">
                  <c:v>4672</c:v>
                </c:pt>
                <c:pt idx="280">
                  <c:v>4734</c:v>
                </c:pt>
                <c:pt idx="281">
                  <c:v>4918</c:v>
                </c:pt>
                <c:pt idx="282">
                  <c:v>4982</c:v>
                </c:pt>
                <c:pt idx="283">
                  <c:v>5211</c:v>
                </c:pt>
                <c:pt idx="284">
                  <c:v>5239</c:v>
                </c:pt>
                <c:pt idx="285">
                  <c:v>5253</c:v>
                </c:pt>
                <c:pt idx="286">
                  <c:v>5259</c:v>
                </c:pt>
                <c:pt idx="287">
                  <c:v>5285</c:v>
                </c:pt>
                <c:pt idx="288">
                  <c:v>5525</c:v>
                </c:pt>
                <c:pt idx="289">
                  <c:v>5530</c:v>
                </c:pt>
                <c:pt idx="290">
                  <c:v>5573</c:v>
                </c:pt>
                <c:pt idx="291">
                  <c:v>5603</c:v>
                </c:pt>
                <c:pt idx="292">
                  <c:v>5604</c:v>
                </c:pt>
                <c:pt idx="293">
                  <c:v>5844</c:v>
                </c:pt>
                <c:pt idx="294">
                  <c:v>5844</c:v>
                </c:pt>
                <c:pt idx="295">
                  <c:v>5851</c:v>
                </c:pt>
                <c:pt idx="296">
                  <c:v>5860</c:v>
                </c:pt>
                <c:pt idx="297">
                  <c:v>5865</c:v>
                </c:pt>
                <c:pt idx="298">
                  <c:v>5866</c:v>
                </c:pt>
                <c:pt idx="299">
                  <c:v>5922</c:v>
                </c:pt>
                <c:pt idx="300">
                  <c:v>5939</c:v>
                </c:pt>
                <c:pt idx="301">
                  <c:v>6163</c:v>
                </c:pt>
                <c:pt idx="302">
                  <c:v>6164</c:v>
                </c:pt>
                <c:pt idx="303">
                  <c:v>6180</c:v>
                </c:pt>
                <c:pt idx="304">
                  <c:v>6189</c:v>
                </c:pt>
                <c:pt idx="305">
                  <c:v>6206</c:v>
                </c:pt>
                <c:pt idx="306">
                  <c:v>6222</c:v>
                </c:pt>
                <c:pt idx="307">
                  <c:v>6236</c:v>
                </c:pt>
                <c:pt idx="308">
                  <c:v>6513</c:v>
                </c:pt>
                <c:pt idx="309">
                  <c:v>6520</c:v>
                </c:pt>
                <c:pt idx="310">
                  <c:v>6541</c:v>
                </c:pt>
                <c:pt idx="311">
                  <c:v>6545</c:v>
                </c:pt>
                <c:pt idx="312">
                  <c:v>6761</c:v>
                </c:pt>
                <c:pt idx="313">
                  <c:v>6813</c:v>
                </c:pt>
                <c:pt idx="314">
                  <c:v>6817</c:v>
                </c:pt>
                <c:pt idx="315">
                  <c:v>6818</c:v>
                </c:pt>
                <c:pt idx="316">
                  <c:v>6834</c:v>
                </c:pt>
                <c:pt idx="317">
                  <c:v>6860</c:v>
                </c:pt>
                <c:pt idx="318">
                  <c:v>6865</c:v>
                </c:pt>
                <c:pt idx="319">
                  <c:v>7080</c:v>
                </c:pt>
                <c:pt idx="320">
                  <c:v>7085</c:v>
                </c:pt>
                <c:pt idx="321">
                  <c:v>7096</c:v>
                </c:pt>
                <c:pt idx="322">
                  <c:v>7096</c:v>
                </c:pt>
                <c:pt idx="323">
                  <c:v>7111</c:v>
                </c:pt>
                <c:pt idx="324">
                  <c:v>7115</c:v>
                </c:pt>
                <c:pt idx="325">
                  <c:v>7132</c:v>
                </c:pt>
                <c:pt idx="326">
                  <c:v>7132</c:v>
                </c:pt>
                <c:pt idx="327">
                  <c:v>7146</c:v>
                </c:pt>
                <c:pt idx="328">
                  <c:v>7158</c:v>
                </c:pt>
                <c:pt idx="329">
                  <c:v>7337</c:v>
                </c:pt>
                <c:pt idx="330">
                  <c:v>7398</c:v>
                </c:pt>
                <c:pt idx="331">
                  <c:v>7398</c:v>
                </c:pt>
                <c:pt idx="332">
                  <c:v>7406</c:v>
                </c:pt>
                <c:pt idx="333">
                  <c:v>7415</c:v>
                </c:pt>
                <c:pt idx="334">
                  <c:v>7425</c:v>
                </c:pt>
                <c:pt idx="335">
                  <c:v>7434</c:v>
                </c:pt>
                <c:pt idx="336">
                  <c:v>7446</c:v>
                </c:pt>
                <c:pt idx="337">
                  <c:v>7472</c:v>
                </c:pt>
                <c:pt idx="338">
                  <c:v>7687</c:v>
                </c:pt>
                <c:pt idx="339">
                  <c:v>7749</c:v>
                </c:pt>
                <c:pt idx="340">
                  <c:v>8058</c:v>
                </c:pt>
                <c:pt idx="341">
                  <c:v>8353</c:v>
                </c:pt>
                <c:pt idx="342">
                  <c:v>8372</c:v>
                </c:pt>
                <c:pt idx="343">
                  <c:v>8639</c:v>
                </c:pt>
                <c:pt idx="344">
                  <c:v>8650</c:v>
                </c:pt>
                <c:pt idx="345">
                  <c:v>8660</c:v>
                </c:pt>
                <c:pt idx="346">
                  <c:v>8670</c:v>
                </c:pt>
                <c:pt idx="347">
                  <c:v>8691</c:v>
                </c:pt>
                <c:pt idx="348">
                  <c:v>8876</c:v>
                </c:pt>
                <c:pt idx="349">
                  <c:v>8896</c:v>
                </c:pt>
                <c:pt idx="350">
                  <c:v>8924</c:v>
                </c:pt>
                <c:pt idx="351">
                  <c:v>8941</c:v>
                </c:pt>
                <c:pt idx="352">
                  <c:v>8948</c:v>
                </c:pt>
                <c:pt idx="353">
                  <c:v>8948</c:v>
                </c:pt>
                <c:pt idx="354">
                  <c:v>8953</c:v>
                </c:pt>
                <c:pt idx="355">
                  <c:v>8986</c:v>
                </c:pt>
                <c:pt idx="356">
                  <c:v>9005</c:v>
                </c:pt>
                <c:pt idx="357">
                  <c:v>9253</c:v>
                </c:pt>
                <c:pt idx="358">
                  <c:v>9260</c:v>
                </c:pt>
                <c:pt idx="359">
                  <c:v>9272</c:v>
                </c:pt>
                <c:pt idx="360">
                  <c:v>9281</c:v>
                </c:pt>
                <c:pt idx="361">
                  <c:v>9503</c:v>
                </c:pt>
                <c:pt idx="362">
                  <c:v>9512</c:v>
                </c:pt>
                <c:pt idx="363">
                  <c:v>9524</c:v>
                </c:pt>
                <c:pt idx="364">
                  <c:v>9552</c:v>
                </c:pt>
                <c:pt idx="365">
                  <c:v>9569</c:v>
                </c:pt>
                <c:pt idx="366">
                  <c:v>9610</c:v>
                </c:pt>
                <c:pt idx="367">
                  <c:v>9610</c:v>
                </c:pt>
                <c:pt idx="368">
                  <c:v>9610</c:v>
                </c:pt>
                <c:pt idx="369">
                  <c:v>9817</c:v>
                </c:pt>
                <c:pt idx="370">
                  <c:v>9900</c:v>
                </c:pt>
                <c:pt idx="371">
                  <c:v>10146</c:v>
                </c:pt>
                <c:pt idx="372">
                  <c:v>10150</c:v>
                </c:pt>
                <c:pt idx="373">
                  <c:v>10154.5</c:v>
                </c:pt>
                <c:pt idx="374">
                  <c:v>10166</c:v>
                </c:pt>
                <c:pt idx="375">
                  <c:v>10167</c:v>
                </c:pt>
                <c:pt idx="376">
                  <c:v>10168.5</c:v>
                </c:pt>
                <c:pt idx="377">
                  <c:v>10197</c:v>
                </c:pt>
                <c:pt idx="378">
                  <c:v>10200</c:v>
                </c:pt>
                <c:pt idx="379">
                  <c:v>10762</c:v>
                </c:pt>
                <c:pt idx="380">
                  <c:v>10762</c:v>
                </c:pt>
                <c:pt idx="381">
                  <c:v>10766</c:v>
                </c:pt>
                <c:pt idx="382">
                  <c:v>10774</c:v>
                </c:pt>
                <c:pt idx="383">
                  <c:v>10774</c:v>
                </c:pt>
                <c:pt idx="384">
                  <c:v>11359</c:v>
                </c:pt>
                <c:pt idx="385">
                  <c:v>11359</c:v>
                </c:pt>
                <c:pt idx="386">
                  <c:v>11364</c:v>
                </c:pt>
                <c:pt idx="387">
                  <c:v>11366</c:v>
                </c:pt>
                <c:pt idx="388">
                  <c:v>11369</c:v>
                </c:pt>
                <c:pt idx="389">
                  <c:v>11369</c:v>
                </c:pt>
                <c:pt idx="390">
                  <c:v>11401</c:v>
                </c:pt>
                <c:pt idx="391">
                  <c:v>11654.5</c:v>
                </c:pt>
                <c:pt idx="392">
                  <c:v>11987</c:v>
                </c:pt>
                <c:pt idx="393">
                  <c:v>11998</c:v>
                </c:pt>
                <c:pt idx="394">
                  <c:v>12007</c:v>
                </c:pt>
                <c:pt idx="395">
                  <c:v>12276</c:v>
                </c:pt>
                <c:pt idx="396">
                  <c:v>12312</c:v>
                </c:pt>
                <c:pt idx="397">
                  <c:v>12333</c:v>
                </c:pt>
                <c:pt idx="398">
                  <c:v>12585</c:v>
                </c:pt>
                <c:pt idx="399">
                  <c:v>12599</c:v>
                </c:pt>
                <c:pt idx="400">
                  <c:v>12930</c:v>
                </c:pt>
                <c:pt idx="401">
                  <c:v>12950</c:v>
                </c:pt>
                <c:pt idx="402">
                  <c:v>12975</c:v>
                </c:pt>
                <c:pt idx="403">
                  <c:v>12975</c:v>
                </c:pt>
                <c:pt idx="404">
                  <c:v>13237</c:v>
                </c:pt>
                <c:pt idx="405">
                  <c:v>13269</c:v>
                </c:pt>
                <c:pt idx="406">
                  <c:v>13316</c:v>
                </c:pt>
                <c:pt idx="407">
                  <c:v>13525</c:v>
                </c:pt>
                <c:pt idx="408">
                  <c:v>13531</c:v>
                </c:pt>
                <c:pt idx="409">
                  <c:v>13566</c:v>
                </c:pt>
                <c:pt idx="410">
                  <c:v>13818</c:v>
                </c:pt>
                <c:pt idx="411">
                  <c:v>13865</c:v>
                </c:pt>
                <c:pt idx="412">
                  <c:v>13880</c:v>
                </c:pt>
                <c:pt idx="413">
                  <c:v>14164</c:v>
                </c:pt>
                <c:pt idx="414">
                  <c:v>14194</c:v>
                </c:pt>
              </c:numCache>
            </c:numRef>
          </c:xVal>
          <c:yVal>
            <c:numRef>
              <c:f>Active!$U$21:$U$1295</c:f>
              <c:numCache>
                <c:formatCode>General</c:formatCode>
                <c:ptCount val="1275"/>
                <c:pt idx="378">
                  <c:v>3.0722000003152061E-2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CA-42EF-A75A-30C2A6EC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7096"/>
        <c:axId val="1"/>
      </c:scatterChart>
      <c:valAx>
        <c:axId val="60665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7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94977168949771"/>
          <c:y val="0.92048929663608559"/>
          <c:w val="0.76255707762557079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38100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9DE0C399-5B26-9016-AC21-D73853C5B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85725</xdr:colOff>
      <xdr:row>18</xdr:row>
      <xdr:rowOff>28575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767CE4BA-EA41-267C-5528-FFAC7AB09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795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bav-astro.de/sfs/BAVM_link.php?BAVMnr=28" TargetMode="External"/><Relationship Id="rId39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91" TargetMode="External"/><Relationship Id="rId42" Type="http://schemas.openxmlformats.org/officeDocument/2006/relationships/hyperlink" Target="http://vsolj.cetus-net.org/no44.pdf" TargetMode="External"/><Relationship Id="rId47" Type="http://schemas.openxmlformats.org/officeDocument/2006/relationships/hyperlink" Target="http://www.konkoly.hu/cgi-bin/IBVS?5746" TargetMode="External"/><Relationship Id="rId50" Type="http://schemas.openxmlformats.org/officeDocument/2006/relationships/hyperlink" Target="http://www.bav-astro.de/sfs/BAVM_link.php?BAVMnr=193" TargetMode="External"/><Relationship Id="rId55" Type="http://schemas.openxmlformats.org/officeDocument/2006/relationships/hyperlink" Target="http://www.aavso.org/sites/default/files/jaavso/v37n1/44.pdf" TargetMode="External"/><Relationship Id="rId63" Type="http://schemas.openxmlformats.org/officeDocument/2006/relationships/hyperlink" Target="http://www.bav-astro.de/sfs/BAVM_link.php?BAVMnr=234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18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795" TargetMode="External"/><Relationship Id="rId29" Type="http://schemas.openxmlformats.org/officeDocument/2006/relationships/hyperlink" Target="http://www.bav-astro.de/sfs/BAVM_link.php?BAVMnr=32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779" TargetMode="External"/><Relationship Id="rId32" Type="http://schemas.openxmlformats.org/officeDocument/2006/relationships/hyperlink" Target="http://www.konkoly.hu/cgi-bin/IBVS?2310" TargetMode="External"/><Relationship Id="rId37" Type="http://schemas.openxmlformats.org/officeDocument/2006/relationships/hyperlink" Target="http://var.astro.cz/oejv/issues/oejv0074.pdf" TargetMode="External"/><Relationship Id="rId40" Type="http://schemas.openxmlformats.org/officeDocument/2006/relationships/hyperlink" Target="http://www.konkoly.hu/cgi-bin/IBVS?5636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www.konkoly.hu/cgi-bin/IBVS?6007" TargetMode="External"/><Relationship Id="rId6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konkoly.hu/cgi-bin/IBVS?795" TargetMode="External"/><Relationship Id="rId23" Type="http://schemas.openxmlformats.org/officeDocument/2006/relationships/hyperlink" Target="http://www.konkoly.hu/cgi-bin/IBVS?647" TargetMode="External"/><Relationship Id="rId28" Type="http://schemas.openxmlformats.org/officeDocument/2006/relationships/hyperlink" Target="http://www.konkoly.hu/cgi-bin/IBVS?1249" TargetMode="External"/><Relationship Id="rId36" Type="http://schemas.openxmlformats.org/officeDocument/2006/relationships/hyperlink" Target="http://www.bav-astro.de/sfs/BAVM_link.php?BAVMnr=132" TargetMode="External"/><Relationship Id="rId49" Type="http://schemas.openxmlformats.org/officeDocument/2006/relationships/hyperlink" Target="http://vsolj.cetus-net.org/no46.pdf" TargetMode="External"/><Relationship Id="rId57" Type="http://schemas.openxmlformats.org/officeDocument/2006/relationships/hyperlink" Target="http://www.konkoly.hu/cgi-bin/IBVS?6007" TargetMode="External"/><Relationship Id="rId61" Type="http://schemas.openxmlformats.org/officeDocument/2006/relationships/hyperlink" Target="http://vsolj.cetus-net.org/vsoljno50.pdf" TargetMode="External"/><Relationship Id="rId10" Type="http://schemas.openxmlformats.org/officeDocument/2006/relationships/hyperlink" Target="http://www.konkoly.hu/cgi-bin/IBVS?247" TargetMode="External"/><Relationship Id="rId19" Type="http://schemas.openxmlformats.org/officeDocument/2006/relationships/hyperlink" Target="http://www.konkoly.hu/cgi-bin/IBVS?795" TargetMode="External"/><Relationship Id="rId31" Type="http://schemas.openxmlformats.org/officeDocument/2006/relationships/hyperlink" Target="http://www.konkoly.hu/cgi-bin/IBVS?2310" TargetMode="External"/><Relationship Id="rId44" Type="http://schemas.openxmlformats.org/officeDocument/2006/relationships/hyperlink" Target="http://vsolj.cetus-net.org/no44.pdf" TargetMode="External"/><Relationship Id="rId52" Type="http://schemas.openxmlformats.org/officeDocument/2006/relationships/hyperlink" Target="http://var.astro.cz/oejv/issues/oejv0094.pdf" TargetMode="External"/><Relationship Id="rId60" Type="http://schemas.openxmlformats.org/officeDocument/2006/relationships/hyperlink" Target="http://www.konkoly.hu/cgi-bin/IBVS?5924" TargetMode="External"/><Relationship Id="rId6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1249" TargetMode="External"/><Relationship Id="rId30" Type="http://schemas.openxmlformats.org/officeDocument/2006/relationships/hyperlink" Target="http://www.konkoly.hu/cgi-bin/IBVS?2310" TargetMode="External"/><Relationship Id="rId35" Type="http://schemas.openxmlformats.org/officeDocument/2006/relationships/hyperlink" Target="http://www.bav-astro.de/sfs/BAVM_link.php?BAVMnr=117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6007" TargetMode="External"/><Relationship Id="rId64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konkoly.hu/cgi-bin/IBVS?119" TargetMode="External"/><Relationship Id="rId5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247" TargetMode="External"/><Relationship Id="rId17" Type="http://schemas.openxmlformats.org/officeDocument/2006/relationships/hyperlink" Target="http://www.konkoly.hu/cgi-bin/IBVS?795" TargetMode="External"/><Relationship Id="rId25" Type="http://schemas.openxmlformats.org/officeDocument/2006/relationships/hyperlink" Target="http://www.bav-astro.de/sfs/BAVM_link.php?BAVMnr=28" TargetMode="External"/><Relationship Id="rId33" Type="http://schemas.openxmlformats.org/officeDocument/2006/relationships/hyperlink" Target="http://www.bav-astro.de/sfs/BAVM_link.php?BAVMnr=38" TargetMode="External"/><Relationship Id="rId38" Type="http://schemas.openxmlformats.org/officeDocument/2006/relationships/hyperlink" Target="http://vsolj.cetus-net.org/no38.pdf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6007" TargetMode="External"/><Relationship Id="rId67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5636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3999"/>
  <sheetViews>
    <sheetView tabSelected="1" workbookViewId="0">
      <pane xSplit="14" ySplit="21" topLeftCell="O424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85546875" customWidth="1"/>
    <col min="2" max="2" width="5.140625" style="20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150</v>
      </c>
    </row>
    <row r="2" spans="1:6" x14ac:dyDescent="0.2">
      <c r="A2" t="s">
        <v>30</v>
      </c>
      <c r="B2" s="57" t="s">
        <v>142</v>
      </c>
    </row>
    <row r="3" spans="1:6" ht="13.5" thickBot="1" x14ac:dyDescent="0.25">
      <c r="C3" s="10" t="s">
        <v>141</v>
      </c>
    </row>
    <row r="4" spans="1:6" ht="14.25" thickTop="1" thickBot="1" x14ac:dyDescent="0.25">
      <c r="A4" s="6" t="s">
        <v>6</v>
      </c>
      <c r="C4" s="3">
        <v>42959.445</v>
      </c>
      <c r="D4" s="4">
        <v>1.19112689</v>
      </c>
    </row>
    <row r="5" spans="1:6" ht="13.5" thickTop="1" x14ac:dyDescent="0.2">
      <c r="A5" s="17" t="s">
        <v>151</v>
      </c>
      <c r="B5" s="58"/>
      <c r="C5" s="19">
        <v>-9.5</v>
      </c>
      <c r="D5" s="18" t="s">
        <v>152</v>
      </c>
    </row>
    <row r="6" spans="1:6" x14ac:dyDescent="0.2">
      <c r="A6" s="6" t="s">
        <v>7</v>
      </c>
    </row>
    <row r="7" spans="1:6" x14ac:dyDescent="0.2">
      <c r="A7" t="s">
        <v>8</v>
      </c>
      <c r="C7">
        <f>+C4</f>
        <v>42959.445</v>
      </c>
    </row>
    <row r="8" spans="1:6" x14ac:dyDescent="0.2">
      <c r="A8" t="s">
        <v>9</v>
      </c>
      <c r="C8">
        <f>+D4</f>
        <v>1.19112689</v>
      </c>
    </row>
    <row r="9" spans="1:6" x14ac:dyDescent="0.2">
      <c r="A9" s="35" t="s">
        <v>157</v>
      </c>
      <c r="B9" s="36">
        <v>384</v>
      </c>
      <c r="C9" s="33" t="str">
        <f>"F"&amp;B9</f>
        <v>F384</v>
      </c>
      <c r="D9" s="34" t="str">
        <f>"G"&amp;B9</f>
        <v>G384</v>
      </c>
    </row>
    <row r="10" spans="1:6" ht="13.5" thickBot="1" x14ac:dyDescent="0.25">
      <c r="A10" s="18"/>
      <c r="B10" s="58"/>
      <c r="C10" s="5" t="s">
        <v>26</v>
      </c>
      <c r="D10" s="5" t="s">
        <v>27</v>
      </c>
      <c r="E10" s="18"/>
    </row>
    <row r="11" spans="1:6" x14ac:dyDescent="0.2">
      <c r="A11" s="18" t="s">
        <v>22</v>
      </c>
      <c r="B11" s="58"/>
      <c r="C11" s="32">
        <f ca="1">INTERCEPT(INDIRECT($D$9):G963,INDIRECT($C$9):F963)</f>
        <v>-2.6369818193179531E-2</v>
      </c>
      <c r="D11" s="20"/>
      <c r="E11" s="18"/>
    </row>
    <row r="12" spans="1:6" x14ac:dyDescent="0.2">
      <c r="A12" s="18" t="s">
        <v>23</v>
      </c>
      <c r="B12" s="58"/>
      <c r="C12" s="32">
        <f ca="1">SLOPE(INDIRECT($D$9):G963,INDIRECT($C$9):F963)</f>
        <v>7.8122350511711766E-6</v>
      </c>
      <c r="D12" s="20"/>
      <c r="E12" s="18"/>
    </row>
    <row r="13" spans="1:6" x14ac:dyDescent="0.2">
      <c r="A13" s="18" t="s">
        <v>25</v>
      </c>
      <c r="B13" s="58"/>
      <c r="C13" s="20" t="s">
        <v>20</v>
      </c>
    </row>
    <row r="14" spans="1:6" x14ac:dyDescent="0.2">
      <c r="A14" s="18"/>
      <c r="B14" s="58"/>
      <c r="C14" s="18"/>
    </row>
    <row r="15" spans="1:6" x14ac:dyDescent="0.2">
      <c r="A15" s="21" t="s">
        <v>24</v>
      </c>
      <c r="B15" s="58"/>
      <c r="C15" s="22">
        <f ca="1">(C7+C11)+(C8+C12)*INT(MAX(F21:F3504))</f>
        <v>59866.38459370612</v>
      </c>
      <c r="E15" s="23" t="s">
        <v>162</v>
      </c>
      <c r="F15" s="19">
        <v>1</v>
      </c>
    </row>
    <row r="16" spans="1:6" x14ac:dyDescent="0.2">
      <c r="A16" s="25" t="s">
        <v>10</v>
      </c>
      <c r="B16" s="58"/>
      <c r="C16" s="26">
        <f ca="1">+C8+C12</f>
        <v>1.1911347022350511</v>
      </c>
      <c r="E16" s="23" t="s">
        <v>153</v>
      </c>
      <c r="F16" s="24">
        <f ca="1">NOW()+15018.5+$C$5/24</f>
        <v>60162.858508912032</v>
      </c>
    </row>
    <row r="17" spans="1:21" ht="13.5" thickBot="1" x14ac:dyDescent="0.25">
      <c r="A17" s="23" t="s">
        <v>149</v>
      </c>
      <c r="B17" s="58"/>
      <c r="C17" s="18">
        <f>COUNT(C21:C2162)</f>
        <v>415</v>
      </c>
      <c r="E17" s="23" t="s">
        <v>163</v>
      </c>
      <c r="F17" s="24">
        <f ca="1">ROUND(2*(F16-$C$7)/$C$8,0)/2+F15</f>
        <v>14444</v>
      </c>
    </row>
    <row r="18" spans="1:21" ht="14.25" thickTop="1" thickBot="1" x14ac:dyDescent="0.25">
      <c r="A18" s="25" t="s">
        <v>11</v>
      </c>
      <c r="B18" s="58"/>
      <c r="C18" s="28">
        <f ca="1">+C15</f>
        <v>59866.38459370612</v>
      </c>
      <c r="D18" s="29">
        <f ca="1">+C16</f>
        <v>1.1911347022350511</v>
      </c>
      <c r="E18" s="23" t="s">
        <v>154</v>
      </c>
      <c r="F18" s="34">
        <f ca="1">ROUND(2*(F16-$C$15)/$C$16,0)/2+F15</f>
        <v>250</v>
      </c>
    </row>
    <row r="19" spans="1:21" ht="13.5" thickTop="1" x14ac:dyDescent="0.2">
      <c r="E19" s="23" t="s">
        <v>155</v>
      </c>
      <c r="F19" s="27">
        <f ca="1">+$C$15+$C$16*F18-15018.5-$C$5/24</f>
        <v>45146.064102598219</v>
      </c>
    </row>
    <row r="20" spans="1:21" ht="13.5" thickBot="1" x14ac:dyDescent="0.25">
      <c r="A20" s="5" t="s">
        <v>12</v>
      </c>
      <c r="B20" s="5" t="s">
        <v>13</v>
      </c>
      <c r="C20" s="5" t="s">
        <v>14</v>
      </c>
      <c r="D20" s="5" t="s">
        <v>19</v>
      </c>
      <c r="E20" s="5" t="s">
        <v>15</v>
      </c>
      <c r="F20" s="5" t="s">
        <v>16</v>
      </c>
      <c r="G20" s="5" t="s">
        <v>17</v>
      </c>
      <c r="H20" s="8" t="s">
        <v>185</v>
      </c>
      <c r="I20" s="8" t="s">
        <v>159</v>
      </c>
      <c r="J20" s="8" t="s">
        <v>182</v>
      </c>
      <c r="K20" s="8" t="s">
        <v>180</v>
      </c>
      <c r="L20" s="8" t="s">
        <v>137</v>
      </c>
      <c r="M20" s="8" t="s">
        <v>31</v>
      </c>
      <c r="N20" s="8" t="s">
        <v>32</v>
      </c>
      <c r="O20" s="8" t="s">
        <v>29</v>
      </c>
      <c r="P20" s="7" t="s">
        <v>28</v>
      </c>
      <c r="Q20" s="5" t="s">
        <v>21</v>
      </c>
      <c r="U20" s="60" t="s">
        <v>1372</v>
      </c>
    </row>
    <row r="21" spans="1:21" x14ac:dyDescent="0.2">
      <c r="A21" s="55" t="s">
        <v>197</v>
      </c>
      <c r="B21" s="59" t="s">
        <v>145</v>
      </c>
      <c r="C21" s="56">
        <v>25827.528999999999</v>
      </c>
      <c r="D21" s="56" t="s">
        <v>159</v>
      </c>
      <c r="E21" s="14">
        <f t="shared" ref="E21:E84" si="0">+(C21-C$7)/C$8</f>
        <v>-14382.947899026945</v>
      </c>
      <c r="F21">
        <f t="shared" ref="F21:F84" si="1">ROUND(2*E21,0)/2</f>
        <v>-14383</v>
      </c>
      <c r="G21">
        <f t="shared" ref="G21:G84" si="2">+C21-(C$7+F21*C$8)</f>
        <v>6.205887000032817E-2</v>
      </c>
      <c r="I21">
        <f t="shared" ref="I21:I52" si="3">+G21</f>
        <v>6.205887000032817E-2</v>
      </c>
      <c r="Q21" s="2">
        <f t="shared" ref="Q21:Q84" si="4">+C21-15018.5</f>
        <v>10809.028999999999</v>
      </c>
    </row>
    <row r="22" spans="1:21" x14ac:dyDescent="0.2">
      <c r="A22" s="55" t="s">
        <v>197</v>
      </c>
      <c r="B22" s="59" t="s">
        <v>145</v>
      </c>
      <c r="C22" s="56">
        <v>26238.45</v>
      </c>
      <c r="D22" s="56" t="s">
        <v>159</v>
      </c>
      <c r="E22" s="14">
        <f t="shared" si="0"/>
        <v>-14037.962823591362</v>
      </c>
      <c r="F22">
        <f t="shared" si="1"/>
        <v>-14038</v>
      </c>
      <c r="G22">
        <f t="shared" si="2"/>
        <v>4.4281820002652239E-2</v>
      </c>
      <c r="I22">
        <f t="shared" si="3"/>
        <v>4.4281820002652239E-2</v>
      </c>
      <c r="Q22" s="2">
        <f t="shared" si="4"/>
        <v>11219.95</v>
      </c>
    </row>
    <row r="23" spans="1:21" x14ac:dyDescent="0.2">
      <c r="A23" s="55" t="s">
        <v>197</v>
      </c>
      <c r="B23" s="59" t="s">
        <v>145</v>
      </c>
      <c r="C23" s="56">
        <v>27628.518</v>
      </c>
      <c r="D23" s="56" t="s">
        <v>159</v>
      </c>
      <c r="E23" s="14">
        <f t="shared" si="0"/>
        <v>-12870.943581837868</v>
      </c>
      <c r="F23">
        <f t="shared" si="1"/>
        <v>-12871</v>
      </c>
      <c r="G23">
        <f t="shared" si="2"/>
        <v>6.7201189998741029E-2</v>
      </c>
      <c r="I23">
        <f t="shared" si="3"/>
        <v>6.7201189998741029E-2</v>
      </c>
      <c r="Q23" s="2">
        <f t="shared" si="4"/>
        <v>12610.018</v>
      </c>
    </row>
    <row r="24" spans="1:21" x14ac:dyDescent="0.2">
      <c r="A24" s="55" t="s">
        <v>208</v>
      </c>
      <c r="B24" s="59" t="s">
        <v>145</v>
      </c>
      <c r="C24" s="56">
        <v>27684.558000000001</v>
      </c>
      <c r="D24" s="56" t="s">
        <v>159</v>
      </c>
      <c r="E24" s="14">
        <f t="shared" si="0"/>
        <v>-12823.895697627982</v>
      </c>
      <c r="F24">
        <f t="shared" si="1"/>
        <v>-12824</v>
      </c>
      <c r="G24">
        <f t="shared" si="2"/>
        <v>0.12423735999982455</v>
      </c>
      <c r="I24">
        <f t="shared" si="3"/>
        <v>0.12423735999982455</v>
      </c>
      <c r="Q24" s="2">
        <f t="shared" si="4"/>
        <v>12666.058000000001</v>
      </c>
    </row>
    <row r="25" spans="1:21" x14ac:dyDescent="0.2">
      <c r="A25" s="55" t="s">
        <v>197</v>
      </c>
      <c r="B25" s="59" t="s">
        <v>145</v>
      </c>
      <c r="C25" s="56">
        <v>27690.446</v>
      </c>
      <c r="D25" s="56" t="s">
        <v>159</v>
      </c>
      <c r="E25" s="14">
        <f t="shared" si="0"/>
        <v>-12818.952479529698</v>
      </c>
      <c r="F25">
        <f t="shared" si="1"/>
        <v>-12819</v>
      </c>
      <c r="G25">
        <f t="shared" si="2"/>
        <v>5.6602910000947304E-2</v>
      </c>
      <c r="I25">
        <f t="shared" si="3"/>
        <v>5.6602910000947304E-2</v>
      </c>
      <c r="Q25" s="2">
        <f t="shared" si="4"/>
        <v>12671.946</v>
      </c>
    </row>
    <row r="26" spans="1:21" x14ac:dyDescent="0.2">
      <c r="A26" s="55" t="s">
        <v>208</v>
      </c>
      <c r="B26" s="59" t="s">
        <v>145</v>
      </c>
      <c r="C26" s="56">
        <v>27696.363000000001</v>
      </c>
      <c r="D26" s="56" t="s">
        <v>159</v>
      </c>
      <c r="E26" s="14">
        <f t="shared" si="0"/>
        <v>-12813.984914739014</v>
      </c>
      <c r="F26">
        <f t="shared" si="1"/>
        <v>-12814</v>
      </c>
      <c r="G26">
        <f t="shared" si="2"/>
        <v>1.7968460004340159E-2</v>
      </c>
      <c r="I26">
        <f t="shared" si="3"/>
        <v>1.7968460004340159E-2</v>
      </c>
      <c r="Q26" s="2">
        <f t="shared" si="4"/>
        <v>12677.863000000001</v>
      </c>
    </row>
    <row r="27" spans="1:21" x14ac:dyDescent="0.2">
      <c r="A27" s="55" t="s">
        <v>197</v>
      </c>
      <c r="B27" s="59" t="s">
        <v>145</v>
      </c>
      <c r="C27" s="56">
        <v>27983.457999999999</v>
      </c>
      <c r="D27" s="56" t="s">
        <v>159</v>
      </c>
      <c r="E27" s="14">
        <f t="shared" si="0"/>
        <v>-12572.956857686255</v>
      </c>
      <c r="F27">
        <f t="shared" si="1"/>
        <v>-12573</v>
      </c>
      <c r="G27">
        <f t="shared" si="2"/>
        <v>5.1387970001087524E-2</v>
      </c>
      <c r="I27">
        <f t="shared" si="3"/>
        <v>5.1387970001087524E-2</v>
      </c>
      <c r="Q27" s="2">
        <f t="shared" si="4"/>
        <v>12964.957999999999</v>
      </c>
    </row>
    <row r="28" spans="1:21" x14ac:dyDescent="0.2">
      <c r="A28" s="55" t="s">
        <v>197</v>
      </c>
      <c r="B28" s="59" t="s">
        <v>145</v>
      </c>
      <c r="C28" s="56">
        <v>27996.564999999999</v>
      </c>
      <c r="D28" s="56" t="s">
        <v>159</v>
      </c>
      <c r="E28" s="14">
        <f t="shared" si="0"/>
        <v>-12561.952992262646</v>
      </c>
      <c r="F28">
        <f t="shared" si="1"/>
        <v>-12562</v>
      </c>
      <c r="G28">
        <f t="shared" si="2"/>
        <v>5.5992179997701896E-2</v>
      </c>
      <c r="I28">
        <f t="shared" si="3"/>
        <v>5.5992179997701896E-2</v>
      </c>
      <c r="Q28" s="2">
        <f t="shared" si="4"/>
        <v>12978.064999999999</v>
      </c>
    </row>
    <row r="29" spans="1:21" x14ac:dyDescent="0.2">
      <c r="A29" s="55" t="s">
        <v>226</v>
      </c>
      <c r="B29" s="59" t="s">
        <v>145</v>
      </c>
      <c r="C29" s="56">
        <v>28007.3</v>
      </c>
      <c r="D29" s="56" t="s">
        <v>159</v>
      </c>
      <c r="E29" s="14">
        <f t="shared" si="0"/>
        <v>-12552.940518369121</v>
      </c>
      <c r="F29">
        <f t="shared" si="1"/>
        <v>-12553</v>
      </c>
      <c r="G29">
        <f t="shared" si="2"/>
        <v>7.0850170002813684E-2</v>
      </c>
      <c r="I29">
        <f t="shared" si="3"/>
        <v>7.0850170002813684E-2</v>
      </c>
      <c r="Q29" s="2">
        <f t="shared" si="4"/>
        <v>12988.8</v>
      </c>
    </row>
    <row r="30" spans="1:21" x14ac:dyDescent="0.2">
      <c r="A30" s="55" t="s">
        <v>226</v>
      </c>
      <c r="B30" s="59" t="s">
        <v>145</v>
      </c>
      <c r="C30" s="56">
        <v>28014.441999999999</v>
      </c>
      <c r="D30" s="56" t="s">
        <v>159</v>
      </c>
      <c r="E30" s="14">
        <f t="shared" si="0"/>
        <v>-12546.944515709825</v>
      </c>
      <c r="F30">
        <f t="shared" si="1"/>
        <v>-12547</v>
      </c>
      <c r="G30">
        <f t="shared" si="2"/>
        <v>6.608883000080823E-2</v>
      </c>
      <c r="I30">
        <f t="shared" si="3"/>
        <v>6.608883000080823E-2</v>
      </c>
      <c r="Q30" s="2">
        <f t="shared" si="4"/>
        <v>12995.941999999999</v>
      </c>
    </row>
    <row r="31" spans="1:21" x14ac:dyDescent="0.2">
      <c r="A31" s="55" t="s">
        <v>226</v>
      </c>
      <c r="B31" s="59" t="s">
        <v>145</v>
      </c>
      <c r="C31" s="56">
        <v>28020.396000000001</v>
      </c>
      <c r="D31" s="56" t="s">
        <v>159</v>
      </c>
      <c r="E31" s="14">
        <f t="shared" si="0"/>
        <v>-12541.945887897802</v>
      </c>
      <c r="F31">
        <f t="shared" si="1"/>
        <v>-12542</v>
      </c>
      <c r="G31">
        <f t="shared" si="2"/>
        <v>6.445438000082504E-2</v>
      </c>
      <c r="I31">
        <f t="shared" si="3"/>
        <v>6.445438000082504E-2</v>
      </c>
      <c r="Q31" s="2">
        <f t="shared" si="4"/>
        <v>13001.896000000001</v>
      </c>
    </row>
    <row r="32" spans="1:21" x14ac:dyDescent="0.2">
      <c r="A32" s="55" t="s">
        <v>226</v>
      </c>
      <c r="B32" s="59" t="s">
        <v>145</v>
      </c>
      <c r="C32" s="56">
        <v>28045.412</v>
      </c>
      <c r="D32" s="56" t="s">
        <v>159</v>
      </c>
      <c r="E32" s="14">
        <f t="shared" si="0"/>
        <v>-12520.943927309037</v>
      </c>
      <c r="F32">
        <f t="shared" si="1"/>
        <v>-12521</v>
      </c>
      <c r="G32">
        <f t="shared" si="2"/>
        <v>6.6789690001314739E-2</v>
      </c>
      <c r="I32">
        <f t="shared" si="3"/>
        <v>6.6789690001314739E-2</v>
      </c>
      <c r="Q32" s="2">
        <f t="shared" si="4"/>
        <v>13026.912</v>
      </c>
    </row>
    <row r="33" spans="1:17" x14ac:dyDescent="0.2">
      <c r="A33" s="55" t="s">
        <v>208</v>
      </c>
      <c r="B33" s="59" t="s">
        <v>145</v>
      </c>
      <c r="C33" s="56">
        <v>28045.46</v>
      </c>
      <c r="D33" s="56" t="s">
        <v>159</v>
      </c>
      <c r="E33" s="14">
        <f t="shared" si="0"/>
        <v>-12520.903629335411</v>
      </c>
      <c r="F33">
        <f t="shared" si="1"/>
        <v>-12521</v>
      </c>
      <c r="G33">
        <f t="shared" si="2"/>
        <v>0.11478969000017969</v>
      </c>
      <c r="I33">
        <f t="shared" si="3"/>
        <v>0.11478969000017969</v>
      </c>
      <c r="Q33" s="2">
        <f t="shared" si="4"/>
        <v>13026.96</v>
      </c>
    </row>
    <row r="34" spans="1:17" x14ac:dyDescent="0.2">
      <c r="A34" s="55" t="s">
        <v>226</v>
      </c>
      <c r="B34" s="59" t="s">
        <v>145</v>
      </c>
      <c r="C34" s="56">
        <v>28051.365000000002</v>
      </c>
      <c r="D34" s="56" t="s">
        <v>159</v>
      </c>
      <c r="E34" s="14">
        <f t="shared" si="0"/>
        <v>-12515.946139038131</v>
      </c>
      <c r="F34">
        <f t="shared" si="1"/>
        <v>-12516</v>
      </c>
      <c r="G34">
        <f t="shared" si="2"/>
        <v>6.4155240001127822E-2</v>
      </c>
      <c r="I34">
        <f t="shared" si="3"/>
        <v>6.4155240001127822E-2</v>
      </c>
      <c r="Q34" s="2">
        <f t="shared" si="4"/>
        <v>13032.865000000002</v>
      </c>
    </row>
    <row r="35" spans="1:17" x14ac:dyDescent="0.2">
      <c r="A35" s="55" t="s">
        <v>226</v>
      </c>
      <c r="B35" s="59" t="s">
        <v>145</v>
      </c>
      <c r="C35" s="56">
        <v>28069.236000000001</v>
      </c>
      <c r="D35" s="56" t="s">
        <v>159</v>
      </c>
      <c r="E35" s="14">
        <f t="shared" si="0"/>
        <v>-12500.942699732015</v>
      </c>
      <c r="F35">
        <f t="shared" si="1"/>
        <v>-12501</v>
      </c>
      <c r="G35">
        <f t="shared" si="2"/>
        <v>6.8251890003011795E-2</v>
      </c>
      <c r="I35">
        <f t="shared" si="3"/>
        <v>6.8251890003011795E-2</v>
      </c>
      <c r="Q35" s="2">
        <f t="shared" si="4"/>
        <v>13050.736000000001</v>
      </c>
    </row>
    <row r="36" spans="1:17" x14ac:dyDescent="0.2">
      <c r="A36" s="55" t="s">
        <v>208</v>
      </c>
      <c r="B36" s="59" t="s">
        <v>145</v>
      </c>
      <c r="C36" s="56">
        <v>28070.383999999998</v>
      </c>
      <c r="D36" s="56" t="s">
        <v>159</v>
      </c>
      <c r="E36" s="14">
        <f t="shared" si="0"/>
        <v>-12499.97890652943</v>
      </c>
      <c r="F36">
        <f t="shared" si="1"/>
        <v>-12500</v>
      </c>
      <c r="G36">
        <f t="shared" si="2"/>
        <v>2.5125000000116415E-2</v>
      </c>
      <c r="I36">
        <f t="shared" si="3"/>
        <v>2.5125000000116415E-2</v>
      </c>
      <c r="Q36" s="2">
        <f t="shared" si="4"/>
        <v>13051.883999999998</v>
      </c>
    </row>
    <row r="37" spans="1:17" x14ac:dyDescent="0.2">
      <c r="A37" s="55" t="s">
        <v>208</v>
      </c>
      <c r="B37" s="59" t="s">
        <v>145</v>
      </c>
      <c r="C37" s="56">
        <v>28107.330999999998</v>
      </c>
      <c r="D37" s="56" t="s">
        <v>159</v>
      </c>
      <c r="E37" s="14">
        <f t="shared" si="0"/>
        <v>-12468.960380870925</v>
      </c>
      <c r="F37">
        <f t="shared" si="1"/>
        <v>-12469</v>
      </c>
      <c r="G37">
        <f t="shared" si="2"/>
        <v>4.7191409998049494E-2</v>
      </c>
      <c r="I37">
        <f t="shared" si="3"/>
        <v>4.7191409998049494E-2</v>
      </c>
      <c r="Q37" s="2">
        <f t="shared" si="4"/>
        <v>13088.830999999998</v>
      </c>
    </row>
    <row r="38" spans="1:17" x14ac:dyDescent="0.2">
      <c r="A38" s="55" t="s">
        <v>251</v>
      </c>
      <c r="B38" s="59" t="s">
        <v>145</v>
      </c>
      <c r="C38" s="56">
        <v>28244.329000000002</v>
      </c>
      <c r="D38" s="56" t="s">
        <v>159</v>
      </c>
      <c r="E38" s="14">
        <f t="shared" si="0"/>
        <v>-12353.944926891876</v>
      </c>
      <c r="F38">
        <f t="shared" si="1"/>
        <v>-12354</v>
      </c>
      <c r="G38">
        <f t="shared" si="2"/>
        <v>6.5599060002568876E-2</v>
      </c>
      <c r="I38">
        <f t="shared" si="3"/>
        <v>6.5599060002568876E-2</v>
      </c>
      <c r="Q38" s="2">
        <f t="shared" si="4"/>
        <v>13225.829000000002</v>
      </c>
    </row>
    <row r="39" spans="1:17" x14ac:dyDescent="0.2">
      <c r="A39" s="55" t="s">
        <v>256</v>
      </c>
      <c r="B39" s="59" t="s">
        <v>145</v>
      </c>
      <c r="C39" s="56">
        <v>28344.387999999999</v>
      </c>
      <c r="D39" s="56" t="s">
        <v>159</v>
      </c>
      <c r="E39" s="14">
        <f t="shared" si="0"/>
        <v>-12269.941282242398</v>
      </c>
      <c r="F39">
        <f t="shared" si="1"/>
        <v>-12270</v>
      </c>
      <c r="G39">
        <f t="shared" si="2"/>
        <v>6.9940299999871058E-2</v>
      </c>
      <c r="I39">
        <f t="shared" si="3"/>
        <v>6.9940299999871058E-2</v>
      </c>
      <c r="Q39" s="2">
        <f t="shared" si="4"/>
        <v>13325.887999999999</v>
      </c>
    </row>
    <row r="40" spans="1:17" x14ac:dyDescent="0.2">
      <c r="A40" s="55" t="s">
        <v>251</v>
      </c>
      <c r="B40" s="59" t="s">
        <v>145</v>
      </c>
      <c r="C40" s="56">
        <v>28381.308000000001</v>
      </c>
      <c r="D40" s="56" t="s">
        <v>159</v>
      </c>
      <c r="E40" s="14">
        <f t="shared" si="0"/>
        <v>-12238.945424194057</v>
      </c>
      <c r="F40">
        <f t="shared" si="1"/>
        <v>-12239</v>
      </c>
      <c r="G40">
        <f t="shared" si="2"/>
        <v>6.5006710003217449E-2</v>
      </c>
      <c r="I40">
        <f t="shared" si="3"/>
        <v>6.5006710003217449E-2</v>
      </c>
      <c r="Q40" s="2">
        <f t="shared" si="4"/>
        <v>13362.808000000001</v>
      </c>
    </row>
    <row r="41" spans="1:17" x14ac:dyDescent="0.2">
      <c r="A41" s="55" t="s">
        <v>263</v>
      </c>
      <c r="B41" s="59" t="s">
        <v>145</v>
      </c>
      <c r="C41" s="56">
        <v>28407.512999999999</v>
      </c>
      <c r="D41" s="56" t="s">
        <v>159</v>
      </c>
      <c r="E41" s="14">
        <f t="shared" si="0"/>
        <v>-12216.945249216898</v>
      </c>
      <c r="F41">
        <f t="shared" si="1"/>
        <v>-12217</v>
      </c>
      <c r="G41">
        <f t="shared" si="2"/>
        <v>6.521513000188861E-2</v>
      </c>
      <c r="I41">
        <f t="shared" si="3"/>
        <v>6.521513000188861E-2</v>
      </c>
      <c r="Q41" s="2">
        <f t="shared" si="4"/>
        <v>13389.012999999999</v>
      </c>
    </row>
    <row r="42" spans="1:17" x14ac:dyDescent="0.2">
      <c r="A42" s="55" t="s">
        <v>208</v>
      </c>
      <c r="B42" s="59" t="s">
        <v>145</v>
      </c>
      <c r="C42" s="56">
        <v>29167.467000000001</v>
      </c>
      <c r="D42" s="56" t="s">
        <v>159</v>
      </c>
      <c r="E42" s="14">
        <f t="shared" si="0"/>
        <v>-11578.932619009212</v>
      </c>
      <c r="F42">
        <f t="shared" si="1"/>
        <v>-11579</v>
      </c>
      <c r="G42">
        <f t="shared" si="2"/>
        <v>8.0259310001565609E-2</v>
      </c>
      <c r="I42">
        <f t="shared" si="3"/>
        <v>8.0259310001565609E-2</v>
      </c>
      <c r="Q42" s="2">
        <f t="shared" si="4"/>
        <v>14148.967000000001</v>
      </c>
    </row>
    <row r="43" spans="1:17" x14ac:dyDescent="0.2">
      <c r="A43" s="55" t="s">
        <v>208</v>
      </c>
      <c r="B43" s="59" t="s">
        <v>145</v>
      </c>
      <c r="C43" s="56">
        <v>30588.440999999999</v>
      </c>
      <c r="D43" s="56" t="s">
        <v>159</v>
      </c>
      <c r="E43" s="14">
        <f t="shared" si="0"/>
        <v>-10385.966519486434</v>
      </c>
      <c r="F43">
        <f t="shared" si="1"/>
        <v>-10386</v>
      </c>
      <c r="G43">
        <f t="shared" si="2"/>
        <v>3.9879539999674307E-2</v>
      </c>
      <c r="I43">
        <f t="shared" si="3"/>
        <v>3.9879539999674307E-2</v>
      </c>
      <c r="Q43" s="2">
        <f t="shared" si="4"/>
        <v>15569.940999999999</v>
      </c>
    </row>
    <row r="44" spans="1:17" x14ac:dyDescent="0.2">
      <c r="A44" s="55" t="s">
        <v>208</v>
      </c>
      <c r="B44" s="59" t="s">
        <v>145</v>
      </c>
      <c r="C44" s="56">
        <v>30644.437000000002</v>
      </c>
      <c r="D44" s="56" t="s">
        <v>159</v>
      </c>
      <c r="E44" s="14">
        <f t="shared" si="0"/>
        <v>-10338.955575085705</v>
      </c>
      <c r="F44">
        <f t="shared" si="1"/>
        <v>-10339</v>
      </c>
      <c r="G44">
        <f t="shared" si="2"/>
        <v>5.2915710002707783E-2</v>
      </c>
      <c r="I44">
        <f t="shared" si="3"/>
        <v>5.2915710002707783E-2</v>
      </c>
      <c r="Q44" s="2">
        <f t="shared" si="4"/>
        <v>15625.937000000002</v>
      </c>
    </row>
    <row r="45" spans="1:17" x14ac:dyDescent="0.2">
      <c r="A45" s="55" t="s">
        <v>277</v>
      </c>
      <c r="B45" s="59" t="s">
        <v>145</v>
      </c>
      <c r="C45" s="56">
        <v>31292.409</v>
      </c>
      <c r="D45" s="56" t="s">
        <v>159</v>
      </c>
      <c r="E45" s="14">
        <f t="shared" si="0"/>
        <v>-9794.956438268302</v>
      </c>
      <c r="F45">
        <f t="shared" si="1"/>
        <v>-9795</v>
      </c>
      <c r="G45">
        <f t="shared" si="2"/>
        <v>5.1887549998355098E-2</v>
      </c>
      <c r="I45">
        <f t="shared" si="3"/>
        <v>5.1887549998355098E-2</v>
      </c>
      <c r="Q45" s="2">
        <f t="shared" si="4"/>
        <v>16273.909</v>
      </c>
    </row>
    <row r="46" spans="1:17" x14ac:dyDescent="0.2">
      <c r="A46" s="55" t="s">
        <v>191</v>
      </c>
      <c r="B46" s="59" t="s">
        <v>145</v>
      </c>
      <c r="C46" s="56">
        <v>34535.836000000003</v>
      </c>
      <c r="D46" s="56" t="s">
        <v>159</v>
      </c>
      <c r="E46" s="14">
        <f t="shared" si="0"/>
        <v>-7071.9661110160951</v>
      </c>
      <c r="F46">
        <f t="shared" si="1"/>
        <v>-7072</v>
      </c>
      <c r="G46">
        <f t="shared" si="2"/>
        <v>4.036608000023989E-2</v>
      </c>
      <c r="I46">
        <f t="shared" si="3"/>
        <v>4.036608000023989E-2</v>
      </c>
      <c r="Q46" s="2">
        <f t="shared" si="4"/>
        <v>19517.336000000003</v>
      </c>
    </row>
    <row r="47" spans="1:17" x14ac:dyDescent="0.2">
      <c r="A47" s="55" t="s">
        <v>284</v>
      </c>
      <c r="B47" s="59" t="s">
        <v>145</v>
      </c>
      <c r="C47" s="56">
        <v>35337.453999999998</v>
      </c>
      <c r="D47" s="56" t="s">
        <v>159</v>
      </c>
      <c r="E47" s="14">
        <f t="shared" si="0"/>
        <v>-6398.9748396999094</v>
      </c>
      <c r="F47">
        <f t="shared" si="1"/>
        <v>-6399</v>
      </c>
      <c r="G47">
        <f t="shared" si="2"/>
        <v>2.9969110000820365E-2</v>
      </c>
      <c r="I47">
        <f t="shared" si="3"/>
        <v>2.9969110000820365E-2</v>
      </c>
      <c r="Q47" s="2">
        <f t="shared" si="4"/>
        <v>20318.953999999998</v>
      </c>
    </row>
    <row r="48" spans="1:17" x14ac:dyDescent="0.2">
      <c r="A48" s="55" t="s">
        <v>289</v>
      </c>
      <c r="B48" s="59" t="s">
        <v>145</v>
      </c>
      <c r="C48" s="56">
        <v>35967.572</v>
      </c>
      <c r="D48" s="56" t="s">
        <v>159</v>
      </c>
      <c r="E48" s="14">
        <f t="shared" si="0"/>
        <v>-5869.9648699896279</v>
      </c>
      <c r="F48">
        <f t="shared" si="1"/>
        <v>-5870</v>
      </c>
      <c r="G48">
        <f t="shared" si="2"/>
        <v>4.1844300001685042E-2</v>
      </c>
      <c r="I48">
        <f t="shared" si="3"/>
        <v>4.1844300001685042E-2</v>
      </c>
      <c r="Q48" s="2">
        <f t="shared" si="4"/>
        <v>20949.072</v>
      </c>
    </row>
    <row r="49" spans="1:17" x14ac:dyDescent="0.2">
      <c r="A49" s="55" t="s">
        <v>289</v>
      </c>
      <c r="B49" s="59" t="s">
        <v>145</v>
      </c>
      <c r="C49" s="56">
        <v>36023.504999999997</v>
      </c>
      <c r="D49" s="56" t="s">
        <v>159</v>
      </c>
      <c r="E49" s="14">
        <f t="shared" si="0"/>
        <v>-5823.0068166792889</v>
      </c>
      <c r="F49">
        <f t="shared" si="1"/>
        <v>-5823</v>
      </c>
      <c r="G49">
        <f t="shared" si="2"/>
        <v>-8.1195300008403137E-3</v>
      </c>
      <c r="I49">
        <f t="shared" si="3"/>
        <v>-8.1195300008403137E-3</v>
      </c>
      <c r="Q49" s="2">
        <f t="shared" si="4"/>
        <v>21005.004999999997</v>
      </c>
    </row>
    <row r="50" spans="1:17" x14ac:dyDescent="0.2">
      <c r="A50" s="55" t="s">
        <v>289</v>
      </c>
      <c r="B50" s="59" t="s">
        <v>145</v>
      </c>
      <c r="C50" s="56">
        <v>36397.523000000001</v>
      </c>
      <c r="D50" s="56" t="s">
        <v>159</v>
      </c>
      <c r="E50" s="14">
        <f t="shared" si="0"/>
        <v>-5509.0033270930508</v>
      </c>
      <c r="F50">
        <f t="shared" si="1"/>
        <v>-5509</v>
      </c>
      <c r="G50">
        <f t="shared" si="2"/>
        <v>-3.96298999839928E-3</v>
      </c>
      <c r="I50">
        <f t="shared" si="3"/>
        <v>-3.96298999839928E-3</v>
      </c>
      <c r="Q50" s="2">
        <f t="shared" si="4"/>
        <v>21379.023000000001</v>
      </c>
    </row>
    <row r="51" spans="1:17" x14ac:dyDescent="0.2">
      <c r="A51" s="55" t="s">
        <v>289</v>
      </c>
      <c r="B51" s="59" t="s">
        <v>145</v>
      </c>
      <c r="C51" s="56">
        <v>36434.480000000003</v>
      </c>
      <c r="D51" s="56" t="s">
        <v>159</v>
      </c>
      <c r="E51" s="14">
        <f t="shared" si="0"/>
        <v>-5477.976406023372</v>
      </c>
      <c r="F51">
        <f t="shared" si="1"/>
        <v>-5478</v>
      </c>
      <c r="G51">
        <f t="shared" si="2"/>
        <v>2.8103420001571067E-2</v>
      </c>
      <c r="I51">
        <f t="shared" si="3"/>
        <v>2.8103420001571067E-2</v>
      </c>
      <c r="Q51" s="2">
        <f t="shared" si="4"/>
        <v>21415.980000000003</v>
      </c>
    </row>
    <row r="52" spans="1:17" x14ac:dyDescent="0.2">
      <c r="A52" s="55" t="s">
        <v>289</v>
      </c>
      <c r="B52" s="59" t="s">
        <v>145</v>
      </c>
      <c r="C52" s="56">
        <v>36808.455000000002</v>
      </c>
      <c r="D52" s="56" t="s">
        <v>159</v>
      </c>
      <c r="E52" s="14">
        <f t="shared" si="0"/>
        <v>-5164.0090167051785</v>
      </c>
      <c r="F52">
        <f t="shared" si="1"/>
        <v>-5164</v>
      </c>
      <c r="G52">
        <f t="shared" si="2"/>
        <v>-1.0740040001110174E-2</v>
      </c>
      <c r="I52">
        <f t="shared" si="3"/>
        <v>-1.0740040001110174E-2</v>
      </c>
      <c r="Q52" s="2">
        <f t="shared" si="4"/>
        <v>21789.955000000002</v>
      </c>
    </row>
    <row r="53" spans="1:17" x14ac:dyDescent="0.2">
      <c r="A53" s="55" t="s">
        <v>289</v>
      </c>
      <c r="B53" s="59" t="s">
        <v>145</v>
      </c>
      <c r="C53" s="56">
        <v>36814.425000000003</v>
      </c>
      <c r="D53" s="56" t="s">
        <v>159</v>
      </c>
      <c r="E53" s="14">
        <f t="shared" si="0"/>
        <v>-5158.9969562352808</v>
      </c>
      <c r="F53">
        <f t="shared" si="1"/>
        <v>-5159</v>
      </c>
      <c r="G53">
        <f t="shared" si="2"/>
        <v>3.6255100058042444E-3</v>
      </c>
      <c r="I53">
        <f t="shared" ref="I53:I84" si="5">+G53</f>
        <v>3.6255100058042444E-3</v>
      </c>
      <c r="Q53" s="2">
        <f t="shared" si="4"/>
        <v>21795.925000000003</v>
      </c>
    </row>
    <row r="54" spans="1:17" x14ac:dyDescent="0.2">
      <c r="A54" s="55" t="s">
        <v>289</v>
      </c>
      <c r="B54" s="59" t="s">
        <v>145</v>
      </c>
      <c r="C54" s="56">
        <v>37543.398999999998</v>
      </c>
      <c r="D54" s="56" t="s">
        <v>159</v>
      </c>
      <c r="E54" s="14">
        <f t="shared" si="0"/>
        <v>-4546.9933098395604</v>
      </c>
      <c r="F54">
        <f t="shared" si="1"/>
        <v>-4547</v>
      </c>
      <c r="G54">
        <f t="shared" si="2"/>
        <v>7.9688299956615083E-3</v>
      </c>
      <c r="I54">
        <f t="shared" si="5"/>
        <v>7.9688299956615083E-3</v>
      </c>
      <c r="Q54" s="2">
        <f t="shared" si="4"/>
        <v>22524.898999999998</v>
      </c>
    </row>
    <row r="55" spans="1:17" x14ac:dyDescent="0.2">
      <c r="A55" s="55" t="s">
        <v>312</v>
      </c>
      <c r="B55" s="59" t="s">
        <v>145</v>
      </c>
      <c r="C55" s="56">
        <v>37562.455999999998</v>
      </c>
      <c r="D55" s="56" t="s">
        <v>159</v>
      </c>
      <c r="E55" s="14">
        <f t="shared" si="0"/>
        <v>-4530.9941747684006</v>
      </c>
      <c r="F55">
        <f t="shared" si="1"/>
        <v>-4531</v>
      </c>
      <c r="G55">
        <f t="shared" si="2"/>
        <v>6.9385899987537414E-3</v>
      </c>
      <c r="I55">
        <f t="shared" si="5"/>
        <v>6.9385899987537414E-3</v>
      </c>
      <c r="Q55" s="2">
        <f t="shared" si="4"/>
        <v>22543.955999999998</v>
      </c>
    </row>
    <row r="56" spans="1:17" x14ac:dyDescent="0.2">
      <c r="A56" s="55" t="s">
        <v>312</v>
      </c>
      <c r="B56" s="59" t="s">
        <v>145</v>
      </c>
      <c r="C56" s="56">
        <v>37562.459000000003</v>
      </c>
      <c r="D56" s="56" t="s">
        <v>159</v>
      </c>
      <c r="E56" s="14">
        <f t="shared" si="0"/>
        <v>-4530.9916561450455</v>
      </c>
      <c r="F56">
        <f t="shared" si="1"/>
        <v>-4531</v>
      </c>
      <c r="G56">
        <f t="shared" si="2"/>
        <v>9.9385900030029006E-3</v>
      </c>
      <c r="I56">
        <f t="shared" si="5"/>
        <v>9.9385900030029006E-3</v>
      </c>
      <c r="Q56" s="2">
        <f t="shared" si="4"/>
        <v>22543.959000000003</v>
      </c>
    </row>
    <row r="57" spans="1:17" x14ac:dyDescent="0.2">
      <c r="A57" s="55" t="s">
        <v>289</v>
      </c>
      <c r="B57" s="59" t="s">
        <v>145</v>
      </c>
      <c r="C57" s="56">
        <v>37642.29</v>
      </c>
      <c r="D57" s="56" t="s">
        <v>159</v>
      </c>
      <c r="E57" s="14">
        <f t="shared" si="0"/>
        <v>-4463.9702492150091</v>
      </c>
      <c r="F57">
        <f t="shared" si="1"/>
        <v>-4464</v>
      </c>
      <c r="G57">
        <f t="shared" si="2"/>
        <v>3.543696000269847E-2</v>
      </c>
      <c r="I57">
        <f t="shared" si="5"/>
        <v>3.543696000269847E-2</v>
      </c>
      <c r="Q57" s="2">
        <f t="shared" si="4"/>
        <v>22623.79</v>
      </c>
    </row>
    <row r="58" spans="1:17" x14ac:dyDescent="0.2">
      <c r="A58" s="55" t="s">
        <v>289</v>
      </c>
      <c r="B58" s="59" t="s">
        <v>145</v>
      </c>
      <c r="C58" s="56">
        <v>37818.536</v>
      </c>
      <c r="D58" s="56" t="s">
        <v>159</v>
      </c>
      <c r="E58" s="14">
        <f t="shared" si="0"/>
        <v>-4316.0044854666994</v>
      </c>
      <c r="F58">
        <f t="shared" si="1"/>
        <v>-4316</v>
      </c>
      <c r="G58">
        <f t="shared" si="2"/>
        <v>-5.3427599996211939E-3</v>
      </c>
      <c r="I58">
        <f t="shared" si="5"/>
        <v>-5.3427599996211939E-3</v>
      </c>
      <c r="Q58" s="2">
        <f t="shared" si="4"/>
        <v>22800.036</v>
      </c>
    </row>
    <row r="59" spans="1:17" x14ac:dyDescent="0.2">
      <c r="A59" s="55" t="s">
        <v>312</v>
      </c>
      <c r="B59" s="59" t="s">
        <v>145</v>
      </c>
      <c r="C59" s="56">
        <v>37824.508999999998</v>
      </c>
      <c r="D59" s="56" t="s">
        <v>159</v>
      </c>
      <c r="E59" s="14">
        <f t="shared" si="0"/>
        <v>-4310.989906373452</v>
      </c>
      <c r="F59">
        <f t="shared" si="1"/>
        <v>-4311</v>
      </c>
      <c r="G59">
        <f t="shared" si="2"/>
        <v>1.2022789996990468E-2</v>
      </c>
      <c r="I59">
        <f t="shared" si="5"/>
        <v>1.2022789996990468E-2</v>
      </c>
      <c r="Q59" s="2">
        <f t="shared" si="4"/>
        <v>22806.008999999998</v>
      </c>
    </row>
    <row r="60" spans="1:17" x14ac:dyDescent="0.2">
      <c r="A60" s="55" t="s">
        <v>289</v>
      </c>
      <c r="B60" s="59" t="s">
        <v>145</v>
      </c>
      <c r="C60" s="56">
        <v>37824.512000000002</v>
      </c>
      <c r="D60" s="56" t="s">
        <v>159</v>
      </c>
      <c r="E60" s="14">
        <f t="shared" si="0"/>
        <v>-4310.9873877500968</v>
      </c>
      <c r="F60">
        <f t="shared" si="1"/>
        <v>-4311</v>
      </c>
      <c r="G60">
        <f t="shared" si="2"/>
        <v>1.5022790001239628E-2</v>
      </c>
      <c r="I60">
        <f t="shared" si="5"/>
        <v>1.5022790001239628E-2</v>
      </c>
      <c r="Q60" s="2">
        <f t="shared" si="4"/>
        <v>22806.012000000002</v>
      </c>
    </row>
    <row r="61" spans="1:17" x14ac:dyDescent="0.2">
      <c r="A61" s="55" t="s">
        <v>312</v>
      </c>
      <c r="B61" s="59" t="s">
        <v>145</v>
      </c>
      <c r="C61" s="56">
        <v>37824.514999999999</v>
      </c>
      <c r="D61" s="56" t="s">
        <v>159</v>
      </c>
      <c r="E61" s="14">
        <f t="shared" si="0"/>
        <v>-4310.984869126748</v>
      </c>
      <c r="F61">
        <f t="shared" si="1"/>
        <v>-4311</v>
      </c>
      <c r="G61">
        <f t="shared" si="2"/>
        <v>1.8022789998212829E-2</v>
      </c>
      <c r="I61">
        <f t="shared" si="5"/>
        <v>1.8022789998212829E-2</v>
      </c>
      <c r="Q61" s="2">
        <f t="shared" si="4"/>
        <v>22806.014999999999</v>
      </c>
    </row>
    <row r="62" spans="1:17" x14ac:dyDescent="0.2">
      <c r="A62" s="55" t="s">
        <v>312</v>
      </c>
      <c r="B62" s="59" t="s">
        <v>145</v>
      </c>
      <c r="C62" s="56">
        <v>37824.517999999996</v>
      </c>
      <c r="D62" s="56" t="s">
        <v>159</v>
      </c>
      <c r="E62" s="14">
        <f t="shared" si="0"/>
        <v>-4310.9823505033983</v>
      </c>
      <c r="F62">
        <f t="shared" si="1"/>
        <v>-4311</v>
      </c>
      <c r="G62">
        <f t="shared" si="2"/>
        <v>2.1022789995186031E-2</v>
      </c>
      <c r="I62">
        <f t="shared" si="5"/>
        <v>2.1022789995186031E-2</v>
      </c>
      <c r="Q62" s="2">
        <f t="shared" si="4"/>
        <v>22806.017999999996</v>
      </c>
    </row>
    <row r="63" spans="1:17" x14ac:dyDescent="0.2">
      <c r="A63" s="55" t="s">
        <v>312</v>
      </c>
      <c r="B63" s="59" t="s">
        <v>145</v>
      </c>
      <c r="C63" s="56">
        <v>37824.521000000001</v>
      </c>
      <c r="D63" s="56" t="s">
        <v>159</v>
      </c>
      <c r="E63" s="14">
        <f t="shared" si="0"/>
        <v>-4310.9798318800431</v>
      </c>
      <c r="F63">
        <f t="shared" si="1"/>
        <v>-4311</v>
      </c>
      <c r="G63">
        <f t="shared" si="2"/>
        <v>2.402278999943519E-2</v>
      </c>
      <c r="I63">
        <f t="shared" si="5"/>
        <v>2.402278999943519E-2</v>
      </c>
      <c r="Q63" s="2">
        <f t="shared" si="4"/>
        <v>22806.021000000001</v>
      </c>
    </row>
    <row r="64" spans="1:17" x14ac:dyDescent="0.2">
      <c r="A64" s="55" t="s">
        <v>344</v>
      </c>
      <c r="B64" s="59" t="s">
        <v>145</v>
      </c>
      <c r="C64" s="56">
        <v>37873.347000000002</v>
      </c>
      <c r="D64" s="56" t="s">
        <v>159</v>
      </c>
      <c r="E64" s="14">
        <f t="shared" si="0"/>
        <v>-4269.9883972898961</v>
      </c>
      <c r="F64">
        <f t="shared" si="1"/>
        <v>-4270</v>
      </c>
      <c r="G64">
        <f t="shared" si="2"/>
        <v>1.3820300002407748E-2</v>
      </c>
      <c r="I64">
        <f t="shared" si="5"/>
        <v>1.3820300002407748E-2</v>
      </c>
      <c r="Q64" s="2">
        <f t="shared" si="4"/>
        <v>22854.847000000002</v>
      </c>
    </row>
    <row r="65" spans="1:17" x14ac:dyDescent="0.2">
      <c r="A65" s="55" t="s">
        <v>344</v>
      </c>
      <c r="B65" s="59" t="s">
        <v>145</v>
      </c>
      <c r="C65" s="56">
        <v>37873.347999999998</v>
      </c>
      <c r="D65" s="56" t="s">
        <v>159</v>
      </c>
      <c r="E65" s="14">
        <f t="shared" si="0"/>
        <v>-4269.987557748781</v>
      </c>
      <c r="F65">
        <f t="shared" si="1"/>
        <v>-4270</v>
      </c>
      <c r="G65">
        <f t="shared" si="2"/>
        <v>1.4820299998973496E-2</v>
      </c>
      <c r="I65">
        <f t="shared" si="5"/>
        <v>1.4820299998973496E-2</v>
      </c>
      <c r="Q65" s="2">
        <f t="shared" si="4"/>
        <v>22854.847999999998</v>
      </c>
    </row>
    <row r="66" spans="1:17" x14ac:dyDescent="0.2">
      <c r="A66" s="55" t="s">
        <v>289</v>
      </c>
      <c r="B66" s="59" t="s">
        <v>145</v>
      </c>
      <c r="C66" s="56">
        <v>37942.425000000003</v>
      </c>
      <c r="D66" s="56" t="s">
        <v>159</v>
      </c>
      <c r="E66" s="14">
        <f t="shared" si="0"/>
        <v>-4211.9945759934917</v>
      </c>
      <c r="F66">
        <f t="shared" si="1"/>
        <v>-4212</v>
      </c>
      <c r="G66">
        <f t="shared" si="2"/>
        <v>6.460680000600405E-3</v>
      </c>
      <c r="I66">
        <f t="shared" si="5"/>
        <v>6.460680000600405E-3</v>
      </c>
      <c r="Q66" s="2">
        <f t="shared" si="4"/>
        <v>22923.925000000003</v>
      </c>
    </row>
    <row r="67" spans="1:17" x14ac:dyDescent="0.2">
      <c r="A67" s="55" t="s">
        <v>355</v>
      </c>
      <c r="B67" s="59" t="s">
        <v>145</v>
      </c>
      <c r="C67" s="56">
        <v>37961.468000000001</v>
      </c>
      <c r="D67" s="56" t="s">
        <v>159</v>
      </c>
      <c r="E67" s="14">
        <f t="shared" si="0"/>
        <v>-4196.0071944979754</v>
      </c>
      <c r="F67">
        <f t="shared" si="1"/>
        <v>-4196</v>
      </c>
      <c r="G67">
        <f t="shared" si="2"/>
        <v>-8.5695599991595373E-3</v>
      </c>
      <c r="I67">
        <f t="shared" si="5"/>
        <v>-8.5695599991595373E-3</v>
      </c>
      <c r="Q67" s="2">
        <f t="shared" si="4"/>
        <v>22942.968000000001</v>
      </c>
    </row>
    <row r="68" spans="1:17" x14ac:dyDescent="0.2">
      <c r="A68" s="55" t="s">
        <v>289</v>
      </c>
      <c r="B68" s="59" t="s">
        <v>145</v>
      </c>
      <c r="C68" s="56">
        <v>38204.495000000003</v>
      </c>
      <c r="D68" s="56" t="s">
        <v>159</v>
      </c>
      <c r="E68" s="14">
        <f t="shared" si="0"/>
        <v>-3991.9760353995507</v>
      </c>
      <c r="F68">
        <f t="shared" si="1"/>
        <v>-3992</v>
      </c>
      <c r="G68">
        <f t="shared" si="2"/>
        <v>2.8544880005938467E-2</v>
      </c>
      <c r="I68">
        <f t="shared" si="5"/>
        <v>2.8544880005938467E-2</v>
      </c>
      <c r="Q68" s="2">
        <f t="shared" si="4"/>
        <v>23185.995000000003</v>
      </c>
    </row>
    <row r="69" spans="1:17" x14ac:dyDescent="0.2">
      <c r="A69" s="55" t="s">
        <v>362</v>
      </c>
      <c r="B69" s="59" t="s">
        <v>145</v>
      </c>
      <c r="C69" s="56">
        <v>38316.436000000002</v>
      </c>
      <c r="D69" s="56" t="s">
        <v>159</v>
      </c>
      <c r="E69" s="14">
        <f t="shared" si="0"/>
        <v>-3897.996963195078</v>
      </c>
      <c r="F69">
        <f t="shared" si="1"/>
        <v>-3898</v>
      </c>
      <c r="G69">
        <f t="shared" si="2"/>
        <v>3.6172200052533299E-3</v>
      </c>
      <c r="I69">
        <f t="shared" si="5"/>
        <v>3.6172200052533299E-3</v>
      </c>
      <c r="Q69" s="2">
        <f t="shared" si="4"/>
        <v>23297.936000000002</v>
      </c>
    </row>
    <row r="70" spans="1:17" x14ac:dyDescent="0.2">
      <c r="A70" s="55" t="s">
        <v>289</v>
      </c>
      <c r="B70" s="59" t="s">
        <v>145</v>
      </c>
      <c r="C70" s="56">
        <v>38322.387000000002</v>
      </c>
      <c r="D70" s="56" t="s">
        <v>159</v>
      </c>
      <c r="E70" s="14">
        <f t="shared" si="0"/>
        <v>-3893.0008540064082</v>
      </c>
      <c r="F70">
        <f t="shared" si="1"/>
        <v>-3893</v>
      </c>
      <c r="G70">
        <f t="shared" si="2"/>
        <v>-1.0172299953410402E-3</v>
      </c>
      <c r="I70">
        <f t="shared" si="5"/>
        <v>-1.0172299953410402E-3</v>
      </c>
      <c r="Q70" s="2">
        <f t="shared" si="4"/>
        <v>23303.887000000002</v>
      </c>
    </row>
    <row r="71" spans="1:17" x14ac:dyDescent="0.2">
      <c r="A71" s="55" t="s">
        <v>362</v>
      </c>
      <c r="B71" s="59" t="s">
        <v>145</v>
      </c>
      <c r="C71" s="56">
        <v>38322.392</v>
      </c>
      <c r="D71" s="56" t="s">
        <v>159</v>
      </c>
      <c r="E71" s="14">
        <f t="shared" si="0"/>
        <v>-3892.9966563008243</v>
      </c>
      <c r="F71">
        <f t="shared" si="1"/>
        <v>-3893</v>
      </c>
      <c r="G71">
        <f t="shared" si="2"/>
        <v>3.9827700020396151E-3</v>
      </c>
      <c r="I71">
        <f t="shared" si="5"/>
        <v>3.9827700020396151E-3</v>
      </c>
      <c r="Q71" s="2">
        <f t="shared" si="4"/>
        <v>23303.892</v>
      </c>
    </row>
    <row r="72" spans="1:17" x14ac:dyDescent="0.2">
      <c r="A72" s="55" t="s">
        <v>289</v>
      </c>
      <c r="B72" s="59" t="s">
        <v>145</v>
      </c>
      <c r="C72" s="56">
        <v>38671.366000000002</v>
      </c>
      <c r="D72" s="56" t="s">
        <v>159</v>
      </c>
      <c r="E72" s="14">
        <f t="shared" si="0"/>
        <v>-3600.0186344546364</v>
      </c>
      <c r="F72">
        <f t="shared" si="1"/>
        <v>-3600</v>
      </c>
      <c r="G72">
        <f t="shared" si="2"/>
        <v>-2.2195999998075422E-2</v>
      </c>
      <c r="I72">
        <f t="shared" si="5"/>
        <v>-2.2195999998075422E-2</v>
      </c>
      <c r="Q72" s="2">
        <f t="shared" si="4"/>
        <v>23652.866000000002</v>
      </c>
    </row>
    <row r="73" spans="1:17" x14ac:dyDescent="0.2">
      <c r="A73" s="55" t="s">
        <v>373</v>
      </c>
      <c r="B73" s="59" t="s">
        <v>145</v>
      </c>
      <c r="C73" s="56">
        <v>38671.396000000001</v>
      </c>
      <c r="D73" s="56" t="s">
        <v>159</v>
      </c>
      <c r="E73" s="14">
        <f t="shared" si="0"/>
        <v>-3599.9934482211202</v>
      </c>
      <c r="F73">
        <f t="shared" si="1"/>
        <v>-3600</v>
      </c>
      <c r="G73">
        <f t="shared" si="2"/>
        <v>7.8040000007604249E-3</v>
      </c>
      <c r="I73">
        <f t="shared" si="5"/>
        <v>7.8040000007604249E-3</v>
      </c>
      <c r="Q73" s="2">
        <f t="shared" si="4"/>
        <v>23652.896000000001</v>
      </c>
    </row>
    <row r="74" spans="1:17" x14ac:dyDescent="0.2">
      <c r="A74" s="55" t="s">
        <v>289</v>
      </c>
      <c r="B74" s="59" t="s">
        <v>145</v>
      </c>
      <c r="C74" s="56">
        <v>38739.245000000003</v>
      </c>
      <c r="D74" s="56" t="s">
        <v>159</v>
      </c>
      <c r="E74" s="14">
        <f t="shared" si="0"/>
        <v>-3543.0314229577984</v>
      </c>
      <c r="F74">
        <f t="shared" si="1"/>
        <v>-3543</v>
      </c>
      <c r="G74">
        <f t="shared" si="2"/>
        <v>-3.7428730000101496E-2</v>
      </c>
      <c r="I74">
        <f t="shared" si="5"/>
        <v>-3.7428730000101496E-2</v>
      </c>
      <c r="Q74" s="2">
        <f t="shared" si="4"/>
        <v>23720.745000000003</v>
      </c>
    </row>
    <row r="75" spans="1:17" x14ac:dyDescent="0.2">
      <c r="A75" s="55" t="s">
        <v>381</v>
      </c>
      <c r="B75" s="59" t="s">
        <v>145</v>
      </c>
      <c r="C75" s="56">
        <v>39026.345999999998</v>
      </c>
      <c r="D75" s="56" t="s">
        <v>159</v>
      </c>
      <c r="E75" s="14">
        <f t="shared" si="0"/>
        <v>-3301.998328658336</v>
      </c>
      <c r="F75">
        <f t="shared" si="1"/>
        <v>-3302</v>
      </c>
      <c r="G75">
        <f t="shared" si="2"/>
        <v>1.9907800015062094E-3</v>
      </c>
      <c r="I75">
        <f t="shared" si="5"/>
        <v>1.9907800015062094E-3</v>
      </c>
      <c r="Q75" s="2">
        <f t="shared" si="4"/>
        <v>24007.845999999998</v>
      </c>
    </row>
    <row r="76" spans="1:17" x14ac:dyDescent="0.2">
      <c r="A76" s="12" t="s">
        <v>143</v>
      </c>
      <c r="B76" s="11"/>
      <c r="C76" s="15">
        <v>39052.542000000001</v>
      </c>
      <c r="D76" s="15"/>
      <c r="E76">
        <f t="shared" si="0"/>
        <v>-3280.0057095512288</v>
      </c>
      <c r="F76">
        <f t="shared" si="1"/>
        <v>-3280</v>
      </c>
      <c r="G76">
        <f t="shared" si="2"/>
        <v>-6.8008000016561709E-3</v>
      </c>
      <c r="I76">
        <f t="shared" si="5"/>
        <v>-6.8008000016561709E-3</v>
      </c>
      <c r="Q76" s="2">
        <f t="shared" si="4"/>
        <v>24034.042000000001</v>
      </c>
    </row>
    <row r="77" spans="1:17" x14ac:dyDescent="0.2">
      <c r="A77" s="55" t="s">
        <v>355</v>
      </c>
      <c r="B77" s="59" t="s">
        <v>145</v>
      </c>
      <c r="C77" s="56">
        <v>39194.300999999999</v>
      </c>
      <c r="D77" s="56" t="s">
        <v>159</v>
      </c>
      <c r="E77" s="14">
        <f t="shared" si="0"/>
        <v>-3160.9932003130248</v>
      </c>
      <c r="F77">
        <f t="shared" si="1"/>
        <v>-3161</v>
      </c>
      <c r="G77">
        <f t="shared" si="2"/>
        <v>8.0992899966076948E-3</v>
      </c>
      <c r="I77">
        <f t="shared" si="5"/>
        <v>8.0992899966076948E-3</v>
      </c>
      <c r="Q77" s="2">
        <f t="shared" si="4"/>
        <v>24175.800999999999</v>
      </c>
    </row>
    <row r="78" spans="1:17" x14ac:dyDescent="0.2">
      <c r="A78" s="55" t="s">
        <v>392</v>
      </c>
      <c r="B78" s="59" t="s">
        <v>145</v>
      </c>
      <c r="C78" s="56">
        <v>39319.381999999998</v>
      </c>
      <c r="D78" s="56" t="s">
        <v>159</v>
      </c>
      <c r="E78" s="14">
        <f t="shared" si="0"/>
        <v>-3055.9825578280766</v>
      </c>
      <c r="F78">
        <f t="shared" si="1"/>
        <v>-3056</v>
      </c>
      <c r="G78">
        <f t="shared" si="2"/>
        <v>2.0775839999259915E-2</v>
      </c>
      <c r="I78">
        <f t="shared" si="5"/>
        <v>2.0775839999259915E-2</v>
      </c>
      <c r="Q78" s="2">
        <f t="shared" si="4"/>
        <v>24300.881999999998</v>
      </c>
    </row>
    <row r="79" spans="1:17" x14ac:dyDescent="0.2">
      <c r="A79" s="55" t="s">
        <v>392</v>
      </c>
      <c r="B79" s="59" t="s">
        <v>145</v>
      </c>
      <c r="C79" s="56">
        <v>39319.383999999998</v>
      </c>
      <c r="D79" s="56" t="s">
        <v>159</v>
      </c>
      <c r="E79" s="14">
        <f t="shared" si="0"/>
        <v>-3055.9808787458414</v>
      </c>
      <c r="F79">
        <f t="shared" si="1"/>
        <v>-3056</v>
      </c>
      <c r="G79">
        <f t="shared" si="2"/>
        <v>2.2775839999667369E-2</v>
      </c>
      <c r="I79">
        <f t="shared" si="5"/>
        <v>2.2775839999667369E-2</v>
      </c>
      <c r="Q79" s="2">
        <f t="shared" si="4"/>
        <v>24300.883999999998</v>
      </c>
    </row>
    <row r="80" spans="1:17" x14ac:dyDescent="0.2">
      <c r="A80" s="55" t="s">
        <v>355</v>
      </c>
      <c r="B80" s="59" t="s">
        <v>145</v>
      </c>
      <c r="C80" s="56">
        <v>39543.305999999997</v>
      </c>
      <c r="D80" s="56" t="s">
        <v>159</v>
      </c>
      <c r="E80" s="14">
        <f t="shared" si="0"/>
        <v>-2867.9891526922061</v>
      </c>
      <c r="F80">
        <f t="shared" si="1"/>
        <v>-2868</v>
      </c>
      <c r="G80">
        <f t="shared" si="2"/>
        <v>1.292051999917021E-2</v>
      </c>
      <c r="I80">
        <f t="shared" si="5"/>
        <v>1.292051999917021E-2</v>
      </c>
      <c r="Q80" s="2">
        <f t="shared" si="4"/>
        <v>24524.805999999997</v>
      </c>
    </row>
    <row r="81" spans="1:32" x14ac:dyDescent="0.2">
      <c r="A81" s="55" t="s">
        <v>392</v>
      </c>
      <c r="B81" s="59" t="s">
        <v>145</v>
      </c>
      <c r="C81" s="56">
        <v>39656.451000000001</v>
      </c>
      <c r="D81" s="56" t="s">
        <v>159</v>
      </c>
      <c r="E81" s="14">
        <f t="shared" si="0"/>
        <v>-2772.9992729825776</v>
      </c>
      <c r="F81">
        <f t="shared" si="1"/>
        <v>-2773</v>
      </c>
      <c r="G81">
        <f t="shared" si="2"/>
        <v>8.6597000336041674E-4</v>
      </c>
      <c r="I81">
        <f t="shared" si="5"/>
        <v>8.6597000336041674E-4</v>
      </c>
      <c r="Q81" s="2">
        <f t="shared" si="4"/>
        <v>24637.951000000001</v>
      </c>
    </row>
    <row r="82" spans="1:32" x14ac:dyDescent="0.2">
      <c r="A82" s="55" t="s">
        <v>392</v>
      </c>
      <c r="B82" s="59" t="s">
        <v>145</v>
      </c>
      <c r="C82" s="56">
        <v>39656.455000000002</v>
      </c>
      <c r="D82" s="56" t="s">
        <v>159</v>
      </c>
      <c r="E82" s="14">
        <f t="shared" si="0"/>
        <v>-2772.9959148181078</v>
      </c>
      <c r="F82">
        <f t="shared" si="1"/>
        <v>-2773</v>
      </c>
      <c r="G82">
        <f t="shared" si="2"/>
        <v>4.865970004175324E-3</v>
      </c>
      <c r="I82">
        <f t="shared" si="5"/>
        <v>4.865970004175324E-3</v>
      </c>
      <c r="Q82" s="2">
        <f t="shared" si="4"/>
        <v>24637.955000000002</v>
      </c>
    </row>
    <row r="83" spans="1:32" x14ac:dyDescent="0.2">
      <c r="A83" s="13" t="s">
        <v>144</v>
      </c>
      <c r="B83" s="11" t="s">
        <v>145</v>
      </c>
      <c r="C83" s="15">
        <v>39701.716999999997</v>
      </c>
      <c r="D83" s="15"/>
      <c r="E83">
        <f t="shared" si="0"/>
        <v>-2734.9966047697931</v>
      </c>
      <c r="F83">
        <f t="shared" si="1"/>
        <v>-2735</v>
      </c>
      <c r="G83">
        <f t="shared" si="2"/>
        <v>4.0441499950247817E-3</v>
      </c>
      <c r="I83">
        <f t="shared" si="5"/>
        <v>4.0441499950247817E-3</v>
      </c>
      <c r="Q83" s="2">
        <f t="shared" si="4"/>
        <v>24683.216999999997</v>
      </c>
    </row>
    <row r="84" spans="1:32" x14ac:dyDescent="0.2">
      <c r="A84" s="12" t="s">
        <v>146</v>
      </c>
      <c r="B84" s="11"/>
      <c r="C84" s="15">
        <v>39707.667000000001</v>
      </c>
      <c r="D84" s="15"/>
      <c r="E84">
        <f t="shared" si="0"/>
        <v>-2730.0013351222374</v>
      </c>
      <c r="F84">
        <f t="shared" si="1"/>
        <v>-2730</v>
      </c>
      <c r="G84">
        <f t="shared" si="2"/>
        <v>-1.5903000021353364E-3</v>
      </c>
      <c r="I84">
        <f t="shared" si="5"/>
        <v>-1.5903000021353364E-3</v>
      </c>
      <c r="Q84" s="2">
        <f t="shared" si="4"/>
        <v>24689.167000000001</v>
      </c>
    </row>
    <row r="85" spans="1:32" x14ac:dyDescent="0.2">
      <c r="A85" s="13" t="s">
        <v>144</v>
      </c>
      <c r="B85" s="11" t="s">
        <v>145</v>
      </c>
      <c r="C85" s="15">
        <v>39707.671999999999</v>
      </c>
      <c r="D85" s="15"/>
      <c r="E85">
        <f t="shared" ref="E85:E148" si="6">+(C85-C$7)/C$8</f>
        <v>-2729.9971374166535</v>
      </c>
      <c r="F85">
        <f t="shared" ref="F85:F148" si="7">ROUND(2*E85,0)/2</f>
        <v>-2730</v>
      </c>
      <c r="G85">
        <f t="shared" ref="G85:G148" si="8">+C85-(C$7+F85*C$8)</f>
        <v>3.4096999952453189E-3</v>
      </c>
      <c r="I85">
        <f t="shared" ref="I85:I107" si="9">+G85</f>
        <v>3.4096999952453189E-3</v>
      </c>
      <c r="Q85" s="2">
        <f t="shared" ref="Q85:Q148" si="10">+C85-15018.5</f>
        <v>24689.171999999999</v>
      </c>
    </row>
    <row r="86" spans="1:32" x14ac:dyDescent="0.2">
      <c r="A86" s="12" t="s">
        <v>146</v>
      </c>
      <c r="B86" s="11"/>
      <c r="C86" s="15">
        <v>39738.629999999997</v>
      </c>
      <c r="D86" s="15"/>
      <c r="E86">
        <f t="shared" si="6"/>
        <v>-2704.0066235092736</v>
      </c>
      <c r="F86">
        <f t="shared" si="7"/>
        <v>-2704</v>
      </c>
      <c r="G86">
        <f t="shared" si="8"/>
        <v>-7.8894399994169362E-3</v>
      </c>
      <c r="I86">
        <f t="shared" si="9"/>
        <v>-7.8894399994169362E-3</v>
      </c>
      <c r="Q86" s="2">
        <f t="shared" si="10"/>
        <v>24720.129999999997</v>
      </c>
    </row>
    <row r="87" spans="1:32" x14ac:dyDescent="0.2">
      <c r="A87" s="13" t="s">
        <v>144</v>
      </c>
      <c r="B87" s="11" t="s">
        <v>145</v>
      </c>
      <c r="C87" s="15">
        <v>39757.697999999997</v>
      </c>
      <c r="D87" s="15"/>
      <c r="E87">
        <f t="shared" si="6"/>
        <v>-2687.9982534858254</v>
      </c>
      <c r="F87">
        <f t="shared" si="7"/>
        <v>-2688</v>
      </c>
      <c r="G87">
        <f t="shared" si="8"/>
        <v>2.0803199950023554E-3</v>
      </c>
      <c r="I87">
        <f t="shared" si="9"/>
        <v>2.0803199950023554E-3</v>
      </c>
      <c r="Q87" s="2">
        <f t="shared" si="10"/>
        <v>24739.197999999997</v>
      </c>
    </row>
    <row r="88" spans="1:32" x14ac:dyDescent="0.2">
      <c r="A88" s="13" t="s">
        <v>144</v>
      </c>
      <c r="B88" s="11" t="s">
        <v>145</v>
      </c>
      <c r="C88" s="15">
        <v>40069.769999999997</v>
      </c>
      <c r="D88" s="15"/>
      <c r="E88">
        <f t="shared" si="6"/>
        <v>-2426.0009779478683</v>
      </c>
      <c r="F88">
        <f t="shared" si="7"/>
        <v>-2426</v>
      </c>
      <c r="G88">
        <f t="shared" si="8"/>
        <v>-1.1648600047919899E-3</v>
      </c>
      <c r="I88">
        <f t="shared" si="9"/>
        <v>-1.1648600047919899E-3</v>
      </c>
      <c r="Q88" s="2">
        <f t="shared" si="10"/>
        <v>25051.269999999997</v>
      </c>
    </row>
    <row r="89" spans="1:32" x14ac:dyDescent="0.2">
      <c r="A89" s="13" t="s">
        <v>144</v>
      </c>
      <c r="B89" s="11" t="s">
        <v>145</v>
      </c>
      <c r="C89" s="15">
        <v>40081.671999999999</v>
      </c>
      <c r="D89" s="15"/>
      <c r="E89">
        <f t="shared" si="6"/>
        <v>-2416.0087595705281</v>
      </c>
      <c r="F89">
        <f t="shared" si="7"/>
        <v>-2416</v>
      </c>
      <c r="G89">
        <f t="shared" si="8"/>
        <v>-1.0433759998704772E-2</v>
      </c>
      <c r="I89">
        <f t="shared" si="9"/>
        <v>-1.0433759998704772E-2</v>
      </c>
      <c r="Q89" s="2">
        <f t="shared" si="10"/>
        <v>25063.171999999999</v>
      </c>
    </row>
    <row r="90" spans="1:32" x14ac:dyDescent="0.2">
      <c r="A90" s="13" t="s">
        <v>144</v>
      </c>
      <c r="B90" s="11" t="s">
        <v>145</v>
      </c>
      <c r="C90" s="15">
        <v>40087.625999999997</v>
      </c>
      <c r="D90" s="15"/>
      <c r="E90">
        <f t="shared" si="6"/>
        <v>-2411.010131758509</v>
      </c>
      <c r="F90">
        <f t="shared" si="7"/>
        <v>-2411</v>
      </c>
      <c r="G90">
        <f t="shared" si="8"/>
        <v>-1.2068210002325941E-2</v>
      </c>
      <c r="I90">
        <f t="shared" si="9"/>
        <v>-1.2068210002325941E-2</v>
      </c>
      <c r="Q90" s="2">
        <f t="shared" si="10"/>
        <v>25069.125999999997</v>
      </c>
    </row>
    <row r="91" spans="1:32" x14ac:dyDescent="0.2">
      <c r="A91" s="13" t="s">
        <v>144</v>
      </c>
      <c r="B91" s="11" t="s">
        <v>145</v>
      </c>
      <c r="C91" s="15">
        <v>40112.654999999999</v>
      </c>
      <c r="D91" s="15"/>
      <c r="E91">
        <f t="shared" si="6"/>
        <v>-2389.9972571352164</v>
      </c>
      <c r="F91">
        <f t="shared" si="7"/>
        <v>-2390</v>
      </c>
      <c r="G91">
        <f t="shared" si="8"/>
        <v>3.2671000008122064E-3</v>
      </c>
      <c r="I91">
        <f t="shared" si="9"/>
        <v>3.2671000008122064E-3</v>
      </c>
      <c r="Q91" s="2">
        <f t="shared" si="10"/>
        <v>25094.154999999999</v>
      </c>
    </row>
    <row r="92" spans="1:32" x14ac:dyDescent="0.2">
      <c r="A92" s="13" t="s">
        <v>144</v>
      </c>
      <c r="B92" s="41" t="s">
        <v>145</v>
      </c>
      <c r="C92" s="13">
        <v>40118.612999999998</v>
      </c>
      <c r="D92" s="13"/>
      <c r="E92">
        <f t="shared" si="6"/>
        <v>-2384.9952711587275</v>
      </c>
      <c r="F92">
        <f t="shared" si="7"/>
        <v>-2385</v>
      </c>
      <c r="G92">
        <f t="shared" si="8"/>
        <v>5.6326499980059452E-3</v>
      </c>
      <c r="I92">
        <f t="shared" si="9"/>
        <v>5.6326499980059452E-3</v>
      </c>
      <c r="Q92" s="2">
        <f t="shared" si="10"/>
        <v>25100.112999999998</v>
      </c>
    </row>
    <row r="93" spans="1:32" x14ac:dyDescent="0.2">
      <c r="A93" s="14" t="s">
        <v>34</v>
      </c>
      <c r="B93" s="37"/>
      <c r="C93" s="9">
        <v>40142.428999999996</v>
      </c>
      <c r="D93" s="9"/>
      <c r="E93">
        <f t="shared" si="6"/>
        <v>-2365.0007599106448</v>
      </c>
      <c r="F93">
        <f t="shared" si="7"/>
        <v>-2365</v>
      </c>
      <c r="G93">
        <f t="shared" si="8"/>
        <v>-9.0515000192681327E-4</v>
      </c>
      <c r="I93">
        <f t="shared" si="9"/>
        <v>-9.0515000192681327E-4</v>
      </c>
      <c r="Q93" s="2">
        <f t="shared" si="10"/>
        <v>25123.928999999996</v>
      </c>
      <c r="AB93">
        <v>10</v>
      </c>
      <c r="AD93" t="s">
        <v>33</v>
      </c>
      <c r="AF93" t="s">
        <v>35</v>
      </c>
    </row>
    <row r="94" spans="1:32" x14ac:dyDescent="0.2">
      <c r="A94" s="13" t="s">
        <v>144</v>
      </c>
      <c r="B94" s="41" t="s">
        <v>145</v>
      </c>
      <c r="C94" s="13">
        <v>40143.597999999998</v>
      </c>
      <c r="D94" s="13"/>
      <c r="E94">
        <f t="shared" si="6"/>
        <v>-2364.0193363445951</v>
      </c>
      <c r="F94">
        <f t="shared" si="7"/>
        <v>-2364</v>
      </c>
      <c r="G94">
        <f t="shared" si="8"/>
        <v>-2.303204000054393E-2</v>
      </c>
      <c r="I94">
        <f t="shared" si="9"/>
        <v>-2.303204000054393E-2</v>
      </c>
      <c r="Q94" s="2">
        <f t="shared" si="10"/>
        <v>25125.097999999998</v>
      </c>
    </row>
    <row r="95" spans="1:32" x14ac:dyDescent="0.2">
      <c r="A95" s="13" t="s">
        <v>144</v>
      </c>
      <c r="B95" s="41" t="s">
        <v>145</v>
      </c>
      <c r="C95" s="13">
        <v>40143.597999999998</v>
      </c>
      <c r="D95" s="13" t="s">
        <v>159</v>
      </c>
      <c r="E95" s="14">
        <f t="shared" si="6"/>
        <v>-2364.0193363445951</v>
      </c>
      <c r="F95">
        <f t="shared" si="7"/>
        <v>-2364</v>
      </c>
      <c r="G95">
        <f t="shared" si="8"/>
        <v>-2.303204000054393E-2</v>
      </c>
      <c r="I95">
        <f t="shared" si="9"/>
        <v>-2.303204000054393E-2</v>
      </c>
      <c r="Q95" s="2">
        <f t="shared" si="10"/>
        <v>25125.097999999998</v>
      </c>
    </row>
    <row r="96" spans="1:32" x14ac:dyDescent="0.2">
      <c r="A96" s="13" t="s">
        <v>144</v>
      </c>
      <c r="B96" s="41" t="s">
        <v>145</v>
      </c>
      <c r="C96" s="13">
        <v>40411.631000000001</v>
      </c>
      <c r="D96" s="13"/>
      <c r="E96">
        <f t="shared" si="6"/>
        <v>-2138.994612068575</v>
      </c>
      <c r="F96">
        <f t="shared" si="7"/>
        <v>-2139</v>
      </c>
      <c r="G96">
        <f t="shared" si="8"/>
        <v>6.417709999368526E-3</v>
      </c>
      <c r="I96">
        <f t="shared" si="9"/>
        <v>6.417709999368526E-3</v>
      </c>
      <c r="Q96" s="2">
        <f t="shared" si="10"/>
        <v>25393.131000000001</v>
      </c>
    </row>
    <row r="97" spans="1:32" x14ac:dyDescent="0.2">
      <c r="A97" s="13" t="s">
        <v>144</v>
      </c>
      <c r="B97" s="41" t="s">
        <v>145</v>
      </c>
      <c r="C97" s="13">
        <v>40443.788</v>
      </c>
      <c r="D97" s="13"/>
      <c r="E97">
        <f t="shared" si="6"/>
        <v>-2111.9974883616296</v>
      </c>
      <c r="F97">
        <f t="shared" si="7"/>
        <v>-2112</v>
      </c>
      <c r="G97">
        <f t="shared" si="8"/>
        <v>2.9916799976490438E-3</v>
      </c>
      <c r="I97">
        <f t="shared" si="9"/>
        <v>2.9916799976490438E-3</v>
      </c>
      <c r="Q97" s="2">
        <f t="shared" si="10"/>
        <v>25425.288</v>
      </c>
    </row>
    <row r="98" spans="1:32" x14ac:dyDescent="0.2">
      <c r="A98" s="13" t="s">
        <v>144</v>
      </c>
      <c r="B98" s="41" t="s">
        <v>145</v>
      </c>
      <c r="C98" s="13">
        <v>40449.737999999998</v>
      </c>
      <c r="D98" s="13"/>
      <c r="E98">
        <f t="shared" si="6"/>
        <v>-2107.0022187140803</v>
      </c>
      <c r="F98">
        <f t="shared" si="7"/>
        <v>-2107</v>
      </c>
      <c r="G98">
        <f t="shared" si="8"/>
        <v>-2.6427699995110743E-3</v>
      </c>
      <c r="I98">
        <f t="shared" si="9"/>
        <v>-2.6427699995110743E-3</v>
      </c>
      <c r="Q98" s="2">
        <f t="shared" si="10"/>
        <v>25431.237999999998</v>
      </c>
    </row>
    <row r="99" spans="1:32" x14ac:dyDescent="0.2">
      <c r="A99" s="14" t="s">
        <v>36</v>
      </c>
      <c r="B99" s="37"/>
      <c r="C99" s="9">
        <v>40753.480000000003</v>
      </c>
      <c r="D99" s="9"/>
      <c r="E99">
        <f t="shared" si="6"/>
        <v>-1851.998320682691</v>
      </c>
      <c r="F99">
        <f t="shared" si="7"/>
        <v>-1852</v>
      </c>
      <c r="G99">
        <f t="shared" si="8"/>
        <v>2.0002800010843202E-3</v>
      </c>
      <c r="I99">
        <f t="shared" si="9"/>
        <v>2.0002800010843202E-3</v>
      </c>
      <c r="Q99" s="2">
        <f t="shared" si="10"/>
        <v>25734.980000000003</v>
      </c>
      <c r="AB99">
        <v>9</v>
      </c>
      <c r="AD99" t="s">
        <v>33</v>
      </c>
      <c r="AF99" t="s">
        <v>35</v>
      </c>
    </row>
    <row r="100" spans="1:32" x14ac:dyDescent="0.2">
      <c r="A100" s="14" t="s">
        <v>36</v>
      </c>
      <c r="B100" s="37"/>
      <c r="C100" s="9">
        <v>40790.410000000003</v>
      </c>
      <c r="D100" s="9"/>
      <c r="E100">
        <f t="shared" si="6"/>
        <v>-1820.9940672231789</v>
      </c>
      <c r="F100">
        <f t="shared" si="7"/>
        <v>-1821</v>
      </c>
      <c r="G100">
        <f t="shared" si="8"/>
        <v>7.0666900064679794E-3</v>
      </c>
      <c r="I100">
        <f t="shared" si="9"/>
        <v>7.0666900064679794E-3</v>
      </c>
      <c r="Q100" s="2">
        <f t="shared" si="10"/>
        <v>25771.910000000003</v>
      </c>
      <c r="AB100">
        <v>8</v>
      </c>
      <c r="AD100" t="s">
        <v>33</v>
      </c>
      <c r="AF100" t="s">
        <v>35</v>
      </c>
    </row>
    <row r="101" spans="1:32" x14ac:dyDescent="0.2">
      <c r="A101" s="14" t="s">
        <v>36</v>
      </c>
      <c r="B101" s="37"/>
      <c r="C101" s="9">
        <v>40803.504000000001</v>
      </c>
      <c r="D101" s="9"/>
      <c r="E101">
        <f t="shared" si="6"/>
        <v>-1810.0011158340978</v>
      </c>
      <c r="F101">
        <f t="shared" si="7"/>
        <v>-1810</v>
      </c>
      <c r="G101">
        <f t="shared" si="8"/>
        <v>-1.3290999995660968E-3</v>
      </c>
      <c r="I101">
        <f t="shared" si="9"/>
        <v>-1.3290999995660968E-3</v>
      </c>
      <c r="Q101" s="2">
        <f t="shared" si="10"/>
        <v>25785.004000000001</v>
      </c>
      <c r="AB101">
        <v>9</v>
      </c>
      <c r="AD101" t="s">
        <v>33</v>
      </c>
      <c r="AF101" t="s">
        <v>35</v>
      </c>
    </row>
    <row r="102" spans="1:32" x14ac:dyDescent="0.2">
      <c r="A102" s="14" t="s">
        <v>38</v>
      </c>
      <c r="B102" s="37"/>
      <c r="C102" s="9">
        <v>40840.438999999998</v>
      </c>
      <c r="D102" s="9"/>
      <c r="E102">
        <f t="shared" si="6"/>
        <v>-1778.9926646690019</v>
      </c>
      <c r="F102">
        <f t="shared" si="7"/>
        <v>-1779</v>
      </c>
      <c r="G102">
        <f t="shared" si="8"/>
        <v>8.73730999592226E-3</v>
      </c>
      <c r="I102">
        <f t="shared" si="9"/>
        <v>8.73730999592226E-3</v>
      </c>
      <c r="Q102" s="2">
        <f t="shared" si="10"/>
        <v>25821.938999999998</v>
      </c>
      <c r="AB102">
        <v>6</v>
      </c>
      <c r="AD102" t="s">
        <v>37</v>
      </c>
      <c r="AF102" t="s">
        <v>35</v>
      </c>
    </row>
    <row r="103" spans="1:32" x14ac:dyDescent="0.2">
      <c r="A103" s="55" t="s">
        <v>465</v>
      </c>
      <c r="B103" s="59" t="s">
        <v>145</v>
      </c>
      <c r="C103" s="56">
        <v>40852.341999999997</v>
      </c>
      <c r="D103" s="56" t="s">
        <v>159</v>
      </c>
      <c r="E103" s="14">
        <f t="shared" si="6"/>
        <v>-1768.9996067505476</v>
      </c>
      <c r="F103">
        <f t="shared" si="7"/>
        <v>-1769</v>
      </c>
      <c r="G103">
        <f t="shared" si="8"/>
        <v>4.6840999857522547E-4</v>
      </c>
      <c r="I103">
        <f t="shared" si="9"/>
        <v>4.6840999857522547E-4</v>
      </c>
      <c r="Q103" s="2">
        <f t="shared" si="10"/>
        <v>25833.841999999997</v>
      </c>
    </row>
    <row r="104" spans="1:32" x14ac:dyDescent="0.2">
      <c r="A104" s="14" t="s">
        <v>38</v>
      </c>
      <c r="B104" s="37"/>
      <c r="C104" s="9">
        <v>40858.303999999996</v>
      </c>
      <c r="D104" s="9"/>
      <c r="E104">
        <f t="shared" si="6"/>
        <v>-1763.9942626095892</v>
      </c>
      <c r="F104">
        <f t="shared" si="7"/>
        <v>-1764</v>
      </c>
      <c r="G104">
        <f t="shared" si="8"/>
        <v>6.8339599965838715E-3</v>
      </c>
      <c r="I104">
        <f t="shared" si="9"/>
        <v>6.8339599965838715E-3</v>
      </c>
      <c r="Q104" s="2">
        <f t="shared" si="10"/>
        <v>25839.803999999996</v>
      </c>
      <c r="AB104">
        <v>11</v>
      </c>
      <c r="AD104" t="s">
        <v>37</v>
      </c>
      <c r="AF104" t="s">
        <v>35</v>
      </c>
    </row>
    <row r="105" spans="1:32" x14ac:dyDescent="0.2">
      <c r="A105" s="55" t="s">
        <v>465</v>
      </c>
      <c r="B105" s="59" t="s">
        <v>145</v>
      </c>
      <c r="C105" s="56">
        <v>40877.358999999997</v>
      </c>
      <c r="D105" s="56" t="s">
        <v>159</v>
      </c>
      <c r="E105" s="14">
        <f t="shared" si="6"/>
        <v>-1747.9968066206641</v>
      </c>
      <c r="F105">
        <f t="shared" si="7"/>
        <v>-1748</v>
      </c>
      <c r="G105">
        <f t="shared" si="8"/>
        <v>3.803719999268651E-3</v>
      </c>
      <c r="I105">
        <f t="shared" si="9"/>
        <v>3.803719999268651E-3</v>
      </c>
      <c r="Q105" s="2">
        <f t="shared" si="10"/>
        <v>25858.858999999997</v>
      </c>
    </row>
    <row r="106" spans="1:32" x14ac:dyDescent="0.2">
      <c r="A106" s="14" t="s">
        <v>39</v>
      </c>
      <c r="B106" s="37"/>
      <c r="C106" s="9">
        <v>40889.275000000001</v>
      </c>
      <c r="D106" s="9"/>
      <c r="E106">
        <f t="shared" si="6"/>
        <v>-1737.9928346676802</v>
      </c>
      <c r="F106">
        <f t="shared" si="7"/>
        <v>-1738</v>
      </c>
      <c r="G106">
        <f t="shared" si="8"/>
        <v>8.5348200009320863E-3</v>
      </c>
      <c r="I106">
        <f t="shared" si="9"/>
        <v>8.5348200009320863E-3</v>
      </c>
      <c r="Q106" s="2">
        <f t="shared" si="10"/>
        <v>25870.775000000001</v>
      </c>
      <c r="AB106">
        <v>8</v>
      </c>
      <c r="AD106" t="s">
        <v>37</v>
      </c>
      <c r="AF106" t="s">
        <v>35</v>
      </c>
    </row>
    <row r="107" spans="1:32" x14ac:dyDescent="0.2">
      <c r="A107" s="14" t="s">
        <v>40</v>
      </c>
      <c r="B107" s="37"/>
      <c r="C107" s="9">
        <v>41059.603000000003</v>
      </c>
      <c r="D107" s="9"/>
      <c r="E107">
        <f t="shared" si="6"/>
        <v>-1594.995475251169</v>
      </c>
      <c r="F107">
        <f t="shared" si="7"/>
        <v>-1595</v>
      </c>
      <c r="G107">
        <f t="shared" si="8"/>
        <v>5.3895500022917986E-3</v>
      </c>
      <c r="I107">
        <f t="shared" si="9"/>
        <v>5.3895500022917986E-3</v>
      </c>
      <c r="Q107" s="2">
        <f t="shared" si="10"/>
        <v>26041.103000000003</v>
      </c>
      <c r="AB107">
        <v>8</v>
      </c>
      <c r="AD107" t="s">
        <v>37</v>
      </c>
      <c r="AF107" t="s">
        <v>35</v>
      </c>
    </row>
    <row r="108" spans="1:32" x14ac:dyDescent="0.2">
      <c r="A108" s="13" t="s">
        <v>147</v>
      </c>
      <c r="B108" s="41"/>
      <c r="C108" s="13">
        <v>41127.496500000001</v>
      </c>
      <c r="D108" s="13"/>
      <c r="E108">
        <f t="shared" si="6"/>
        <v>-1537.9960904081331</v>
      </c>
      <c r="F108">
        <f t="shared" si="7"/>
        <v>-1538</v>
      </c>
      <c r="G108">
        <f t="shared" si="8"/>
        <v>4.6568199977627955E-3</v>
      </c>
      <c r="J108">
        <f>+G108</f>
        <v>4.6568199977627955E-3</v>
      </c>
      <c r="Q108" s="2">
        <f t="shared" si="10"/>
        <v>26108.996500000001</v>
      </c>
    </row>
    <row r="109" spans="1:32" x14ac:dyDescent="0.2">
      <c r="A109" s="14" t="s">
        <v>42</v>
      </c>
      <c r="B109" s="37"/>
      <c r="C109" s="9">
        <v>41177.525999999998</v>
      </c>
      <c r="D109" s="9"/>
      <c r="E109">
        <f t="shared" si="6"/>
        <v>-1495.9942680833958</v>
      </c>
      <c r="F109">
        <f t="shared" si="7"/>
        <v>-1496</v>
      </c>
      <c r="G109">
        <f t="shared" si="8"/>
        <v>6.8274399964138865E-3</v>
      </c>
      <c r="I109">
        <f t="shared" ref="I109:I133" si="11">+G109</f>
        <v>6.8274399964138865E-3</v>
      </c>
      <c r="Q109" s="2">
        <f t="shared" si="10"/>
        <v>26159.025999999998</v>
      </c>
      <c r="AB109">
        <v>10</v>
      </c>
      <c r="AD109" t="s">
        <v>41</v>
      </c>
      <c r="AF109" t="s">
        <v>35</v>
      </c>
    </row>
    <row r="110" spans="1:32" x14ac:dyDescent="0.2">
      <c r="A110" s="14" t="s">
        <v>43</v>
      </c>
      <c r="B110" s="37"/>
      <c r="C110" s="9">
        <v>41257.326999999997</v>
      </c>
      <c r="D110" s="9"/>
      <c r="E110">
        <f t="shared" si="6"/>
        <v>-1428.9980473868759</v>
      </c>
      <c r="F110">
        <f t="shared" si="7"/>
        <v>-1429</v>
      </c>
      <c r="G110">
        <f t="shared" si="8"/>
        <v>2.325809997273609E-3</v>
      </c>
      <c r="I110">
        <f t="shared" si="11"/>
        <v>2.325809997273609E-3</v>
      </c>
      <c r="Q110" s="2">
        <f t="shared" si="10"/>
        <v>26238.826999999997</v>
      </c>
      <c r="AB110">
        <v>13</v>
      </c>
      <c r="AD110" t="s">
        <v>41</v>
      </c>
      <c r="AF110" t="s">
        <v>35</v>
      </c>
    </row>
    <row r="111" spans="1:32" x14ac:dyDescent="0.2">
      <c r="A111" s="14" t="s">
        <v>43</v>
      </c>
      <c r="B111" s="37"/>
      <c r="C111" s="9">
        <v>41282.343000000001</v>
      </c>
      <c r="D111" s="9"/>
      <c r="E111">
        <f t="shared" si="6"/>
        <v>-1407.9960867981067</v>
      </c>
      <c r="F111">
        <f t="shared" si="7"/>
        <v>-1408</v>
      </c>
      <c r="G111">
        <f t="shared" si="8"/>
        <v>4.6611200014012866E-3</v>
      </c>
      <c r="I111">
        <f t="shared" si="11"/>
        <v>4.6611200014012866E-3</v>
      </c>
      <c r="Q111" s="2">
        <f t="shared" si="10"/>
        <v>26263.843000000001</v>
      </c>
      <c r="AB111">
        <v>15</v>
      </c>
      <c r="AD111" t="s">
        <v>41</v>
      </c>
      <c r="AF111" t="s">
        <v>35</v>
      </c>
    </row>
    <row r="112" spans="1:32" x14ac:dyDescent="0.2">
      <c r="A112" s="14" t="s">
        <v>42</v>
      </c>
      <c r="B112" s="37"/>
      <c r="C112" s="9">
        <v>41288.292000000001</v>
      </c>
      <c r="D112" s="9"/>
      <c r="E112">
        <f t="shared" si="6"/>
        <v>-1403.0016566916715</v>
      </c>
      <c r="F112">
        <f t="shared" si="7"/>
        <v>-1403</v>
      </c>
      <c r="G112">
        <f t="shared" si="8"/>
        <v>-1.9733299996005371E-3</v>
      </c>
      <c r="I112">
        <f t="shared" si="11"/>
        <v>-1.9733299996005371E-3</v>
      </c>
      <c r="Q112" s="2">
        <f t="shared" si="10"/>
        <v>26269.792000000001</v>
      </c>
      <c r="AB112">
        <v>7</v>
      </c>
      <c r="AD112" t="s">
        <v>37</v>
      </c>
      <c r="AF112" t="s">
        <v>35</v>
      </c>
    </row>
    <row r="113" spans="1:32" x14ac:dyDescent="0.2">
      <c r="A113" s="14" t="s">
        <v>44</v>
      </c>
      <c r="B113" s="37"/>
      <c r="C113" s="9">
        <v>41507.468999999997</v>
      </c>
      <c r="D113" s="9"/>
      <c r="E113">
        <f t="shared" si="6"/>
        <v>-1218.9935532393215</v>
      </c>
      <c r="F113">
        <f t="shared" si="7"/>
        <v>-1219</v>
      </c>
      <c r="G113">
        <f t="shared" si="8"/>
        <v>7.6789099985035136E-3</v>
      </c>
      <c r="I113">
        <f t="shared" si="11"/>
        <v>7.6789099985035136E-3</v>
      </c>
      <c r="Q113" s="2">
        <f t="shared" si="10"/>
        <v>26488.968999999997</v>
      </c>
      <c r="AB113">
        <v>12</v>
      </c>
      <c r="AD113" t="s">
        <v>37</v>
      </c>
      <c r="AF113" t="s">
        <v>35</v>
      </c>
    </row>
    <row r="114" spans="1:32" x14ac:dyDescent="0.2">
      <c r="A114" s="14" t="s">
        <v>44</v>
      </c>
      <c r="B114" s="37"/>
      <c r="C114" s="9">
        <v>41513.423000000003</v>
      </c>
      <c r="D114" s="9"/>
      <c r="E114">
        <f t="shared" si="6"/>
        <v>-1213.994925427296</v>
      </c>
      <c r="F114">
        <f t="shared" si="7"/>
        <v>-1214</v>
      </c>
      <c r="G114">
        <f t="shared" si="8"/>
        <v>6.0444600021583028E-3</v>
      </c>
      <c r="I114">
        <f t="shared" si="11"/>
        <v>6.0444600021583028E-3</v>
      </c>
      <c r="Q114" s="2">
        <f t="shared" si="10"/>
        <v>26494.923000000003</v>
      </c>
      <c r="AB114">
        <v>10</v>
      </c>
      <c r="AD114" t="s">
        <v>37</v>
      </c>
      <c r="AF114" t="s">
        <v>35</v>
      </c>
    </row>
    <row r="115" spans="1:32" x14ac:dyDescent="0.2">
      <c r="A115" s="13" t="s">
        <v>148</v>
      </c>
      <c r="B115" s="41"/>
      <c r="C115" s="13">
        <v>41544.385999999999</v>
      </c>
      <c r="D115" s="13">
        <v>6.0000000000000001E-3</v>
      </c>
      <c r="E115">
        <f t="shared" si="6"/>
        <v>-1188.0002138143327</v>
      </c>
      <c r="F115">
        <f t="shared" si="7"/>
        <v>-1188</v>
      </c>
      <c r="G115">
        <f t="shared" si="8"/>
        <v>-2.5468000239925459E-4</v>
      </c>
      <c r="I115">
        <f t="shared" si="11"/>
        <v>-2.5468000239925459E-4</v>
      </c>
      <c r="Q115" s="2">
        <f t="shared" si="10"/>
        <v>26525.885999999999</v>
      </c>
    </row>
    <row r="116" spans="1:32" x14ac:dyDescent="0.2">
      <c r="A116" s="14" t="s">
        <v>45</v>
      </c>
      <c r="B116" s="37"/>
      <c r="C116" s="9">
        <v>41563.438999999998</v>
      </c>
      <c r="D116" s="9"/>
      <c r="E116">
        <f t="shared" si="6"/>
        <v>-1172.0044369076422</v>
      </c>
      <c r="F116">
        <f t="shared" si="7"/>
        <v>-1172</v>
      </c>
      <c r="G116">
        <f t="shared" si="8"/>
        <v>-5.2849200001219288E-3</v>
      </c>
      <c r="I116">
        <f t="shared" si="11"/>
        <v>-5.2849200001219288E-3</v>
      </c>
      <c r="Q116" s="2">
        <f t="shared" si="10"/>
        <v>26544.938999999998</v>
      </c>
      <c r="AB116">
        <v>9</v>
      </c>
      <c r="AD116" t="s">
        <v>41</v>
      </c>
      <c r="AF116" t="s">
        <v>35</v>
      </c>
    </row>
    <row r="117" spans="1:32" x14ac:dyDescent="0.2">
      <c r="A117" s="55" t="s">
        <v>508</v>
      </c>
      <c r="B117" s="59" t="s">
        <v>145</v>
      </c>
      <c r="C117" s="56">
        <v>41594.406999999999</v>
      </c>
      <c r="D117" s="56" t="s">
        <v>159</v>
      </c>
      <c r="E117" s="14">
        <f t="shared" si="6"/>
        <v>-1146.0055275890886</v>
      </c>
      <c r="F117">
        <f t="shared" si="7"/>
        <v>-1146</v>
      </c>
      <c r="G117">
        <f t="shared" si="8"/>
        <v>-6.5840600000228733E-3</v>
      </c>
      <c r="I117">
        <f t="shared" si="11"/>
        <v>-6.5840600000228733E-3</v>
      </c>
      <c r="Q117" s="2">
        <f t="shared" si="10"/>
        <v>26575.906999999999</v>
      </c>
    </row>
    <row r="118" spans="1:32" x14ac:dyDescent="0.2">
      <c r="A118" s="14" t="s">
        <v>46</v>
      </c>
      <c r="B118" s="37"/>
      <c r="C118" s="9">
        <v>41594.432000000001</v>
      </c>
      <c r="D118" s="9"/>
      <c r="E118">
        <f t="shared" si="6"/>
        <v>-1145.9845390611565</v>
      </c>
      <c r="F118">
        <f t="shared" si="7"/>
        <v>-1146</v>
      </c>
      <c r="G118">
        <f t="shared" si="8"/>
        <v>1.8415940001432318E-2</v>
      </c>
      <c r="I118">
        <f t="shared" si="11"/>
        <v>1.8415940001432318E-2</v>
      </c>
      <c r="Q118" s="2">
        <f t="shared" si="10"/>
        <v>26575.932000000001</v>
      </c>
      <c r="AB118">
        <v>9</v>
      </c>
      <c r="AD118" t="s">
        <v>41</v>
      </c>
      <c r="AF118" t="s">
        <v>35</v>
      </c>
    </row>
    <row r="119" spans="1:32" x14ac:dyDescent="0.2">
      <c r="A119" s="14" t="s">
        <v>47</v>
      </c>
      <c r="B119" s="37"/>
      <c r="C119" s="9">
        <v>41918.398000000001</v>
      </c>
      <c r="D119" s="9"/>
      <c r="E119">
        <f t="shared" si="6"/>
        <v>-874.00176147479851</v>
      </c>
      <c r="F119">
        <f t="shared" si="7"/>
        <v>-874</v>
      </c>
      <c r="G119">
        <f t="shared" si="8"/>
        <v>-2.0981400011805817E-3</v>
      </c>
      <c r="I119">
        <f t="shared" si="11"/>
        <v>-2.0981400011805817E-3</v>
      </c>
      <c r="Q119" s="2">
        <f t="shared" si="10"/>
        <v>26899.898000000001</v>
      </c>
      <c r="AB119">
        <v>8</v>
      </c>
      <c r="AD119" t="s">
        <v>33</v>
      </c>
      <c r="AF119" t="s">
        <v>35</v>
      </c>
    </row>
    <row r="120" spans="1:32" x14ac:dyDescent="0.2">
      <c r="A120" s="14" t="s">
        <v>47</v>
      </c>
      <c r="B120" s="37"/>
      <c r="C120" s="9">
        <v>41918.400999999998</v>
      </c>
      <c r="D120" s="9"/>
      <c r="E120">
        <f t="shared" si="6"/>
        <v>-873.99924285144937</v>
      </c>
      <c r="F120">
        <f t="shared" si="7"/>
        <v>-874</v>
      </c>
      <c r="G120">
        <f t="shared" si="8"/>
        <v>9.0185999579261988E-4</v>
      </c>
      <c r="I120">
        <f t="shared" si="11"/>
        <v>9.0185999579261988E-4</v>
      </c>
      <c r="Q120" s="2">
        <f t="shared" si="10"/>
        <v>26899.900999999998</v>
      </c>
      <c r="AB120">
        <v>12</v>
      </c>
      <c r="AD120" t="s">
        <v>41</v>
      </c>
      <c r="AF120" t="s">
        <v>35</v>
      </c>
    </row>
    <row r="121" spans="1:32" x14ac:dyDescent="0.2">
      <c r="A121" s="55" t="s">
        <v>519</v>
      </c>
      <c r="B121" s="59" t="s">
        <v>145</v>
      </c>
      <c r="C121" s="56">
        <v>41918.413</v>
      </c>
      <c r="D121" s="56" t="s">
        <v>159</v>
      </c>
      <c r="E121" s="14">
        <f t="shared" si="6"/>
        <v>-873.9891683580405</v>
      </c>
      <c r="F121">
        <f t="shared" si="7"/>
        <v>-874</v>
      </c>
      <c r="G121">
        <f t="shared" si="8"/>
        <v>1.2901859998237342E-2</v>
      </c>
      <c r="I121">
        <f t="shared" si="11"/>
        <v>1.2901859998237342E-2</v>
      </c>
      <c r="Q121" s="2">
        <f t="shared" si="10"/>
        <v>26899.913</v>
      </c>
    </row>
    <row r="122" spans="1:32" x14ac:dyDescent="0.2">
      <c r="A122" s="14" t="s">
        <v>48</v>
      </c>
      <c r="B122" s="37"/>
      <c r="C122" s="9">
        <v>41961.29</v>
      </c>
      <c r="D122" s="9"/>
      <c r="E122">
        <f t="shared" si="6"/>
        <v>-837.99216387432807</v>
      </c>
      <c r="F122">
        <f t="shared" si="7"/>
        <v>-838</v>
      </c>
      <c r="G122">
        <f t="shared" si="8"/>
        <v>9.3338200022117235E-3</v>
      </c>
      <c r="I122">
        <f t="shared" si="11"/>
        <v>9.3338200022117235E-3</v>
      </c>
      <c r="Q122" s="2">
        <f t="shared" si="10"/>
        <v>26942.79</v>
      </c>
      <c r="AB122">
        <v>10</v>
      </c>
      <c r="AD122" t="s">
        <v>37</v>
      </c>
      <c r="AF122" t="s">
        <v>35</v>
      </c>
    </row>
    <row r="123" spans="1:32" x14ac:dyDescent="0.2">
      <c r="A123" s="14" t="s">
        <v>48</v>
      </c>
      <c r="B123" s="37"/>
      <c r="C123" s="9">
        <v>41986.300999999999</v>
      </c>
      <c r="D123" s="9"/>
      <c r="E123">
        <f t="shared" si="6"/>
        <v>-816.99440099114895</v>
      </c>
      <c r="F123">
        <f t="shared" si="7"/>
        <v>-817</v>
      </c>
      <c r="G123">
        <f t="shared" si="8"/>
        <v>6.6691300016827881E-3</v>
      </c>
      <c r="I123">
        <f t="shared" si="11"/>
        <v>6.6691300016827881E-3</v>
      </c>
      <c r="Q123" s="2">
        <f t="shared" si="10"/>
        <v>26967.800999999999</v>
      </c>
      <c r="AB123">
        <v>5</v>
      </c>
      <c r="AD123" t="s">
        <v>37</v>
      </c>
      <c r="AF123" t="s">
        <v>35</v>
      </c>
    </row>
    <row r="124" spans="1:32" x14ac:dyDescent="0.2">
      <c r="A124" s="55" t="s">
        <v>527</v>
      </c>
      <c r="B124" s="59" t="s">
        <v>145</v>
      </c>
      <c r="C124" s="56">
        <v>42256.68</v>
      </c>
      <c r="D124" s="56" t="s">
        <v>159</v>
      </c>
      <c r="E124" s="14">
        <f t="shared" si="6"/>
        <v>-590.00011325409616</v>
      </c>
      <c r="F124">
        <f t="shared" si="7"/>
        <v>-590</v>
      </c>
      <c r="G124">
        <f t="shared" si="8"/>
        <v>-1.3490000128513202E-4</v>
      </c>
      <c r="I124">
        <f t="shared" si="11"/>
        <v>-1.3490000128513202E-4</v>
      </c>
      <c r="Q124" s="2">
        <f t="shared" si="10"/>
        <v>27238.18</v>
      </c>
    </row>
    <row r="125" spans="1:32" x14ac:dyDescent="0.2">
      <c r="A125" s="55" t="s">
        <v>519</v>
      </c>
      <c r="B125" s="59" t="s">
        <v>145</v>
      </c>
      <c r="C125" s="56">
        <v>42267.413</v>
      </c>
      <c r="D125" s="56" t="s">
        <v>159</v>
      </c>
      <c r="E125" s="14">
        <f t="shared" si="6"/>
        <v>-580.98931844280605</v>
      </c>
      <c r="F125">
        <f t="shared" si="7"/>
        <v>-581</v>
      </c>
      <c r="G125">
        <f t="shared" si="8"/>
        <v>1.2723090003419202E-2</v>
      </c>
      <c r="I125">
        <f t="shared" si="11"/>
        <v>1.2723090003419202E-2</v>
      </c>
      <c r="Q125" s="2">
        <f t="shared" si="10"/>
        <v>27248.913</v>
      </c>
    </row>
    <row r="126" spans="1:32" x14ac:dyDescent="0.2">
      <c r="A126" s="14" t="s">
        <v>49</v>
      </c>
      <c r="B126" s="37"/>
      <c r="C126" s="9">
        <v>42354.34</v>
      </c>
      <c r="D126" s="9"/>
      <c r="E126">
        <f t="shared" si="6"/>
        <v>-508.01052774486789</v>
      </c>
      <c r="F126">
        <f t="shared" si="7"/>
        <v>-508</v>
      </c>
      <c r="G126">
        <f t="shared" si="8"/>
        <v>-1.2539880000986159E-2</v>
      </c>
      <c r="I126">
        <f t="shared" si="11"/>
        <v>-1.2539880000986159E-2</v>
      </c>
      <c r="Q126" s="2">
        <f t="shared" si="10"/>
        <v>27335.839999999997</v>
      </c>
      <c r="AB126">
        <v>13</v>
      </c>
      <c r="AD126" t="s">
        <v>41</v>
      </c>
      <c r="AF126" t="s">
        <v>35</v>
      </c>
    </row>
    <row r="127" spans="1:32" x14ac:dyDescent="0.2">
      <c r="A127" s="14" t="s">
        <v>50</v>
      </c>
      <c r="B127" s="37"/>
      <c r="C127" s="9">
        <v>42604.487999999998</v>
      </c>
      <c r="D127" s="9"/>
      <c r="E127">
        <f t="shared" si="6"/>
        <v>-298.00099635060889</v>
      </c>
      <c r="F127">
        <f t="shared" si="7"/>
        <v>-298</v>
      </c>
      <c r="G127">
        <f t="shared" si="8"/>
        <v>-1.1867799985338934E-3</v>
      </c>
      <c r="I127">
        <f t="shared" si="11"/>
        <v>-1.1867799985338934E-3</v>
      </c>
      <c r="Q127" s="2">
        <f t="shared" si="10"/>
        <v>27585.987999999998</v>
      </c>
      <c r="AB127">
        <v>11</v>
      </c>
      <c r="AD127" t="s">
        <v>41</v>
      </c>
      <c r="AF127" t="s">
        <v>35</v>
      </c>
    </row>
    <row r="128" spans="1:32" x14ac:dyDescent="0.2">
      <c r="A128" s="55" t="s">
        <v>540</v>
      </c>
      <c r="B128" s="59" t="s">
        <v>145</v>
      </c>
      <c r="C128" s="56">
        <v>42635.449000000001</v>
      </c>
      <c r="D128" s="56" t="s">
        <v>159</v>
      </c>
      <c r="E128" s="14">
        <f t="shared" si="6"/>
        <v>-272.00796381987413</v>
      </c>
      <c r="F128">
        <f t="shared" si="7"/>
        <v>-272</v>
      </c>
      <c r="G128">
        <f t="shared" si="8"/>
        <v>-9.4859199962229468E-3</v>
      </c>
      <c r="I128">
        <f t="shared" si="11"/>
        <v>-9.4859199962229468E-3</v>
      </c>
      <c r="Q128" s="2">
        <f t="shared" si="10"/>
        <v>27616.949000000001</v>
      </c>
    </row>
    <row r="129" spans="1:32" x14ac:dyDescent="0.2">
      <c r="A129" s="14" t="s">
        <v>51</v>
      </c>
      <c r="B129" s="37"/>
      <c r="C129" s="9">
        <v>42678.347999999998</v>
      </c>
      <c r="D129" s="9"/>
      <c r="E129">
        <f t="shared" si="6"/>
        <v>-235.99248943158489</v>
      </c>
      <c r="F129">
        <f t="shared" si="7"/>
        <v>-236</v>
      </c>
      <c r="G129">
        <f t="shared" si="8"/>
        <v>8.9460399976815097E-3</v>
      </c>
      <c r="I129">
        <f t="shared" si="11"/>
        <v>8.9460399976815097E-3</v>
      </c>
      <c r="Q129" s="2">
        <f t="shared" si="10"/>
        <v>27659.847999999998</v>
      </c>
      <c r="AB129">
        <v>6</v>
      </c>
      <c r="AD129" t="s">
        <v>37</v>
      </c>
      <c r="AF129" t="s">
        <v>35</v>
      </c>
    </row>
    <row r="130" spans="1:32" x14ac:dyDescent="0.2">
      <c r="A130" s="55" t="s">
        <v>546</v>
      </c>
      <c r="B130" s="59" t="s">
        <v>145</v>
      </c>
      <c r="C130" s="56">
        <v>42692.635999999999</v>
      </c>
      <c r="D130" s="56" t="s">
        <v>159</v>
      </c>
      <c r="E130" s="14">
        <f t="shared" si="6"/>
        <v>-223.99712594852181</v>
      </c>
      <c r="F130">
        <f t="shared" si="7"/>
        <v>-224</v>
      </c>
      <c r="G130">
        <f t="shared" si="8"/>
        <v>3.4233600017614663E-3</v>
      </c>
      <c r="I130">
        <f t="shared" si="11"/>
        <v>3.4233600017614663E-3</v>
      </c>
      <c r="Q130" s="2">
        <f t="shared" si="10"/>
        <v>27674.135999999999</v>
      </c>
    </row>
    <row r="131" spans="1:32" x14ac:dyDescent="0.2">
      <c r="A131" s="14" t="s">
        <v>51</v>
      </c>
      <c r="B131" s="37"/>
      <c r="C131" s="9">
        <v>42715.267999999996</v>
      </c>
      <c r="D131" s="9"/>
      <c r="E131">
        <f t="shared" si="6"/>
        <v>-204.99663138324692</v>
      </c>
      <c r="F131">
        <f t="shared" si="7"/>
        <v>-205</v>
      </c>
      <c r="G131">
        <f t="shared" si="8"/>
        <v>4.0124499937519431E-3</v>
      </c>
      <c r="I131">
        <f t="shared" si="11"/>
        <v>4.0124499937519431E-3</v>
      </c>
      <c r="Q131" s="2">
        <f t="shared" si="10"/>
        <v>27696.767999999996</v>
      </c>
      <c r="AB131">
        <v>12</v>
      </c>
      <c r="AD131" t="s">
        <v>41</v>
      </c>
      <c r="AF131" t="s">
        <v>35</v>
      </c>
    </row>
    <row r="132" spans="1:32" x14ac:dyDescent="0.2">
      <c r="A132" s="14" t="s">
        <v>51</v>
      </c>
      <c r="B132" s="37"/>
      <c r="C132" s="9">
        <v>42740.273999999998</v>
      </c>
      <c r="D132" s="9"/>
      <c r="E132">
        <f t="shared" si="6"/>
        <v>-184.00306620565178</v>
      </c>
      <c r="F132">
        <f t="shared" si="7"/>
        <v>-184</v>
      </c>
      <c r="G132">
        <f t="shared" si="8"/>
        <v>-3.6522400041576475E-3</v>
      </c>
      <c r="I132">
        <f t="shared" si="11"/>
        <v>-3.6522400041576475E-3</v>
      </c>
      <c r="Q132" s="2">
        <f t="shared" si="10"/>
        <v>27721.773999999998</v>
      </c>
      <c r="AB132">
        <v>12</v>
      </c>
      <c r="AD132" t="s">
        <v>41</v>
      </c>
      <c r="AF132" t="s">
        <v>35</v>
      </c>
    </row>
    <row r="133" spans="1:32" x14ac:dyDescent="0.2">
      <c r="A133" s="14" t="s">
        <v>52</v>
      </c>
      <c r="B133" s="37"/>
      <c r="C133" s="9">
        <v>42953.482000000004</v>
      </c>
      <c r="D133" s="9"/>
      <c r="E133">
        <f t="shared" si="6"/>
        <v>-5.0061836820727805</v>
      </c>
      <c r="F133">
        <f t="shared" si="7"/>
        <v>-5</v>
      </c>
      <c r="G133">
        <f t="shared" si="8"/>
        <v>-7.3655499945743941E-3</v>
      </c>
      <c r="I133">
        <f t="shared" si="11"/>
        <v>-7.3655499945743941E-3</v>
      </c>
      <c r="Q133" s="2">
        <f t="shared" si="10"/>
        <v>27934.982000000004</v>
      </c>
      <c r="AB133">
        <v>9</v>
      </c>
      <c r="AD133" t="s">
        <v>41</v>
      </c>
      <c r="AF133" t="s">
        <v>35</v>
      </c>
    </row>
    <row r="134" spans="1:32" x14ac:dyDescent="0.2">
      <c r="A134" s="14" t="s">
        <v>18</v>
      </c>
      <c r="B134" s="37"/>
      <c r="C134" s="9">
        <v>42959.445</v>
      </c>
      <c r="D134" s="9" t="s">
        <v>20</v>
      </c>
      <c r="E134">
        <f t="shared" si="6"/>
        <v>0</v>
      </c>
      <c r="F134">
        <f t="shared" si="7"/>
        <v>0</v>
      </c>
      <c r="G134">
        <f t="shared" si="8"/>
        <v>0</v>
      </c>
      <c r="H134">
        <f>+G134</f>
        <v>0</v>
      </c>
      <c r="Q134" s="2">
        <f t="shared" si="10"/>
        <v>27940.945</v>
      </c>
    </row>
    <row r="135" spans="1:32" x14ac:dyDescent="0.2">
      <c r="A135" s="14" t="s">
        <v>54</v>
      </c>
      <c r="B135" s="37"/>
      <c r="C135" s="9">
        <v>42985.65</v>
      </c>
      <c r="D135" s="9"/>
      <c r="E135">
        <f t="shared" si="6"/>
        <v>22.000174977161119</v>
      </c>
      <c r="F135">
        <f t="shared" si="7"/>
        <v>22</v>
      </c>
      <c r="G135">
        <f t="shared" si="8"/>
        <v>2.0842000230913982E-4</v>
      </c>
      <c r="J135">
        <f>+G135</f>
        <v>2.0842000230913982E-4</v>
      </c>
      <c r="Q135" s="2">
        <f t="shared" si="10"/>
        <v>27967.15</v>
      </c>
      <c r="AA135" t="s">
        <v>53</v>
      </c>
      <c r="AF135" t="s">
        <v>55</v>
      </c>
    </row>
    <row r="136" spans="1:32" x14ac:dyDescent="0.2">
      <c r="A136" s="14" t="s">
        <v>57</v>
      </c>
      <c r="B136" s="37"/>
      <c r="C136" s="9">
        <v>42985.652000000002</v>
      </c>
      <c r="D136" s="9"/>
      <c r="E136">
        <f t="shared" si="6"/>
        <v>22.001854059395932</v>
      </c>
      <c r="F136">
        <f t="shared" si="7"/>
        <v>22</v>
      </c>
      <c r="G136">
        <f t="shared" si="8"/>
        <v>2.2084200027165934E-3</v>
      </c>
      <c r="I136">
        <f>+G136</f>
        <v>2.2084200027165934E-3</v>
      </c>
      <c r="Q136" s="2">
        <f t="shared" si="10"/>
        <v>27967.152000000002</v>
      </c>
      <c r="AA136" t="s">
        <v>53</v>
      </c>
      <c r="AB136">
        <v>9</v>
      </c>
      <c r="AD136" t="s">
        <v>56</v>
      </c>
      <c r="AF136" t="s">
        <v>58</v>
      </c>
    </row>
    <row r="137" spans="1:32" x14ac:dyDescent="0.2">
      <c r="A137" s="14" t="s">
        <v>59</v>
      </c>
      <c r="B137" s="37"/>
      <c r="C137" s="9">
        <v>42990.417000000001</v>
      </c>
      <c r="D137" s="9"/>
      <c r="E137">
        <f t="shared" si="6"/>
        <v>26.002267483023214</v>
      </c>
      <c r="F137">
        <f t="shared" si="7"/>
        <v>26</v>
      </c>
      <c r="G137">
        <f t="shared" si="8"/>
        <v>2.7008600009139627E-3</v>
      </c>
      <c r="I137">
        <f>+G137</f>
        <v>2.7008600009139627E-3</v>
      </c>
      <c r="Q137" s="2">
        <f t="shared" si="10"/>
        <v>27971.917000000001</v>
      </c>
      <c r="AA137" t="s">
        <v>53</v>
      </c>
      <c r="AB137">
        <v>10</v>
      </c>
      <c r="AD137" t="s">
        <v>41</v>
      </c>
      <c r="AF137" t="s">
        <v>35</v>
      </c>
    </row>
    <row r="138" spans="1:32" x14ac:dyDescent="0.2">
      <c r="A138" s="14" t="s">
        <v>54</v>
      </c>
      <c r="B138" s="37"/>
      <c r="C138" s="9">
        <v>43010.661</v>
      </c>
      <c r="D138" s="9"/>
      <c r="E138">
        <f t="shared" si="6"/>
        <v>42.997937860340258</v>
      </c>
      <c r="F138">
        <f t="shared" si="7"/>
        <v>43</v>
      </c>
      <c r="G138">
        <f t="shared" si="8"/>
        <v>-2.4562699982197955E-3</v>
      </c>
      <c r="J138">
        <f>+G138</f>
        <v>-2.4562699982197955E-3</v>
      </c>
      <c r="Q138" s="2">
        <f t="shared" si="10"/>
        <v>27992.161</v>
      </c>
      <c r="AA138" t="s">
        <v>53</v>
      </c>
      <c r="AF138" t="s">
        <v>55</v>
      </c>
    </row>
    <row r="139" spans="1:32" x14ac:dyDescent="0.2">
      <c r="A139" s="14" t="s">
        <v>57</v>
      </c>
      <c r="B139" s="37"/>
      <c r="C139" s="9">
        <v>43010.665000000001</v>
      </c>
      <c r="D139" s="9"/>
      <c r="E139">
        <f t="shared" si="6"/>
        <v>43.001296024809889</v>
      </c>
      <c r="F139">
        <f t="shared" si="7"/>
        <v>43</v>
      </c>
      <c r="G139">
        <f t="shared" si="8"/>
        <v>1.5437300025951117E-3</v>
      </c>
      <c r="I139">
        <f t="shared" ref="I139:I170" si="12">+G139</f>
        <v>1.5437300025951117E-3</v>
      </c>
      <c r="Q139" s="2">
        <f t="shared" si="10"/>
        <v>27992.165000000001</v>
      </c>
      <c r="AA139" t="s">
        <v>53</v>
      </c>
      <c r="AB139">
        <v>8</v>
      </c>
      <c r="AD139" t="s">
        <v>56</v>
      </c>
      <c r="AF139" t="s">
        <v>58</v>
      </c>
    </row>
    <row r="140" spans="1:32" x14ac:dyDescent="0.2">
      <c r="A140" s="14" t="s">
        <v>57</v>
      </c>
      <c r="B140" s="37"/>
      <c r="C140" s="9">
        <v>43011.856</v>
      </c>
      <c r="D140" s="9"/>
      <c r="E140">
        <f t="shared" si="6"/>
        <v>44.001189495436591</v>
      </c>
      <c r="F140">
        <f t="shared" si="7"/>
        <v>44</v>
      </c>
      <c r="G140">
        <f t="shared" si="8"/>
        <v>1.4168400011840276E-3</v>
      </c>
      <c r="I140">
        <f t="shared" si="12"/>
        <v>1.4168400011840276E-3</v>
      </c>
      <c r="Q140" s="2">
        <f t="shared" si="10"/>
        <v>27993.356</v>
      </c>
      <c r="AA140" t="s">
        <v>53</v>
      </c>
      <c r="AB140">
        <v>14</v>
      </c>
      <c r="AD140" t="s">
        <v>60</v>
      </c>
      <c r="AF140" t="s">
        <v>58</v>
      </c>
    </row>
    <row r="141" spans="1:32" x14ac:dyDescent="0.2">
      <c r="A141" s="14" t="s">
        <v>57</v>
      </c>
      <c r="B141" s="37"/>
      <c r="C141" s="9">
        <v>43011.86</v>
      </c>
      <c r="D141" s="9"/>
      <c r="E141">
        <f t="shared" si="6"/>
        <v>44.004547659906216</v>
      </c>
      <c r="F141">
        <f t="shared" si="7"/>
        <v>44</v>
      </c>
      <c r="G141">
        <f t="shared" si="8"/>
        <v>5.4168400019989349E-3</v>
      </c>
      <c r="I141">
        <f t="shared" si="12"/>
        <v>5.4168400019989349E-3</v>
      </c>
      <c r="Q141" s="2">
        <f t="shared" si="10"/>
        <v>27993.360000000001</v>
      </c>
      <c r="AA141" t="s">
        <v>53</v>
      </c>
      <c r="AB141">
        <v>14</v>
      </c>
      <c r="AD141" t="s">
        <v>61</v>
      </c>
      <c r="AF141" t="s">
        <v>58</v>
      </c>
    </row>
    <row r="142" spans="1:32" x14ac:dyDescent="0.2">
      <c r="A142" s="14" t="s">
        <v>57</v>
      </c>
      <c r="B142" s="37"/>
      <c r="C142" s="9">
        <v>43011.862999999998</v>
      </c>
      <c r="D142" s="9"/>
      <c r="E142">
        <f t="shared" si="6"/>
        <v>44.007066283255384</v>
      </c>
      <c r="F142">
        <f t="shared" si="7"/>
        <v>44</v>
      </c>
      <c r="G142">
        <f t="shared" si="8"/>
        <v>8.4168399989721365E-3</v>
      </c>
      <c r="I142">
        <f t="shared" si="12"/>
        <v>8.4168399989721365E-3</v>
      </c>
      <c r="Q142" s="2">
        <f t="shared" si="10"/>
        <v>27993.362999999998</v>
      </c>
      <c r="AA142" t="s">
        <v>53</v>
      </c>
      <c r="AB142">
        <v>14</v>
      </c>
      <c r="AD142" t="s">
        <v>62</v>
      </c>
      <c r="AF142" t="s">
        <v>58</v>
      </c>
    </row>
    <row r="143" spans="1:32" x14ac:dyDescent="0.2">
      <c r="A143" s="14" t="s">
        <v>59</v>
      </c>
      <c r="B143" s="37"/>
      <c r="C143" s="9">
        <v>43015.432999999997</v>
      </c>
      <c r="D143" s="9"/>
      <c r="E143">
        <f t="shared" si="6"/>
        <v>47.004228071786336</v>
      </c>
      <c r="F143">
        <f t="shared" si="7"/>
        <v>47</v>
      </c>
      <c r="G143">
        <f t="shared" si="8"/>
        <v>5.0361699977656826E-3</v>
      </c>
      <c r="I143">
        <f t="shared" si="12"/>
        <v>5.0361699977656826E-3</v>
      </c>
      <c r="Q143" s="2">
        <f t="shared" si="10"/>
        <v>27996.932999999997</v>
      </c>
      <c r="AA143" t="s">
        <v>53</v>
      </c>
      <c r="AB143">
        <v>13</v>
      </c>
      <c r="AD143" t="s">
        <v>41</v>
      </c>
      <c r="AF143" t="s">
        <v>35</v>
      </c>
    </row>
    <row r="144" spans="1:32" x14ac:dyDescent="0.2">
      <c r="A144" s="14" t="s">
        <v>63</v>
      </c>
      <c r="B144" s="37"/>
      <c r="C144" s="9">
        <v>43040.442000000003</v>
      </c>
      <c r="D144" s="9"/>
      <c r="E144">
        <f t="shared" si="6"/>
        <v>68.000311872736773</v>
      </c>
      <c r="F144">
        <f t="shared" si="7"/>
        <v>68</v>
      </c>
      <c r="G144">
        <f t="shared" si="8"/>
        <v>3.7148000410525128E-4</v>
      </c>
      <c r="I144">
        <f t="shared" si="12"/>
        <v>3.7148000410525128E-4</v>
      </c>
      <c r="Q144" s="2">
        <f t="shared" si="10"/>
        <v>28021.942000000003</v>
      </c>
      <c r="AB144">
        <v>11</v>
      </c>
      <c r="AD144" t="s">
        <v>41</v>
      </c>
      <c r="AF144" t="s">
        <v>35</v>
      </c>
    </row>
    <row r="145" spans="1:32" x14ac:dyDescent="0.2">
      <c r="A145" s="14" t="s">
        <v>57</v>
      </c>
      <c r="B145" s="37"/>
      <c r="C145" s="9">
        <v>43054.739000000001</v>
      </c>
      <c r="D145" s="9"/>
      <c r="E145">
        <f t="shared" si="6"/>
        <v>80.003231225853426</v>
      </c>
      <c r="F145">
        <f t="shared" si="7"/>
        <v>80</v>
      </c>
      <c r="G145">
        <f t="shared" si="8"/>
        <v>3.8487999991048127E-3</v>
      </c>
      <c r="I145">
        <f t="shared" si="12"/>
        <v>3.8487999991048127E-3</v>
      </c>
      <c r="Q145" s="2">
        <f t="shared" si="10"/>
        <v>28036.239000000001</v>
      </c>
      <c r="AA145" t="s">
        <v>53</v>
      </c>
      <c r="AB145">
        <v>10</v>
      </c>
      <c r="AD145" t="s">
        <v>64</v>
      </c>
      <c r="AF145" t="s">
        <v>58</v>
      </c>
    </row>
    <row r="146" spans="1:32" x14ac:dyDescent="0.2">
      <c r="A146" s="14" t="s">
        <v>57</v>
      </c>
      <c r="B146" s="37"/>
      <c r="C146" s="9">
        <v>43347.754999999997</v>
      </c>
      <c r="D146" s="9"/>
      <c r="E146">
        <f t="shared" si="6"/>
        <v>326.00221123376508</v>
      </c>
      <c r="F146">
        <f t="shared" si="7"/>
        <v>326</v>
      </c>
      <c r="G146">
        <f t="shared" si="8"/>
        <v>2.6338600000599399E-3</v>
      </c>
      <c r="I146">
        <f t="shared" si="12"/>
        <v>2.6338600000599399E-3</v>
      </c>
      <c r="Q146" s="2">
        <f t="shared" si="10"/>
        <v>28329.254999999997</v>
      </c>
      <c r="AA146" t="s">
        <v>53</v>
      </c>
      <c r="AB146">
        <v>12</v>
      </c>
      <c r="AD146" t="s">
        <v>61</v>
      </c>
      <c r="AF146" t="s">
        <v>58</v>
      </c>
    </row>
    <row r="147" spans="1:32" x14ac:dyDescent="0.2">
      <c r="A147" s="14" t="s">
        <v>57</v>
      </c>
      <c r="B147" s="37"/>
      <c r="C147" s="9">
        <v>43390.637000000002</v>
      </c>
      <c r="D147" s="9"/>
      <c r="E147">
        <f t="shared" si="6"/>
        <v>362.00341342306757</v>
      </c>
      <c r="F147">
        <f t="shared" si="7"/>
        <v>362</v>
      </c>
      <c r="G147">
        <f t="shared" si="8"/>
        <v>4.065820001414977E-3</v>
      </c>
      <c r="I147">
        <f t="shared" si="12"/>
        <v>4.065820001414977E-3</v>
      </c>
      <c r="Q147" s="2">
        <f t="shared" si="10"/>
        <v>28372.137000000002</v>
      </c>
      <c r="AA147" t="s">
        <v>53</v>
      </c>
      <c r="AB147">
        <v>14</v>
      </c>
      <c r="AD147" t="s">
        <v>56</v>
      </c>
      <c r="AF147" t="s">
        <v>58</v>
      </c>
    </row>
    <row r="148" spans="1:32" x14ac:dyDescent="0.2">
      <c r="A148" s="14" t="s">
        <v>57</v>
      </c>
      <c r="B148" s="37"/>
      <c r="C148" s="9">
        <v>43421.601999999999</v>
      </c>
      <c r="D148" s="9"/>
      <c r="E148">
        <f t="shared" si="6"/>
        <v>387.9998041182659</v>
      </c>
      <c r="F148">
        <f t="shared" si="7"/>
        <v>388</v>
      </c>
      <c r="G148">
        <f t="shared" si="8"/>
        <v>-2.3332000273512676E-4</v>
      </c>
      <c r="I148">
        <f t="shared" si="12"/>
        <v>-2.3332000273512676E-4</v>
      </c>
      <c r="Q148" s="2">
        <f t="shared" si="10"/>
        <v>28403.101999999999</v>
      </c>
      <c r="AA148" t="s">
        <v>53</v>
      </c>
      <c r="AB148">
        <v>12</v>
      </c>
      <c r="AD148" t="s">
        <v>56</v>
      </c>
      <c r="AF148" t="s">
        <v>58</v>
      </c>
    </row>
    <row r="149" spans="1:32" x14ac:dyDescent="0.2">
      <c r="A149" s="14" t="s">
        <v>57</v>
      </c>
      <c r="B149" s="37"/>
      <c r="C149" s="9">
        <v>43659.832999999999</v>
      </c>
      <c r="D149" s="9"/>
      <c r="E149">
        <f t="shared" ref="E149:E212" si="13">+(C149-C$7)/C$8</f>
        <v>588.00452401842676</v>
      </c>
      <c r="F149">
        <f t="shared" ref="F149:F212" si="14">ROUND(2*E149,0)/2</f>
        <v>588</v>
      </c>
      <c r="G149">
        <f t="shared" ref="G149:G212" si="15">+C149-(C$7+F149*C$8)</f>
        <v>5.3886800014879555E-3</v>
      </c>
      <c r="I149">
        <f t="shared" si="12"/>
        <v>5.3886800014879555E-3</v>
      </c>
      <c r="Q149" s="2">
        <f t="shared" ref="Q149:Q212" si="16">+C149-15018.5</f>
        <v>28641.332999999999</v>
      </c>
      <c r="AA149" t="s">
        <v>53</v>
      </c>
      <c r="AB149">
        <v>10</v>
      </c>
      <c r="AD149" t="s">
        <v>64</v>
      </c>
      <c r="AF149" t="s">
        <v>58</v>
      </c>
    </row>
    <row r="150" spans="1:32" x14ac:dyDescent="0.2">
      <c r="A150" s="14" t="s">
        <v>65</v>
      </c>
      <c r="B150" s="37"/>
      <c r="C150" s="9">
        <v>43719.389000000003</v>
      </c>
      <c r="D150" s="9"/>
      <c r="E150">
        <f t="shared" si="13"/>
        <v>638.00423479651533</v>
      </c>
      <c r="F150">
        <f t="shared" si="14"/>
        <v>638</v>
      </c>
      <c r="G150">
        <f t="shared" si="15"/>
        <v>5.0441800049156882E-3</v>
      </c>
      <c r="I150">
        <f t="shared" si="12"/>
        <v>5.0441800049156882E-3</v>
      </c>
      <c r="Q150" s="2">
        <f t="shared" si="16"/>
        <v>28700.889000000003</v>
      </c>
      <c r="AA150" t="s">
        <v>53</v>
      </c>
      <c r="AB150">
        <v>7</v>
      </c>
      <c r="AD150" t="s">
        <v>37</v>
      </c>
      <c r="AF150" t="s">
        <v>35</v>
      </c>
    </row>
    <row r="151" spans="1:32" x14ac:dyDescent="0.2">
      <c r="A151" s="14" t="s">
        <v>65</v>
      </c>
      <c r="B151" s="37"/>
      <c r="C151" s="9">
        <v>43726.538</v>
      </c>
      <c r="D151" s="9"/>
      <c r="E151">
        <f t="shared" si="13"/>
        <v>644.0061142436308</v>
      </c>
      <c r="F151">
        <f t="shared" si="14"/>
        <v>644</v>
      </c>
      <c r="G151">
        <f t="shared" si="15"/>
        <v>7.2828400006983429E-3</v>
      </c>
      <c r="I151">
        <f t="shared" si="12"/>
        <v>7.2828400006983429E-3</v>
      </c>
      <c r="Q151" s="2">
        <f t="shared" si="16"/>
        <v>28708.038</v>
      </c>
      <c r="AA151" t="s">
        <v>53</v>
      </c>
      <c r="AB151">
        <v>7</v>
      </c>
      <c r="AD151" t="s">
        <v>37</v>
      </c>
      <c r="AF151" t="s">
        <v>35</v>
      </c>
    </row>
    <row r="152" spans="1:32" x14ac:dyDescent="0.2">
      <c r="A152" s="14" t="s">
        <v>57</v>
      </c>
      <c r="B152" s="37"/>
      <c r="C152" s="9">
        <v>43758.696000000004</v>
      </c>
      <c r="D152" s="9"/>
      <c r="E152">
        <f t="shared" si="13"/>
        <v>671.00407749169676</v>
      </c>
      <c r="F152">
        <f t="shared" si="14"/>
        <v>671</v>
      </c>
      <c r="G152">
        <f t="shared" si="15"/>
        <v>4.8568100028205663E-3</v>
      </c>
      <c r="I152">
        <f t="shared" si="12"/>
        <v>4.8568100028205663E-3</v>
      </c>
      <c r="Q152" s="2">
        <f t="shared" si="16"/>
        <v>28740.196000000004</v>
      </c>
      <c r="AA152" t="s">
        <v>53</v>
      </c>
      <c r="AB152">
        <v>10</v>
      </c>
      <c r="AD152" t="s">
        <v>56</v>
      </c>
      <c r="AF152" t="s">
        <v>58</v>
      </c>
    </row>
    <row r="153" spans="1:32" x14ac:dyDescent="0.2">
      <c r="A153" s="14" t="s">
        <v>66</v>
      </c>
      <c r="B153" s="37"/>
      <c r="C153" s="9">
        <v>43787.275000000001</v>
      </c>
      <c r="D153" s="9"/>
      <c r="E153">
        <f t="shared" si="13"/>
        <v>694.99732308117211</v>
      </c>
      <c r="F153">
        <f t="shared" si="14"/>
        <v>695</v>
      </c>
      <c r="G153">
        <f t="shared" si="15"/>
        <v>-3.1885499993222766E-3</v>
      </c>
      <c r="I153">
        <f t="shared" si="12"/>
        <v>-3.1885499993222766E-3</v>
      </c>
      <c r="Q153" s="2">
        <f t="shared" si="16"/>
        <v>28768.775000000001</v>
      </c>
      <c r="AA153" t="s">
        <v>53</v>
      </c>
      <c r="AB153">
        <v>6</v>
      </c>
      <c r="AD153" t="s">
        <v>37</v>
      </c>
      <c r="AF153" t="s">
        <v>35</v>
      </c>
    </row>
    <row r="154" spans="1:32" x14ac:dyDescent="0.2">
      <c r="A154" s="14" t="s">
        <v>66</v>
      </c>
      <c r="B154" s="37"/>
      <c r="C154" s="9">
        <v>43794.428</v>
      </c>
      <c r="D154" s="9"/>
      <c r="E154">
        <f t="shared" si="13"/>
        <v>701.00256069275724</v>
      </c>
      <c r="F154">
        <f t="shared" si="14"/>
        <v>701</v>
      </c>
      <c r="G154">
        <f t="shared" si="15"/>
        <v>3.0501099972752854E-3</v>
      </c>
      <c r="I154">
        <f t="shared" si="12"/>
        <v>3.0501099972752854E-3</v>
      </c>
      <c r="Q154" s="2">
        <f t="shared" si="16"/>
        <v>28775.928</v>
      </c>
      <c r="AA154" t="s">
        <v>53</v>
      </c>
      <c r="AB154">
        <v>10</v>
      </c>
      <c r="AD154" t="s">
        <v>41</v>
      </c>
      <c r="AF154" t="s">
        <v>35</v>
      </c>
    </row>
    <row r="155" spans="1:32" x14ac:dyDescent="0.2">
      <c r="A155" s="14" t="s">
        <v>67</v>
      </c>
      <c r="B155" s="37"/>
      <c r="C155" s="9">
        <v>43837.309000000001</v>
      </c>
      <c r="D155" s="9"/>
      <c r="E155">
        <f t="shared" si="13"/>
        <v>737.00292334093922</v>
      </c>
      <c r="F155">
        <f t="shared" si="14"/>
        <v>737</v>
      </c>
      <c r="G155">
        <f t="shared" si="15"/>
        <v>3.4820700020645745E-3</v>
      </c>
      <c r="I155">
        <f t="shared" si="12"/>
        <v>3.4820700020645745E-3</v>
      </c>
      <c r="Q155" s="2">
        <f t="shared" si="16"/>
        <v>28818.809000000001</v>
      </c>
      <c r="AA155" t="s">
        <v>53</v>
      </c>
      <c r="AB155">
        <v>12</v>
      </c>
      <c r="AD155" t="s">
        <v>41</v>
      </c>
      <c r="AF155" t="s">
        <v>35</v>
      </c>
    </row>
    <row r="156" spans="1:32" x14ac:dyDescent="0.2">
      <c r="A156" s="14" t="s">
        <v>57</v>
      </c>
      <c r="B156" s="37"/>
      <c r="C156" s="9">
        <v>44051.714999999997</v>
      </c>
      <c r="D156" s="9"/>
      <c r="E156">
        <f t="shared" si="13"/>
        <v>917.00557612295756</v>
      </c>
      <c r="F156">
        <f t="shared" si="14"/>
        <v>917</v>
      </c>
      <c r="G156">
        <f t="shared" si="15"/>
        <v>6.6418699934729375E-3</v>
      </c>
      <c r="I156">
        <f t="shared" si="12"/>
        <v>6.6418699934729375E-3</v>
      </c>
      <c r="Q156" s="2">
        <f t="shared" si="16"/>
        <v>29033.214999999997</v>
      </c>
      <c r="AA156" t="s">
        <v>53</v>
      </c>
      <c r="AB156">
        <v>10</v>
      </c>
      <c r="AD156" t="s">
        <v>56</v>
      </c>
      <c r="AF156" t="s">
        <v>58</v>
      </c>
    </row>
    <row r="157" spans="1:32" x14ac:dyDescent="0.2">
      <c r="A157" s="14" t="s">
        <v>57</v>
      </c>
      <c r="B157" s="37"/>
      <c r="C157" s="9">
        <v>44083.868999999999</v>
      </c>
      <c r="D157" s="9"/>
      <c r="E157">
        <f t="shared" si="13"/>
        <v>944.00018120655398</v>
      </c>
      <c r="F157">
        <f t="shared" si="14"/>
        <v>944</v>
      </c>
      <c r="G157">
        <f t="shared" si="15"/>
        <v>2.1584000205621123E-4</v>
      </c>
      <c r="I157">
        <f t="shared" si="12"/>
        <v>2.1584000205621123E-4</v>
      </c>
      <c r="Q157" s="2">
        <f t="shared" si="16"/>
        <v>29065.368999999999</v>
      </c>
      <c r="AA157" t="s">
        <v>53</v>
      </c>
      <c r="AB157">
        <v>15</v>
      </c>
      <c r="AD157" t="s">
        <v>68</v>
      </c>
      <c r="AF157" t="s">
        <v>58</v>
      </c>
    </row>
    <row r="158" spans="1:32" x14ac:dyDescent="0.2">
      <c r="A158" s="14" t="s">
        <v>57</v>
      </c>
      <c r="B158" s="37"/>
      <c r="C158" s="9">
        <v>44101.735000000001</v>
      </c>
      <c r="D158" s="9"/>
      <c r="E158">
        <f t="shared" si="13"/>
        <v>958.99942280708717</v>
      </c>
      <c r="F158">
        <f t="shared" si="14"/>
        <v>959</v>
      </c>
      <c r="G158">
        <f t="shared" si="15"/>
        <v>-6.875100007164292E-4</v>
      </c>
      <c r="I158">
        <f t="shared" si="12"/>
        <v>-6.875100007164292E-4</v>
      </c>
      <c r="Q158" s="2">
        <f t="shared" si="16"/>
        <v>29083.235000000001</v>
      </c>
      <c r="AA158" t="s">
        <v>53</v>
      </c>
      <c r="AB158">
        <v>9</v>
      </c>
      <c r="AD158" t="s">
        <v>56</v>
      </c>
      <c r="AF158" t="s">
        <v>58</v>
      </c>
    </row>
    <row r="159" spans="1:32" x14ac:dyDescent="0.2">
      <c r="A159" s="14" t="s">
        <v>57</v>
      </c>
      <c r="B159" s="37"/>
      <c r="C159" s="9">
        <v>44101.74</v>
      </c>
      <c r="D159" s="9"/>
      <c r="E159">
        <f t="shared" si="13"/>
        <v>959.0036205126712</v>
      </c>
      <c r="F159">
        <f t="shared" si="14"/>
        <v>959</v>
      </c>
      <c r="G159">
        <f t="shared" si="15"/>
        <v>4.3124899966642261E-3</v>
      </c>
      <c r="I159">
        <f t="shared" si="12"/>
        <v>4.3124899966642261E-3</v>
      </c>
      <c r="Q159" s="2">
        <f t="shared" si="16"/>
        <v>29083.239999999998</v>
      </c>
      <c r="AA159" t="s">
        <v>53</v>
      </c>
      <c r="AB159">
        <v>18</v>
      </c>
      <c r="AD159" t="s">
        <v>61</v>
      </c>
      <c r="AF159" t="s">
        <v>58</v>
      </c>
    </row>
    <row r="160" spans="1:32" x14ac:dyDescent="0.2">
      <c r="A160" s="14" t="s">
        <v>57</v>
      </c>
      <c r="B160" s="37"/>
      <c r="C160" s="9">
        <v>44107.692999999999</v>
      </c>
      <c r="D160" s="9"/>
      <c r="E160">
        <f t="shared" si="13"/>
        <v>964.00140878357604</v>
      </c>
      <c r="F160">
        <f t="shared" si="14"/>
        <v>964</v>
      </c>
      <c r="G160">
        <f t="shared" si="15"/>
        <v>1.6780399964773096E-3</v>
      </c>
      <c r="I160">
        <f t="shared" si="12"/>
        <v>1.6780399964773096E-3</v>
      </c>
      <c r="Q160" s="2">
        <f t="shared" si="16"/>
        <v>29089.192999999999</v>
      </c>
      <c r="AA160" t="s">
        <v>53</v>
      </c>
      <c r="AB160">
        <v>13</v>
      </c>
      <c r="AD160" t="s">
        <v>69</v>
      </c>
      <c r="AF160" t="s">
        <v>58</v>
      </c>
    </row>
    <row r="161" spans="1:32" x14ac:dyDescent="0.2">
      <c r="A161" s="14" t="s">
        <v>70</v>
      </c>
      <c r="B161" s="37"/>
      <c r="C161" s="9">
        <v>44118.417000000001</v>
      </c>
      <c r="D161" s="9"/>
      <c r="E161">
        <f t="shared" si="13"/>
        <v>973.00464772481257</v>
      </c>
      <c r="F161">
        <f t="shared" si="14"/>
        <v>973</v>
      </c>
      <c r="G161">
        <f t="shared" si="15"/>
        <v>5.5360300029860809E-3</v>
      </c>
      <c r="I161">
        <f t="shared" si="12"/>
        <v>5.5360300029860809E-3</v>
      </c>
      <c r="Q161" s="2">
        <f t="shared" si="16"/>
        <v>29099.917000000001</v>
      </c>
      <c r="AA161" t="s">
        <v>53</v>
      </c>
      <c r="AB161">
        <v>12</v>
      </c>
      <c r="AD161" t="s">
        <v>41</v>
      </c>
      <c r="AF161" t="s">
        <v>35</v>
      </c>
    </row>
    <row r="162" spans="1:32" x14ac:dyDescent="0.2">
      <c r="A162" s="14" t="s">
        <v>57</v>
      </c>
      <c r="B162" s="37"/>
      <c r="C162" s="9">
        <v>44126.741000000002</v>
      </c>
      <c r="D162" s="9"/>
      <c r="E162">
        <f t="shared" si="13"/>
        <v>979.99298798468237</v>
      </c>
      <c r="F162">
        <f t="shared" si="14"/>
        <v>980</v>
      </c>
      <c r="G162">
        <f t="shared" si="15"/>
        <v>-8.3521999986260198E-3</v>
      </c>
      <c r="I162">
        <f t="shared" si="12"/>
        <v>-8.3521999986260198E-3</v>
      </c>
      <c r="Q162" s="2">
        <f t="shared" si="16"/>
        <v>29108.241000000002</v>
      </c>
      <c r="AA162" t="s">
        <v>53</v>
      </c>
      <c r="AB162">
        <v>13</v>
      </c>
      <c r="AD162" t="s">
        <v>69</v>
      </c>
      <c r="AF162" t="s">
        <v>58</v>
      </c>
    </row>
    <row r="163" spans="1:32" x14ac:dyDescent="0.2">
      <c r="A163" s="14" t="s">
        <v>57</v>
      </c>
      <c r="B163" s="37"/>
      <c r="C163" s="9">
        <v>44132.703000000001</v>
      </c>
      <c r="D163" s="9"/>
      <c r="E163">
        <f t="shared" si="13"/>
        <v>984.99833212564079</v>
      </c>
      <c r="F163">
        <f t="shared" si="14"/>
        <v>985</v>
      </c>
      <c r="G163">
        <f t="shared" si="15"/>
        <v>-1.9866500006173737E-3</v>
      </c>
      <c r="I163">
        <f t="shared" si="12"/>
        <v>-1.9866500006173737E-3</v>
      </c>
      <c r="Q163" s="2">
        <f t="shared" si="16"/>
        <v>29114.203000000001</v>
      </c>
      <c r="AA163" t="s">
        <v>53</v>
      </c>
      <c r="AB163">
        <v>13</v>
      </c>
      <c r="AD163" t="s">
        <v>56</v>
      </c>
      <c r="AF163" t="s">
        <v>58</v>
      </c>
    </row>
    <row r="164" spans="1:32" x14ac:dyDescent="0.2">
      <c r="A164" s="14" t="s">
        <v>57</v>
      </c>
      <c r="B164" s="37"/>
      <c r="C164" s="9">
        <v>44138.663</v>
      </c>
      <c r="D164" s="9"/>
      <c r="E164">
        <f t="shared" si="13"/>
        <v>990.00199718436443</v>
      </c>
      <c r="F164">
        <f t="shared" si="14"/>
        <v>990</v>
      </c>
      <c r="G164">
        <f t="shared" si="15"/>
        <v>2.3788999969838187E-3</v>
      </c>
      <c r="I164">
        <f t="shared" si="12"/>
        <v>2.3788999969838187E-3</v>
      </c>
      <c r="Q164" s="2">
        <f t="shared" si="16"/>
        <v>29120.163</v>
      </c>
      <c r="AA164" t="s">
        <v>53</v>
      </c>
      <c r="AB164">
        <v>17</v>
      </c>
      <c r="AD164" t="s">
        <v>69</v>
      </c>
      <c r="AF164" t="s">
        <v>58</v>
      </c>
    </row>
    <row r="165" spans="1:32" x14ac:dyDescent="0.2">
      <c r="A165" s="14" t="s">
        <v>70</v>
      </c>
      <c r="B165" s="37"/>
      <c r="C165" s="9">
        <v>44143.417999999998</v>
      </c>
      <c r="D165" s="9"/>
      <c r="E165">
        <f t="shared" si="13"/>
        <v>993.9940151968176</v>
      </c>
      <c r="F165">
        <f t="shared" si="14"/>
        <v>994</v>
      </c>
      <c r="G165">
        <f t="shared" si="15"/>
        <v>-7.1286599995801225E-3</v>
      </c>
      <c r="I165">
        <f t="shared" si="12"/>
        <v>-7.1286599995801225E-3</v>
      </c>
      <c r="Q165" s="2">
        <f t="shared" si="16"/>
        <v>29124.917999999998</v>
      </c>
      <c r="AA165" t="s">
        <v>53</v>
      </c>
      <c r="AB165">
        <v>12</v>
      </c>
      <c r="AD165" t="s">
        <v>41</v>
      </c>
      <c r="AF165" t="s">
        <v>35</v>
      </c>
    </row>
    <row r="166" spans="1:32" x14ac:dyDescent="0.2">
      <c r="A166" s="14" t="s">
        <v>57</v>
      </c>
      <c r="B166" s="37"/>
      <c r="C166" s="9">
        <v>44144.614000000001</v>
      </c>
      <c r="D166" s="9"/>
      <c r="E166">
        <f t="shared" si="13"/>
        <v>994.99810637303437</v>
      </c>
      <c r="F166">
        <f t="shared" si="14"/>
        <v>995</v>
      </c>
      <c r="G166">
        <f t="shared" si="15"/>
        <v>-2.2555499963345937E-3</v>
      </c>
      <c r="I166">
        <f t="shared" si="12"/>
        <v>-2.2555499963345937E-3</v>
      </c>
      <c r="Q166" s="2">
        <f t="shared" si="16"/>
        <v>29126.114000000001</v>
      </c>
      <c r="AA166" t="s">
        <v>53</v>
      </c>
      <c r="AB166">
        <v>8</v>
      </c>
      <c r="AD166" t="s">
        <v>69</v>
      </c>
      <c r="AF166" t="s">
        <v>58</v>
      </c>
    </row>
    <row r="167" spans="1:32" x14ac:dyDescent="0.2">
      <c r="A167" s="14" t="s">
        <v>70</v>
      </c>
      <c r="B167" s="37"/>
      <c r="C167" s="9">
        <v>44155.337</v>
      </c>
      <c r="D167" s="9"/>
      <c r="E167">
        <f t="shared" si="13"/>
        <v>1004.0005057731505</v>
      </c>
      <c r="F167">
        <f t="shared" si="14"/>
        <v>1004</v>
      </c>
      <c r="G167">
        <f t="shared" si="15"/>
        <v>6.0243999905651435E-4</v>
      </c>
      <c r="I167">
        <f t="shared" si="12"/>
        <v>6.0243999905651435E-4</v>
      </c>
      <c r="Q167" s="2">
        <f t="shared" si="16"/>
        <v>29136.837</v>
      </c>
      <c r="AA167" t="s">
        <v>53</v>
      </c>
      <c r="AB167">
        <v>6</v>
      </c>
      <c r="AD167" t="s">
        <v>37</v>
      </c>
      <c r="AF167" t="s">
        <v>35</v>
      </c>
    </row>
    <row r="168" spans="1:32" x14ac:dyDescent="0.2">
      <c r="A168" s="14" t="s">
        <v>71</v>
      </c>
      <c r="B168" s="37"/>
      <c r="C168" s="9">
        <v>44211.324999999997</v>
      </c>
      <c r="D168" s="9"/>
      <c r="E168">
        <f t="shared" si="13"/>
        <v>1051.0047338449367</v>
      </c>
      <c r="F168">
        <f t="shared" si="14"/>
        <v>1051</v>
      </c>
      <c r="G168">
        <f t="shared" si="15"/>
        <v>5.638609996822197E-3</v>
      </c>
      <c r="I168">
        <f t="shared" si="12"/>
        <v>5.638609996822197E-3</v>
      </c>
      <c r="Q168" s="2">
        <f t="shared" si="16"/>
        <v>29192.824999999997</v>
      </c>
      <c r="AA168" t="s">
        <v>53</v>
      </c>
      <c r="AB168">
        <v>13</v>
      </c>
      <c r="AD168" t="s">
        <v>41</v>
      </c>
      <c r="AF168" t="s">
        <v>35</v>
      </c>
    </row>
    <row r="169" spans="1:32" x14ac:dyDescent="0.2">
      <c r="A169" s="14" t="s">
        <v>57</v>
      </c>
      <c r="B169" s="37"/>
      <c r="C169" s="9">
        <v>44382.845999999998</v>
      </c>
      <c r="D169" s="9"/>
      <c r="E169">
        <f t="shared" si="13"/>
        <v>1195.0036658143097</v>
      </c>
      <c r="F169">
        <f t="shared" si="14"/>
        <v>1195</v>
      </c>
      <c r="G169">
        <f t="shared" si="15"/>
        <v>4.3664499971782789E-3</v>
      </c>
      <c r="I169">
        <f t="shared" si="12"/>
        <v>4.3664499971782789E-3</v>
      </c>
      <c r="Q169" s="2">
        <f t="shared" si="16"/>
        <v>29364.345999999998</v>
      </c>
      <c r="AA169" t="s">
        <v>53</v>
      </c>
      <c r="AB169">
        <v>12</v>
      </c>
      <c r="AD169" t="s">
        <v>72</v>
      </c>
      <c r="AF169" t="s">
        <v>58</v>
      </c>
    </row>
    <row r="170" spans="1:32" x14ac:dyDescent="0.2">
      <c r="A170" s="14" t="s">
        <v>57</v>
      </c>
      <c r="B170" s="37"/>
      <c r="C170" s="9">
        <v>44419.764000000003</v>
      </c>
      <c r="D170" s="9"/>
      <c r="E170">
        <f t="shared" si="13"/>
        <v>1225.997844780419</v>
      </c>
      <c r="F170">
        <f t="shared" si="14"/>
        <v>1226</v>
      </c>
      <c r="G170">
        <f t="shared" si="15"/>
        <v>-2.5671399998827837E-3</v>
      </c>
      <c r="I170">
        <f t="shared" si="12"/>
        <v>-2.5671399998827837E-3</v>
      </c>
      <c r="Q170" s="2">
        <f t="shared" si="16"/>
        <v>29401.264000000003</v>
      </c>
      <c r="AA170" t="s">
        <v>53</v>
      </c>
      <c r="AB170">
        <v>11</v>
      </c>
      <c r="AD170" t="s">
        <v>73</v>
      </c>
      <c r="AF170" t="s">
        <v>58</v>
      </c>
    </row>
    <row r="171" spans="1:32" x14ac:dyDescent="0.2">
      <c r="A171" s="14" t="s">
        <v>57</v>
      </c>
      <c r="B171" s="37"/>
      <c r="C171" s="9">
        <v>44438.826000000001</v>
      </c>
      <c r="D171" s="9"/>
      <c r="E171">
        <f t="shared" si="13"/>
        <v>1242.0011775571629</v>
      </c>
      <c r="F171">
        <f t="shared" si="14"/>
        <v>1242</v>
      </c>
      <c r="G171">
        <f t="shared" si="15"/>
        <v>1.4026200005901046E-3</v>
      </c>
      <c r="I171">
        <f t="shared" ref="I171:I201" si="17">+G171</f>
        <v>1.4026200005901046E-3</v>
      </c>
      <c r="Q171" s="2">
        <f t="shared" si="16"/>
        <v>29420.326000000001</v>
      </c>
      <c r="AA171" t="s">
        <v>53</v>
      </c>
      <c r="AB171">
        <v>10</v>
      </c>
      <c r="AD171" t="s">
        <v>73</v>
      </c>
      <c r="AF171" t="s">
        <v>58</v>
      </c>
    </row>
    <row r="172" spans="1:32" x14ac:dyDescent="0.2">
      <c r="A172" s="14" t="s">
        <v>74</v>
      </c>
      <c r="B172" s="37"/>
      <c r="C172" s="9">
        <v>44443.587</v>
      </c>
      <c r="D172" s="9"/>
      <c r="E172">
        <f t="shared" si="13"/>
        <v>1245.9982328163205</v>
      </c>
      <c r="F172">
        <f t="shared" si="14"/>
        <v>1246</v>
      </c>
      <c r="G172">
        <f t="shared" si="15"/>
        <v>-2.1049400020274334E-3</v>
      </c>
      <c r="I172">
        <f t="shared" si="17"/>
        <v>-2.1049400020274334E-3</v>
      </c>
      <c r="Q172" s="2">
        <f t="shared" si="16"/>
        <v>29425.087</v>
      </c>
      <c r="AA172" t="s">
        <v>53</v>
      </c>
      <c r="AB172">
        <v>11</v>
      </c>
      <c r="AD172" t="s">
        <v>37</v>
      </c>
      <c r="AF172" t="s">
        <v>35</v>
      </c>
    </row>
    <row r="173" spans="1:32" x14ac:dyDescent="0.2">
      <c r="A173" s="14" t="s">
        <v>57</v>
      </c>
      <c r="B173" s="37"/>
      <c r="C173" s="9">
        <v>44444.781000000003</v>
      </c>
      <c r="D173" s="9"/>
      <c r="E173">
        <f t="shared" si="13"/>
        <v>1247.0006449103025</v>
      </c>
      <c r="F173">
        <f t="shared" si="14"/>
        <v>1247</v>
      </c>
      <c r="G173">
        <f t="shared" si="15"/>
        <v>7.681700008106418E-4</v>
      </c>
      <c r="I173">
        <f t="shared" si="17"/>
        <v>7.681700008106418E-4</v>
      </c>
      <c r="Q173" s="2">
        <f t="shared" si="16"/>
        <v>29426.281000000003</v>
      </c>
      <c r="AA173" t="s">
        <v>53</v>
      </c>
      <c r="AB173">
        <v>20</v>
      </c>
      <c r="AD173" t="s">
        <v>73</v>
      </c>
      <c r="AF173" t="s">
        <v>58</v>
      </c>
    </row>
    <row r="174" spans="1:32" x14ac:dyDescent="0.2">
      <c r="A174" s="14" t="s">
        <v>57</v>
      </c>
      <c r="B174" s="37"/>
      <c r="C174" s="9">
        <v>44444.785000000003</v>
      </c>
      <c r="D174" s="9"/>
      <c r="E174">
        <f t="shared" si="13"/>
        <v>1247.0040030747721</v>
      </c>
      <c r="F174">
        <f t="shared" si="14"/>
        <v>1247</v>
      </c>
      <c r="G174">
        <f t="shared" si="15"/>
        <v>4.768170001625549E-3</v>
      </c>
      <c r="I174">
        <f t="shared" si="17"/>
        <v>4.768170001625549E-3</v>
      </c>
      <c r="Q174" s="2">
        <f t="shared" si="16"/>
        <v>29426.285000000003</v>
      </c>
      <c r="AA174" t="s">
        <v>53</v>
      </c>
      <c r="AB174">
        <v>20</v>
      </c>
      <c r="AD174" t="s">
        <v>72</v>
      </c>
      <c r="AF174" t="s">
        <v>58</v>
      </c>
    </row>
    <row r="175" spans="1:32" x14ac:dyDescent="0.2">
      <c r="A175" s="14" t="s">
        <v>74</v>
      </c>
      <c r="B175" s="37"/>
      <c r="C175" s="9">
        <v>44461.455999999998</v>
      </c>
      <c r="D175" s="9"/>
      <c r="E175">
        <f t="shared" si="13"/>
        <v>1260.999993040203</v>
      </c>
      <c r="F175">
        <f t="shared" si="14"/>
        <v>1261</v>
      </c>
      <c r="G175">
        <f t="shared" si="15"/>
        <v>-8.2900005509145558E-6</v>
      </c>
      <c r="I175">
        <f t="shared" si="17"/>
        <v>-8.2900005509145558E-6</v>
      </c>
      <c r="Q175" s="2">
        <f t="shared" si="16"/>
        <v>29442.955999999998</v>
      </c>
      <c r="AA175" t="s">
        <v>53</v>
      </c>
      <c r="AB175">
        <v>7</v>
      </c>
      <c r="AD175" t="s">
        <v>33</v>
      </c>
      <c r="AF175" t="s">
        <v>35</v>
      </c>
    </row>
    <row r="176" spans="1:32" x14ac:dyDescent="0.2">
      <c r="A176" s="14" t="s">
        <v>75</v>
      </c>
      <c r="B176" s="37"/>
      <c r="C176" s="9">
        <v>44461.463000000003</v>
      </c>
      <c r="D176" s="9"/>
      <c r="E176">
        <f t="shared" si="13"/>
        <v>1261.0058698280279</v>
      </c>
      <c r="F176">
        <f t="shared" si="14"/>
        <v>1261</v>
      </c>
      <c r="G176">
        <f t="shared" si="15"/>
        <v>6.9917100045131519E-3</v>
      </c>
      <c r="I176">
        <f t="shared" si="17"/>
        <v>6.9917100045131519E-3</v>
      </c>
      <c r="Q176" s="2">
        <f t="shared" si="16"/>
        <v>29442.963000000003</v>
      </c>
      <c r="AA176" t="s">
        <v>53</v>
      </c>
      <c r="AF176" t="s">
        <v>55</v>
      </c>
    </row>
    <row r="177" spans="1:32" x14ac:dyDescent="0.2">
      <c r="A177" s="14" t="s">
        <v>57</v>
      </c>
      <c r="B177" s="37"/>
      <c r="C177" s="9">
        <v>44469.786999999997</v>
      </c>
      <c r="D177" s="9"/>
      <c r="E177">
        <f t="shared" si="13"/>
        <v>1267.9942100878916</v>
      </c>
      <c r="F177">
        <f t="shared" si="14"/>
        <v>1268</v>
      </c>
      <c r="G177">
        <f t="shared" si="15"/>
        <v>-6.8965200043749064E-3</v>
      </c>
      <c r="I177">
        <f t="shared" si="17"/>
        <v>-6.8965200043749064E-3</v>
      </c>
      <c r="Q177" s="2">
        <f t="shared" si="16"/>
        <v>29451.286999999997</v>
      </c>
      <c r="AA177" t="s">
        <v>53</v>
      </c>
      <c r="AB177">
        <v>10</v>
      </c>
      <c r="AD177" t="s">
        <v>73</v>
      </c>
      <c r="AF177" t="s">
        <v>58</v>
      </c>
    </row>
    <row r="178" spans="1:32" x14ac:dyDescent="0.2">
      <c r="A178" s="14" t="s">
        <v>76</v>
      </c>
      <c r="B178" s="37"/>
      <c r="C178" s="9">
        <v>44486.468999999997</v>
      </c>
      <c r="D178" s="9"/>
      <c r="E178">
        <f t="shared" si="13"/>
        <v>1281.9994350056168</v>
      </c>
      <c r="F178">
        <f t="shared" si="14"/>
        <v>1282</v>
      </c>
      <c r="G178">
        <f t="shared" si="15"/>
        <v>-6.7298000067239627E-4</v>
      </c>
      <c r="I178">
        <f t="shared" si="17"/>
        <v>-6.7298000067239627E-4</v>
      </c>
      <c r="Q178" s="2">
        <f t="shared" si="16"/>
        <v>29467.968999999997</v>
      </c>
      <c r="AA178" t="s">
        <v>53</v>
      </c>
      <c r="AB178">
        <v>9</v>
      </c>
      <c r="AD178" t="s">
        <v>41</v>
      </c>
      <c r="AF178" t="s">
        <v>35</v>
      </c>
    </row>
    <row r="179" spans="1:32" x14ac:dyDescent="0.2">
      <c r="A179" s="14" t="s">
        <v>77</v>
      </c>
      <c r="B179" s="37"/>
      <c r="C179" s="9">
        <v>44486.472999999998</v>
      </c>
      <c r="D179" s="9"/>
      <c r="E179">
        <f t="shared" si="13"/>
        <v>1282.0027931700865</v>
      </c>
      <c r="F179">
        <f t="shared" si="14"/>
        <v>1282</v>
      </c>
      <c r="G179">
        <f t="shared" si="15"/>
        <v>3.327020000142511E-3</v>
      </c>
      <c r="I179">
        <f t="shared" si="17"/>
        <v>3.327020000142511E-3</v>
      </c>
      <c r="Q179" s="2">
        <f t="shared" si="16"/>
        <v>29467.972999999998</v>
      </c>
      <c r="AA179" t="s">
        <v>53</v>
      </c>
      <c r="AF179" t="s">
        <v>55</v>
      </c>
    </row>
    <row r="180" spans="1:32" x14ac:dyDescent="0.2">
      <c r="A180" s="14" t="s">
        <v>57</v>
      </c>
      <c r="B180" s="37"/>
      <c r="C180" s="9">
        <v>44487.66</v>
      </c>
      <c r="D180" s="9"/>
      <c r="E180">
        <f t="shared" si="13"/>
        <v>1282.9993284762497</v>
      </c>
      <c r="F180">
        <f t="shared" si="14"/>
        <v>1283</v>
      </c>
      <c r="G180">
        <f t="shared" si="15"/>
        <v>-7.9986999480752274E-4</v>
      </c>
      <c r="I180">
        <f t="shared" si="17"/>
        <v>-7.9986999480752274E-4</v>
      </c>
      <c r="Q180" s="2">
        <f t="shared" si="16"/>
        <v>29469.160000000003</v>
      </c>
      <c r="AA180" t="s">
        <v>53</v>
      </c>
      <c r="AB180">
        <v>13</v>
      </c>
      <c r="AD180" t="s">
        <v>73</v>
      </c>
      <c r="AF180" t="s">
        <v>58</v>
      </c>
    </row>
    <row r="181" spans="1:32" x14ac:dyDescent="0.2">
      <c r="A181" s="14" t="s">
        <v>57</v>
      </c>
      <c r="B181" s="37"/>
      <c r="C181" s="9">
        <v>44487.669000000002</v>
      </c>
      <c r="D181" s="9"/>
      <c r="E181">
        <f t="shared" si="13"/>
        <v>1283.0068843463032</v>
      </c>
      <c r="F181">
        <f t="shared" si="14"/>
        <v>1283</v>
      </c>
      <c r="G181">
        <f t="shared" si="15"/>
        <v>8.2001300033880398E-3</v>
      </c>
      <c r="I181">
        <f t="shared" si="17"/>
        <v>8.2001300033880398E-3</v>
      </c>
      <c r="Q181" s="2">
        <f t="shared" si="16"/>
        <v>29469.169000000002</v>
      </c>
      <c r="AA181" t="s">
        <v>53</v>
      </c>
      <c r="AB181">
        <v>22</v>
      </c>
      <c r="AD181" t="s">
        <v>72</v>
      </c>
      <c r="AF181" t="s">
        <v>58</v>
      </c>
    </row>
    <row r="182" spans="1:32" x14ac:dyDescent="0.2">
      <c r="A182" s="14" t="s">
        <v>76</v>
      </c>
      <c r="B182" s="37"/>
      <c r="C182" s="9">
        <v>44498.383000000002</v>
      </c>
      <c r="D182" s="9"/>
      <c r="E182">
        <f t="shared" si="13"/>
        <v>1292.0017278763657</v>
      </c>
      <c r="F182">
        <f t="shared" si="14"/>
        <v>1292</v>
      </c>
      <c r="G182">
        <f t="shared" si="15"/>
        <v>2.0581200005835854E-3</v>
      </c>
      <c r="I182">
        <f t="shared" si="17"/>
        <v>2.0581200005835854E-3</v>
      </c>
      <c r="Q182" s="2">
        <f t="shared" si="16"/>
        <v>29479.883000000002</v>
      </c>
      <c r="AA182" t="s">
        <v>53</v>
      </c>
      <c r="AB182">
        <v>7</v>
      </c>
      <c r="AD182" t="s">
        <v>33</v>
      </c>
      <c r="AF182" t="s">
        <v>35</v>
      </c>
    </row>
    <row r="183" spans="1:32" x14ac:dyDescent="0.2">
      <c r="A183" s="14" t="s">
        <v>57</v>
      </c>
      <c r="B183" s="37"/>
      <c r="C183" s="9">
        <v>44512.675000000003</v>
      </c>
      <c r="D183" s="9"/>
      <c r="E183">
        <f t="shared" si="13"/>
        <v>1304.0004495238984</v>
      </c>
      <c r="F183">
        <f t="shared" si="14"/>
        <v>1304</v>
      </c>
      <c r="G183">
        <f t="shared" si="15"/>
        <v>5.3544000547844917E-4</v>
      </c>
      <c r="I183">
        <f t="shared" si="17"/>
        <v>5.3544000547844917E-4</v>
      </c>
      <c r="Q183" s="2">
        <f t="shared" si="16"/>
        <v>29494.175000000003</v>
      </c>
      <c r="AA183" t="s">
        <v>53</v>
      </c>
      <c r="AB183">
        <v>25</v>
      </c>
      <c r="AD183" t="s">
        <v>69</v>
      </c>
      <c r="AF183" t="s">
        <v>58</v>
      </c>
    </row>
    <row r="184" spans="1:32" x14ac:dyDescent="0.2">
      <c r="A184" s="14" t="s">
        <v>79</v>
      </c>
      <c r="B184" s="37"/>
      <c r="C184" s="9">
        <v>44541.27</v>
      </c>
      <c r="D184" s="9"/>
      <c r="E184">
        <f t="shared" si="13"/>
        <v>1328.0071277712461</v>
      </c>
      <c r="F184">
        <f t="shared" si="14"/>
        <v>1328</v>
      </c>
      <c r="G184">
        <f t="shared" si="15"/>
        <v>8.4900799993192777E-3</v>
      </c>
      <c r="I184">
        <f t="shared" si="17"/>
        <v>8.4900799993192777E-3</v>
      </c>
      <c r="Q184" s="2">
        <f t="shared" si="16"/>
        <v>29522.769999999997</v>
      </c>
      <c r="AA184" t="s">
        <v>53</v>
      </c>
      <c r="AB184">
        <v>7</v>
      </c>
      <c r="AD184" t="s">
        <v>78</v>
      </c>
      <c r="AF184" t="s">
        <v>35</v>
      </c>
    </row>
    <row r="185" spans="1:32" x14ac:dyDescent="0.2">
      <c r="A185" s="14" t="s">
        <v>57</v>
      </c>
      <c r="B185" s="37"/>
      <c r="C185" s="9">
        <v>44762.813000000002</v>
      </c>
      <c r="D185" s="9"/>
      <c r="E185">
        <f t="shared" si="13"/>
        <v>1514.0015855069832</v>
      </c>
      <c r="F185">
        <f t="shared" si="14"/>
        <v>1514</v>
      </c>
      <c r="G185">
        <f t="shared" si="15"/>
        <v>1.8885399986174889E-3</v>
      </c>
      <c r="I185">
        <f t="shared" si="17"/>
        <v>1.8885399986174889E-3</v>
      </c>
      <c r="Q185" s="2">
        <f t="shared" si="16"/>
        <v>29744.313000000002</v>
      </c>
      <c r="AA185" t="s">
        <v>53</v>
      </c>
      <c r="AB185">
        <v>13</v>
      </c>
      <c r="AD185" t="s">
        <v>80</v>
      </c>
      <c r="AF185" t="s">
        <v>58</v>
      </c>
    </row>
    <row r="186" spans="1:32" x14ac:dyDescent="0.2">
      <c r="A186" s="14" t="s">
        <v>81</v>
      </c>
      <c r="B186" s="37"/>
      <c r="C186" s="9">
        <v>44767.571000000004</v>
      </c>
      <c r="D186" s="9"/>
      <c r="E186">
        <f t="shared" si="13"/>
        <v>1517.9961221427918</v>
      </c>
      <c r="F186">
        <f t="shared" si="14"/>
        <v>1518</v>
      </c>
      <c r="G186">
        <f t="shared" si="15"/>
        <v>-4.6190199936972931E-3</v>
      </c>
      <c r="I186">
        <f t="shared" si="17"/>
        <v>-4.6190199936972931E-3</v>
      </c>
      <c r="Q186" s="2">
        <f t="shared" si="16"/>
        <v>29749.071000000004</v>
      </c>
      <c r="AA186" t="s">
        <v>53</v>
      </c>
      <c r="AB186">
        <v>6</v>
      </c>
      <c r="AD186" t="s">
        <v>37</v>
      </c>
      <c r="AF186" t="s">
        <v>35</v>
      </c>
    </row>
    <row r="187" spans="1:32" x14ac:dyDescent="0.2">
      <c r="A187" s="14" t="s">
        <v>81</v>
      </c>
      <c r="B187" s="37"/>
      <c r="C187" s="9">
        <v>44779.49</v>
      </c>
      <c r="D187" s="9"/>
      <c r="E187">
        <f t="shared" si="13"/>
        <v>1528.0026127191186</v>
      </c>
      <c r="F187">
        <f t="shared" si="14"/>
        <v>1528</v>
      </c>
      <c r="G187">
        <f t="shared" si="15"/>
        <v>3.1120799976633862E-3</v>
      </c>
      <c r="I187">
        <f t="shared" si="17"/>
        <v>3.1120799976633862E-3</v>
      </c>
      <c r="Q187" s="2">
        <f t="shared" si="16"/>
        <v>29760.989999999998</v>
      </c>
      <c r="AA187" t="s">
        <v>53</v>
      </c>
      <c r="AB187">
        <v>7</v>
      </c>
      <c r="AD187" t="s">
        <v>37</v>
      </c>
      <c r="AF187" t="s">
        <v>35</v>
      </c>
    </row>
    <row r="188" spans="1:32" x14ac:dyDescent="0.2">
      <c r="A188" s="14" t="s">
        <v>83</v>
      </c>
      <c r="B188" s="37"/>
      <c r="C188" s="9">
        <v>44822.375</v>
      </c>
      <c r="D188" s="9"/>
      <c r="E188">
        <f t="shared" si="13"/>
        <v>1564.0063335317702</v>
      </c>
      <c r="F188">
        <f t="shared" si="14"/>
        <v>1564</v>
      </c>
      <c r="G188">
        <f t="shared" si="15"/>
        <v>7.5440400032675825E-3</v>
      </c>
      <c r="I188">
        <f t="shared" si="17"/>
        <v>7.5440400032675825E-3</v>
      </c>
      <c r="Q188" s="2">
        <f t="shared" si="16"/>
        <v>29803.875</v>
      </c>
      <c r="AA188" t="s">
        <v>82</v>
      </c>
      <c r="AB188">
        <v>6</v>
      </c>
      <c r="AD188" t="s">
        <v>33</v>
      </c>
      <c r="AF188" t="s">
        <v>35</v>
      </c>
    </row>
    <row r="189" spans="1:32" x14ac:dyDescent="0.2">
      <c r="A189" s="14" t="s">
        <v>83</v>
      </c>
      <c r="B189" s="37"/>
      <c r="C189" s="9">
        <v>44835.472000000002</v>
      </c>
      <c r="D189" s="9"/>
      <c r="E189">
        <f t="shared" si="13"/>
        <v>1575.0018035442065</v>
      </c>
      <c r="F189">
        <f t="shared" si="14"/>
        <v>1575</v>
      </c>
      <c r="G189">
        <f t="shared" si="15"/>
        <v>2.1482500014826655E-3</v>
      </c>
      <c r="I189">
        <f t="shared" si="17"/>
        <v>2.1482500014826655E-3</v>
      </c>
      <c r="Q189" s="2">
        <f t="shared" si="16"/>
        <v>29816.972000000002</v>
      </c>
      <c r="AA189" t="s">
        <v>53</v>
      </c>
      <c r="AB189">
        <v>8</v>
      </c>
      <c r="AD189" t="s">
        <v>37</v>
      </c>
      <c r="AF189" t="s">
        <v>35</v>
      </c>
    </row>
    <row r="190" spans="1:32" x14ac:dyDescent="0.2">
      <c r="A190" s="14" t="s">
        <v>83</v>
      </c>
      <c r="B190" s="37"/>
      <c r="C190" s="9">
        <v>44847.38</v>
      </c>
      <c r="D190" s="9"/>
      <c r="E190">
        <f t="shared" si="13"/>
        <v>1584.9990591682449</v>
      </c>
      <c r="F190">
        <f t="shared" si="14"/>
        <v>1585</v>
      </c>
      <c r="G190">
        <f t="shared" si="15"/>
        <v>-1.1206500057596713E-3</v>
      </c>
      <c r="I190">
        <f t="shared" si="17"/>
        <v>-1.1206500057596713E-3</v>
      </c>
      <c r="Q190" s="2">
        <f t="shared" si="16"/>
        <v>29828.879999999997</v>
      </c>
      <c r="AA190" t="s">
        <v>53</v>
      </c>
      <c r="AB190">
        <v>11</v>
      </c>
      <c r="AD190" t="s">
        <v>41</v>
      </c>
      <c r="AF190" t="s">
        <v>35</v>
      </c>
    </row>
    <row r="191" spans="1:32" x14ac:dyDescent="0.2">
      <c r="A191" s="14" t="s">
        <v>57</v>
      </c>
      <c r="B191" s="37"/>
      <c r="C191" s="9">
        <v>44849.760999999999</v>
      </c>
      <c r="D191" s="9"/>
      <c r="E191">
        <f t="shared" si="13"/>
        <v>1586.998006568384</v>
      </c>
      <c r="F191">
        <f t="shared" si="14"/>
        <v>1587</v>
      </c>
      <c r="G191">
        <f t="shared" si="15"/>
        <v>-2.3744299978716299E-3</v>
      </c>
      <c r="I191">
        <f t="shared" si="17"/>
        <v>-2.3744299978716299E-3</v>
      </c>
      <c r="Q191" s="2">
        <f t="shared" si="16"/>
        <v>29831.260999999999</v>
      </c>
      <c r="AA191" t="s">
        <v>53</v>
      </c>
      <c r="AB191">
        <v>13</v>
      </c>
      <c r="AD191" t="s">
        <v>73</v>
      </c>
      <c r="AF191" t="s">
        <v>58</v>
      </c>
    </row>
    <row r="192" spans="1:32" x14ac:dyDescent="0.2">
      <c r="A192" s="14" t="s">
        <v>83</v>
      </c>
      <c r="B192" s="37"/>
      <c r="C192" s="9">
        <v>44878.356</v>
      </c>
      <c r="D192" s="9"/>
      <c r="E192">
        <f t="shared" si="13"/>
        <v>1611.0046848157378</v>
      </c>
      <c r="F192">
        <f t="shared" si="14"/>
        <v>1611</v>
      </c>
      <c r="G192">
        <f t="shared" si="15"/>
        <v>5.5802100032451563E-3</v>
      </c>
      <c r="I192">
        <f t="shared" si="17"/>
        <v>5.5802100032451563E-3</v>
      </c>
      <c r="Q192" s="2">
        <f t="shared" si="16"/>
        <v>29859.856</v>
      </c>
      <c r="AA192" t="s">
        <v>53</v>
      </c>
      <c r="AB192">
        <v>11</v>
      </c>
      <c r="AD192" t="s">
        <v>41</v>
      </c>
      <c r="AF192" t="s">
        <v>35</v>
      </c>
    </row>
    <row r="193" spans="1:32" x14ac:dyDescent="0.2">
      <c r="A193" s="14" t="s">
        <v>83</v>
      </c>
      <c r="B193" s="37"/>
      <c r="C193" s="9">
        <v>44878.366999999998</v>
      </c>
      <c r="D193" s="9"/>
      <c r="E193">
        <f t="shared" si="13"/>
        <v>1611.0139197680262</v>
      </c>
      <c r="F193">
        <f t="shared" si="14"/>
        <v>1611</v>
      </c>
      <c r="G193">
        <f t="shared" si="15"/>
        <v>1.6580210001848172E-2</v>
      </c>
      <c r="I193">
        <f t="shared" si="17"/>
        <v>1.6580210001848172E-2</v>
      </c>
      <c r="Q193" s="2">
        <f t="shared" si="16"/>
        <v>29859.866999999998</v>
      </c>
      <c r="AA193" t="s">
        <v>53</v>
      </c>
      <c r="AB193">
        <v>7</v>
      </c>
      <c r="AD193" t="s">
        <v>78</v>
      </c>
      <c r="AF193" t="s">
        <v>35</v>
      </c>
    </row>
    <row r="194" spans="1:32" x14ac:dyDescent="0.2">
      <c r="A194" s="14" t="s">
        <v>84</v>
      </c>
      <c r="B194" s="37"/>
      <c r="C194" s="9">
        <v>44884.307999999997</v>
      </c>
      <c r="D194" s="9"/>
      <c r="E194">
        <f t="shared" si="13"/>
        <v>1616.0016335455221</v>
      </c>
      <c r="F194">
        <f t="shared" si="14"/>
        <v>1616</v>
      </c>
      <c r="G194">
        <f t="shared" si="15"/>
        <v>1.9457599992165342E-3</v>
      </c>
      <c r="I194">
        <f t="shared" si="17"/>
        <v>1.9457599992165342E-3</v>
      </c>
      <c r="Q194" s="2">
        <f t="shared" si="16"/>
        <v>29865.807999999997</v>
      </c>
      <c r="AA194" t="s">
        <v>53</v>
      </c>
      <c r="AB194">
        <v>6</v>
      </c>
      <c r="AD194" t="s">
        <v>37</v>
      </c>
      <c r="AF194" t="s">
        <v>35</v>
      </c>
    </row>
    <row r="195" spans="1:32" x14ac:dyDescent="0.2">
      <c r="A195" s="14" t="s">
        <v>57</v>
      </c>
      <c r="B195" s="37"/>
      <c r="C195" s="9">
        <v>44898.610999999997</v>
      </c>
      <c r="D195" s="9"/>
      <c r="E195">
        <f t="shared" si="13"/>
        <v>1628.0095901453433</v>
      </c>
      <c r="F195">
        <f t="shared" si="14"/>
        <v>1628</v>
      </c>
      <c r="G195">
        <f t="shared" si="15"/>
        <v>1.1423079995438457E-2</v>
      </c>
      <c r="I195">
        <f t="shared" si="17"/>
        <v>1.1423079995438457E-2</v>
      </c>
      <c r="Q195" s="2">
        <f t="shared" si="16"/>
        <v>29880.110999999997</v>
      </c>
      <c r="AA195" t="s">
        <v>53</v>
      </c>
      <c r="AB195">
        <v>14</v>
      </c>
      <c r="AD195" t="s">
        <v>56</v>
      </c>
      <c r="AF195" t="s">
        <v>58</v>
      </c>
    </row>
    <row r="196" spans="1:32" x14ac:dyDescent="0.2">
      <c r="A196" s="14" t="s">
        <v>84</v>
      </c>
      <c r="B196" s="37"/>
      <c r="C196" s="9">
        <v>44915.286</v>
      </c>
      <c r="D196" s="9"/>
      <c r="E196">
        <f t="shared" si="13"/>
        <v>1642.0089382752499</v>
      </c>
      <c r="F196">
        <f t="shared" si="14"/>
        <v>1642</v>
      </c>
      <c r="G196">
        <f t="shared" si="15"/>
        <v>1.0646620001352858E-2</v>
      </c>
      <c r="I196">
        <f t="shared" si="17"/>
        <v>1.0646620001352858E-2</v>
      </c>
      <c r="Q196" s="2">
        <f t="shared" si="16"/>
        <v>29896.786</v>
      </c>
      <c r="AA196" t="s">
        <v>53</v>
      </c>
      <c r="AB196">
        <v>8</v>
      </c>
      <c r="AD196" t="s">
        <v>41</v>
      </c>
      <c r="AF196" t="s">
        <v>35</v>
      </c>
    </row>
    <row r="197" spans="1:32" x14ac:dyDescent="0.2">
      <c r="A197" s="14" t="s">
        <v>85</v>
      </c>
      <c r="B197" s="37"/>
      <c r="C197" s="9">
        <v>45165.423999999999</v>
      </c>
      <c r="D197" s="9"/>
      <c r="E197">
        <f t="shared" si="13"/>
        <v>1852.0100742583347</v>
      </c>
      <c r="F197">
        <f t="shared" si="14"/>
        <v>1852</v>
      </c>
      <c r="G197">
        <f t="shared" si="15"/>
        <v>1.1999720001767855E-2</v>
      </c>
      <c r="I197">
        <f t="shared" si="17"/>
        <v>1.1999720001767855E-2</v>
      </c>
      <c r="Q197" s="2">
        <f t="shared" si="16"/>
        <v>30146.923999999999</v>
      </c>
      <c r="AA197" t="s">
        <v>53</v>
      </c>
      <c r="AB197">
        <v>7</v>
      </c>
      <c r="AD197" t="s">
        <v>41</v>
      </c>
      <c r="AF197" t="s">
        <v>35</v>
      </c>
    </row>
    <row r="198" spans="1:32" x14ac:dyDescent="0.2">
      <c r="A198" s="14" t="s">
        <v>57</v>
      </c>
      <c r="B198" s="37"/>
      <c r="C198" s="9">
        <v>45173.760999999999</v>
      </c>
      <c r="D198" s="9"/>
      <c r="E198">
        <f t="shared" si="13"/>
        <v>1859.0093285527278</v>
      </c>
      <c r="F198">
        <f t="shared" si="14"/>
        <v>1859</v>
      </c>
      <c r="G198">
        <f t="shared" si="15"/>
        <v>1.1111489999166224E-2</v>
      </c>
      <c r="I198">
        <f t="shared" si="17"/>
        <v>1.1111489999166224E-2</v>
      </c>
      <c r="Q198" s="2">
        <f t="shared" si="16"/>
        <v>30155.260999999999</v>
      </c>
      <c r="AA198" t="s">
        <v>53</v>
      </c>
      <c r="AB198">
        <v>19</v>
      </c>
      <c r="AD198" t="s">
        <v>61</v>
      </c>
      <c r="AF198" t="s">
        <v>58</v>
      </c>
    </row>
    <row r="199" spans="1:32" x14ac:dyDescent="0.2">
      <c r="A199" s="14" t="s">
        <v>86</v>
      </c>
      <c r="B199" s="37"/>
      <c r="C199" s="9">
        <v>45196.379000000001</v>
      </c>
      <c r="D199" s="9"/>
      <c r="E199">
        <f t="shared" si="13"/>
        <v>1877.9980695423651</v>
      </c>
      <c r="F199">
        <f t="shared" si="14"/>
        <v>1878</v>
      </c>
      <c r="G199">
        <f t="shared" si="15"/>
        <v>-2.2994199971435592E-3</v>
      </c>
      <c r="I199">
        <f t="shared" si="17"/>
        <v>-2.2994199971435592E-3</v>
      </c>
      <c r="Q199" s="2">
        <f t="shared" si="16"/>
        <v>30177.879000000001</v>
      </c>
      <c r="AA199" t="s">
        <v>53</v>
      </c>
      <c r="AB199">
        <v>6</v>
      </c>
      <c r="AD199" t="s">
        <v>78</v>
      </c>
      <c r="AF199" t="s">
        <v>35</v>
      </c>
    </row>
    <row r="200" spans="1:32" x14ac:dyDescent="0.2">
      <c r="A200" s="14" t="s">
        <v>86</v>
      </c>
      <c r="B200" s="37"/>
      <c r="C200" s="9">
        <v>45196.383999999998</v>
      </c>
      <c r="D200" s="9"/>
      <c r="E200">
        <f t="shared" si="13"/>
        <v>1878.002267247949</v>
      </c>
      <c r="F200">
        <f t="shared" si="14"/>
        <v>1878</v>
      </c>
      <c r="G200">
        <f t="shared" si="15"/>
        <v>2.7005800002370961E-3</v>
      </c>
      <c r="I200">
        <f t="shared" si="17"/>
        <v>2.7005800002370961E-3</v>
      </c>
      <c r="Q200" s="2">
        <f t="shared" si="16"/>
        <v>30177.883999999998</v>
      </c>
      <c r="AA200" t="s">
        <v>53</v>
      </c>
      <c r="AB200">
        <v>7</v>
      </c>
      <c r="AD200" t="s">
        <v>41</v>
      </c>
      <c r="AF200" t="s">
        <v>35</v>
      </c>
    </row>
    <row r="201" spans="1:32" x14ac:dyDescent="0.2">
      <c r="A201" s="14" t="s">
        <v>57</v>
      </c>
      <c r="B201" s="37"/>
      <c r="C201" s="9">
        <v>45198.771000000001</v>
      </c>
      <c r="D201" s="9"/>
      <c r="E201">
        <f t="shared" si="13"/>
        <v>1880.0062518947925</v>
      </c>
      <c r="F201">
        <f t="shared" si="14"/>
        <v>1880</v>
      </c>
      <c r="G201">
        <f t="shared" si="15"/>
        <v>7.4468000020715408E-3</v>
      </c>
      <c r="I201">
        <f t="shared" si="17"/>
        <v>7.4468000020715408E-3</v>
      </c>
      <c r="Q201" s="2">
        <f t="shared" si="16"/>
        <v>30180.271000000001</v>
      </c>
      <c r="AA201" t="s">
        <v>53</v>
      </c>
      <c r="AB201">
        <v>11</v>
      </c>
      <c r="AD201" t="s">
        <v>80</v>
      </c>
      <c r="AF201" t="s">
        <v>58</v>
      </c>
    </row>
    <row r="202" spans="1:32" x14ac:dyDescent="0.2">
      <c r="A202" s="14" t="s">
        <v>87</v>
      </c>
      <c r="B202" s="37"/>
      <c r="C202" s="9">
        <v>45216.641300000003</v>
      </c>
      <c r="D202" s="9"/>
      <c r="E202">
        <f t="shared" si="13"/>
        <v>1895.0091035221303</v>
      </c>
      <c r="F202">
        <f t="shared" si="14"/>
        <v>1895</v>
      </c>
      <c r="G202">
        <f t="shared" si="15"/>
        <v>1.0843449999811128E-2</v>
      </c>
      <c r="J202">
        <f>+G202</f>
        <v>1.0843449999811128E-2</v>
      </c>
      <c r="Q202" s="2">
        <f t="shared" si="16"/>
        <v>30198.141300000003</v>
      </c>
      <c r="AA202" t="s">
        <v>82</v>
      </c>
      <c r="AF202" t="s">
        <v>55</v>
      </c>
    </row>
    <row r="203" spans="1:32" x14ac:dyDescent="0.2">
      <c r="A203" s="14" t="s">
        <v>86</v>
      </c>
      <c r="B203" s="37"/>
      <c r="C203" s="9">
        <v>45227.364999999998</v>
      </c>
      <c r="D203" s="9"/>
      <c r="E203">
        <f t="shared" si="13"/>
        <v>1904.0120906010259</v>
      </c>
      <c r="F203">
        <f t="shared" si="14"/>
        <v>1904</v>
      </c>
      <c r="G203">
        <f t="shared" si="15"/>
        <v>1.4401439999346621E-2</v>
      </c>
      <c r="I203">
        <f>+G203</f>
        <v>1.4401439999346621E-2</v>
      </c>
      <c r="Q203" s="2">
        <f t="shared" si="16"/>
        <v>30208.864999999998</v>
      </c>
      <c r="AA203" t="s">
        <v>53</v>
      </c>
      <c r="AB203">
        <v>9</v>
      </c>
      <c r="AD203" t="s">
        <v>41</v>
      </c>
      <c r="AF203" t="s">
        <v>35</v>
      </c>
    </row>
    <row r="204" spans="1:32" x14ac:dyDescent="0.2">
      <c r="A204" s="14" t="s">
        <v>87</v>
      </c>
      <c r="B204" s="37"/>
      <c r="C204" s="9">
        <v>45241.654499999997</v>
      </c>
      <c r="D204" s="9"/>
      <c r="E204">
        <f t="shared" si="13"/>
        <v>1916.0087133957636</v>
      </c>
      <c r="F204">
        <f t="shared" si="14"/>
        <v>1916</v>
      </c>
      <c r="G204">
        <f t="shared" si="15"/>
        <v>1.0378759994637221E-2</v>
      </c>
      <c r="J204">
        <f>+G204</f>
        <v>1.0378759994637221E-2</v>
      </c>
      <c r="Q204" s="2">
        <f t="shared" si="16"/>
        <v>30223.154499999997</v>
      </c>
      <c r="AA204" t="s">
        <v>82</v>
      </c>
      <c r="AF204" t="s">
        <v>55</v>
      </c>
    </row>
    <row r="205" spans="1:32" x14ac:dyDescent="0.2">
      <c r="A205" s="14" t="s">
        <v>87</v>
      </c>
      <c r="B205" s="37"/>
      <c r="C205" s="9">
        <v>45253.567300000002</v>
      </c>
      <c r="D205" s="9"/>
      <c r="E205">
        <f t="shared" si="13"/>
        <v>1926.0099988171728</v>
      </c>
      <c r="F205">
        <f t="shared" si="14"/>
        <v>1926</v>
      </c>
      <c r="G205">
        <f t="shared" si="15"/>
        <v>1.190986000437988E-2</v>
      </c>
      <c r="J205">
        <f>+G205</f>
        <v>1.190986000437988E-2</v>
      </c>
      <c r="Q205" s="2">
        <f t="shared" si="16"/>
        <v>30235.067300000002</v>
      </c>
      <c r="AA205" t="s">
        <v>82</v>
      </c>
      <c r="AF205" t="s">
        <v>55</v>
      </c>
    </row>
    <row r="206" spans="1:32" x14ac:dyDescent="0.2">
      <c r="A206" s="14" t="s">
        <v>88</v>
      </c>
      <c r="B206" s="37"/>
      <c r="C206" s="9">
        <v>45264.279000000002</v>
      </c>
      <c r="D206" s="9"/>
      <c r="E206">
        <f t="shared" si="13"/>
        <v>1935.0029114026654</v>
      </c>
      <c r="F206">
        <f t="shared" si="14"/>
        <v>1935</v>
      </c>
      <c r="G206">
        <f t="shared" si="15"/>
        <v>3.4678500014706515E-3</v>
      </c>
      <c r="I206">
        <f t="shared" ref="I206:I211" si="18">+G206</f>
        <v>3.4678500014706515E-3</v>
      </c>
      <c r="Q206" s="2">
        <f t="shared" si="16"/>
        <v>30245.779000000002</v>
      </c>
      <c r="AA206" t="s">
        <v>53</v>
      </c>
      <c r="AB206">
        <v>5</v>
      </c>
      <c r="AD206" t="s">
        <v>37</v>
      </c>
      <c r="AF206" t="s">
        <v>35</v>
      </c>
    </row>
    <row r="207" spans="1:32" x14ac:dyDescent="0.2">
      <c r="A207" s="14" t="s">
        <v>88</v>
      </c>
      <c r="B207" s="37"/>
      <c r="C207" s="9">
        <v>45264.281000000003</v>
      </c>
      <c r="D207" s="9"/>
      <c r="E207">
        <f t="shared" si="13"/>
        <v>1935.0045904849003</v>
      </c>
      <c r="F207">
        <f t="shared" si="14"/>
        <v>1935</v>
      </c>
      <c r="G207">
        <f t="shared" si="15"/>
        <v>5.4678500018781051E-3</v>
      </c>
      <c r="I207">
        <f t="shared" si="18"/>
        <v>5.4678500018781051E-3</v>
      </c>
      <c r="Q207" s="2">
        <f t="shared" si="16"/>
        <v>30245.781000000003</v>
      </c>
      <c r="AA207" t="s">
        <v>53</v>
      </c>
      <c r="AB207">
        <v>7</v>
      </c>
      <c r="AD207" t="s">
        <v>78</v>
      </c>
      <c r="AF207" t="s">
        <v>35</v>
      </c>
    </row>
    <row r="208" spans="1:32" x14ac:dyDescent="0.2">
      <c r="A208" s="14" t="s">
        <v>90</v>
      </c>
      <c r="B208" s="37"/>
      <c r="C208" s="9">
        <v>45271.430999999997</v>
      </c>
      <c r="D208" s="9"/>
      <c r="E208">
        <f t="shared" si="13"/>
        <v>1941.0073094731301</v>
      </c>
      <c r="F208">
        <f t="shared" si="14"/>
        <v>1941</v>
      </c>
      <c r="G208">
        <f t="shared" si="15"/>
        <v>8.7065099942265078E-3</v>
      </c>
      <c r="I208">
        <f t="shared" si="18"/>
        <v>8.7065099942265078E-3</v>
      </c>
      <c r="Q208" s="2">
        <f t="shared" si="16"/>
        <v>30252.930999999997</v>
      </c>
      <c r="AA208" t="s">
        <v>53</v>
      </c>
      <c r="AB208">
        <v>8</v>
      </c>
      <c r="AD208" t="s">
        <v>89</v>
      </c>
      <c r="AF208" t="s">
        <v>35</v>
      </c>
    </row>
    <row r="209" spans="1:32" x14ac:dyDescent="0.2">
      <c r="A209" s="14" t="s">
        <v>90</v>
      </c>
      <c r="B209" s="37"/>
      <c r="C209" s="9">
        <v>45295.245999999999</v>
      </c>
      <c r="D209" s="9"/>
      <c r="E209">
        <f t="shared" si="13"/>
        <v>1961.0009811800985</v>
      </c>
      <c r="F209">
        <f t="shared" si="14"/>
        <v>1961</v>
      </c>
      <c r="G209">
        <f t="shared" si="15"/>
        <v>1.1687099977280013E-3</v>
      </c>
      <c r="I209">
        <f t="shared" si="18"/>
        <v>1.1687099977280013E-3</v>
      </c>
      <c r="Q209" s="2">
        <f t="shared" si="16"/>
        <v>30276.745999999999</v>
      </c>
      <c r="AA209" t="s">
        <v>53</v>
      </c>
      <c r="AB209">
        <v>7</v>
      </c>
      <c r="AD209" t="s">
        <v>78</v>
      </c>
      <c r="AF209" t="s">
        <v>35</v>
      </c>
    </row>
    <row r="210" spans="1:32" x14ac:dyDescent="0.2">
      <c r="A210" s="14" t="s">
        <v>57</v>
      </c>
      <c r="B210" s="37"/>
      <c r="C210" s="9">
        <v>45522.764999999999</v>
      </c>
      <c r="D210" s="9"/>
      <c r="E210">
        <f t="shared" si="13"/>
        <v>2152.0125366324319</v>
      </c>
      <c r="F210">
        <f t="shared" si="14"/>
        <v>2152</v>
      </c>
      <c r="G210">
        <f t="shared" si="15"/>
        <v>1.4932719997887034E-2</v>
      </c>
      <c r="I210">
        <f t="shared" si="18"/>
        <v>1.4932719997887034E-2</v>
      </c>
      <c r="Q210" s="2">
        <f t="shared" si="16"/>
        <v>30504.264999999999</v>
      </c>
      <c r="AA210" t="s">
        <v>53</v>
      </c>
      <c r="AB210">
        <v>16</v>
      </c>
      <c r="AD210" t="s">
        <v>80</v>
      </c>
      <c r="AF210" t="s">
        <v>58</v>
      </c>
    </row>
    <row r="211" spans="1:32" x14ac:dyDescent="0.2">
      <c r="A211" s="14" t="s">
        <v>91</v>
      </c>
      <c r="B211" s="37"/>
      <c r="C211" s="9">
        <v>45533.483</v>
      </c>
      <c r="D211" s="9"/>
      <c r="E211">
        <f t="shared" si="13"/>
        <v>2161.0107383269637</v>
      </c>
      <c r="F211">
        <f t="shared" si="14"/>
        <v>2161</v>
      </c>
      <c r="G211">
        <f t="shared" si="15"/>
        <v>1.2790710003173444E-2</v>
      </c>
      <c r="I211">
        <f t="shared" si="18"/>
        <v>1.2790710003173444E-2</v>
      </c>
      <c r="Q211" s="2">
        <f t="shared" si="16"/>
        <v>30514.983</v>
      </c>
      <c r="AA211" t="s">
        <v>53</v>
      </c>
      <c r="AB211">
        <v>10</v>
      </c>
      <c r="AD211" t="s">
        <v>41</v>
      </c>
      <c r="AF211" t="s">
        <v>35</v>
      </c>
    </row>
    <row r="212" spans="1:32" x14ac:dyDescent="0.2">
      <c r="A212" s="14" t="s">
        <v>92</v>
      </c>
      <c r="B212" s="37"/>
      <c r="C212" s="9">
        <v>45541.822</v>
      </c>
      <c r="D212" s="9"/>
      <c r="E212">
        <f t="shared" si="13"/>
        <v>2168.0116717035917</v>
      </c>
      <c r="F212">
        <f t="shared" si="14"/>
        <v>2168</v>
      </c>
      <c r="G212">
        <f t="shared" si="15"/>
        <v>1.3902480000979267E-2</v>
      </c>
      <c r="K212">
        <f>+G212</f>
        <v>1.3902480000979267E-2</v>
      </c>
      <c r="Q212" s="2">
        <f t="shared" si="16"/>
        <v>30523.322</v>
      </c>
      <c r="AA212" t="s">
        <v>82</v>
      </c>
      <c r="AF212" t="s">
        <v>55</v>
      </c>
    </row>
    <row r="213" spans="1:32" x14ac:dyDescent="0.2">
      <c r="A213" s="14" t="s">
        <v>93</v>
      </c>
      <c r="B213" s="37"/>
      <c r="C213" s="9">
        <v>45558.500999999997</v>
      </c>
      <c r="D213" s="9"/>
      <c r="E213">
        <f t="shared" ref="E213:E276" si="19">+(C213-C$7)/C$8</f>
        <v>2182.0143779979617</v>
      </c>
      <c r="F213">
        <f t="shared" ref="F213:F276" si="20">ROUND(2*E213,0)/2</f>
        <v>2182</v>
      </c>
      <c r="G213">
        <f t="shared" ref="G213:G276" si="21">+C213-(C$7+F213*C$8)</f>
        <v>1.712601999315666E-2</v>
      </c>
      <c r="I213">
        <f t="shared" ref="I213:I222" si="22">+G213</f>
        <v>1.712601999315666E-2</v>
      </c>
      <c r="Q213" s="2">
        <f t="shared" ref="Q213:Q276" si="23">+C213-15018.5</f>
        <v>30540.000999999997</v>
      </c>
      <c r="AA213" t="s">
        <v>53</v>
      </c>
      <c r="AF213" t="s">
        <v>55</v>
      </c>
    </row>
    <row r="214" spans="1:32" x14ac:dyDescent="0.2">
      <c r="A214" s="14" t="s">
        <v>57</v>
      </c>
      <c r="B214" s="37"/>
      <c r="C214" s="9">
        <v>45578.747000000003</v>
      </c>
      <c r="D214" s="9"/>
      <c r="E214">
        <f t="shared" si="19"/>
        <v>2199.01172745752</v>
      </c>
      <c r="F214">
        <f t="shared" si="20"/>
        <v>2199</v>
      </c>
      <c r="G214">
        <f t="shared" si="21"/>
        <v>1.3968890001706313E-2</v>
      </c>
      <c r="I214">
        <f t="shared" si="22"/>
        <v>1.3968890001706313E-2</v>
      </c>
      <c r="Q214" s="2">
        <f t="shared" si="23"/>
        <v>30560.247000000003</v>
      </c>
      <c r="AA214" t="s">
        <v>53</v>
      </c>
      <c r="AB214">
        <v>21</v>
      </c>
      <c r="AD214" t="s">
        <v>61</v>
      </c>
      <c r="AF214" t="s">
        <v>58</v>
      </c>
    </row>
    <row r="215" spans="1:32" x14ac:dyDescent="0.2">
      <c r="A215" s="14" t="s">
        <v>57</v>
      </c>
      <c r="B215" s="37"/>
      <c r="C215" s="9">
        <v>45578.75</v>
      </c>
      <c r="D215" s="9"/>
      <c r="E215">
        <f t="shared" si="19"/>
        <v>2199.0142460808688</v>
      </c>
      <c r="F215">
        <f t="shared" si="20"/>
        <v>2199</v>
      </c>
      <c r="G215">
        <f t="shared" si="21"/>
        <v>1.6968889998679515E-2</v>
      </c>
      <c r="I215">
        <f t="shared" si="22"/>
        <v>1.6968889998679515E-2</v>
      </c>
      <c r="Q215" s="2">
        <f t="shared" si="23"/>
        <v>30560.25</v>
      </c>
      <c r="AA215" t="s">
        <v>53</v>
      </c>
      <c r="AB215">
        <v>13</v>
      </c>
      <c r="AD215" t="s">
        <v>80</v>
      </c>
      <c r="AF215" t="s">
        <v>58</v>
      </c>
    </row>
    <row r="216" spans="1:32" x14ac:dyDescent="0.2">
      <c r="A216" s="14" t="s">
        <v>57</v>
      </c>
      <c r="B216" s="37"/>
      <c r="C216" s="9">
        <v>45584.707000000002</v>
      </c>
      <c r="D216" s="9"/>
      <c r="E216">
        <f t="shared" si="19"/>
        <v>2204.0153925162435</v>
      </c>
      <c r="F216">
        <f t="shared" si="20"/>
        <v>2204</v>
      </c>
      <c r="G216">
        <f t="shared" si="21"/>
        <v>1.8334439999307506E-2</v>
      </c>
      <c r="I216">
        <f t="shared" si="22"/>
        <v>1.8334439999307506E-2</v>
      </c>
      <c r="Q216" s="2">
        <f t="shared" si="23"/>
        <v>30566.207000000002</v>
      </c>
      <c r="AA216" t="s">
        <v>53</v>
      </c>
      <c r="AB216">
        <v>21</v>
      </c>
      <c r="AD216" t="s">
        <v>61</v>
      </c>
      <c r="AF216" t="s">
        <v>58</v>
      </c>
    </row>
    <row r="217" spans="1:32" x14ac:dyDescent="0.2">
      <c r="A217" s="14" t="s">
        <v>94</v>
      </c>
      <c r="B217" s="37"/>
      <c r="C217" s="9">
        <v>45607.330999999998</v>
      </c>
      <c r="D217" s="9"/>
      <c r="E217">
        <f t="shared" si="19"/>
        <v>2223.0091707525789</v>
      </c>
      <c r="F217">
        <f t="shared" si="20"/>
        <v>2223</v>
      </c>
      <c r="G217">
        <f t="shared" si="21"/>
        <v>1.0923529996944126E-2</v>
      </c>
      <c r="I217">
        <f t="shared" si="22"/>
        <v>1.0923529996944126E-2</v>
      </c>
      <c r="Q217" s="2">
        <f t="shared" si="23"/>
        <v>30588.830999999998</v>
      </c>
      <c r="AA217" t="s">
        <v>53</v>
      </c>
      <c r="AB217">
        <v>8</v>
      </c>
      <c r="AD217" t="s">
        <v>78</v>
      </c>
      <c r="AF217" t="s">
        <v>35</v>
      </c>
    </row>
    <row r="218" spans="1:32" x14ac:dyDescent="0.2">
      <c r="A218" s="14" t="s">
        <v>94</v>
      </c>
      <c r="B218" s="37"/>
      <c r="C218" s="9">
        <v>45607.34</v>
      </c>
      <c r="D218" s="9"/>
      <c r="E218">
        <f t="shared" si="19"/>
        <v>2223.0167266226326</v>
      </c>
      <c r="F218">
        <f t="shared" si="20"/>
        <v>2223</v>
      </c>
      <c r="G218">
        <f t="shared" si="21"/>
        <v>1.9923529995139688E-2</v>
      </c>
      <c r="I218">
        <f t="shared" si="22"/>
        <v>1.9923529995139688E-2</v>
      </c>
      <c r="Q218" s="2">
        <f t="shared" si="23"/>
        <v>30588.839999999997</v>
      </c>
      <c r="AA218" t="s">
        <v>53</v>
      </c>
      <c r="AB218">
        <v>6</v>
      </c>
      <c r="AD218" t="s">
        <v>37</v>
      </c>
      <c r="AF218" t="s">
        <v>35</v>
      </c>
    </row>
    <row r="219" spans="1:32" x14ac:dyDescent="0.2">
      <c r="A219" s="14" t="s">
        <v>95</v>
      </c>
      <c r="B219" s="37"/>
      <c r="C219" s="9">
        <v>45613.286</v>
      </c>
      <c r="D219" s="9"/>
      <c r="E219">
        <f t="shared" si="19"/>
        <v>2228.0086381057185</v>
      </c>
      <c r="F219">
        <f t="shared" si="20"/>
        <v>2228</v>
      </c>
      <c r="G219">
        <f t="shared" si="21"/>
        <v>1.0289079997164663E-2</v>
      </c>
      <c r="I219">
        <f t="shared" si="22"/>
        <v>1.0289079997164663E-2</v>
      </c>
      <c r="Q219" s="2">
        <f t="shared" si="23"/>
        <v>30594.786</v>
      </c>
      <c r="AA219" t="s">
        <v>53</v>
      </c>
      <c r="AB219">
        <v>8</v>
      </c>
      <c r="AD219" t="s">
        <v>41</v>
      </c>
      <c r="AF219" t="s">
        <v>35</v>
      </c>
    </row>
    <row r="220" spans="1:32" x14ac:dyDescent="0.2">
      <c r="A220" s="14" t="s">
        <v>95</v>
      </c>
      <c r="B220" s="37"/>
      <c r="C220" s="9">
        <v>45613.286999999997</v>
      </c>
      <c r="D220" s="9"/>
      <c r="E220">
        <f t="shared" si="19"/>
        <v>2228.0094776468331</v>
      </c>
      <c r="F220">
        <f t="shared" si="20"/>
        <v>2228</v>
      </c>
      <c r="G220">
        <f t="shared" si="21"/>
        <v>1.1289079993730411E-2</v>
      </c>
      <c r="I220">
        <f t="shared" si="22"/>
        <v>1.1289079993730411E-2</v>
      </c>
      <c r="Q220" s="2">
        <f t="shared" si="23"/>
        <v>30594.786999999997</v>
      </c>
      <c r="AA220" t="s">
        <v>53</v>
      </c>
      <c r="AB220">
        <v>6</v>
      </c>
      <c r="AD220" t="s">
        <v>96</v>
      </c>
      <c r="AF220" t="s">
        <v>35</v>
      </c>
    </row>
    <row r="221" spans="1:32" x14ac:dyDescent="0.2">
      <c r="A221" s="14" t="s">
        <v>95</v>
      </c>
      <c r="B221" s="37"/>
      <c r="C221" s="9">
        <v>45613.294000000002</v>
      </c>
      <c r="D221" s="9"/>
      <c r="E221">
        <f t="shared" si="19"/>
        <v>2228.0153544346581</v>
      </c>
      <c r="F221">
        <f t="shared" si="20"/>
        <v>2228</v>
      </c>
      <c r="G221">
        <f t="shared" si="21"/>
        <v>1.8289079998794477E-2</v>
      </c>
      <c r="I221">
        <f t="shared" si="22"/>
        <v>1.8289079998794477E-2</v>
      </c>
      <c r="Q221" s="2">
        <f t="shared" si="23"/>
        <v>30594.794000000002</v>
      </c>
      <c r="AA221" t="s">
        <v>53</v>
      </c>
      <c r="AB221">
        <v>6</v>
      </c>
      <c r="AD221" t="s">
        <v>89</v>
      </c>
      <c r="AF221" t="s">
        <v>35</v>
      </c>
    </row>
    <row r="222" spans="1:32" x14ac:dyDescent="0.2">
      <c r="A222" s="14" t="s">
        <v>95</v>
      </c>
      <c r="B222" s="37"/>
      <c r="C222" s="9">
        <v>45644.258000000002</v>
      </c>
      <c r="D222" s="9"/>
      <c r="E222">
        <f t="shared" si="19"/>
        <v>2254.0109055887419</v>
      </c>
      <c r="F222">
        <f t="shared" si="20"/>
        <v>2254</v>
      </c>
      <c r="G222">
        <f t="shared" si="21"/>
        <v>1.2989940005354583E-2</v>
      </c>
      <c r="I222">
        <f t="shared" si="22"/>
        <v>1.2989940005354583E-2</v>
      </c>
      <c r="Q222" s="2">
        <f t="shared" si="23"/>
        <v>30625.758000000002</v>
      </c>
      <c r="AA222" t="s">
        <v>53</v>
      </c>
      <c r="AB222">
        <v>9</v>
      </c>
      <c r="AD222" t="s">
        <v>41</v>
      </c>
      <c r="AF222" t="s">
        <v>35</v>
      </c>
    </row>
    <row r="223" spans="1:32" x14ac:dyDescent="0.2">
      <c r="A223" s="14" t="s">
        <v>92</v>
      </c>
      <c r="B223" s="37"/>
      <c r="C223" s="9">
        <v>45664.509400000003</v>
      </c>
      <c r="D223" s="9"/>
      <c r="E223">
        <f t="shared" si="19"/>
        <v>2271.0127885703282</v>
      </c>
      <c r="F223">
        <f t="shared" si="20"/>
        <v>2271</v>
      </c>
      <c r="G223">
        <f t="shared" si="21"/>
        <v>1.5232810001180042E-2</v>
      </c>
      <c r="K223">
        <f>+G223</f>
        <v>1.5232810001180042E-2</v>
      </c>
      <c r="Q223" s="2">
        <f t="shared" si="23"/>
        <v>30646.009400000003</v>
      </c>
      <c r="AA223" t="s">
        <v>82</v>
      </c>
      <c r="AF223" t="s">
        <v>55</v>
      </c>
    </row>
    <row r="224" spans="1:32" x14ac:dyDescent="0.2">
      <c r="A224" s="14" t="s">
        <v>97</v>
      </c>
      <c r="B224" s="37"/>
      <c r="C224" s="9">
        <v>45694.277000000002</v>
      </c>
      <c r="D224" s="9"/>
      <c r="E224">
        <f t="shared" si="19"/>
        <v>2296.0039127317509</v>
      </c>
      <c r="F224">
        <f t="shared" si="20"/>
        <v>2296</v>
      </c>
      <c r="G224">
        <f t="shared" si="21"/>
        <v>4.6605600000475533E-3</v>
      </c>
      <c r="I224">
        <f t="shared" ref="I224:I239" si="24">+G224</f>
        <v>4.6605600000475533E-3</v>
      </c>
      <c r="Q224" s="2">
        <f t="shared" si="23"/>
        <v>30675.777000000002</v>
      </c>
      <c r="AA224" t="s">
        <v>53</v>
      </c>
      <c r="AB224">
        <v>6</v>
      </c>
      <c r="AD224" t="s">
        <v>89</v>
      </c>
      <c r="AF224" t="s">
        <v>35</v>
      </c>
    </row>
    <row r="225" spans="1:32" x14ac:dyDescent="0.2">
      <c r="A225" s="14" t="s">
        <v>98</v>
      </c>
      <c r="B225" s="37"/>
      <c r="C225" s="9">
        <v>45888.444000000003</v>
      </c>
      <c r="D225" s="9"/>
      <c r="E225">
        <f t="shared" si="19"/>
        <v>2459.0150928420426</v>
      </c>
      <c r="F225">
        <f t="shared" si="20"/>
        <v>2459</v>
      </c>
      <c r="G225">
        <f t="shared" si="21"/>
        <v>1.7977490002522245E-2</v>
      </c>
      <c r="I225">
        <f t="shared" si="24"/>
        <v>1.7977490002522245E-2</v>
      </c>
      <c r="Q225" s="2">
        <f t="shared" si="23"/>
        <v>30869.944000000003</v>
      </c>
      <c r="AA225" t="s">
        <v>53</v>
      </c>
      <c r="AB225">
        <v>12</v>
      </c>
      <c r="AD225" t="s">
        <v>41</v>
      </c>
      <c r="AF225" t="s">
        <v>35</v>
      </c>
    </row>
    <row r="226" spans="1:32" x14ac:dyDescent="0.2">
      <c r="A226" s="14" t="s">
        <v>99</v>
      </c>
      <c r="B226" s="37"/>
      <c r="C226" s="9">
        <v>45913.449000000001</v>
      </c>
      <c r="D226" s="9"/>
      <c r="E226">
        <f t="shared" si="19"/>
        <v>2480.007818478517</v>
      </c>
      <c r="F226">
        <f t="shared" si="20"/>
        <v>2480</v>
      </c>
      <c r="G226">
        <f t="shared" si="21"/>
        <v>9.3128000007709488E-3</v>
      </c>
      <c r="I226">
        <f t="shared" si="24"/>
        <v>9.3128000007709488E-3</v>
      </c>
      <c r="Q226" s="2">
        <f t="shared" si="23"/>
        <v>30894.949000000001</v>
      </c>
      <c r="AA226" t="s">
        <v>53</v>
      </c>
      <c r="AF226" t="s">
        <v>55</v>
      </c>
    </row>
    <row r="227" spans="1:32" x14ac:dyDescent="0.2">
      <c r="A227" s="14" t="s">
        <v>99</v>
      </c>
      <c r="B227" s="37"/>
      <c r="C227" s="9">
        <v>45913.451000000001</v>
      </c>
      <c r="D227" s="9"/>
      <c r="E227">
        <f t="shared" si="19"/>
        <v>2480.0094975607522</v>
      </c>
      <c r="F227">
        <f t="shared" si="20"/>
        <v>2480</v>
      </c>
      <c r="G227">
        <f t="shared" si="21"/>
        <v>1.1312800001178402E-2</v>
      </c>
      <c r="I227">
        <f t="shared" si="24"/>
        <v>1.1312800001178402E-2</v>
      </c>
      <c r="Q227" s="2">
        <f t="shared" si="23"/>
        <v>30894.951000000001</v>
      </c>
      <c r="AA227" t="s">
        <v>53</v>
      </c>
      <c r="AF227" t="s">
        <v>55</v>
      </c>
    </row>
    <row r="228" spans="1:32" x14ac:dyDescent="0.2">
      <c r="A228" s="14" t="s">
        <v>99</v>
      </c>
      <c r="B228" s="37"/>
      <c r="C228" s="9">
        <v>45913.453999999998</v>
      </c>
      <c r="D228" s="9"/>
      <c r="E228">
        <f t="shared" si="19"/>
        <v>2480.012016184101</v>
      </c>
      <c r="F228">
        <f t="shared" si="20"/>
        <v>2480</v>
      </c>
      <c r="G228">
        <f t="shared" si="21"/>
        <v>1.4312799998151604E-2</v>
      </c>
      <c r="I228">
        <f t="shared" si="24"/>
        <v>1.4312799998151604E-2</v>
      </c>
      <c r="Q228" s="2">
        <f t="shared" si="23"/>
        <v>30894.953999999998</v>
      </c>
      <c r="AA228" t="s">
        <v>53</v>
      </c>
      <c r="AF228" t="s">
        <v>55</v>
      </c>
    </row>
    <row r="229" spans="1:32" x14ac:dyDescent="0.2">
      <c r="A229" s="14" t="s">
        <v>99</v>
      </c>
      <c r="B229" s="37"/>
      <c r="C229" s="9">
        <v>45913.453999999998</v>
      </c>
      <c r="D229" s="9"/>
      <c r="E229">
        <f t="shared" si="19"/>
        <v>2480.012016184101</v>
      </c>
      <c r="F229">
        <f t="shared" si="20"/>
        <v>2480</v>
      </c>
      <c r="G229">
        <f t="shared" si="21"/>
        <v>1.4312799998151604E-2</v>
      </c>
      <c r="I229">
        <f t="shared" si="24"/>
        <v>1.4312799998151604E-2</v>
      </c>
      <c r="Q229" s="2">
        <f t="shared" si="23"/>
        <v>30894.953999999998</v>
      </c>
      <c r="AA229" t="s">
        <v>53</v>
      </c>
      <c r="AF229" t="s">
        <v>55</v>
      </c>
    </row>
    <row r="230" spans="1:32" x14ac:dyDescent="0.2">
      <c r="A230" s="14" t="s">
        <v>99</v>
      </c>
      <c r="B230" s="37"/>
      <c r="C230" s="9">
        <v>45913.453999999998</v>
      </c>
      <c r="D230" s="9"/>
      <c r="E230">
        <f t="shared" si="19"/>
        <v>2480.012016184101</v>
      </c>
      <c r="F230">
        <f t="shared" si="20"/>
        <v>2480</v>
      </c>
      <c r="G230">
        <f t="shared" si="21"/>
        <v>1.4312799998151604E-2</v>
      </c>
      <c r="I230">
        <f t="shared" si="24"/>
        <v>1.4312799998151604E-2</v>
      </c>
      <c r="Q230" s="2">
        <f t="shared" si="23"/>
        <v>30894.953999999998</v>
      </c>
      <c r="AA230" t="s">
        <v>53</v>
      </c>
      <c r="AF230" t="s">
        <v>55</v>
      </c>
    </row>
    <row r="231" spans="1:32" x14ac:dyDescent="0.2">
      <c r="A231" s="14" t="s">
        <v>99</v>
      </c>
      <c r="B231" s="37"/>
      <c r="C231" s="9">
        <v>45913.455000000002</v>
      </c>
      <c r="D231" s="9"/>
      <c r="E231">
        <f t="shared" si="19"/>
        <v>2480.0128557252215</v>
      </c>
      <c r="F231">
        <f t="shared" si="20"/>
        <v>2480</v>
      </c>
      <c r="G231">
        <f t="shared" si="21"/>
        <v>1.531280000199331E-2</v>
      </c>
      <c r="I231">
        <f t="shared" si="24"/>
        <v>1.531280000199331E-2</v>
      </c>
      <c r="Q231" s="2">
        <f t="shared" si="23"/>
        <v>30894.955000000002</v>
      </c>
      <c r="AA231" t="s">
        <v>53</v>
      </c>
      <c r="AF231" t="s">
        <v>55</v>
      </c>
    </row>
    <row r="232" spans="1:32" x14ac:dyDescent="0.2">
      <c r="A232" s="14" t="s">
        <v>99</v>
      </c>
      <c r="B232" s="37"/>
      <c r="C232" s="9">
        <v>45913.455000000002</v>
      </c>
      <c r="D232" s="9"/>
      <c r="E232">
        <f t="shared" si="19"/>
        <v>2480.0128557252215</v>
      </c>
      <c r="F232">
        <f t="shared" si="20"/>
        <v>2480</v>
      </c>
      <c r="G232">
        <f t="shared" si="21"/>
        <v>1.531280000199331E-2</v>
      </c>
      <c r="I232">
        <f t="shared" si="24"/>
        <v>1.531280000199331E-2</v>
      </c>
      <c r="Q232" s="2">
        <f t="shared" si="23"/>
        <v>30894.955000000002</v>
      </c>
      <c r="AA232" t="s">
        <v>53</v>
      </c>
      <c r="AF232" t="s">
        <v>55</v>
      </c>
    </row>
    <row r="233" spans="1:32" x14ac:dyDescent="0.2">
      <c r="A233" s="14" t="s">
        <v>99</v>
      </c>
      <c r="B233" s="37"/>
      <c r="C233" s="9">
        <v>45913.455999999998</v>
      </c>
      <c r="D233" s="9"/>
      <c r="E233">
        <f t="shared" si="19"/>
        <v>2480.0136952663361</v>
      </c>
      <c r="F233">
        <f t="shared" si="20"/>
        <v>2480</v>
      </c>
      <c r="G233">
        <f t="shared" si="21"/>
        <v>1.6312799998559058E-2</v>
      </c>
      <c r="I233">
        <f t="shared" si="24"/>
        <v>1.6312799998559058E-2</v>
      </c>
      <c r="Q233" s="2">
        <f t="shared" si="23"/>
        <v>30894.955999999998</v>
      </c>
      <c r="AA233" t="s">
        <v>53</v>
      </c>
      <c r="AF233" t="s">
        <v>55</v>
      </c>
    </row>
    <row r="234" spans="1:32" x14ac:dyDescent="0.2">
      <c r="A234" s="14" t="s">
        <v>99</v>
      </c>
      <c r="B234" s="37"/>
      <c r="C234" s="9">
        <v>45913.457999999999</v>
      </c>
      <c r="D234" s="9"/>
      <c r="E234">
        <f t="shared" si="19"/>
        <v>2480.0153743485707</v>
      </c>
      <c r="F234">
        <f t="shared" si="20"/>
        <v>2480</v>
      </c>
      <c r="G234">
        <f t="shared" si="21"/>
        <v>1.8312799998966511E-2</v>
      </c>
      <c r="I234">
        <f t="shared" si="24"/>
        <v>1.8312799998966511E-2</v>
      </c>
      <c r="Q234" s="2">
        <f t="shared" si="23"/>
        <v>30894.957999999999</v>
      </c>
      <c r="AA234" t="s">
        <v>53</v>
      </c>
      <c r="AF234" t="s">
        <v>55</v>
      </c>
    </row>
    <row r="235" spans="1:32" x14ac:dyDescent="0.2">
      <c r="A235" s="14" t="s">
        <v>99</v>
      </c>
      <c r="B235" s="37"/>
      <c r="C235" s="9">
        <v>45913.46</v>
      </c>
      <c r="D235" s="9"/>
      <c r="E235">
        <f t="shared" si="19"/>
        <v>2480.0170534308054</v>
      </c>
      <c r="F235">
        <f t="shared" si="20"/>
        <v>2480</v>
      </c>
      <c r="G235">
        <f t="shared" si="21"/>
        <v>2.0312799999373965E-2</v>
      </c>
      <c r="I235">
        <f t="shared" si="24"/>
        <v>2.0312799999373965E-2</v>
      </c>
      <c r="Q235" s="2">
        <f t="shared" si="23"/>
        <v>30894.959999999999</v>
      </c>
      <c r="AA235" t="s">
        <v>53</v>
      </c>
      <c r="AF235" t="s">
        <v>55</v>
      </c>
    </row>
    <row r="236" spans="1:32" x14ac:dyDescent="0.2">
      <c r="A236" s="14" t="s">
        <v>99</v>
      </c>
      <c r="B236" s="37"/>
      <c r="C236" s="9">
        <v>45913.46</v>
      </c>
      <c r="D236" s="9"/>
      <c r="E236">
        <f t="shared" si="19"/>
        <v>2480.0170534308054</v>
      </c>
      <c r="F236">
        <f t="shared" si="20"/>
        <v>2480</v>
      </c>
      <c r="G236">
        <f t="shared" si="21"/>
        <v>2.0312799999373965E-2</v>
      </c>
      <c r="I236">
        <f t="shared" si="24"/>
        <v>2.0312799999373965E-2</v>
      </c>
      <c r="Q236" s="2">
        <f t="shared" si="23"/>
        <v>30894.959999999999</v>
      </c>
      <c r="AA236" t="s">
        <v>53</v>
      </c>
      <c r="AF236" t="s">
        <v>55</v>
      </c>
    </row>
    <row r="237" spans="1:32" x14ac:dyDescent="0.2">
      <c r="A237" s="14" t="s">
        <v>99</v>
      </c>
      <c r="B237" s="37"/>
      <c r="C237" s="9">
        <v>45913.46</v>
      </c>
      <c r="D237" s="9"/>
      <c r="E237">
        <f t="shared" si="19"/>
        <v>2480.0170534308054</v>
      </c>
      <c r="F237">
        <f t="shared" si="20"/>
        <v>2480</v>
      </c>
      <c r="G237">
        <f t="shared" si="21"/>
        <v>2.0312799999373965E-2</v>
      </c>
      <c r="I237">
        <f t="shared" si="24"/>
        <v>2.0312799999373965E-2</v>
      </c>
      <c r="Q237" s="2">
        <f t="shared" si="23"/>
        <v>30894.959999999999</v>
      </c>
      <c r="AA237" t="s">
        <v>53</v>
      </c>
      <c r="AF237" t="s">
        <v>55</v>
      </c>
    </row>
    <row r="238" spans="1:32" x14ac:dyDescent="0.2">
      <c r="A238" s="14" t="s">
        <v>99</v>
      </c>
      <c r="B238" s="37"/>
      <c r="C238" s="9">
        <v>45913.463000000003</v>
      </c>
      <c r="D238" s="9"/>
      <c r="E238">
        <f t="shared" si="19"/>
        <v>2480.019572054161</v>
      </c>
      <c r="F238">
        <f t="shared" si="20"/>
        <v>2480</v>
      </c>
      <c r="G238">
        <f t="shared" si="21"/>
        <v>2.3312800003623124E-2</v>
      </c>
      <c r="I238">
        <f t="shared" si="24"/>
        <v>2.3312800003623124E-2</v>
      </c>
      <c r="Q238" s="2">
        <f t="shared" si="23"/>
        <v>30894.963000000003</v>
      </c>
      <c r="AA238" t="s">
        <v>53</v>
      </c>
      <c r="AF238" t="s">
        <v>55</v>
      </c>
    </row>
    <row r="239" spans="1:32" x14ac:dyDescent="0.2">
      <c r="A239" s="14" t="s">
        <v>98</v>
      </c>
      <c r="B239" s="37"/>
      <c r="C239" s="9">
        <v>45932.51</v>
      </c>
      <c r="D239" s="9"/>
      <c r="E239">
        <f t="shared" si="19"/>
        <v>2496.0103117141466</v>
      </c>
      <c r="F239">
        <f t="shared" si="20"/>
        <v>2496</v>
      </c>
      <c r="G239">
        <f t="shared" si="21"/>
        <v>1.2282560004678089E-2</v>
      </c>
      <c r="I239">
        <f t="shared" si="24"/>
        <v>1.2282560004678089E-2</v>
      </c>
      <c r="Q239" s="2">
        <f t="shared" si="23"/>
        <v>30914.010000000002</v>
      </c>
      <c r="AA239" t="s">
        <v>53</v>
      </c>
      <c r="AB239">
        <v>9</v>
      </c>
      <c r="AD239" t="s">
        <v>89</v>
      </c>
      <c r="AF239" t="s">
        <v>35</v>
      </c>
    </row>
    <row r="240" spans="1:32" x14ac:dyDescent="0.2">
      <c r="A240" s="14" t="s">
        <v>92</v>
      </c>
      <c r="B240" s="37"/>
      <c r="C240" s="9">
        <v>45933.7048</v>
      </c>
      <c r="D240" s="9"/>
      <c r="E240">
        <f t="shared" si="19"/>
        <v>2497.0133954410176</v>
      </c>
      <c r="F240">
        <f t="shared" si="20"/>
        <v>2497</v>
      </c>
      <c r="G240">
        <f t="shared" si="21"/>
        <v>1.595567000185838E-2</v>
      </c>
      <c r="K240">
        <f>+G240</f>
        <v>1.595567000185838E-2</v>
      </c>
      <c r="Q240" s="2">
        <f t="shared" si="23"/>
        <v>30915.2048</v>
      </c>
      <c r="AA240" t="s">
        <v>82</v>
      </c>
      <c r="AF240" t="s">
        <v>55</v>
      </c>
    </row>
    <row r="241" spans="1:32" x14ac:dyDescent="0.2">
      <c r="A241" s="14" t="s">
        <v>92</v>
      </c>
      <c r="B241" s="37"/>
      <c r="C241" s="9">
        <v>45939.660499999998</v>
      </c>
      <c r="D241" s="9"/>
      <c r="E241">
        <f t="shared" si="19"/>
        <v>2502.0134504729367</v>
      </c>
      <c r="F241">
        <f t="shared" si="20"/>
        <v>2502</v>
      </c>
      <c r="G241">
        <f t="shared" si="21"/>
        <v>1.6021219998947345E-2</v>
      </c>
      <c r="K241">
        <f>+G241</f>
        <v>1.6021219998947345E-2</v>
      </c>
      <c r="Q241" s="2">
        <f t="shared" si="23"/>
        <v>30921.160499999998</v>
      </c>
      <c r="AA241" t="s">
        <v>82</v>
      </c>
      <c r="AF241" t="s">
        <v>55</v>
      </c>
    </row>
    <row r="242" spans="1:32" x14ac:dyDescent="0.2">
      <c r="A242" s="14" t="s">
        <v>57</v>
      </c>
      <c r="B242" s="37"/>
      <c r="C242" s="9">
        <v>45939.663</v>
      </c>
      <c r="D242" s="9"/>
      <c r="E242">
        <f t="shared" si="19"/>
        <v>2502.0155493257321</v>
      </c>
      <c r="F242">
        <f t="shared" si="20"/>
        <v>2502</v>
      </c>
      <c r="G242">
        <f t="shared" si="21"/>
        <v>1.8521220001275651E-2</v>
      </c>
      <c r="I242">
        <f t="shared" ref="I242:I252" si="25">+G242</f>
        <v>1.8521220001275651E-2</v>
      </c>
      <c r="Q242" s="2">
        <f t="shared" si="23"/>
        <v>30921.163</v>
      </c>
      <c r="AA242" t="s">
        <v>53</v>
      </c>
      <c r="AB242">
        <v>15</v>
      </c>
      <c r="AD242" t="s">
        <v>100</v>
      </c>
      <c r="AF242" t="s">
        <v>58</v>
      </c>
    </row>
    <row r="243" spans="1:32" x14ac:dyDescent="0.2">
      <c r="A243" s="14" t="s">
        <v>99</v>
      </c>
      <c r="B243" s="37"/>
      <c r="C243" s="9">
        <v>45944.421999999999</v>
      </c>
      <c r="D243" s="9"/>
      <c r="E243">
        <f t="shared" si="19"/>
        <v>2506.0109255026546</v>
      </c>
      <c r="F243">
        <f t="shared" si="20"/>
        <v>2506</v>
      </c>
      <c r="G243">
        <f t="shared" si="21"/>
        <v>1.301365999825066E-2</v>
      </c>
      <c r="I243">
        <f t="shared" si="25"/>
        <v>1.301365999825066E-2</v>
      </c>
      <c r="Q243" s="2">
        <f t="shared" si="23"/>
        <v>30925.921999999999</v>
      </c>
      <c r="AA243" t="s">
        <v>53</v>
      </c>
      <c r="AF243" t="s">
        <v>55</v>
      </c>
    </row>
    <row r="244" spans="1:32" x14ac:dyDescent="0.2">
      <c r="A244" s="14" t="s">
        <v>101</v>
      </c>
      <c r="B244" s="37"/>
      <c r="C244" s="9">
        <v>45944.430999999997</v>
      </c>
      <c r="D244" s="9"/>
      <c r="E244">
        <f t="shared" si="19"/>
        <v>2506.0184813727083</v>
      </c>
      <c r="F244">
        <f t="shared" si="20"/>
        <v>2506</v>
      </c>
      <c r="G244">
        <f t="shared" si="21"/>
        <v>2.2013659996446222E-2</v>
      </c>
      <c r="I244">
        <f t="shared" si="25"/>
        <v>2.2013659996446222E-2</v>
      </c>
      <c r="Q244" s="2">
        <f t="shared" si="23"/>
        <v>30925.930999999997</v>
      </c>
      <c r="AA244" t="s">
        <v>53</v>
      </c>
      <c r="AB244">
        <v>9</v>
      </c>
      <c r="AD244" t="s">
        <v>89</v>
      </c>
      <c r="AF244" t="s">
        <v>35</v>
      </c>
    </row>
    <row r="245" spans="1:32" x14ac:dyDescent="0.2">
      <c r="A245" s="14" t="s">
        <v>57</v>
      </c>
      <c r="B245" s="37"/>
      <c r="C245" s="9">
        <v>45964.677000000003</v>
      </c>
      <c r="D245" s="9"/>
      <c r="E245">
        <f t="shared" si="19"/>
        <v>2523.0158308322661</v>
      </c>
      <c r="F245">
        <f t="shared" si="20"/>
        <v>2523</v>
      </c>
      <c r="G245">
        <f t="shared" si="21"/>
        <v>1.8856530004995875E-2</v>
      </c>
      <c r="I245">
        <f t="shared" si="25"/>
        <v>1.8856530004995875E-2</v>
      </c>
      <c r="Q245" s="2">
        <f t="shared" si="23"/>
        <v>30946.177000000003</v>
      </c>
      <c r="AA245" t="s">
        <v>53</v>
      </c>
      <c r="AB245">
        <v>14</v>
      </c>
      <c r="AD245" t="s">
        <v>80</v>
      </c>
      <c r="AF245" t="s">
        <v>58</v>
      </c>
    </row>
    <row r="246" spans="1:32" x14ac:dyDescent="0.2">
      <c r="A246" s="14" t="s">
        <v>57</v>
      </c>
      <c r="B246" s="37"/>
      <c r="C246" s="9">
        <v>45964.682000000001</v>
      </c>
      <c r="D246" s="9"/>
      <c r="E246">
        <f t="shared" si="19"/>
        <v>2523.0200285378501</v>
      </c>
      <c r="F246">
        <f t="shared" si="20"/>
        <v>2523</v>
      </c>
      <c r="G246">
        <f t="shared" si="21"/>
        <v>2.385653000237653E-2</v>
      </c>
      <c r="I246">
        <f t="shared" si="25"/>
        <v>2.385653000237653E-2</v>
      </c>
      <c r="Q246" s="2">
        <f t="shared" si="23"/>
        <v>30946.182000000001</v>
      </c>
      <c r="AA246" t="s">
        <v>53</v>
      </c>
      <c r="AB246">
        <v>14</v>
      </c>
      <c r="AD246" t="s">
        <v>100</v>
      </c>
      <c r="AF246" t="s">
        <v>58</v>
      </c>
    </row>
    <row r="247" spans="1:32" x14ac:dyDescent="0.2">
      <c r="A247" s="14" t="s">
        <v>57</v>
      </c>
      <c r="B247" s="37"/>
      <c r="C247" s="9">
        <v>45971.822</v>
      </c>
      <c r="D247" s="9"/>
      <c r="E247">
        <f t="shared" si="19"/>
        <v>2529.0143521149121</v>
      </c>
      <c r="F247">
        <f t="shared" si="20"/>
        <v>2529</v>
      </c>
      <c r="G247">
        <f t="shared" si="21"/>
        <v>1.7095189999963623E-2</v>
      </c>
      <c r="I247">
        <f t="shared" si="25"/>
        <v>1.7095189999963623E-2</v>
      </c>
      <c r="Q247" s="2">
        <f t="shared" si="23"/>
        <v>30953.322</v>
      </c>
      <c r="AA247" t="s">
        <v>53</v>
      </c>
      <c r="AB247">
        <v>13</v>
      </c>
      <c r="AD247" t="s">
        <v>68</v>
      </c>
      <c r="AF247" t="s">
        <v>58</v>
      </c>
    </row>
    <row r="248" spans="1:32" x14ac:dyDescent="0.2">
      <c r="A248" s="14" t="s">
        <v>101</v>
      </c>
      <c r="B248" s="37"/>
      <c r="C248" s="9">
        <v>46006.37</v>
      </c>
      <c r="D248" s="9"/>
      <c r="E248">
        <f t="shared" si="19"/>
        <v>2558.0188186331707</v>
      </c>
      <c r="F248">
        <f t="shared" si="20"/>
        <v>2558</v>
      </c>
      <c r="G248">
        <f t="shared" si="21"/>
        <v>2.2415380000893492E-2</v>
      </c>
      <c r="I248">
        <f t="shared" si="25"/>
        <v>2.2415380000893492E-2</v>
      </c>
      <c r="Q248" s="2">
        <f t="shared" si="23"/>
        <v>30987.870000000003</v>
      </c>
      <c r="AA248" t="s">
        <v>53</v>
      </c>
      <c r="AB248">
        <v>12</v>
      </c>
      <c r="AD248" t="s">
        <v>41</v>
      </c>
      <c r="AF248" t="s">
        <v>35</v>
      </c>
    </row>
    <row r="249" spans="1:32" x14ac:dyDescent="0.2">
      <c r="A249" s="14" t="s">
        <v>57</v>
      </c>
      <c r="B249" s="37"/>
      <c r="C249" s="9">
        <v>46007.553</v>
      </c>
      <c r="D249" s="9"/>
      <c r="E249">
        <f t="shared" si="19"/>
        <v>2559.0119957748584</v>
      </c>
      <c r="F249">
        <f t="shared" si="20"/>
        <v>2559</v>
      </c>
      <c r="G249">
        <f t="shared" si="21"/>
        <v>1.4288489997852594E-2</v>
      </c>
      <c r="I249">
        <f t="shared" si="25"/>
        <v>1.4288489997852594E-2</v>
      </c>
      <c r="Q249" s="2">
        <f t="shared" si="23"/>
        <v>30989.053</v>
      </c>
      <c r="AA249" t="s">
        <v>53</v>
      </c>
      <c r="AB249">
        <v>12</v>
      </c>
      <c r="AD249" t="s">
        <v>56</v>
      </c>
      <c r="AF249" t="s">
        <v>58</v>
      </c>
    </row>
    <row r="250" spans="1:32" x14ac:dyDescent="0.2">
      <c r="A250" s="14" t="s">
        <v>57</v>
      </c>
      <c r="B250" s="37"/>
      <c r="C250" s="9">
        <v>46026.616000000002</v>
      </c>
      <c r="D250" s="9"/>
      <c r="E250">
        <f t="shared" si="19"/>
        <v>2575.0161680927226</v>
      </c>
      <c r="F250">
        <f t="shared" si="20"/>
        <v>2575</v>
      </c>
      <c r="G250">
        <f t="shared" si="21"/>
        <v>1.9258250002167188E-2</v>
      </c>
      <c r="I250">
        <f t="shared" si="25"/>
        <v>1.9258250002167188E-2</v>
      </c>
      <c r="Q250" s="2">
        <f t="shared" si="23"/>
        <v>31008.116000000002</v>
      </c>
      <c r="AA250" t="s">
        <v>53</v>
      </c>
      <c r="AB250">
        <v>17</v>
      </c>
      <c r="AD250" t="s">
        <v>56</v>
      </c>
      <c r="AF250" t="s">
        <v>58</v>
      </c>
    </row>
    <row r="251" spans="1:32" x14ac:dyDescent="0.2">
      <c r="A251" s="14" t="s">
        <v>102</v>
      </c>
      <c r="B251" s="37"/>
      <c r="C251" s="9">
        <v>46219.578000000001</v>
      </c>
      <c r="D251" s="9"/>
      <c r="E251">
        <f t="shared" si="19"/>
        <v>2737.0157011567435</v>
      </c>
      <c r="F251">
        <f t="shared" si="20"/>
        <v>2737</v>
      </c>
      <c r="G251">
        <f t="shared" si="21"/>
        <v>1.8702070003200788E-2</v>
      </c>
      <c r="I251">
        <f t="shared" si="25"/>
        <v>1.8702070003200788E-2</v>
      </c>
      <c r="Q251" s="2">
        <f t="shared" si="23"/>
        <v>31201.078000000001</v>
      </c>
      <c r="AA251" t="s">
        <v>53</v>
      </c>
      <c r="AB251">
        <v>6</v>
      </c>
      <c r="AD251" t="s">
        <v>37</v>
      </c>
      <c r="AF251" t="s">
        <v>35</v>
      </c>
    </row>
    <row r="252" spans="1:32" x14ac:dyDescent="0.2">
      <c r="A252" s="14" t="s">
        <v>57</v>
      </c>
      <c r="B252" s="37"/>
      <c r="C252" s="9">
        <v>46257.692999999999</v>
      </c>
      <c r="D252" s="9"/>
      <c r="E252">
        <f t="shared" si="19"/>
        <v>2769.0148108401781</v>
      </c>
      <c r="F252">
        <f t="shared" si="20"/>
        <v>2769</v>
      </c>
      <c r="G252">
        <f t="shared" si="21"/>
        <v>1.7641589998675045E-2</v>
      </c>
      <c r="I252">
        <f t="shared" si="25"/>
        <v>1.7641589998675045E-2</v>
      </c>
      <c r="Q252" s="2">
        <f t="shared" si="23"/>
        <v>31239.192999999999</v>
      </c>
      <c r="AA252" t="s">
        <v>53</v>
      </c>
      <c r="AB252">
        <v>11</v>
      </c>
      <c r="AD252" t="s">
        <v>56</v>
      </c>
      <c r="AF252" t="s">
        <v>58</v>
      </c>
    </row>
    <row r="253" spans="1:32" x14ac:dyDescent="0.2">
      <c r="A253" s="14" t="s">
        <v>92</v>
      </c>
      <c r="B253" s="37"/>
      <c r="C253" s="9">
        <v>46264.838799999998</v>
      </c>
      <c r="D253" s="9"/>
      <c r="E253">
        <f t="shared" si="19"/>
        <v>2775.0140037557189</v>
      </c>
      <c r="F253">
        <f t="shared" si="20"/>
        <v>2775</v>
      </c>
      <c r="G253">
        <f t="shared" si="21"/>
        <v>1.6680249995260965E-2</v>
      </c>
      <c r="K253">
        <f>+G253</f>
        <v>1.6680249995260965E-2</v>
      </c>
      <c r="Q253" s="2">
        <f t="shared" si="23"/>
        <v>31246.338799999998</v>
      </c>
      <c r="AA253" t="s">
        <v>82</v>
      </c>
      <c r="AF253" t="s">
        <v>55</v>
      </c>
    </row>
    <row r="254" spans="1:32" x14ac:dyDescent="0.2">
      <c r="A254" s="14" t="s">
        <v>99</v>
      </c>
      <c r="B254" s="37"/>
      <c r="C254" s="9">
        <v>46268.415000000001</v>
      </c>
      <c r="D254" s="9"/>
      <c r="E254">
        <f t="shared" si="19"/>
        <v>2778.0163706991798</v>
      </c>
      <c r="F254">
        <f t="shared" si="20"/>
        <v>2778</v>
      </c>
      <c r="G254">
        <f t="shared" si="21"/>
        <v>1.9499580004776362E-2</v>
      </c>
      <c r="I254">
        <f t="shared" ref="I254:I285" si="26">+G254</f>
        <v>1.9499580004776362E-2</v>
      </c>
      <c r="Q254" s="2">
        <f t="shared" si="23"/>
        <v>31249.915000000001</v>
      </c>
      <c r="AA254" t="s">
        <v>53</v>
      </c>
      <c r="AF254" t="s">
        <v>55</v>
      </c>
    </row>
    <row r="255" spans="1:32" x14ac:dyDescent="0.2">
      <c r="A255" s="14" t="s">
        <v>99</v>
      </c>
      <c r="B255" s="37"/>
      <c r="C255" s="9">
        <v>46293.428999999996</v>
      </c>
      <c r="D255" s="9"/>
      <c r="E255">
        <f t="shared" si="19"/>
        <v>2799.0166522057079</v>
      </c>
      <c r="F255">
        <f t="shared" si="20"/>
        <v>2799</v>
      </c>
      <c r="G255">
        <f t="shared" si="21"/>
        <v>1.9834889993944671E-2</v>
      </c>
      <c r="I255">
        <f t="shared" si="26"/>
        <v>1.9834889993944671E-2</v>
      </c>
      <c r="Q255" s="2">
        <f t="shared" si="23"/>
        <v>31274.928999999996</v>
      </c>
      <c r="AA255" t="s">
        <v>53</v>
      </c>
      <c r="AF255" t="s">
        <v>55</v>
      </c>
    </row>
    <row r="256" spans="1:32" x14ac:dyDescent="0.2">
      <c r="A256" s="14" t="s">
        <v>57</v>
      </c>
      <c r="B256" s="37"/>
      <c r="C256" s="9">
        <v>46295.807000000001</v>
      </c>
      <c r="D256" s="9"/>
      <c r="E256">
        <f t="shared" si="19"/>
        <v>2801.0130809824977</v>
      </c>
      <c r="F256">
        <f t="shared" si="20"/>
        <v>2801</v>
      </c>
      <c r="G256">
        <f t="shared" si="21"/>
        <v>1.5581109997583553E-2</v>
      </c>
      <c r="I256">
        <f t="shared" si="26"/>
        <v>1.5581109997583553E-2</v>
      </c>
      <c r="Q256" s="2">
        <f t="shared" si="23"/>
        <v>31277.307000000001</v>
      </c>
      <c r="AA256" t="s">
        <v>53</v>
      </c>
      <c r="AB256">
        <v>10</v>
      </c>
      <c r="AD256" t="s">
        <v>56</v>
      </c>
      <c r="AF256" t="s">
        <v>58</v>
      </c>
    </row>
    <row r="257" spans="1:32" x14ac:dyDescent="0.2">
      <c r="A257" s="14" t="s">
        <v>103</v>
      </c>
      <c r="B257" s="37"/>
      <c r="C257" s="9">
        <v>46299.385999999999</v>
      </c>
      <c r="D257" s="9"/>
      <c r="E257">
        <f t="shared" si="19"/>
        <v>2804.0177986410827</v>
      </c>
      <c r="F257">
        <f t="shared" si="20"/>
        <v>2804</v>
      </c>
      <c r="G257">
        <f t="shared" si="21"/>
        <v>2.1200440001848619E-2</v>
      </c>
      <c r="I257">
        <f t="shared" si="26"/>
        <v>2.1200440001848619E-2</v>
      </c>
      <c r="Q257" s="2">
        <f t="shared" si="23"/>
        <v>31280.885999999999</v>
      </c>
      <c r="AA257" t="s">
        <v>53</v>
      </c>
      <c r="AB257">
        <v>9</v>
      </c>
      <c r="AD257" t="s">
        <v>41</v>
      </c>
      <c r="AF257" t="s">
        <v>35</v>
      </c>
    </row>
    <row r="258" spans="1:32" x14ac:dyDescent="0.2">
      <c r="A258" s="14" t="s">
        <v>57</v>
      </c>
      <c r="B258" s="37"/>
      <c r="C258" s="9">
        <v>46320.82</v>
      </c>
      <c r="D258" s="9"/>
      <c r="E258">
        <f t="shared" si="19"/>
        <v>2822.0125229479117</v>
      </c>
      <c r="F258">
        <f t="shared" si="20"/>
        <v>2822</v>
      </c>
      <c r="G258">
        <f t="shared" si="21"/>
        <v>1.4916419997462071E-2</v>
      </c>
      <c r="I258">
        <f t="shared" si="26"/>
        <v>1.4916419997462071E-2</v>
      </c>
      <c r="Q258" s="2">
        <f t="shared" si="23"/>
        <v>31302.32</v>
      </c>
      <c r="AA258" t="s">
        <v>53</v>
      </c>
      <c r="AB258">
        <v>9</v>
      </c>
      <c r="AD258" t="s">
        <v>68</v>
      </c>
      <c r="AF258" t="s">
        <v>58</v>
      </c>
    </row>
    <row r="259" spans="1:32" x14ac:dyDescent="0.2">
      <c r="A259" s="14" t="s">
        <v>105</v>
      </c>
      <c r="B259" s="37"/>
      <c r="C259" s="9">
        <v>46330.355000000003</v>
      </c>
      <c r="D259" s="9"/>
      <c r="E259">
        <f t="shared" si="19"/>
        <v>2830.0175475007563</v>
      </c>
      <c r="F259">
        <f t="shared" si="20"/>
        <v>2830</v>
      </c>
      <c r="G259">
        <f t="shared" si="21"/>
        <v>2.0901300005789381E-2</v>
      </c>
      <c r="I259">
        <f t="shared" si="26"/>
        <v>2.0901300005789381E-2</v>
      </c>
      <c r="Q259" s="2">
        <f t="shared" si="23"/>
        <v>31311.855000000003</v>
      </c>
      <c r="AA259" t="s">
        <v>53</v>
      </c>
      <c r="AB259">
        <v>9</v>
      </c>
      <c r="AD259" t="s">
        <v>104</v>
      </c>
      <c r="AF259" t="s">
        <v>35</v>
      </c>
    </row>
    <row r="260" spans="1:32" x14ac:dyDescent="0.2">
      <c r="A260" s="14" t="s">
        <v>57</v>
      </c>
      <c r="B260" s="37"/>
      <c r="C260" s="9">
        <v>46344.648000000001</v>
      </c>
      <c r="D260" s="9"/>
      <c r="E260">
        <f t="shared" si="19"/>
        <v>2842.0171086894034</v>
      </c>
      <c r="F260">
        <f t="shared" si="20"/>
        <v>2842</v>
      </c>
      <c r="G260">
        <f t="shared" si="21"/>
        <v>2.0378619999974035E-2</v>
      </c>
      <c r="I260">
        <f t="shared" si="26"/>
        <v>2.0378619999974035E-2</v>
      </c>
      <c r="Q260" s="2">
        <f t="shared" si="23"/>
        <v>31326.148000000001</v>
      </c>
      <c r="AA260" t="s">
        <v>53</v>
      </c>
      <c r="AB260">
        <v>14</v>
      </c>
      <c r="AD260" t="s">
        <v>100</v>
      </c>
      <c r="AF260" t="s">
        <v>58</v>
      </c>
    </row>
    <row r="261" spans="1:32" x14ac:dyDescent="0.2">
      <c r="A261" s="14" t="s">
        <v>57</v>
      </c>
      <c r="B261" s="37"/>
      <c r="C261" s="9">
        <v>46357.752999999997</v>
      </c>
      <c r="D261" s="9"/>
      <c r="E261">
        <f t="shared" si="19"/>
        <v>2853.0192950307728</v>
      </c>
      <c r="F261">
        <f t="shared" si="20"/>
        <v>2853</v>
      </c>
      <c r="G261">
        <f t="shared" si="21"/>
        <v>2.2982829999818932E-2</v>
      </c>
      <c r="I261">
        <f t="shared" si="26"/>
        <v>2.2982829999818932E-2</v>
      </c>
      <c r="Q261" s="2">
        <f t="shared" si="23"/>
        <v>31339.252999999997</v>
      </c>
      <c r="AA261" t="s">
        <v>53</v>
      </c>
      <c r="AB261">
        <v>16</v>
      </c>
      <c r="AD261" t="s">
        <v>68</v>
      </c>
      <c r="AF261" t="s">
        <v>58</v>
      </c>
    </row>
    <row r="262" spans="1:32" x14ac:dyDescent="0.2">
      <c r="A262" s="14" t="s">
        <v>103</v>
      </c>
      <c r="B262" s="37"/>
      <c r="C262" s="9">
        <v>46361.315999999999</v>
      </c>
      <c r="D262" s="9"/>
      <c r="E262">
        <f t="shared" si="19"/>
        <v>2856.010580031485</v>
      </c>
      <c r="F262">
        <f t="shared" si="20"/>
        <v>2856</v>
      </c>
      <c r="G262">
        <f t="shared" si="21"/>
        <v>1.2602160000824369E-2</v>
      </c>
      <c r="I262">
        <f t="shared" si="26"/>
        <v>1.2602160000824369E-2</v>
      </c>
      <c r="Q262" s="2">
        <f t="shared" si="23"/>
        <v>31342.815999999999</v>
      </c>
      <c r="AA262" t="s">
        <v>53</v>
      </c>
      <c r="AB262">
        <v>11</v>
      </c>
      <c r="AD262" t="s">
        <v>41</v>
      </c>
      <c r="AF262" t="s">
        <v>35</v>
      </c>
    </row>
    <row r="263" spans="1:32" x14ac:dyDescent="0.2">
      <c r="A263" s="14" t="s">
        <v>57</v>
      </c>
      <c r="B263" s="37"/>
      <c r="C263" s="9">
        <v>46406.584999999999</v>
      </c>
      <c r="D263" s="9"/>
      <c r="E263">
        <f t="shared" si="19"/>
        <v>2894.0157668676252</v>
      </c>
      <c r="F263">
        <f t="shared" si="20"/>
        <v>2894</v>
      </c>
      <c r="G263">
        <f t="shared" si="21"/>
        <v>1.8780339996737894E-2</v>
      </c>
      <c r="I263">
        <f t="shared" si="26"/>
        <v>1.8780339996737894E-2</v>
      </c>
      <c r="Q263" s="2">
        <f t="shared" si="23"/>
        <v>31388.084999999999</v>
      </c>
      <c r="AA263" t="s">
        <v>53</v>
      </c>
      <c r="AB263">
        <v>15</v>
      </c>
      <c r="AD263" t="s">
        <v>61</v>
      </c>
      <c r="AF263" t="s">
        <v>58</v>
      </c>
    </row>
    <row r="264" spans="1:32" x14ac:dyDescent="0.2">
      <c r="A264" s="14" t="s">
        <v>106</v>
      </c>
      <c r="B264" s="37"/>
      <c r="C264" s="9">
        <v>46642.434999999998</v>
      </c>
      <c r="D264" s="9"/>
      <c r="E264">
        <f t="shared" si="19"/>
        <v>3092.0215393676467</v>
      </c>
      <c r="F264">
        <f t="shared" si="20"/>
        <v>3092</v>
      </c>
      <c r="G264">
        <f t="shared" si="21"/>
        <v>2.5656120000348892E-2</v>
      </c>
      <c r="I264">
        <f t="shared" si="26"/>
        <v>2.5656120000348892E-2</v>
      </c>
      <c r="Q264" s="2">
        <f t="shared" si="23"/>
        <v>31623.934999999998</v>
      </c>
      <c r="AA264" t="s">
        <v>53</v>
      </c>
      <c r="AB264">
        <v>10</v>
      </c>
      <c r="AD264" t="s">
        <v>104</v>
      </c>
      <c r="AF264" t="s">
        <v>35</v>
      </c>
    </row>
    <row r="265" spans="1:32" x14ac:dyDescent="0.2">
      <c r="A265" s="14" t="s">
        <v>106</v>
      </c>
      <c r="B265" s="37"/>
      <c r="C265" s="9">
        <v>46679.360000000001</v>
      </c>
      <c r="D265" s="9"/>
      <c r="E265">
        <f t="shared" si="19"/>
        <v>3123.021595121575</v>
      </c>
      <c r="F265">
        <f t="shared" si="20"/>
        <v>3123</v>
      </c>
      <c r="G265">
        <f t="shared" si="21"/>
        <v>2.5722530001075938E-2</v>
      </c>
      <c r="I265">
        <f t="shared" si="26"/>
        <v>2.5722530001075938E-2</v>
      </c>
      <c r="Q265" s="2">
        <f t="shared" si="23"/>
        <v>31660.86</v>
      </c>
      <c r="AA265" t="s">
        <v>53</v>
      </c>
      <c r="AB265">
        <v>8</v>
      </c>
      <c r="AD265" t="s">
        <v>78</v>
      </c>
      <c r="AF265" t="s">
        <v>35</v>
      </c>
    </row>
    <row r="266" spans="1:32" x14ac:dyDescent="0.2">
      <c r="A266" s="14" t="s">
        <v>57</v>
      </c>
      <c r="B266" s="37"/>
      <c r="C266" s="9">
        <v>46712.71</v>
      </c>
      <c r="D266" s="9"/>
      <c r="E266">
        <f t="shared" si="19"/>
        <v>3151.0202913813819</v>
      </c>
      <c r="F266">
        <f t="shared" si="20"/>
        <v>3151</v>
      </c>
      <c r="G266">
        <f t="shared" si="21"/>
        <v>2.4169609998352826E-2</v>
      </c>
      <c r="I266">
        <f t="shared" si="26"/>
        <v>2.4169609998352826E-2</v>
      </c>
      <c r="Q266" s="2">
        <f t="shared" si="23"/>
        <v>31694.21</v>
      </c>
      <c r="AA266" t="s">
        <v>53</v>
      </c>
      <c r="AB266">
        <v>16</v>
      </c>
      <c r="AD266" t="s">
        <v>56</v>
      </c>
      <c r="AF266" t="s">
        <v>58</v>
      </c>
    </row>
    <row r="267" spans="1:32" x14ac:dyDescent="0.2">
      <c r="A267" s="14" t="s">
        <v>107</v>
      </c>
      <c r="B267" s="37"/>
      <c r="C267" s="9">
        <v>46747.285000000003</v>
      </c>
      <c r="D267" s="9"/>
      <c r="E267">
        <f t="shared" si="19"/>
        <v>3180.0474255098075</v>
      </c>
      <c r="F267">
        <f t="shared" si="20"/>
        <v>3180</v>
      </c>
      <c r="G267">
        <f t="shared" si="21"/>
        <v>5.6489800001145341E-2</v>
      </c>
      <c r="I267">
        <f t="shared" si="26"/>
        <v>5.6489800001145341E-2</v>
      </c>
      <c r="Q267" s="2">
        <f t="shared" si="23"/>
        <v>31728.785000000003</v>
      </c>
      <c r="AA267" t="s">
        <v>53</v>
      </c>
      <c r="AB267">
        <v>6</v>
      </c>
      <c r="AD267" t="s">
        <v>41</v>
      </c>
      <c r="AF267" t="s">
        <v>35</v>
      </c>
    </row>
    <row r="268" spans="1:32" x14ac:dyDescent="0.2">
      <c r="A268" s="14" t="s">
        <v>108</v>
      </c>
      <c r="B268" s="37"/>
      <c r="C268" s="9">
        <v>46960.466</v>
      </c>
      <c r="D268" s="9"/>
      <c r="E268">
        <f t="shared" si="19"/>
        <v>3359.0216404232133</v>
      </c>
      <c r="F268">
        <f t="shared" si="20"/>
        <v>3359</v>
      </c>
      <c r="G268">
        <f t="shared" si="21"/>
        <v>2.5776490001589991E-2</v>
      </c>
      <c r="I268">
        <f t="shared" si="26"/>
        <v>2.5776490001589991E-2</v>
      </c>
      <c r="Q268" s="2">
        <f t="shared" si="23"/>
        <v>31941.966</v>
      </c>
      <c r="AA268" t="s">
        <v>53</v>
      </c>
      <c r="AF268" t="s">
        <v>55</v>
      </c>
    </row>
    <row r="269" spans="1:32" x14ac:dyDescent="0.2">
      <c r="A269" s="14" t="s">
        <v>57</v>
      </c>
      <c r="B269" s="37"/>
      <c r="C269" s="9">
        <v>46974.752999999997</v>
      </c>
      <c r="D269" s="9"/>
      <c r="E269">
        <f t="shared" si="19"/>
        <v>3371.0161643651559</v>
      </c>
      <c r="F269">
        <f t="shared" si="20"/>
        <v>3371</v>
      </c>
      <c r="G269">
        <f t="shared" si="21"/>
        <v>1.9253809994552284E-2</v>
      </c>
      <c r="I269">
        <f t="shared" si="26"/>
        <v>1.9253809994552284E-2</v>
      </c>
      <c r="Q269" s="2">
        <f t="shared" si="23"/>
        <v>31956.252999999997</v>
      </c>
      <c r="AA269" t="s">
        <v>53</v>
      </c>
      <c r="AB269">
        <v>19</v>
      </c>
      <c r="AD269" t="s">
        <v>56</v>
      </c>
      <c r="AF269" t="s">
        <v>58</v>
      </c>
    </row>
    <row r="270" spans="1:32" x14ac:dyDescent="0.2">
      <c r="A270" s="14" t="s">
        <v>57</v>
      </c>
      <c r="B270" s="37"/>
      <c r="C270" s="9">
        <v>46999.769</v>
      </c>
      <c r="D270" s="9"/>
      <c r="E270">
        <f t="shared" si="19"/>
        <v>3392.0181249539251</v>
      </c>
      <c r="F270">
        <f t="shared" si="20"/>
        <v>3392</v>
      </c>
      <c r="G270">
        <f t="shared" si="21"/>
        <v>2.1589119998679962E-2</v>
      </c>
      <c r="I270">
        <f t="shared" si="26"/>
        <v>2.1589119998679962E-2</v>
      </c>
      <c r="Q270" s="2">
        <f t="shared" si="23"/>
        <v>31981.269</v>
      </c>
      <c r="AA270" t="s">
        <v>53</v>
      </c>
      <c r="AB270">
        <v>14</v>
      </c>
      <c r="AD270" t="s">
        <v>68</v>
      </c>
      <c r="AF270" t="s">
        <v>58</v>
      </c>
    </row>
    <row r="271" spans="1:32" x14ac:dyDescent="0.2">
      <c r="A271" s="14" t="s">
        <v>108</v>
      </c>
      <c r="B271" s="37"/>
      <c r="C271" s="9">
        <v>47003.347999999998</v>
      </c>
      <c r="D271" s="9"/>
      <c r="E271">
        <f t="shared" si="19"/>
        <v>3395.02284261251</v>
      </c>
      <c r="F271">
        <f t="shared" si="20"/>
        <v>3395</v>
      </c>
      <c r="G271">
        <f t="shared" si="21"/>
        <v>2.7208449995669071E-2</v>
      </c>
      <c r="I271">
        <f t="shared" si="26"/>
        <v>2.7208449995669071E-2</v>
      </c>
      <c r="Q271" s="2">
        <f t="shared" si="23"/>
        <v>31984.847999999998</v>
      </c>
      <c r="AA271" t="s">
        <v>53</v>
      </c>
      <c r="AF271" t="s">
        <v>55</v>
      </c>
    </row>
    <row r="272" spans="1:32" x14ac:dyDescent="0.2">
      <c r="A272" s="14" t="s">
        <v>109</v>
      </c>
      <c r="B272" s="37"/>
      <c r="C272" s="9">
        <v>47060.519</v>
      </c>
      <c r="D272" s="9"/>
      <c r="E272">
        <f t="shared" si="19"/>
        <v>3443.0202478259898</v>
      </c>
      <c r="F272">
        <f t="shared" si="20"/>
        <v>3443</v>
      </c>
      <c r="G272">
        <f t="shared" si="21"/>
        <v>2.4117729997669812E-2</v>
      </c>
      <c r="I272">
        <f t="shared" si="26"/>
        <v>2.4117729997669812E-2</v>
      </c>
      <c r="Q272" s="2">
        <f t="shared" si="23"/>
        <v>32042.019</v>
      </c>
      <c r="AA272" t="s">
        <v>53</v>
      </c>
      <c r="AB272">
        <v>7</v>
      </c>
      <c r="AD272" t="s">
        <v>89</v>
      </c>
      <c r="AF272" t="s">
        <v>35</v>
      </c>
    </row>
    <row r="273" spans="1:32" x14ac:dyDescent="0.2">
      <c r="A273" s="14" t="s">
        <v>57</v>
      </c>
      <c r="B273" s="37"/>
      <c r="C273" s="9">
        <v>47073.625999999997</v>
      </c>
      <c r="D273" s="9"/>
      <c r="E273">
        <f t="shared" si="19"/>
        <v>3454.0241132495939</v>
      </c>
      <c r="F273">
        <f t="shared" si="20"/>
        <v>3454</v>
      </c>
      <c r="G273">
        <f t="shared" si="21"/>
        <v>2.8721939997922163E-2</v>
      </c>
      <c r="I273">
        <f t="shared" si="26"/>
        <v>2.8721939997922163E-2</v>
      </c>
      <c r="Q273" s="2">
        <f t="shared" si="23"/>
        <v>32055.125999999997</v>
      </c>
      <c r="AA273" t="s">
        <v>53</v>
      </c>
      <c r="AB273">
        <v>11</v>
      </c>
      <c r="AD273" t="s">
        <v>61</v>
      </c>
      <c r="AF273" t="s">
        <v>58</v>
      </c>
    </row>
    <row r="274" spans="1:32" x14ac:dyDescent="0.2">
      <c r="A274" s="14" t="s">
        <v>110</v>
      </c>
      <c r="B274" s="37"/>
      <c r="C274" s="9">
        <v>47078.383300000001</v>
      </c>
      <c r="D274" s="9"/>
      <c r="E274">
        <f t="shared" si="19"/>
        <v>3458.0180622066232</v>
      </c>
      <c r="F274">
        <f t="shared" si="20"/>
        <v>3458</v>
      </c>
      <c r="G274">
        <f t="shared" si="21"/>
        <v>2.1514380001462996E-2</v>
      </c>
      <c r="I274">
        <f t="shared" si="26"/>
        <v>2.1514380001462996E-2</v>
      </c>
      <c r="Q274" s="2">
        <f t="shared" si="23"/>
        <v>32059.883300000001</v>
      </c>
      <c r="AA274" t="s">
        <v>82</v>
      </c>
      <c r="AB274">
        <v>5</v>
      </c>
      <c r="AD274" t="s">
        <v>33</v>
      </c>
      <c r="AF274" t="s">
        <v>35</v>
      </c>
    </row>
    <row r="275" spans="1:32" x14ac:dyDescent="0.2">
      <c r="A275" s="14" t="s">
        <v>57</v>
      </c>
      <c r="B275" s="37"/>
      <c r="C275" s="9">
        <v>47086.716999999997</v>
      </c>
      <c r="D275" s="9"/>
      <c r="E275">
        <f t="shared" si="19"/>
        <v>3465.0145460153258</v>
      </c>
      <c r="F275">
        <f t="shared" si="20"/>
        <v>3465</v>
      </c>
      <c r="G275">
        <f t="shared" si="21"/>
        <v>1.7326149994914886E-2</v>
      </c>
      <c r="I275">
        <f t="shared" si="26"/>
        <v>1.7326149994914886E-2</v>
      </c>
      <c r="Q275" s="2">
        <f t="shared" si="23"/>
        <v>32068.216999999997</v>
      </c>
      <c r="AA275" t="s">
        <v>53</v>
      </c>
      <c r="AB275">
        <v>13</v>
      </c>
      <c r="AD275" t="s">
        <v>68</v>
      </c>
      <c r="AF275" t="s">
        <v>58</v>
      </c>
    </row>
    <row r="276" spans="1:32" x14ac:dyDescent="0.2">
      <c r="A276" s="14" t="s">
        <v>111</v>
      </c>
      <c r="B276" s="37"/>
      <c r="C276" s="9">
        <v>47353.533000000003</v>
      </c>
      <c r="D276" s="9"/>
      <c r="E276">
        <f t="shared" si="19"/>
        <v>3689.0175487516726</v>
      </c>
      <c r="F276">
        <f t="shared" si="20"/>
        <v>3689</v>
      </c>
      <c r="G276">
        <f t="shared" si="21"/>
        <v>2.0902790005493443E-2</v>
      </c>
      <c r="I276">
        <f t="shared" si="26"/>
        <v>2.0902790005493443E-2</v>
      </c>
      <c r="Q276" s="2">
        <f t="shared" si="23"/>
        <v>32335.033000000003</v>
      </c>
      <c r="AA276" t="s">
        <v>53</v>
      </c>
      <c r="AB276">
        <v>6</v>
      </c>
      <c r="AD276" t="s">
        <v>41</v>
      </c>
      <c r="AF276" t="s">
        <v>35</v>
      </c>
    </row>
    <row r="277" spans="1:32" x14ac:dyDescent="0.2">
      <c r="A277" s="14" t="s">
        <v>111</v>
      </c>
      <c r="B277" s="37"/>
      <c r="C277" s="9">
        <v>47353.544999999998</v>
      </c>
      <c r="D277" s="9"/>
      <c r="E277">
        <f t="shared" ref="E277:E340" si="27">+(C277-C$7)/C$8</f>
        <v>3689.0276232450756</v>
      </c>
      <c r="F277">
        <f t="shared" ref="F277:F340" si="28">ROUND(2*E277,0)/2</f>
        <v>3689</v>
      </c>
      <c r="G277">
        <f t="shared" ref="G277:G340" si="29">+C277-(C$7+F277*C$8)</f>
        <v>3.2902790000662208E-2</v>
      </c>
      <c r="I277">
        <f t="shared" si="26"/>
        <v>3.2902790000662208E-2</v>
      </c>
      <c r="Q277" s="2">
        <f t="shared" ref="Q277:Q340" si="30">+C277-15018.5</f>
        <v>32335.044999999998</v>
      </c>
      <c r="AA277" t="s">
        <v>53</v>
      </c>
      <c r="AB277">
        <v>9</v>
      </c>
      <c r="AD277" t="s">
        <v>89</v>
      </c>
      <c r="AF277" t="s">
        <v>35</v>
      </c>
    </row>
    <row r="278" spans="1:32" x14ac:dyDescent="0.2">
      <c r="A278" s="14" t="s">
        <v>111</v>
      </c>
      <c r="B278" s="37"/>
      <c r="C278" s="9">
        <v>47365.449000000001</v>
      </c>
      <c r="D278" s="9"/>
      <c r="E278">
        <f t="shared" si="27"/>
        <v>3699.0215207046504</v>
      </c>
      <c r="F278">
        <f t="shared" si="28"/>
        <v>3699</v>
      </c>
      <c r="G278">
        <f t="shared" si="29"/>
        <v>2.5633889999880921E-2</v>
      </c>
      <c r="I278">
        <f t="shared" si="26"/>
        <v>2.5633889999880921E-2</v>
      </c>
      <c r="Q278" s="2">
        <f t="shared" si="30"/>
        <v>32346.949000000001</v>
      </c>
      <c r="AA278" t="s">
        <v>53</v>
      </c>
      <c r="AB278">
        <v>9</v>
      </c>
      <c r="AD278" t="s">
        <v>41</v>
      </c>
      <c r="AF278" t="s">
        <v>35</v>
      </c>
    </row>
    <row r="279" spans="1:32" x14ac:dyDescent="0.2">
      <c r="A279" s="14" t="s">
        <v>111</v>
      </c>
      <c r="B279" s="37"/>
      <c r="C279" s="9">
        <v>47377.368999999999</v>
      </c>
      <c r="D279" s="9"/>
      <c r="E279">
        <f t="shared" si="27"/>
        <v>3709.0288508220974</v>
      </c>
      <c r="F279">
        <f t="shared" si="28"/>
        <v>3709</v>
      </c>
      <c r="G279">
        <f t="shared" si="29"/>
        <v>3.4364989995083306E-2</v>
      </c>
      <c r="I279">
        <f t="shared" si="26"/>
        <v>3.4364989995083306E-2</v>
      </c>
      <c r="Q279" s="2">
        <f t="shared" si="30"/>
        <v>32358.868999999999</v>
      </c>
      <c r="AA279" t="s">
        <v>53</v>
      </c>
      <c r="AB279">
        <v>9</v>
      </c>
      <c r="AD279" t="s">
        <v>112</v>
      </c>
      <c r="AF279" t="s">
        <v>35</v>
      </c>
    </row>
    <row r="280" spans="1:32" x14ac:dyDescent="0.2">
      <c r="A280" s="14" t="s">
        <v>111</v>
      </c>
      <c r="B280" s="37"/>
      <c r="C280" s="9">
        <v>47384.5</v>
      </c>
      <c r="D280" s="9"/>
      <c r="E280">
        <f t="shared" si="27"/>
        <v>3715.0156185291057</v>
      </c>
      <c r="F280">
        <f t="shared" si="28"/>
        <v>3715</v>
      </c>
      <c r="G280">
        <f t="shared" si="29"/>
        <v>1.8603650001750793E-2</v>
      </c>
      <c r="I280">
        <f t="shared" si="26"/>
        <v>1.8603650001750793E-2</v>
      </c>
      <c r="Q280" s="2">
        <f t="shared" si="30"/>
        <v>32366</v>
      </c>
      <c r="AA280" t="s">
        <v>53</v>
      </c>
      <c r="AB280">
        <v>6</v>
      </c>
      <c r="AD280" t="s">
        <v>41</v>
      </c>
      <c r="AF280" t="s">
        <v>35</v>
      </c>
    </row>
    <row r="281" spans="1:32" x14ac:dyDescent="0.2">
      <c r="A281" s="14" t="s">
        <v>111</v>
      </c>
      <c r="B281" s="37"/>
      <c r="C281" s="9">
        <v>47396.423000000003</v>
      </c>
      <c r="D281" s="9"/>
      <c r="E281">
        <f t="shared" si="27"/>
        <v>3725.0254672699084</v>
      </c>
      <c r="F281">
        <f t="shared" si="28"/>
        <v>3725</v>
      </c>
      <c r="G281">
        <f t="shared" si="29"/>
        <v>3.0334750001202337E-2</v>
      </c>
      <c r="I281">
        <f t="shared" si="26"/>
        <v>3.0334750001202337E-2</v>
      </c>
      <c r="Q281" s="2">
        <f t="shared" si="30"/>
        <v>32377.923000000003</v>
      </c>
      <c r="AA281" t="s">
        <v>53</v>
      </c>
      <c r="AB281">
        <v>8</v>
      </c>
      <c r="AD281" t="s">
        <v>41</v>
      </c>
      <c r="AF281" t="s">
        <v>35</v>
      </c>
    </row>
    <row r="282" spans="1:32" x14ac:dyDescent="0.2">
      <c r="A282" s="14" t="s">
        <v>57</v>
      </c>
      <c r="B282" s="37"/>
      <c r="C282" s="9">
        <v>47447.637999999999</v>
      </c>
      <c r="D282" s="9"/>
      <c r="E282">
        <f t="shared" si="27"/>
        <v>3768.0225655891281</v>
      </c>
      <c r="F282">
        <f t="shared" si="28"/>
        <v>3768</v>
      </c>
      <c r="G282">
        <f t="shared" si="29"/>
        <v>2.6878479999140836E-2</v>
      </c>
      <c r="I282">
        <f t="shared" si="26"/>
        <v>2.6878479999140836E-2</v>
      </c>
      <c r="Q282" s="2">
        <f t="shared" si="30"/>
        <v>32429.137999999999</v>
      </c>
      <c r="AA282" t="s">
        <v>53</v>
      </c>
      <c r="AB282">
        <v>16</v>
      </c>
      <c r="AD282" t="s">
        <v>56</v>
      </c>
      <c r="AF282" t="s">
        <v>58</v>
      </c>
    </row>
    <row r="283" spans="1:32" x14ac:dyDescent="0.2">
      <c r="A283" s="14" t="s">
        <v>57</v>
      </c>
      <c r="B283" s="37"/>
      <c r="C283" s="9">
        <v>47464.31</v>
      </c>
      <c r="D283" s="9"/>
      <c r="E283">
        <f t="shared" si="27"/>
        <v>3782.0193950956796</v>
      </c>
      <c r="F283">
        <f t="shared" si="28"/>
        <v>3782</v>
      </c>
      <c r="G283">
        <f t="shared" si="29"/>
        <v>2.3102020000806078E-2</v>
      </c>
      <c r="I283">
        <f t="shared" si="26"/>
        <v>2.3102020000806078E-2</v>
      </c>
      <c r="Q283" s="2">
        <f t="shared" si="30"/>
        <v>32445.809999999998</v>
      </c>
      <c r="AA283" t="s">
        <v>53</v>
      </c>
      <c r="AB283">
        <v>10</v>
      </c>
      <c r="AD283" t="s">
        <v>61</v>
      </c>
      <c r="AF283" t="s">
        <v>58</v>
      </c>
    </row>
    <row r="284" spans="1:32" x14ac:dyDescent="0.2">
      <c r="A284" s="14" t="s">
        <v>113</v>
      </c>
      <c r="B284" s="37"/>
      <c r="C284" s="9">
        <v>47470.262000000002</v>
      </c>
      <c r="D284" s="9"/>
      <c r="E284">
        <f t="shared" si="27"/>
        <v>3787.0163438254699</v>
      </c>
      <c r="F284">
        <f t="shared" si="28"/>
        <v>3787</v>
      </c>
      <c r="G284">
        <f t="shared" si="29"/>
        <v>1.9467570004053414E-2</v>
      </c>
      <c r="I284">
        <f t="shared" si="26"/>
        <v>1.9467570004053414E-2</v>
      </c>
      <c r="Q284" s="2">
        <f t="shared" si="30"/>
        <v>32451.762000000002</v>
      </c>
      <c r="AA284" t="s">
        <v>53</v>
      </c>
      <c r="AB284">
        <v>7</v>
      </c>
      <c r="AD284" t="s">
        <v>41</v>
      </c>
      <c r="AF284" t="s">
        <v>35</v>
      </c>
    </row>
    <row r="285" spans="1:32" x14ac:dyDescent="0.2">
      <c r="A285" s="14" t="s">
        <v>57</v>
      </c>
      <c r="B285" s="37"/>
      <c r="C285" s="9">
        <v>47472.646000000001</v>
      </c>
      <c r="D285" s="9"/>
      <c r="E285">
        <f t="shared" si="27"/>
        <v>3789.0178098489582</v>
      </c>
      <c r="F285">
        <f t="shared" si="28"/>
        <v>3789</v>
      </c>
      <c r="G285">
        <f t="shared" si="29"/>
        <v>2.1213790001638699E-2</v>
      </c>
      <c r="I285">
        <f t="shared" si="26"/>
        <v>2.1213790001638699E-2</v>
      </c>
      <c r="Q285" s="2">
        <f t="shared" si="30"/>
        <v>32454.146000000001</v>
      </c>
      <c r="AA285" t="s">
        <v>53</v>
      </c>
      <c r="AB285">
        <v>13</v>
      </c>
      <c r="AD285" t="s">
        <v>114</v>
      </c>
      <c r="AF285" t="s">
        <v>58</v>
      </c>
    </row>
    <row r="286" spans="1:32" x14ac:dyDescent="0.2">
      <c r="A286" s="14" t="s">
        <v>57</v>
      </c>
      <c r="B286" s="37"/>
      <c r="C286" s="9">
        <v>47497.659</v>
      </c>
      <c r="D286" s="9"/>
      <c r="E286">
        <f t="shared" si="27"/>
        <v>3810.0172518143718</v>
      </c>
      <c r="F286">
        <f t="shared" si="28"/>
        <v>3810</v>
      </c>
      <c r="G286">
        <f t="shared" si="29"/>
        <v>2.0549100001517218E-2</v>
      </c>
      <c r="I286">
        <f t="shared" ref="I286:I316" si="31">+G286</f>
        <v>2.0549100001517218E-2</v>
      </c>
      <c r="Q286" s="2">
        <f t="shared" si="30"/>
        <v>32479.159</v>
      </c>
      <c r="AA286" t="s">
        <v>53</v>
      </c>
      <c r="AB286">
        <v>11</v>
      </c>
      <c r="AD286" t="s">
        <v>114</v>
      </c>
      <c r="AF286" t="s">
        <v>58</v>
      </c>
    </row>
    <row r="287" spans="1:32" x14ac:dyDescent="0.2">
      <c r="A287" s="14" t="s">
        <v>115</v>
      </c>
      <c r="B287" s="37"/>
      <c r="C287" s="9">
        <v>47714.444000000003</v>
      </c>
      <c r="D287" s="9"/>
      <c r="E287">
        <f t="shared" si="27"/>
        <v>3992.0171729143008</v>
      </c>
      <c r="F287">
        <f t="shared" si="28"/>
        <v>3992</v>
      </c>
      <c r="G287">
        <f t="shared" si="29"/>
        <v>2.0455120000406168E-2</v>
      </c>
      <c r="I287">
        <f t="shared" si="31"/>
        <v>2.0455120000406168E-2</v>
      </c>
      <c r="Q287" s="2">
        <f t="shared" si="30"/>
        <v>32695.944000000003</v>
      </c>
      <c r="AA287" t="s">
        <v>53</v>
      </c>
      <c r="AB287">
        <v>8</v>
      </c>
      <c r="AD287" t="s">
        <v>41</v>
      </c>
      <c r="AF287" t="s">
        <v>35</v>
      </c>
    </row>
    <row r="288" spans="1:32" x14ac:dyDescent="0.2">
      <c r="A288" s="14" t="s">
        <v>115</v>
      </c>
      <c r="B288" s="37"/>
      <c r="C288" s="9">
        <v>47770.432999999997</v>
      </c>
      <c r="D288" s="9"/>
      <c r="E288">
        <f t="shared" si="27"/>
        <v>4039.0222405272016</v>
      </c>
      <c r="F288">
        <f t="shared" si="28"/>
        <v>4039</v>
      </c>
      <c r="G288">
        <f t="shared" si="29"/>
        <v>2.6491289994737599E-2</v>
      </c>
      <c r="I288">
        <f t="shared" si="31"/>
        <v>2.6491289994737599E-2</v>
      </c>
      <c r="Q288" s="2">
        <f t="shared" si="30"/>
        <v>32751.932999999997</v>
      </c>
      <c r="AA288" t="s">
        <v>53</v>
      </c>
      <c r="AB288">
        <v>9</v>
      </c>
      <c r="AD288" t="s">
        <v>41</v>
      </c>
      <c r="AF288" t="s">
        <v>35</v>
      </c>
    </row>
    <row r="289" spans="1:32" x14ac:dyDescent="0.2">
      <c r="A289" s="14" t="s">
        <v>57</v>
      </c>
      <c r="B289" s="37"/>
      <c r="C289" s="9">
        <v>47772.822</v>
      </c>
      <c r="D289" s="9"/>
      <c r="E289">
        <f t="shared" si="27"/>
        <v>4041.0279042562797</v>
      </c>
      <c r="F289">
        <f t="shared" si="28"/>
        <v>4041</v>
      </c>
      <c r="G289">
        <f t="shared" si="29"/>
        <v>3.3237509996979497E-2</v>
      </c>
      <c r="I289">
        <f t="shared" si="31"/>
        <v>3.3237509996979497E-2</v>
      </c>
      <c r="Q289" s="2">
        <f t="shared" si="30"/>
        <v>32754.322</v>
      </c>
      <c r="AA289" t="s">
        <v>53</v>
      </c>
      <c r="AB289">
        <v>12</v>
      </c>
      <c r="AD289" t="s">
        <v>61</v>
      </c>
      <c r="AF289" t="s">
        <v>58</v>
      </c>
    </row>
    <row r="290" spans="1:32" x14ac:dyDescent="0.2">
      <c r="A290" s="14" t="s">
        <v>57</v>
      </c>
      <c r="B290" s="37"/>
      <c r="C290" s="9">
        <v>47790.68</v>
      </c>
      <c r="D290" s="9"/>
      <c r="E290">
        <f t="shared" si="27"/>
        <v>4056.0204295278736</v>
      </c>
      <c r="F290">
        <f t="shared" si="28"/>
        <v>4056</v>
      </c>
      <c r="G290">
        <f t="shared" si="29"/>
        <v>2.4334159999853E-2</v>
      </c>
      <c r="I290">
        <f t="shared" si="31"/>
        <v>2.4334159999853E-2</v>
      </c>
      <c r="Q290" s="2">
        <f t="shared" si="30"/>
        <v>32772.18</v>
      </c>
      <c r="AA290" t="s">
        <v>53</v>
      </c>
      <c r="AB290">
        <v>10</v>
      </c>
      <c r="AD290" t="s">
        <v>116</v>
      </c>
      <c r="AF290" t="s">
        <v>58</v>
      </c>
    </row>
    <row r="291" spans="1:32" x14ac:dyDescent="0.2">
      <c r="A291" s="14" t="s">
        <v>117</v>
      </c>
      <c r="B291" s="37"/>
      <c r="C291" s="9">
        <v>47838.328000000001</v>
      </c>
      <c r="D291" s="9"/>
      <c r="E291">
        <f t="shared" si="27"/>
        <v>4096.0228846819182</v>
      </c>
      <c r="F291">
        <f t="shared" si="28"/>
        <v>4096</v>
      </c>
      <c r="G291">
        <f t="shared" si="29"/>
        <v>2.7258560003247112E-2</v>
      </c>
      <c r="I291">
        <f t="shared" si="31"/>
        <v>2.7258560003247112E-2</v>
      </c>
      <c r="Q291" s="2">
        <f t="shared" si="30"/>
        <v>32819.828000000001</v>
      </c>
      <c r="AA291" t="s">
        <v>53</v>
      </c>
      <c r="AB291">
        <v>8</v>
      </c>
      <c r="AD291" t="s">
        <v>41</v>
      </c>
      <c r="AF291" t="s">
        <v>35</v>
      </c>
    </row>
    <row r="292" spans="1:32" x14ac:dyDescent="0.2">
      <c r="A292" s="14" t="s">
        <v>57</v>
      </c>
      <c r="B292" s="37"/>
      <c r="C292" s="9">
        <v>47852.616999999998</v>
      </c>
      <c r="D292" s="9"/>
      <c r="E292">
        <f t="shared" si="27"/>
        <v>4108.019087706095</v>
      </c>
      <c r="F292">
        <f t="shared" si="28"/>
        <v>4108</v>
      </c>
      <c r="G292">
        <f t="shared" si="29"/>
        <v>2.2735879996616859E-2</v>
      </c>
      <c r="I292">
        <f t="shared" si="31"/>
        <v>2.2735879996616859E-2</v>
      </c>
      <c r="Q292" s="2">
        <f t="shared" si="30"/>
        <v>32834.116999999998</v>
      </c>
      <c r="AA292" t="s">
        <v>53</v>
      </c>
      <c r="AB292">
        <v>11</v>
      </c>
      <c r="AD292" t="s">
        <v>114</v>
      </c>
      <c r="AF292" t="s">
        <v>58</v>
      </c>
    </row>
    <row r="293" spans="1:32" x14ac:dyDescent="0.2">
      <c r="A293" s="14" t="s">
        <v>118</v>
      </c>
      <c r="B293" s="37"/>
      <c r="C293" s="9">
        <v>48094.42</v>
      </c>
      <c r="D293" s="9"/>
      <c r="E293">
        <f t="shared" si="27"/>
        <v>4311.0226484770219</v>
      </c>
      <c r="F293">
        <f t="shared" si="28"/>
        <v>4311</v>
      </c>
      <c r="G293">
        <f t="shared" si="29"/>
        <v>2.6977210000040941E-2</v>
      </c>
      <c r="I293">
        <f t="shared" si="31"/>
        <v>2.6977210000040941E-2</v>
      </c>
      <c r="Q293" s="2">
        <f t="shared" si="30"/>
        <v>33075.919999999998</v>
      </c>
      <c r="AA293" t="s">
        <v>53</v>
      </c>
      <c r="AB293">
        <v>9</v>
      </c>
      <c r="AD293" t="s">
        <v>89</v>
      </c>
      <c r="AF293" t="s">
        <v>35</v>
      </c>
    </row>
    <row r="294" spans="1:32" x14ac:dyDescent="0.2">
      <c r="A294" s="14" t="s">
        <v>118</v>
      </c>
      <c r="B294" s="37"/>
      <c r="C294" s="9">
        <v>48144.453000000001</v>
      </c>
      <c r="D294" s="9"/>
      <c r="E294">
        <f t="shared" si="27"/>
        <v>4353.0274091956744</v>
      </c>
      <c r="F294">
        <f t="shared" si="28"/>
        <v>4353</v>
      </c>
      <c r="G294">
        <f t="shared" si="29"/>
        <v>3.2647830004862044E-2</v>
      </c>
      <c r="I294">
        <f t="shared" si="31"/>
        <v>3.2647830004862044E-2</v>
      </c>
      <c r="Q294" s="2">
        <f t="shared" si="30"/>
        <v>33125.953000000001</v>
      </c>
      <c r="AA294" t="s">
        <v>53</v>
      </c>
      <c r="AB294">
        <v>8</v>
      </c>
      <c r="AD294" t="s">
        <v>41</v>
      </c>
      <c r="AF294" t="s">
        <v>35</v>
      </c>
    </row>
    <row r="295" spans="1:32" x14ac:dyDescent="0.2">
      <c r="A295" s="14" t="s">
        <v>57</v>
      </c>
      <c r="B295" s="37"/>
      <c r="C295" s="9">
        <v>48176.612000000001</v>
      </c>
      <c r="D295" s="9"/>
      <c r="E295">
        <f t="shared" si="27"/>
        <v>4380.0262119848549</v>
      </c>
      <c r="F295">
        <f t="shared" si="28"/>
        <v>4380</v>
      </c>
      <c r="G295">
        <f t="shared" si="29"/>
        <v>3.1221800003550015E-2</v>
      </c>
      <c r="I295">
        <f t="shared" si="31"/>
        <v>3.1221800003550015E-2</v>
      </c>
      <c r="Q295" s="2">
        <f t="shared" si="30"/>
        <v>33158.112000000001</v>
      </c>
      <c r="AA295" t="s">
        <v>53</v>
      </c>
      <c r="AB295">
        <v>16</v>
      </c>
      <c r="AD295" t="s">
        <v>61</v>
      </c>
      <c r="AF295" t="s">
        <v>58</v>
      </c>
    </row>
    <row r="296" spans="1:32" x14ac:dyDescent="0.2">
      <c r="A296" s="14" t="s">
        <v>57</v>
      </c>
      <c r="B296" s="37"/>
      <c r="C296" s="9">
        <v>48176.616999999998</v>
      </c>
      <c r="D296" s="9"/>
      <c r="E296">
        <f t="shared" si="27"/>
        <v>4380.0304096904392</v>
      </c>
      <c r="F296">
        <f t="shared" si="28"/>
        <v>4380</v>
      </c>
      <c r="G296">
        <f t="shared" si="29"/>
        <v>3.6221800000930671E-2</v>
      </c>
      <c r="I296">
        <f t="shared" si="31"/>
        <v>3.6221800000930671E-2</v>
      </c>
      <c r="Q296" s="2">
        <f t="shared" si="30"/>
        <v>33158.116999999998</v>
      </c>
      <c r="AA296" t="s">
        <v>53</v>
      </c>
      <c r="AB296">
        <v>10</v>
      </c>
      <c r="AD296" t="s">
        <v>80</v>
      </c>
      <c r="AF296" t="s">
        <v>58</v>
      </c>
    </row>
    <row r="297" spans="1:32" x14ac:dyDescent="0.2">
      <c r="A297" s="14" t="s">
        <v>119</v>
      </c>
      <c r="B297" s="37"/>
      <c r="C297" s="9">
        <v>48474.411</v>
      </c>
      <c r="D297" s="9">
        <v>6.0000000000000001E-3</v>
      </c>
      <c r="E297">
        <f t="shared" si="27"/>
        <v>4630.0407171565075</v>
      </c>
      <c r="F297">
        <f t="shared" si="28"/>
        <v>4630</v>
      </c>
      <c r="G297">
        <f t="shared" si="29"/>
        <v>4.8499299999093637E-2</v>
      </c>
      <c r="I297">
        <f t="shared" si="31"/>
        <v>4.8499299999093637E-2</v>
      </c>
      <c r="Q297" s="2">
        <f t="shared" si="30"/>
        <v>33455.911</v>
      </c>
      <c r="AA297" t="s">
        <v>53</v>
      </c>
      <c r="AB297">
        <v>7</v>
      </c>
      <c r="AD297" t="s">
        <v>41</v>
      </c>
      <c r="AF297" t="s">
        <v>35</v>
      </c>
    </row>
    <row r="298" spans="1:32" x14ac:dyDescent="0.2">
      <c r="A298" s="14" t="s">
        <v>57</v>
      </c>
      <c r="B298" s="37"/>
      <c r="C298" s="9">
        <v>48482.724999999999</v>
      </c>
      <c r="D298" s="9"/>
      <c r="E298">
        <f t="shared" si="27"/>
        <v>4637.0206620052031</v>
      </c>
      <c r="F298">
        <f t="shared" si="28"/>
        <v>4637</v>
      </c>
      <c r="G298">
        <f t="shared" si="29"/>
        <v>2.4611069995444268E-2</v>
      </c>
      <c r="I298">
        <f t="shared" si="31"/>
        <v>2.4611069995444268E-2</v>
      </c>
      <c r="Q298" s="2">
        <f t="shared" si="30"/>
        <v>33464.224999999999</v>
      </c>
      <c r="AA298" t="s">
        <v>53</v>
      </c>
      <c r="AB298">
        <v>12</v>
      </c>
      <c r="AD298" t="s">
        <v>56</v>
      </c>
      <c r="AF298" t="s">
        <v>58</v>
      </c>
    </row>
    <row r="299" spans="1:32" x14ac:dyDescent="0.2">
      <c r="A299" s="14" t="s">
        <v>120</v>
      </c>
      <c r="B299" s="37"/>
      <c r="C299" s="9">
        <v>48505.364000000001</v>
      </c>
      <c r="D299" s="9">
        <v>7.0000000000000001E-3</v>
      </c>
      <c r="E299">
        <f t="shared" si="27"/>
        <v>4656.027033358303</v>
      </c>
      <c r="F299">
        <f t="shared" si="28"/>
        <v>4656</v>
      </c>
      <c r="G299">
        <f t="shared" si="29"/>
        <v>3.2200159999774769E-2</v>
      </c>
      <c r="I299">
        <f t="shared" si="31"/>
        <v>3.2200159999774769E-2</v>
      </c>
      <c r="Q299" s="2">
        <f t="shared" si="30"/>
        <v>33486.864000000001</v>
      </c>
      <c r="AA299" t="s">
        <v>53</v>
      </c>
      <c r="AB299">
        <v>8</v>
      </c>
      <c r="AD299" t="s">
        <v>41</v>
      </c>
      <c r="AF299" t="s">
        <v>35</v>
      </c>
    </row>
    <row r="300" spans="1:32" x14ac:dyDescent="0.2">
      <c r="A300" s="14" t="s">
        <v>120</v>
      </c>
      <c r="B300" s="37"/>
      <c r="C300" s="9">
        <v>48524.434000000001</v>
      </c>
      <c r="D300" s="9">
        <v>6.0000000000000001E-3</v>
      </c>
      <c r="E300">
        <f t="shared" si="27"/>
        <v>4672.0370824639858</v>
      </c>
      <c r="F300">
        <f t="shared" si="28"/>
        <v>4672</v>
      </c>
      <c r="G300">
        <f t="shared" si="29"/>
        <v>4.4169920001877472E-2</v>
      </c>
      <c r="I300">
        <f t="shared" si="31"/>
        <v>4.4169920001877472E-2</v>
      </c>
      <c r="Q300" s="2">
        <f t="shared" si="30"/>
        <v>33505.934000000001</v>
      </c>
      <c r="AA300" t="s">
        <v>53</v>
      </c>
      <c r="AB300">
        <v>9</v>
      </c>
      <c r="AD300" t="s">
        <v>41</v>
      </c>
      <c r="AF300" t="s">
        <v>35</v>
      </c>
    </row>
    <row r="301" spans="1:32" x14ac:dyDescent="0.2">
      <c r="A301" s="14" t="s">
        <v>121</v>
      </c>
      <c r="B301" s="37"/>
      <c r="C301" s="9">
        <v>48598.273000000001</v>
      </c>
      <c r="D301" s="9">
        <v>6.0000000000000001E-3</v>
      </c>
      <c r="E301">
        <f t="shared" si="27"/>
        <v>4734.0279590195478</v>
      </c>
      <c r="F301">
        <f t="shared" si="28"/>
        <v>4734</v>
      </c>
      <c r="G301">
        <f t="shared" si="29"/>
        <v>3.3302740004728548E-2</v>
      </c>
      <c r="I301">
        <f t="shared" si="31"/>
        <v>3.3302740004728548E-2</v>
      </c>
      <c r="Q301" s="2">
        <f t="shared" si="30"/>
        <v>33579.773000000001</v>
      </c>
      <c r="AA301" t="s">
        <v>53</v>
      </c>
      <c r="AB301">
        <v>9</v>
      </c>
      <c r="AD301" t="s">
        <v>41</v>
      </c>
      <c r="AF301" t="s">
        <v>35</v>
      </c>
    </row>
    <row r="302" spans="1:32" x14ac:dyDescent="0.2">
      <c r="A302" s="14" t="s">
        <v>122</v>
      </c>
      <c r="B302" s="37"/>
      <c r="C302" s="9">
        <v>48817.461000000003</v>
      </c>
      <c r="D302" s="9">
        <v>5.0000000000000001E-3</v>
      </c>
      <c r="E302">
        <f t="shared" si="27"/>
        <v>4918.0452974241925</v>
      </c>
      <c r="F302">
        <f t="shared" si="28"/>
        <v>4918</v>
      </c>
      <c r="G302">
        <f t="shared" si="29"/>
        <v>5.3954980001435615E-2</v>
      </c>
      <c r="I302">
        <f t="shared" si="31"/>
        <v>5.3954980001435615E-2</v>
      </c>
      <c r="Q302" s="2">
        <f t="shared" si="30"/>
        <v>33798.961000000003</v>
      </c>
      <c r="AA302" t="s">
        <v>53</v>
      </c>
      <c r="AB302">
        <v>9</v>
      </c>
      <c r="AD302" t="s">
        <v>41</v>
      </c>
      <c r="AF302" t="s">
        <v>35</v>
      </c>
    </row>
    <row r="303" spans="1:32" x14ac:dyDescent="0.2">
      <c r="A303" s="14" t="s">
        <v>123</v>
      </c>
      <c r="B303" s="37"/>
      <c r="C303" s="9">
        <v>48893.680999999997</v>
      </c>
      <c r="D303" s="9"/>
      <c r="E303">
        <f t="shared" si="27"/>
        <v>4982.0351213798867</v>
      </c>
      <c r="F303">
        <f t="shared" si="28"/>
        <v>4982</v>
      </c>
      <c r="G303">
        <f t="shared" si="29"/>
        <v>4.1834019997622818E-2</v>
      </c>
      <c r="I303">
        <f t="shared" si="31"/>
        <v>4.1834019997622818E-2</v>
      </c>
      <c r="Q303" s="2">
        <f t="shared" si="30"/>
        <v>33875.180999999997</v>
      </c>
      <c r="AB303">
        <v>20</v>
      </c>
      <c r="AD303" t="s">
        <v>56</v>
      </c>
      <c r="AF303" t="s">
        <v>58</v>
      </c>
    </row>
    <row r="304" spans="1:32" x14ac:dyDescent="0.2">
      <c r="A304" s="14" t="s">
        <v>124</v>
      </c>
      <c r="B304" s="37"/>
      <c r="C304" s="9">
        <v>49166.442000000003</v>
      </c>
      <c r="D304" s="9">
        <v>4.0000000000000001E-3</v>
      </c>
      <c r="E304">
        <f t="shared" si="27"/>
        <v>5211.029196058199</v>
      </c>
      <c r="F304">
        <f t="shared" si="28"/>
        <v>5211</v>
      </c>
      <c r="G304">
        <f t="shared" si="29"/>
        <v>3.4776210006384645E-2</v>
      </c>
      <c r="I304">
        <f t="shared" si="31"/>
        <v>3.4776210006384645E-2</v>
      </c>
      <c r="Q304" s="2">
        <f t="shared" si="30"/>
        <v>34147.942000000003</v>
      </c>
      <c r="AA304" t="s">
        <v>53</v>
      </c>
      <c r="AB304">
        <v>8</v>
      </c>
      <c r="AD304" t="s">
        <v>41</v>
      </c>
      <c r="AF304" t="s">
        <v>35</v>
      </c>
    </row>
    <row r="305" spans="1:32" x14ac:dyDescent="0.2">
      <c r="A305" s="14" t="s">
        <v>123</v>
      </c>
      <c r="B305" s="37"/>
      <c r="C305" s="9">
        <v>49199.800999999999</v>
      </c>
      <c r="D305" s="9"/>
      <c r="E305">
        <f t="shared" si="27"/>
        <v>5239.0354481880595</v>
      </c>
      <c r="F305">
        <f t="shared" si="28"/>
        <v>5239</v>
      </c>
      <c r="G305">
        <f t="shared" si="29"/>
        <v>4.2223290001857094E-2</v>
      </c>
      <c r="I305">
        <f t="shared" si="31"/>
        <v>4.2223290001857094E-2</v>
      </c>
      <c r="Q305" s="2">
        <f t="shared" si="30"/>
        <v>34181.300999999999</v>
      </c>
      <c r="AB305">
        <v>12</v>
      </c>
      <c r="AD305" t="s">
        <v>80</v>
      </c>
      <c r="AF305" t="s">
        <v>58</v>
      </c>
    </row>
    <row r="306" spans="1:32" x14ac:dyDescent="0.2">
      <c r="A306" s="14" t="s">
        <v>125</v>
      </c>
      <c r="B306" s="37"/>
      <c r="C306" s="9">
        <v>49216.464999999997</v>
      </c>
      <c r="D306" s="9">
        <v>3.0000000000000001E-3</v>
      </c>
      <c r="E306">
        <f t="shared" si="27"/>
        <v>5253.0255613656718</v>
      </c>
      <c r="F306">
        <f t="shared" si="28"/>
        <v>5253</v>
      </c>
      <c r="G306">
        <f t="shared" si="29"/>
        <v>3.0446829994616564E-2</v>
      </c>
      <c r="I306">
        <f t="shared" si="31"/>
        <v>3.0446829994616564E-2</v>
      </c>
      <c r="Q306" s="2">
        <f t="shared" si="30"/>
        <v>34197.964999999997</v>
      </c>
      <c r="AA306" t="s">
        <v>53</v>
      </c>
      <c r="AB306">
        <v>7</v>
      </c>
      <c r="AD306" t="s">
        <v>89</v>
      </c>
      <c r="AF306" t="s">
        <v>35</v>
      </c>
    </row>
    <row r="307" spans="1:32" x14ac:dyDescent="0.2">
      <c r="A307" s="14" t="s">
        <v>123</v>
      </c>
      <c r="B307" s="37"/>
      <c r="C307" s="9">
        <v>49223.618000000002</v>
      </c>
      <c r="D307" s="9"/>
      <c r="E307">
        <f t="shared" si="27"/>
        <v>5259.0307989772627</v>
      </c>
      <c r="F307">
        <f t="shared" si="28"/>
        <v>5259</v>
      </c>
      <c r="G307">
        <f t="shared" si="29"/>
        <v>3.6685490005766042E-2</v>
      </c>
      <c r="I307">
        <f t="shared" si="31"/>
        <v>3.6685490005766042E-2</v>
      </c>
      <c r="Q307" s="2">
        <f t="shared" si="30"/>
        <v>34205.118000000002</v>
      </c>
      <c r="AB307">
        <v>10</v>
      </c>
      <c r="AD307" t="s">
        <v>100</v>
      </c>
      <c r="AF307" t="s">
        <v>58</v>
      </c>
    </row>
    <row r="308" spans="1:32" x14ac:dyDescent="0.2">
      <c r="A308" s="14" t="s">
        <v>123</v>
      </c>
      <c r="B308" s="37"/>
      <c r="C308" s="9">
        <v>49254.597999999998</v>
      </c>
      <c r="D308" s="9"/>
      <c r="E308">
        <f t="shared" si="27"/>
        <v>5285.0397827892193</v>
      </c>
      <c r="F308">
        <f t="shared" si="28"/>
        <v>5285</v>
      </c>
      <c r="G308">
        <f t="shared" si="29"/>
        <v>4.7386350001033861E-2</v>
      </c>
      <c r="I308">
        <f t="shared" si="31"/>
        <v>4.7386350001033861E-2</v>
      </c>
      <c r="Q308" s="2">
        <f t="shared" si="30"/>
        <v>34236.097999999998</v>
      </c>
      <c r="AB308">
        <v>12</v>
      </c>
      <c r="AD308" t="s">
        <v>61</v>
      </c>
      <c r="AF308" t="s">
        <v>58</v>
      </c>
    </row>
    <row r="309" spans="1:32" x14ac:dyDescent="0.2">
      <c r="A309" s="14" t="s">
        <v>126</v>
      </c>
      <c r="B309" s="37"/>
      <c r="C309" s="9">
        <v>49540.468999999997</v>
      </c>
      <c r="D309" s="9"/>
      <c r="E309">
        <f t="shared" si="27"/>
        <v>5525.0402415144854</v>
      </c>
      <c r="F309">
        <f t="shared" si="28"/>
        <v>5525</v>
      </c>
      <c r="G309">
        <f t="shared" si="29"/>
        <v>4.7932749999745283E-2</v>
      </c>
      <c r="I309">
        <f t="shared" si="31"/>
        <v>4.7932749999745283E-2</v>
      </c>
      <c r="Q309" s="2">
        <f t="shared" si="30"/>
        <v>34521.968999999997</v>
      </c>
      <c r="AA309" t="s">
        <v>53</v>
      </c>
      <c r="AF309" t="s">
        <v>55</v>
      </c>
    </row>
    <row r="310" spans="1:32" x14ac:dyDescent="0.2">
      <c r="A310" s="14" t="s">
        <v>127</v>
      </c>
      <c r="B310" s="37"/>
      <c r="C310" s="9">
        <v>49546.425999999999</v>
      </c>
      <c r="D310" s="9">
        <v>6.0000000000000001E-3</v>
      </c>
      <c r="E310">
        <f t="shared" si="27"/>
        <v>5530.0413879498592</v>
      </c>
      <c r="F310">
        <f t="shared" si="28"/>
        <v>5530</v>
      </c>
      <c r="G310">
        <f t="shared" si="29"/>
        <v>4.9298300000373274E-2</v>
      </c>
      <c r="I310">
        <f t="shared" si="31"/>
        <v>4.9298300000373274E-2</v>
      </c>
      <c r="Q310" s="2">
        <f t="shared" si="30"/>
        <v>34527.925999999999</v>
      </c>
      <c r="AA310" t="s">
        <v>53</v>
      </c>
      <c r="AB310">
        <v>8</v>
      </c>
      <c r="AD310" t="s">
        <v>41</v>
      </c>
      <c r="AF310" t="s">
        <v>35</v>
      </c>
    </row>
    <row r="311" spans="1:32" x14ac:dyDescent="0.2">
      <c r="A311" s="14" t="s">
        <v>123</v>
      </c>
      <c r="B311" s="37"/>
      <c r="C311" s="9">
        <v>49597.633999999998</v>
      </c>
      <c r="D311" s="9"/>
      <c r="E311">
        <f t="shared" si="27"/>
        <v>5573.0326094812608</v>
      </c>
      <c r="F311">
        <f t="shared" si="28"/>
        <v>5573</v>
      </c>
      <c r="G311">
        <f t="shared" si="29"/>
        <v>3.8842030000523664E-2</v>
      </c>
      <c r="I311">
        <f t="shared" si="31"/>
        <v>3.8842030000523664E-2</v>
      </c>
      <c r="Q311" s="2">
        <f t="shared" si="30"/>
        <v>34579.133999999998</v>
      </c>
      <c r="AB311">
        <v>15</v>
      </c>
      <c r="AD311" t="s">
        <v>56</v>
      </c>
      <c r="AF311" t="s">
        <v>58</v>
      </c>
    </row>
    <row r="312" spans="1:32" x14ac:dyDescent="0.2">
      <c r="A312" s="14" t="s">
        <v>128</v>
      </c>
      <c r="B312" s="37"/>
      <c r="C312" s="9">
        <v>49633.362000000001</v>
      </c>
      <c r="D312" s="9">
        <v>6.0000000000000001E-3</v>
      </c>
      <c r="E312">
        <f t="shared" si="27"/>
        <v>5603.0277345178574</v>
      </c>
      <c r="F312">
        <f t="shared" si="28"/>
        <v>5603</v>
      </c>
      <c r="G312">
        <f t="shared" si="29"/>
        <v>3.3035330001439434E-2</v>
      </c>
      <c r="I312">
        <f t="shared" si="31"/>
        <v>3.3035330001439434E-2</v>
      </c>
      <c r="Q312" s="2">
        <f t="shared" si="30"/>
        <v>34614.862000000001</v>
      </c>
      <c r="AA312" t="s">
        <v>53</v>
      </c>
      <c r="AB312">
        <v>9</v>
      </c>
      <c r="AD312" t="s">
        <v>41</v>
      </c>
      <c r="AF312" t="s">
        <v>35</v>
      </c>
    </row>
    <row r="313" spans="1:32" x14ac:dyDescent="0.2">
      <c r="A313" s="14" t="s">
        <v>123</v>
      </c>
      <c r="B313" s="37"/>
      <c r="C313" s="9">
        <v>49634.559999999998</v>
      </c>
      <c r="D313" s="9"/>
      <c r="E313">
        <f t="shared" si="27"/>
        <v>5604.0335047763028</v>
      </c>
      <c r="F313">
        <f t="shared" si="28"/>
        <v>5604</v>
      </c>
      <c r="G313">
        <f t="shared" si="29"/>
        <v>3.9908439997816458E-2</v>
      </c>
      <c r="I313">
        <f t="shared" si="31"/>
        <v>3.9908439997816458E-2</v>
      </c>
      <c r="Q313" s="2">
        <f t="shared" si="30"/>
        <v>34616.06</v>
      </c>
      <c r="AB313">
        <v>11</v>
      </c>
      <c r="AD313" t="s">
        <v>129</v>
      </c>
      <c r="AF313" t="s">
        <v>58</v>
      </c>
    </row>
    <row r="314" spans="1:32" x14ac:dyDescent="0.2">
      <c r="A314" s="55" t="s">
        <v>1022</v>
      </c>
      <c r="B314" s="59" t="s">
        <v>145</v>
      </c>
      <c r="C314" s="56">
        <v>49920.439299999998</v>
      </c>
      <c r="D314" s="56" t="s">
        <v>159</v>
      </c>
      <c r="E314" s="14">
        <f t="shared" si="27"/>
        <v>5844.0409316928426</v>
      </c>
      <c r="F314">
        <f t="shared" si="28"/>
        <v>5844</v>
      </c>
      <c r="G314">
        <f t="shared" si="29"/>
        <v>4.8754839997855015E-2</v>
      </c>
      <c r="I314">
        <f t="shared" si="31"/>
        <v>4.8754839997855015E-2</v>
      </c>
      <c r="Q314" s="2">
        <f t="shared" si="30"/>
        <v>34901.939299999998</v>
      </c>
    </row>
    <row r="315" spans="1:32" x14ac:dyDescent="0.2">
      <c r="A315" s="55" t="s">
        <v>1022</v>
      </c>
      <c r="B315" s="59" t="s">
        <v>145</v>
      </c>
      <c r="C315" s="56">
        <v>49920.440699999999</v>
      </c>
      <c r="D315" s="56" t="s">
        <v>159</v>
      </c>
      <c r="E315" s="14">
        <f t="shared" si="27"/>
        <v>5844.042107050408</v>
      </c>
      <c r="F315">
        <f t="shared" si="28"/>
        <v>5844</v>
      </c>
      <c r="G315">
        <f t="shared" si="29"/>
        <v>5.0154839998867828E-2</v>
      </c>
      <c r="I315">
        <f t="shared" si="31"/>
        <v>5.0154839998867828E-2</v>
      </c>
      <c r="Q315" s="2">
        <f t="shared" si="30"/>
        <v>34901.940699999999</v>
      </c>
    </row>
    <row r="316" spans="1:32" x14ac:dyDescent="0.2">
      <c r="A316" s="14" t="s">
        <v>123</v>
      </c>
      <c r="B316" s="37"/>
      <c r="C316" s="9">
        <v>49928.773000000001</v>
      </c>
      <c r="D316" s="9"/>
      <c r="E316">
        <f t="shared" si="27"/>
        <v>5851.0374155015515</v>
      </c>
      <c r="F316">
        <f t="shared" si="28"/>
        <v>5851</v>
      </c>
      <c r="G316">
        <f t="shared" si="29"/>
        <v>4.4566609998582862E-2</v>
      </c>
      <c r="I316">
        <f t="shared" si="31"/>
        <v>4.4566609998582862E-2</v>
      </c>
      <c r="Q316" s="2">
        <f t="shared" si="30"/>
        <v>34910.273000000001</v>
      </c>
      <c r="AB316">
        <v>13</v>
      </c>
      <c r="AD316" t="s">
        <v>56</v>
      </c>
      <c r="AF316" t="s">
        <v>58</v>
      </c>
    </row>
    <row r="317" spans="1:32" x14ac:dyDescent="0.2">
      <c r="A317" s="14" t="s">
        <v>130</v>
      </c>
      <c r="B317" s="37"/>
      <c r="C317" s="9">
        <v>49939.491199999997</v>
      </c>
      <c r="D317" s="9"/>
      <c r="E317">
        <f t="shared" si="27"/>
        <v>5860.0357851043027</v>
      </c>
      <c r="F317">
        <f t="shared" si="28"/>
        <v>5860</v>
      </c>
      <c r="G317">
        <f t="shared" si="29"/>
        <v>4.2624599998816848E-2</v>
      </c>
      <c r="J317">
        <f>+G317</f>
        <v>4.2624599998816848E-2</v>
      </c>
      <c r="Q317" s="2">
        <f t="shared" si="30"/>
        <v>34920.991199999997</v>
      </c>
      <c r="AA317" t="s">
        <v>82</v>
      </c>
      <c r="AF317" t="s">
        <v>55</v>
      </c>
    </row>
    <row r="318" spans="1:32" x14ac:dyDescent="0.2">
      <c r="A318" s="14" t="s">
        <v>131</v>
      </c>
      <c r="B318" s="37"/>
      <c r="C318" s="9">
        <v>49945.453999999998</v>
      </c>
      <c r="D318" s="9">
        <v>6.0000000000000001E-3</v>
      </c>
      <c r="E318">
        <f t="shared" si="27"/>
        <v>5865.0418008781562</v>
      </c>
      <c r="F318">
        <f t="shared" si="28"/>
        <v>5865</v>
      </c>
      <c r="G318">
        <f t="shared" si="29"/>
        <v>4.9790149998443667E-2</v>
      </c>
      <c r="I318">
        <f t="shared" ref="I318:I334" si="32">+G318</f>
        <v>4.9790149998443667E-2</v>
      </c>
      <c r="Q318" s="2">
        <f t="shared" si="30"/>
        <v>34926.953999999998</v>
      </c>
      <c r="AA318" t="s">
        <v>53</v>
      </c>
      <c r="AB318">
        <v>11</v>
      </c>
      <c r="AD318" t="s">
        <v>41</v>
      </c>
      <c r="AF318" t="s">
        <v>35</v>
      </c>
    </row>
    <row r="319" spans="1:32" x14ac:dyDescent="0.2">
      <c r="A319" s="14" t="s">
        <v>123</v>
      </c>
      <c r="B319" s="37"/>
      <c r="C319" s="9">
        <v>49946.637999999999</v>
      </c>
      <c r="D319" s="9"/>
      <c r="E319">
        <f t="shared" si="27"/>
        <v>5866.0358175609645</v>
      </c>
      <c r="F319">
        <f t="shared" si="28"/>
        <v>5866</v>
      </c>
      <c r="G319">
        <f t="shared" si="29"/>
        <v>4.2663259999244474E-2</v>
      </c>
      <c r="I319">
        <f t="shared" si="32"/>
        <v>4.2663259999244474E-2</v>
      </c>
      <c r="Q319" s="2">
        <f t="shared" si="30"/>
        <v>34928.137999999999</v>
      </c>
      <c r="AA319" t="s">
        <v>132</v>
      </c>
      <c r="AB319">
        <v>12</v>
      </c>
      <c r="AD319" t="s">
        <v>100</v>
      </c>
      <c r="AF319" t="s">
        <v>58</v>
      </c>
    </row>
    <row r="320" spans="1:32" x14ac:dyDescent="0.2">
      <c r="A320" s="14" t="s">
        <v>131</v>
      </c>
      <c r="B320" s="37"/>
      <c r="C320" s="9">
        <v>50013.343999999997</v>
      </c>
      <c r="D320" s="9">
        <v>5.0000000000000001E-3</v>
      </c>
      <c r="E320">
        <f t="shared" si="27"/>
        <v>5922.038247327283</v>
      </c>
      <c r="F320">
        <f t="shared" si="28"/>
        <v>5922</v>
      </c>
      <c r="G320">
        <f t="shared" si="29"/>
        <v>4.5557419995020609E-2</v>
      </c>
      <c r="I320">
        <f t="shared" si="32"/>
        <v>4.5557419995020609E-2</v>
      </c>
      <c r="Q320" s="2">
        <f t="shared" si="30"/>
        <v>34994.843999999997</v>
      </c>
      <c r="AA320" t="s">
        <v>53</v>
      </c>
      <c r="AB320">
        <v>9</v>
      </c>
      <c r="AD320" t="s">
        <v>41</v>
      </c>
      <c r="AF320" t="s">
        <v>35</v>
      </c>
    </row>
    <row r="321" spans="1:32" x14ac:dyDescent="0.2">
      <c r="A321" s="14" t="s">
        <v>123</v>
      </c>
      <c r="B321" s="37"/>
      <c r="C321" s="9">
        <v>50033.591999999997</v>
      </c>
      <c r="D321" s="9"/>
      <c r="E321">
        <f t="shared" si="27"/>
        <v>5939.0372758690692</v>
      </c>
      <c r="F321">
        <f t="shared" si="28"/>
        <v>5939</v>
      </c>
      <c r="G321">
        <f t="shared" si="29"/>
        <v>4.4400289996701758E-2</v>
      </c>
      <c r="I321">
        <f t="shared" si="32"/>
        <v>4.4400289996701758E-2</v>
      </c>
      <c r="Q321" s="2">
        <f t="shared" si="30"/>
        <v>35015.091999999997</v>
      </c>
      <c r="AB321">
        <v>21</v>
      </c>
      <c r="AD321" t="s">
        <v>133</v>
      </c>
      <c r="AF321" t="s">
        <v>58</v>
      </c>
    </row>
    <row r="322" spans="1:32" x14ac:dyDescent="0.2">
      <c r="A322" s="14" t="s">
        <v>134</v>
      </c>
      <c r="B322" s="37"/>
      <c r="C322" s="9">
        <v>50300.411</v>
      </c>
      <c r="D322" s="9">
        <v>4.0000000000000001E-3</v>
      </c>
      <c r="E322">
        <f t="shared" si="27"/>
        <v>6163.0427972287653</v>
      </c>
      <c r="F322">
        <f t="shared" si="28"/>
        <v>6163</v>
      </c>
      <c r="G322">
        <f t="shared" si="29"/>
        <v>5.097692999697756E-2</v>
      </c>
      <c r="I322">
        <f t="shared" si="32"/>
        <v>5.097692999697756E-2</v>
      </c>
      <c r="Q322" s="2">
        <f t="shared" si="30"/>
        <v>35281.911</v>
      </c>
      <c r="AA322" t="s">
        <v>53</v>
      </c>
      <c r="AB322">
        <v>6</v>
      </c>
      <c r="AD322" t="s">
        <v>41</v>
      </c>
      <c r="AF322" t="s">
        <v>35</v>
      </c>
    </row>
    <row r="323" spans="1:32" x14ac:dyDescent="0.2">
      <c r="A323" s="14" t="s">
        <v>123</v>
      </c>
      <c r="B323" s="37"/>
      <c r="C323" s="9">
        <v>50301.603000000003</v>
      </c>
      <c r="D323" s="9"/>
      <c r="E323">
        <f t="shared" si="27"/>
        <v>6164.0435302405131</v>
      </c>
      <c r="F323">
        <f t="shared" si="28"/>
        <v>6164</v>
      </c>
      <c r="G323">
        <f t="shared" si="29"/>
        <v>5.1850040006684139E-2</v>
      </c>
      <c r="I323">
        <f t="shared" si="32"/>
        <v>5.1850040006684139E-2</v>
      </c>
      <c r="Q323" s="2">
        <f t="shared" si="30"/>
        <v>35283.103000000003</v>
      </c>
      <c r="AA323" t="s">
        <v>132</v>
      </c>
      <c r="AB323">
        <v>8</v>
      </c>
      <c r="AD323" t="s">
        <v>100</v>
      </c>
      <c r="AF323" t="s">
        <v>58</v>
      </c>
    </row>
    <row r="324" spans="1:32" x14ac:dyDescent="0.2">
      <c r="A324" s="14" t="s">
        <v>123</v>
      </c>
      <c r="B324" s="37"/>
      <c r="C324" s="9">
        <v>50320.661</v>
      </c>
      <c r="D324" s="9"/>
      <c r="E324">
        <f t="shared" si="27"/>
        <v>6180.043504852787</v>
      </c>
      <c r="F324">
        <f t="shared" si="28"/>
        <v>6180</v>
      </c>
      <c r="G324">
        <f t="shared" si="29"/>
        <v>5.1819799999066163E-2</v>
      </c>
      <c r="I324">
        <f t="shared" si="32"/>
        <v>5.1819799999066163E-2</v>
      </c>
      <c r="Q324" s="2">
        <f t="shared" si="30"/>
        <v>35302.161</v>
      </c>
      <c r="AB324">
        <v>12</v>
      </c>
      <c r="AD324" t="s">
        <v>80</v>
      </c>
      <c r="AF324" t="s">
        <v>58</v>
      </c>
    </row>
    <row r="325" spans="1:32" x14ac:dyDescent="0.2">
      <c r="A325" s="14" t="s">
        <v>134</v>
      </c>
      <c r="B325" s="37"/>
      <c r="C325" s="9">
        <v>50331.379000000001</v>
      </c>
      <c r="D325" s="9">
        <v>4.0000000000000001E-3</v>
      </c>
      <c r="E325">
        <f t="shared" si="27"/>
        <v>6189.0417065473193</v>
      </c>
      <c r="F325">
        <f t="shared" si="28"/>
        <v>6189</v>
      </c>
      <c r="G325">
        <f t="shared" si="29"/>
        <v>4.9677789997076616E-2</v>
      </c>
      <c r="I325">
        <f t="shared" si="32"/>
        <v>4.9677789997076616E-2</v>
      </c>
      <c r="Q325" s="2">
        <f t="shared" si="30"/>
        <v>35312.879000000001</v>
      </c>
      <c r="AA325" t="s">
        <v>53</v>
      </c>
      <c r="AB325">
        <v>7</v>
      </c>
      <c r="AD325" t="s">
        <v>41</v>
      </c>
      <c r="AF325" t="s">
        <v>35</v>
      </c>
    </row>
    <row r="326" spans="1:32" x14ac:dyDescent="0.2">
      <c r="A326" s="14" t="s">
        <v>123</v>
      </c>
      <c r="B326" s="37"/>
      <c r="C326" s="9">
        <v>50351.627</v>
      </c>
      <c r="D326" s="9"/>
      <c r="E326">
        <f t="shared" si="27"/>
        <v>6206.0407350891055</v>
      </c>
      <c r="F326">
        <f t="shared" si="28"/>
        <v>6206</v>
      </c>
      <c r="G326">
        <f t="shared" si="29"/>
        <v>4.8520659998757765E-2</v>
      </c>
      <c r="I326">
        <f t="shared" si="32"/>
        <v>4.8520659998757765E-2</v>
      </c>
      <c r="Q326" s="2">
        <f t="shared" si="30"/>
        <v>35333.127</v>
      </c>
      <c r="AB326">
        <v>14</v>
      </c>
      <c r="AD326" t="s">
        <v>133</v>
      </c>
      <c r="AF326" t="s">
        <v>58</v>
      </c>
    </row>
    <row r="327" spans="1:32" x14ac:dyDescent="0.2">
      <c r="A327" s="14" t="s">
        <v>123</v>
      </c>
      <c r="B327" s="37"/>
      <c r="C327" s="9">
        <v>50370.682000000001</v>
      </c>
      <c r="D327" s="9"/>
      <c r="E327">
        <f t="shared" si="27"/>
        <v>6222.0381910780306</v>
      </c>
      <c r="F327">
        <f t="shared" si="28"/>
        <v>6222</v>
      </c>
      <c r="G327">
        <f t="shared" si="29"/>
        <v>4.5490420001442544E-2</v>
      </c>
      <c r="I327">
        <f t="shared" si="32"/>
        <v>4.5490420001442544E-2</v>
      </c>
      <c r="Q327" s="2">
        <f t="shared" si="30"/>
        <v>35352.182000000001</v>
      </c>
      <c r="AB327">
        <v>16</v>
      </c>
      <c r="AD327" t="s">
        <v>133</v>
      </c>
      <c r="AF327" t="s">
        <v>58</v>
      </c>
    </row>
    <row r="328" spans="1:32" x14ac:dyDescent="0.2">
      <c r="A328" s="14" t="s">
        <v>134</v>
      </c>
      <c r="B328" s="37"/>
      <c r="C328" s="9">
        <v>50387.368999999999</v>
      </c>
      <c r="D328" s="9">
        <v>4.0000000000000001E-3</v>
      </c>
      <c r="E328">
        <f t="shared" si="27"/>
        <v>6236.0476137013402</v>
      </c>
      <c r="F328">
        <f t="shared" si="28"/>
        <v>6236</v>
      </c>
      <c r="G328">
        <f t="shared" si="29"/>
        <v>5.6713959995249752E-2</v>
      </c>
      <c r="I328">
        <f t="shared" si="32"/>
        <v>5.6713959995249752E-2</v>
      </c>
      <c r="Q328" s="2">
        <f t="shared" si="30"/>
        <v>35368.868999999999</v>
      </c>
      <c r="AA328" t="s">
        <v>53</v>
      </c>
      <c r="AB328">
        <v>8</v>
      </c>
      <c r="AD328" t="s">
        <v>41</v>
      </c>
      <c r="AF328" t="s">
        <v>35</v>
      </c>
    </row>
    <row r="329" spans="1:32" x14ac:dyDescent="0.2">
      <c r="A329" s="14" t="s">
        <v>135</v>
      </c>
      <c r="B329" s="37"/>
      <c r="C329" s="9">
        <v>50717.315999999999</v>
      </c>
      <c r="D329" s="9">
        <v>5.0000000000000001E-3</v>
      </c>
      <c r="E329">
        <f t="shared" si="27"/>
        <v>6513.0516867098841</v>
      </c>
      <c r="F329">
        <f t="shared" si="28"/>
        <v>6513</v>
      </c>
      <c r="G329">
        <f t="shared" si="29"/>
        <v>6.1565429998154286E-2</v>
      </c>
      <c r="I329">
        <f t="shared" si="32"/>
        <v>6.1565429998154286E-2</v>
      </c>
      <c r="Q329" s="2">
        <f t="shared" si="30"/>
        <v>35698.815999999999</v>
      </c>
      <c r="AA329" t="s">
        <v>53</v>
      </c>
      <c r="AB329">
        <v>7</v>
      </c>
      <c r="AD329" t="s">
        <v>41</v>
      </c>
      <c r="AF329" t="s">
        <v>35</v>
      </c>
    </row>
    <row r="330" spans="1:32" x14ac:dyDescent="0.2">
      <c r="A330" s="14" t="s">
        <v>123</v>
      </c>
      <c r="B330" s="37"/>
      <c r="C330" s="9">
        <v>50725.644</v>
      </c>
      <c r="D330" s="9"/>
      <c r="E330">
        <f t="shared" si="27"/>
        <v>6520.0433851342241</v>
      </c>
      <c r="F330">
        <f t="shared" si="28"/>
        <v>6520</v>
      </c>
      <c r="G330">
        <f t="shared" si="29"/>
        <v>5.1677199997357093E-2</v>
      </c>
      <c r="I330">
        <f t="shared" si="32"/>
        <v>5.1677199997357093E-2</v>
      </c>
      <c r="Q330" s="2">
        <f t="shared" si="30"/>
        <v>35707.144</v>
      </c>
      <c r="AB330">
        <v>16</v>
      </c>
      <c r="AD330" t="s">
        <v>133</v>
      </c>
      <c r="AF330" t="s">
        <v>58</v>
      </c>
    </row>
    <row r="331" spans="1:32" x14ac:dyDescent="0.2">
      <c r="A331" s="14" t="s">
        <v>123</v>
      </c>
      <c r="B331" s="37"/>
      <c r="C331" s="9">
        <v>50750.650999999998</v>
      </c>
      <c r="D331" s="9"/>
      <c r="E331">
        <f t="shared" si="27"/>
        <v>6541.0377898529332</v>
      </c>
      <c r="F331">
        <f t="shared" si="28"/>
        <v>6541</v>
      </c>
      <c r="G331">
        <f t="shared" si="29"/>
        <v>4.501250999601325E-2</v>
      </c>
      <c r="I331">
        <f t="shared" si="32"/>
        <v>4.501250999601325E-2</v>
      </c>
      <c r="Q331" s="2">
        <f t="shared" si="30"/>
        <v>35732.150999999998</v>
      </c>
      <c r="AB331">
        <v>12</v>
      </c>
      <c r="AD331" t="s">
        <v>133</v>
      </c>
      <c r="AF331" t="s">
        <v>58</v>
      </c>
    </row>
    <row r="332" spans="1:32" x14ac:dyDescent="0.2">
      <c r="A332" s="14" t="s">
        <v>135</v>
      </c>
      <c r="B332" s="37"/>
      <c r="C332" s="9">
        <v>50755.425000000003</v>
      </c>
      <c r="D332" s="9">
        <v>3.0000000000000001E-3</v>
      </c>
      <c r="E332">
        <f t="shared" si="27"/>
        <v>6545.0457591466202</v>
      </c>
      <c r="F332">
        <f t="shared" si="28"/>
        <v>6545</v>
      </c>
      <c r="G332">
        <f t="shared" si="29"/>
        <v>5.4504950006958097E-2</v>
      </c>
      <c r="I332">
        <f t="shared" si="32"/>
        <v>5.4504950006958097E-2</v>
      </c>
      <c r="Q332" s="2">
        <f t="shared" si="30"/>
        <v>35736.925000000003</v>
      </c>
      <c r="AA332" t="s">
        <v>53</v>
      </c>
      <c r="AB332">
        <v>8</v>
      </c>
      <c r="AD332" t="s">
        <v>89</v>
      </c>
      <c r="AF332" t="s">
        <v>35</v>
      </c>
    </row>
    <row r="333" spans="1:32" x14ac:dyDescent="0.2">
      <c r="A333" s="14" t="s">
        <v>123</v>
      </c>
      <c r="B333" s="37"/>
      <c r="C333" s="9">
        <v>51012.712</v>
      </c>
      <c r="D333" s="9"/>
      <c r="E333">
        <f t="shared" si="27"/>
        <v>6761.0487745768205</v>
      </c>
      <c r="F333">
        <f t="shared" si="28"/>
        <v>6761</v>
      </c>
      <c r="G333">
        <f t="shared" si="29"/>
        <v>5.8096709995879792E-2</v>
      </c>
      <c r="I333">
        <f t="shared" si="32"/>
        <v>5.8096709995879792E-2</v>
      </c>
      <c r="Q333" s="2">
        <f t="shared" si="30"/>
        <v>35994.212</v>
      </c>
      <c r="AB333">
        <v>13</v>
      </c>
      <c r="AD333" t="s">
        <v>61</v>
      </c>
      <c r="AF333" t="s">
        <v>58</v>
      </c>
    </row>
    <row r="334" spans="1:32" x14ac:dyDescent="0.2">
      <c r="A334" s="14" t="s">
        <v>123</v>
      </c>
      <c r="B334" s="37"/>
      <c r="C334" s="9">
        <v>51074.633000000002</v>
      </c>
      <c r="D334" s="9"/>
      <c r="E334">
        <f t="shared" si="27"/>
        <v>6813.0340000971701</v>
      </c>
      <c r="F334">
        <f t="shared" si="28"/>
        <v>6813</v>
      </c>
      <c r="G334">
        <f t="shared" si="29"/>
        <v>4.0498430003935937E-2</v>
      </c>
      <c r="I334">
        <f t="shared" si="32"/>
        <v>4.0498430003935937E-2</v>
      </c>
      <c r="Q334" s="2">
        <f t="shared" si="30"/>
        <v>36056.133000000002</v>
      </c>
      <c r="AB334">
        <v>12</v>
      </c>
      <c r="AD334" t="s">
        <v>136</v>
      </c>
      <c r="AF334" t="s">
        <v>58</v>
      </c>
    </row>
    <row r="335" spans="1:32" x14ac:dyDescent="0.2">
      <c r="A335" s="14" t="s">
        <v>139</v>
      </c>
      <c r="B335" s="37"/>
      <c r="C335" s="9">
        <v>51079.406300000002</v>
      </c>
      <c r="D335" s="9">
        <v>5.0000000000000001E-4</v>
      </c>
      <c r="E335">
        <f t="shared" si="27"/>
        <v>6817.0413817120716</v>
      </c>
      <c r="F335">
        <f t="shared" si="28"/>
        <v>6817</v>
      </c>
      <c r="G335">
        <f t="shared" si="29"/>
        <v>4.9290870003460441E-2</v>
      </c>
      <c r="J335">
        <f>+G335</f>
        <v>4.9290870003460441E-2</v>
      </c>
      <c r="Q335" s="2">
        <f t="shared" si="30"/>
        <v>36060.906300000002</v>
      </c>
    </row>
    <row r="336" spans="1:32" x14ac:dyDescent="0.2">
      <c r="A336" s="14" t="s">
        <v>123</v>
      </c>
      <c r="B336" s="37"/>
      <c r="C336" s="9">
        <v>51080.603000000003</v>
      </c>
      <c r="D336" s="9"/>
      <c r="E336">
        <f t="shared" si="27"/>
        <v>6818.0460605670678</v>
      </c>
      <c r="F336">
        <f t="shared" si="28"/>
        <v>6818</v>
      </c>
      <c r="G336">
        <f t="shared" si="29"/>
        <v>5.4863980003574397E-2</v>
      </c>
      <c r="I336">
        <f t="shared" ref="I336:I347" si="33">+G336</f>
        <v>5.4863980003574397E-2</v>
      </c>
      <c r="Q336" s="2">
        <f t="shared" si="30"/>
        <v>36062.103000000003</v>
      </c>
      <c r="AB336">
        <v>15</v>
      </c>
      <c r="AD336" t="s">
        <v>133</v>
      </c>
      <c r="AF336" t="s">
        <v>58</v>
      </c>
    </row>
    <row r="337" spans="1:32" x14ac:dyDescent="0.2">
      <c r="A337" s="14" t="s">
        <v>123</v>
      </c>
      <c r="B337" s="37"/>
      <c r="C337" s="9">
        <v>51099.652999999998</v>
      </c>
      <c r="D337" s="9"/>
      <c r="E337">
        <f t="shared" si="27"/>
        <v>6834.0393188504022</v>
      </c>
      <c r="F337">
        <f t="shared" si="28"/>
        <v>6834</v>
      </c>
      <c r="G337">
        <f t="shared" si="29"/>
        <v>4.6833740001602564E-2</v>
      </c>
      <c r="I337">
        <f t="shared" si="33"/>
        <v>4.6833740001602564E-2</v>
      </c>
      <c r="Q337" s="2">
        <f t="shared" si="30"/>
        <v>36081.152999999998</v>
      </c>
      <c r="AB337">
        <v>17</v>
      </c>
      <c r="AD337" t="s">
        <v>133</v>
      </c>
      <c r="AF337" t="s">
        <v>58</v>
      </c>
    </row>
    <row r="338" spans="1:32" x14ac:dyDescent="0.2">
      <c r="A338" s="14" t="s">
        <v>123</v>
      </c>
      <c r="B338" s="37"/>
      <c r="C338" s="9">
        <v>51130.627</v>
      </c>
      <c r="D338" s="9"/>
      <c r="E338" s="14">
        <f t="shared" si="27"/>
        <v>6860.0432654156602</v>
      </c>
      <c r="F338">
        <f t="shared" si="28"/>
        <v>6860</v>
      </c>
      <c r="G338">
        <f t="shared" si="29"/>
        <v>5.153460000292398E-2</v>
      </c>
      <c r="I338">
        <f t="shared" si="33"/>
        <v>5.153460000292398E-2</v>
      </c>
      <c r="Q338" s="2">
        <f t="shared" si="30"/>
        <v>36112.127</v>
      </c>
      <c r="AB338">
        <v>17</v>
      </c>
      <c r="AD338" t="s">
        <v>61</v>
      </c>
      <c r="AF338" t="s">
        <v>58</v>
      </c>
    </row>
    <row r="339" spans="1:32" x14ac:dyDescent="0.2">
      <c r="A339" s="14" t="s">
        <v>123</v>
      </c>
      <c r="B339" s="37"/>
      <c r="C339" s="9">
        <v>51136.578999999998</v>
      </c>
      <c r="D339" s="9"/>
      <c r="E339" s="14">
        <f t="shared" si="27"/>
        <v>6865.0402141454451</v>
      </c>
      <c r="F339">
        <f t="shared" si="28"/>
        <v>6865</v>
      </c>
      <c r="G339">
        <f t="shared" si="29"/>
        <v>4.7900149998895358E-2</v>
      </c>
      <c r="I339">
        <f t="shared" si="33"/>
        <v>4.7900149998895358E-2</v>
      </c>
      <c r="Q339" s="2">
        <f t="shared" si="30"/>
        <v>36118.078999999998</v>
      </c>
      <c r="AB339">
        <v>19</v>
      </c>
      <c r="AD339" t="s">
        <v>56</v>
      </c>
      <c r="AF339" t="s">
        <v>58</v>
      </c>
    </row>
    <row r="340" spans="1:32" x14ac:dyDescent="0.2">
      <c r="A340" s="55" t="s">
        <v>1095</v>
      </c>
      <c r="B340" s="59" t="s">
        <v>145</v>
      </c>
      <c r="C340" s="56">
        <v>51392.678999999996</v>
      </c>
      <c r="D340" s="56" t="s">
        <v>159</v>
      </c>
      <c r="E340" s="14">
        <f t="shared" si="27"/>
        <v>7080.0466942694884</v>
      </c>
      <c r="F340">
        <f t="shared" si="28"/>
        <v>7080</v>
      </c>
      <c r="G340">
        <f t="shared" si="29"/>
        <v>5.5618799997319002E-2</v>
      </c>
      <c r="I340">
        <f t="shared" si="33"/>
        <v>5.5618799997319002E-2</v>
      </c>
      <c r="Q340" s="2">
        <f t="shared" si="30"/>
        <v>36374.178999999996</v>
      </c>
    </row>
    <row r="341" spans="1:32" x14ac:dyDescent="0.2">
      <c r="A341" s="55" t="s">
        <v>1095</v>
      </c>
      <c r="B341" s="59" t="s">
        <v>145</v>
      </c>
      <c r="C341" s="56">
        <v>51398.626900000003</v>
      </c>
      <c r="D341" s="56" t="s">
        <v>159</v>
      </c>
      <c r="E341" s="14">
        <f t="shared" ref="E341:E404" si="34">+(C341-C$7)/C$8</f>
        <v>7085.0402008806996</v>
      </c>
      <c r="F341">
        <f t="shared" ref="F341:F404" si="35">ROUND(2*E341,0)/2</f>
        <v>7085</v>
      </c>
      <c r="G341">
        <f t="shared" ref="G341:G351" si="36">+C341-(C$7+F341*C$8)</f>
        <v>4.7884350002277642E-2</v>
      </c>
      <c r="I341">
        <f t="shared" si="33"/>
        <v>4.7884350002277642E-2</v>
      </c>
      <c r="Q341" s="2">
        <f t="shared" ref="Q341:Q404" si="37">+C341-15018.5</f>
        <v>36380.126900000003</v>
      </c>
    </row>
    <row r="342" spans="1:32" x14ac:dyDescent="0.2">
      <c r="A342" s="55" t="s">
        <v>1095</v>
      </c>
      <c r="B342" s="59" t="s">
        <v>145</v>
      </c>
      <c r="C342" s="56">
        <v>51411.732000000004</v>
      </c>
      <c r="D342" s="56" t="s">
        <v>159</v>
      </c>
      <c r="E342" s="14">
        <f t="shared" si="34"/>
        <v>7096.0424711761843</v>
      </c>
      <c r="F342">
        <f t="shared" si="35"/>
        <v>7096</v>
      </c>
      <c r="G342">
        <f t="shared" si="36"/>
        <v>5.0588559999596328E-2</v>
      </c>
      <c r="I342">
        <f t="shared" si="33"/>
        <v>5.0588559999596328E-2</v>
      </c>
      <c r="Q342" s="2">
        <f t="shared" si="37"/>
        <v>36393.232000000004</v>
      </c>
    </row>
    <row r="343" spans="1:32" x14ac:dyDescent="0.2">
      <c r="A343" s="55" t="s">
        <v>1095</v>
      </c>
      <c r="B343" s="59" t="s">
        <v>145</v>
      </c>
      <c r="C343" s="56">
        <v>51411.737000000001</v>
      </c>
      <c r="D343" s="56" t="s">
        <v>159</v>
      </c>
      <c r="E343" s="14">
        <f t="shared" si="34"/>
        <v>7096.0466688817687</v>
      </c>
      <c r="F343">
        <f t="shared" si="35"/>
        <v>7096</v>
      </c>
      <c r="G343">
        <f t="shared" si="36"/>
        <v>5.5588559996976983E-2</v>
      </c>
      <c r="I343">
        <f t="shared" si="33"/>
        <v>5.5588559996976983E-2</v>
      </c>
      <c r="Q343" s="2">
        <f t="shared" si="37"/>
        <v>36393.237000000001</v>
      </c>
    </row>
    <row r="344" spans="1:32" x14ac:dyDescent="0.2">
      <c r="A344" s="55" t="s">
        <v>1095</v>
      </c>
      <c r="B344" s="59" t="s">
        <v>145</v>
      </c>
      <c r="C344" s="56">
        <v>51429.595000000001</v>
      </c>
      <c r="D344" s="56" t="s">
        <v>159</v>
      </c>
      <c r="E344" s="14">
        <f t="shared" si="34"/>
        <v>7111.0391941533626</v>
      </c>
      <c r="F344">
        <f t="shared" si="35"/>
        <v>7111</v>
      </c>
      <c r="G344">
        <f t="shared" si="36"/>
        <v>4.6685209999850485E-2</v>
      </c>
      <c r="I344">
        <f t="shared" si="33"/>
        <v>4.6685209999850485E-2</v>
      </c>
      <c r="Q344" s="2">
        <f t="shared" si="37"/>
        <v>36411.095000000001</v>
      </c>
    </row>
    <row r="345" spans="1:32" x14ac:dyDescent="0.2">
      <c r="A345" s="55" t="s">
        <v>1109</v>
      </c>
      <c r="B345" s="59" t="s">
        <v>145</v>
      </c>
      <c r="C345" s="56">
        <v>51434.366000000002</v>
      </c>
      <c r="D345" s="56" t="s">
        <v>159</v>
      </c>
      <c r="E345" s="14">
        <f t="shared" si="34"/>
        <v>7115.0446448236944</v>
      </c>
      <c r="F345">
        <f t="shared" si="35"/>
        <v>7115</v>
      </c>
      <c r="G345">
        <f t="shared" si="36"/>
        <v>5.3177649999270216E-2</v>
      </c>
      <c r="I345">
        <f t="shared" si="33"/>
        <v>5.3177649999270216E-2</v>
      </c>
      <c r="Q345" s="2">
        <f t="shared" si="37"/>
        <v>36415.866000000002</v>
      </c>
    </row>
    <row r="346" spans="1:32" x14ac:dyDescent="0.2">
      <c r="A346" s="55" t="s">
        <v>1095</v>
      </c>
      <c r="B346" s="59" t="s">
        <v>145</v>
      </c>
      <c r="C346" s="56">
        <v>51454.612000000001</v>
      </c>
      <c r="D346" s="56" t="s">
        <v>159</v>
      </c>
      <c r="E346" s="14">
        <f t="shared" si="34"/>
        <v>7132.0419942832459</v>
      </c>
      <c r="F346">
        <f t="shared" si="35"/>
        <v>7132</v>
      </c>
      <c r="G346">
        <f t="shared" si="36"/>
        <v>5.0020520000543911E-2</v>
      </c>
      <c r="I346">
        <f t="shared" si="33"/>
        <v>5.0020520000543911E-2</v>
      </c>
      <c r="Q346" s="2">
        <f t="shared" si="37"/>
        <v>36436.112000000001</v>
      </c>
    </row>
    <row r="347" spans="1:32" x14ac:dyDescent="0.2">
      <c r="A347" s="55" t="s">
        <v>1095</v>
      </c>
      <c r="B347" s="59" t="s">
        <v>145</v>
      </c>
      <c r="C347" s="56">
        <v>51454.614999999998</v>
      </c>
      <c r="D347" s="56" t="s">
        <v>159</v>
      </c>
      <c r="E347" s="14">
        <f t="shared" si="34"/>
        <v>7132.0445129065956</v>
      </c>
      <c r="F347">
        <f t="shared" si="35"/>
        <v>7132</v>
      </c>
      <c r="G347">
        <f t="shared" si="36"/>
        <v>5.3020519997517113E-2</v>
      </c>
      <c r="I347">
        <f t="shared" si="33"/>
        <v>5.3020519997517113E-2</v>
      </c>
      <c r="Q347" s="2">
        <f t="shared" si="37"/>
        <v>36436.114999999998</v>
      </c>
    </row>
    <row r="348" spans="1:32" x14ac:dyDescent="0.2">
      <c r="A348" s="14" t="s">
        <v>138</v>
      </c>
      <c r="B348" s="37"/>
      <c r="C348" s="9">
        <v>51471.285900000003</v>
      </c>
      <c r="D348" s="9">
        <v>4.0000000000000002E-4</v>
      </c>
      <c r="E348" s="14">
        <f t="shared" si="34"/>
        <v>7146.0404189179226</v>
      </c>
      <c r="F348">
        <f t="shared" si="35"/>
        <v>7146</v>
      </c>
      <c r="G348">
        <f t="shared" si="36"/>
        <v>4.8144060005142819E-2</v>
      </c>
      <c r="J348">
        <f>+G348</f>
        <v>4.8144060005142819E-2</v>
      </c>
      <c r="Q348" s="2">
        <f t="shared" si="37"/>
        <v>36452.785900000003</v>
      </c>
    </row>
    <row r="349" spans="1:32" x14ac:dyDescent="0.2">
      <c r="A349" s="55" t="s">
        <v>1095</v>
      </c>
      <c r="B349" s="59" t="s">
        <v>145</v>
      </c>
      <c r="C349" s="56">
        <v>51485.582000000002</v>
      </c>
      <c r="D349" s="56" t="s">
        <v>159</v>
      </c>
      <c r="E349" s="14">
        <f t="shared" si="34"/>
        <v>7158.0425826840346</v>
      </c>
      <c r="F349">
        <f t="shared" si="35"/>
        <v>7158</v>
      </c>
      <c r="G349">
        <f t="shared" si="36"/>
        <v>5.072138000105042E-2</v>
      </c>
      <c r="I349">
        <f>+G349</f>
        <v>5.072138000105042E-2</v>
      </c>
      <c r="Q349" s="2">
        <f t="shared" si="37"/>
        <v>36467.082000000002</v>
      </c>
    </row>
    <row r="350" spans="1:32" x14ac:dyDescent="0.2">
      <c r="A350" s="55" t="s">
        <v>1095</v>
      </c>
      <c r="B350" s="59" t="s">
        <v>145</v>
      </c>
      <c r="C350" s="56">
        <v>51698.79</v>
      </c>
      <c r="D350" s="56" t="s">
        <v>159</v>
      </c>
      <c r="E350" s="14">
        <f t="shared" si="34"/>
        <v>7337.0394652076075</v>
      </c>
      <c r="F350">
        <f t="shared" si="35"/>
        <v>7337</v>
      </c>
      <c r="G350">
        <f t="shared" si="36"/>
        <v>4.7008070003357716E-2</v>
      </c>
      <c r="I350">
        <f>+G350</f>
        <v>4.7008070003357716E-2</v>
      </c>
      <c r="Q350" s="2">
        <f t="shared" si="37"/>
        <v>36680.29</v>
      </c>
    </row>
    <row r="351" spans="1:32" x14ac:dyDescent="0.2">
      <c r="A351" s="55" t="s">
        <v>158</v>
      </c>
      <c r="B351" s="59" t="s">
        <v>145</v>
      </c>
      <c r="C351" s="56">
        <v>51771.45</v>
      </c>
      <c r="D351" s="56" t="s">
        <v>159</v>
      </c>
      <c r="E351" s="14">
        <f t="shared" si="34"/>
        <v>7398.0405227859455</v>
      </c>
      <c r="F351">
        <f t="shared" si="35"/>
        <v>7398</v>
      </c>
      <c r="G351">
        <f t="shared" si="36"/>
        <v>4.8267779995512683E-2</v>
      </c>
      <c r="I351">
        <f>+G351</f>
        <v>4.8267779995512683E-2</v>
      </c>
      <c r="Q351" s="2">
        <f t="shared" si="37"/>
        <v>36752.949999999997</v>
      </c>
    </row>
    <row r="352" spans="1:32" x14ac:dyDescent="0.2">
      <c r="A352" s="9" t="s">
        <v>158</v>
      </c>
      <c r="B352" s="37" t="s">
        <v>145</v>
      </c>
      <c r="C352" s="9">
        <v>51771.450900000003</v>
      </c>
      <c r="D352" s="9" t="s">
        <v>159</v>
      </c>
      <c r="E352" s="14">
        <f t="shared" si="34"/>
        <v>7398.0412783729562</v>
      </c>
      <c r="F352">
        <f t="shared" si="35"/>
        <v>7398</v>
      </c>
      <c r="N352" s="34">
        <v>4.9167780001880601E-2</v>
      </c>
      <c r="Q352" s="2">
        <f t="shared" si="37"/>
        <v>36752.950900000003</v>
      </c>
    </row>
    <row r="353" spans="1:17" x14ac:dyDescent="0.2">
      <c r="A353" s="55" t="s">
        <v>1135</v>
      </c>
      <c r="B353" s="59" t="s">
        <v>145</v>
      </c>
      <c r="C353" s="56">
        <v>51780.99</v>
      </c>
      <c r="D353" s="56" t="s">
        <v>159</v>
      </c>
      <c r="E353" s="14">
        <f t="shared" si="34"/>
        <v>7406.0497450443736</v>
      </c>
      <c r="F353">
        <f t="shared" si="35"/>
        <v>7406</v>
      </c>
      <c r="G353">
        <f t="shared" ref="G353:G398" si="38">+C353-(C$7+F353*C$8)</f>
        <v>5.9252660001220647E-2</v>
      </c>
      <c r="I353">
        <f>+G353</f>
        <v>5.9252660001220647E-2</v>
      </c>
      <c r="Q353" s="2">
        <f t="shared" si="37"/>
        <v>36762.49</v>
      </c>
    </row>
    <row r="354" spans="1:17" x14ac:dyDescent="0.2">
      <c r="A354" s="55" t="s">
        <v>1095</v>
      </c>
      <c r="B354" s="59" t="s">
        <v>145</v>
      </c>
      <c r="C354" s="56">
        <v>51791.697999999997</v>
      </c>
      <c r="D354" s="56" t="s">
        <v>159</v>
      </c>
      <c r="E354" s="14">
        <f t="shared" si="34"/>
        <v>7415.0395513277317</v>
      </c>
      <c r="F354">
        <f t="shared" si="35"/>
        <v>7415</v>
      </c>
      <c r="G354">
        <f t="shared" si="38"/>
        <v>4.7110649997193832E-2</v>
      </c>
      <c r="I354">
        <f>+G354</f>
        <v>4.7110649997193832E-2</v>
      </c>
      <c r="Q354" s="2">
        <f t="shared" si="37"/>
        <v>36773.197999999997</v>
      </c>
    </row>
    <row r="355" spans="1:17" x14ac:dyDescent="0.2">
      <c r="A355" s="55" t="s">
        <v>1095</v>
      </c>
      <c r="B355" s="59" t="s">
        <v>145</v>
      </c>
      <c r="C355" s="56">
        <v>51803.612000000001</v>
      </c>
      <c r="D355" s="56" t="s">
        <v>159</v>
      </c>
      <c r="E355" s="14">
        <f t="shared" si="34"/>
        <v>7425.0418441984812</v>
      </c>
      <c r="F355">
        <f t="shared" si="35"/>
        <v>7425</v>
      </c>
      <c r="G355">
        <f t="shared" si="38"/>
        <v>4.9841749998449814E-2</v>
      </c>
      <c r="I355">
        <f>+G355</f>
        <v>4.9841749998449814E-2</v>
      </c>
      <c r="Q355" s="2">
        <f t="shared" si="37"/>
        <v>36785.112000000001</v>
      </c>
    </row>
    <row r="356" spans="1:17" x14ac:dyDescent="0.2">
      <c r="A356" s="9" t="s">
        <v>140</v>
      </c>
      <c r="B356" s="39"/>
      <c r="C356" s="9">
        <v>51814.327599999997</v>
      </c>
      <c r="D356" s="9">
        <v>8.0000000000000004E-4</v>
      </c>
      <c r="E356" s="14">
        <f t="shared" si="34"/>
        <v>7434.0380309943275</v>
      </c>
      <c r="F356">
        <f t="shared" si="35"/>
        <v>7434</v>
      </c>
      <c r="G356">
        <f t="shared" si="38"/>
        <v>4.5299739998881705E-2</v>
      </c>
      <c r="J356">
        <f>+G356</f>
        <v>4.5299739998881705E-2</v>
      </c>
      <c r="Q356" s="2">
        <f t="shared" si="37"/>
        <v>36795.827599999997</v>
      </c>
    </row>
    <row r="357" spans="1:17" x14ac:dyDescent="0.2">
      <c r="A357" s="55" t="s">
        <v>1095</v>
      </c>
      <c r="B357" s="59" t="s">
        <v>145</v>
      </c>
      <c r="C357" s="56">
        <v>51828.631000000001</v>
      </c>
      <c r="D357" s="56" t="s">
        <v>159</v>
      </c>
      <c r="E357" s="14">
        <f t="shared" si="34"/>
        <v>7446.0463234105991</v>
      </c>
      <c r="F357">
        <f t="shared" si="35"/>
        <v>7446</v>
      </c>
      <c r="G357">
        <f t="shared" si="38"/>
        <v>5.5177059999550693E-2</v>
      </c>
      <c r="I357">
        <f t="shared" ref="I357:I368" si="39">+G357</f>
        <v>5.5177059999550693E-2</v>
      </c>
      <c r="Q357" s="2">
        <f t="shared" si="37"/>
        <v>36810.131000000001</v>
      </c>
    </row>
    <row r="358" spans="1:17" x14ac:dyDescent="0.2">
      <c r="A358" s="55" t="s">
        <v>1095</v>
      </c>
      <c r="B358" s="59" t="s">
        <v>145</v>
      </c>
      <c r="C358" s="56">
        <v>51859.597999999998</v>
      </c>
      <c r="D358" s="56" t="s">
        <v>159</v>
      </c>
      <c r="E358" s="14">
        <f t="shared" si="34"/>
        <v>7472.0443931880327</v>
      </c>
      <c r="F358">
        <f t="shared" si="35"/>
        <v>7472</v>
      </c>
      <c r="G358">
        <f t="shared" si="38"/>
        <v>5.2877919995808043E-2</v>
      </c>
      <c r="I358">
        <f t="shared" si="39"/>
        <v>5.2877919995808043E-2</v>
      </c>
      <c r="O358">
        <f t="shared" ref="O358:O389" ca="1" si="40">+C$11+C$12*$F358</f>
        <v>3.20032021091715E-2</v>
      </c>
      <c r="Q358" s="2">
        <f t="shared" si="37"/>
        <v>36841.097999999998</v>
      </c>
    </row>
    <row r="359" spans="1:17" x14ac:dyDescent="0.2">
      <c r="A359" s="55" t="s">
        <v>1095</v>
      </c>
      <c r="B359" s="59" t="s">
        <v>145</v>
      </c>
      <c r="C359" s="56">
        <v>52115.68</v>
      </c>
      <c r="D359" s="56" t="s">
        <v>159</v>
      </c>
      <c r="E359" s="14">
        <f t="shared" si="34"/>
        <v>7687.0357615719686</v>
      </c>
      <c r="F359">
        <f t="shared" si="35"/>
        <v>7687</v>
      </c>
      <c r="G359">
        <f t="shared" si="38"/>
        <v>4.2596569997840561E-2</v>
      </c>
      <c r="I359">
        <f t="shared" si="39"/>
        <v>4.2596569997840561E-2</v>
      </c>
      <c r="O359">
        <f t="shared" ca="1" si="40"/>
        <v>3.3682832645173306E-2</v>
      </c>
      <c r="Q359" s="2">
        <f t="shared" si="37"/>
        <v>37097.18</v>
      </c>
    </row>
    <row r="360" spans="1:17" x14ac:dyDescent="0.2">
      <c r="A360" s="55" t="s">
        <v>1095</v>
      </c>
      <c r="B360" s="59" t="s">
        <v>145</v>
      </c>
      <c r="C360" s="56">
        <v>52189.54</v>
      </c>
      <c r="D360" s="56" t="s">
        <v>159</v>
      </c>
      <c r="E360" s="14">
        <f t="shared" si="34"/>
        <v>7749.0442684909922</v>
      </c>
      <c r="F360">
        <f t="shared" si="35"/>
        <v>7749</v>
      </c>
      <c r="G360">
        <f t="shared" si="38"/>
        <v>5.2729390001331922E-2</v>
      </c>
      <c r="I360">
        <f t="shared" si="39"/>
        <v>5.2729390001331922E-2</v>
      </c>
      <c r="O360">
        <f t="shared" ca="1" si="40"/>
        <v>3.4167191218345917E-2</v>
      </c>
      <c r="Q360" s="2">
        <f t="shared" si="37"/>
        <v>37171.040000000001</v>
      </c>
    </row>
    <row r="361" spans="1:17" x14ac:dyDescent="0.2">
      <c r="A361" s="55" t="s">
        <v>1163</v>
      </c>
      <c r="B361" s="59" t="s">
        <v>145</v>
      </c>
      <c r="C361" s="56">
        <v>52557.589599999999</v>
      </c>
      <c r="D361" s="56" t="s">
        <v>159</v>
      </c>
      <c r="E361" s="14">
        <f t="shared" si="34"/>
        <v>8058.0370408731178</v>
      </c>
      <c r="F361">
        <f t="shared" si="35"/>
        <v>8058</v>
      </c>
      <c r="G361">
        <f t="shared" si="38"/>
        <v>4.4120380000094883E-2</v>
      </c>
      <c r="I361">
        <f t="shared" si="39"/>
        <v>4.4120380000094883E-2</v>
      </c>
      <c r="O361">
        <f t="shared" ca="1" si="40"/>
        <v>3.6581171849157809E-2</v>
      </c>
      <c r="Q361" s="2">
        <f t="shared" si="37"/>
        <v>37539.089599999999</v>
      </c>
    </row>
    <row r="362" spans="1:17" x14ac:dyDescent="0.2">
      <c r="A362" s="55" t="s">
        <v>1163</v>
      </c>
      <c r="B362" s="59" t="s">
        <v>145</v>
      </c>
      <c r="C362" s="56">
        <v>52908.9715</v>
      </c>
      <c r="D362" s="56" t="s">
        <v>159</v>
      </c>
      <c r="E362" s="14">
        <f t="shared" si="34"/>
        <v>8353.0365937754959</v>
      </c>
      <c r="F362">
        <f t="shared" si="35"/>
        <v>8353</v>
      </c>
      <c r="G362">
        <f t="shared" si="38"/>
        <v>4.358782999770483E-2</v>
      </c>
      <c r="I362">
        <f t="shared" si="39"/>
        <v>4.358782999770483E-2</v>
      </c>
      <c r="O362">
        <f t="shared" ca="1" si="40"/>
        <v>3.8885781189253302E-2</v>
      </c>
      <c r="Q362" s="2">
        <f t="shared" si="37"/>
        <v>37890.4715</v>
      </c>
    </row>
    <row r="363" spans="1:17" x14ac:dyDescent="0.2">
      <c r="A363" s="55" t="s">
        <v>1163</v>
      </c>
      <c r="B363" s="59" t="s">
        <v>145</v>
      </c>
      <c r="C363" s="56">
        <v>52931.603999999999</v>
      </c>
      <c r="D363" s="56" t="s">
        <v>159</v>
      </c>
      <c r="E363" s="14">
        <f t="shared" si="34"/>
        <v>8372.0375081113307</v>
      </c>
      <c r="F363">
        <f t="shared" si="35"/>
        <v>8372</v>
      </c>
      <c r="G363">
        <f t="shared" si="38"/>
        <v>4.4676919998892117E-2</v>
      </c>
      <c r="I363">
        <f t="shared" si="39"/>
        <v>4.4676919998892117E-2</v>
      </c>
      <c r="O363">
        <f t="shared" ca="1" si="40"/>
        <v>3.9034213655225553E-2</v>
      </c>
      <c r="Q363" s="2">
        <f t="shared" si="37"/>
        <v>37913.103999999999</v>
      </c>
    </row>
    <row r="364" spans="1:17" x14ac:dyDescent="0.2">
      <c r="A364" s="55" t="s">
        <v>1163</v>
      </c>
      <c r="B364" s="59" t="s">
        <v>145</v>
      </c>
      <c r="C364" s="56">
        <v>53249.648000000001</v>
      </c>
      <c r="D364" s="56" t="s">
        <v>159</v>
      </c>
      <c r="E364" s="14">
        <f t="shared" si="34"/>
        <v>8639.0485232014198</v>
      </c>
      <c r="F364">
        <f t="shared" si="35"/>
        <v>8639</v>
      </c>
      <c r="G364">
        <f t="shared" si="38"/>
        <v>5.7797289999143686E-2</v>
      </c>
      <c r="I364">
        <f t="shared" si="39"/>
        <v>5.7797289999143686E-2</v>
      </c>
      <c r="O364">
        <f t="shared" ca="1" si="40"/>
        <v>4.112008041388826E-2</v>
      </c>
      <c r="Q364" s="2">
        <f t="shared" si="37"/>
        <v>38231.148000000001</v>
      </c>
    </row>
    <row r="365" spans="1:17" x14ac:dyDescent="0.2">
      <c r="A365" s="55" t="s">
        <v>1163</v>
      </c>
      <c r="B365" s="59" t="s">
        <v>145</v>
      </c>
      <c r="C365" s="56">
        <v>53262.733</v>
      </c>
      <c r="D365" s="56" t="s">
        <v>159</v>
      </c>
      <c r="E365" s="14">
        <f t="shared" si="34"/>
        <v>8650.0339187204481</v>
      </c>
      <c r="F365">
        <f t="shared" si="35"/>
        <v>8650</v>
      </c>
      <c r="G365">
        <f t="shared" si="38"/>
        <v>4.0401500002190005E-2</v>
      </c>
      <c r="I365">
        <f t="shared" si="39"/>
        <v>4.0401500002190005E-2</v>
      </c>
      <c r="O365">
        <f t="shared" ca="1" si="40"/>
        <v>4.1206014999451146E-2</v>
      </c>
      <c r="Q365" s="2">
        <f t="shared" si="37"/>
        <v>38244.233</v>
      </c>
    </row>
    <row r="366" spans="1:17" x14ac:dyDescent="0.2">
      <c r="A366" s="55" t="s">
        <v>1163</v>
      </c>
      <c r="B366" s="59" t="s">
        <v>145</v>
      </c>
      <c r="C366" s="56">
        <v>53274.652999999998</v>
      </c>
      <c r="D366" s="56" t="s">
        <v>159</v>
      </c>
      <c r="E366" s="14">
        <f t="shared" si="34"/>
        <v>8660.0412488378952</v>
      </c>
      <c r="F366">
        <f t="shared" si="35"/>
        <v>8660</v>
      </c>
      <c r="G366">
        <f t="shared" si="38"/>
        <v>4.913259999739239E-2</v>
      </c>
      <c r="I366">
        <f t="shared" si="39"/>
        <v>4.913259999739239E-2</v>
      </c>
      <c r="O366">
        <f t="shared" ca="1" si="40"/>
        <v>4.1284137349962863E-2</v>
      </c>
      <c r="Q366" s="2">
        <f t="shared" si="37"/>
        <v>38256.152999999998</v>
      </c>
    </row>
    <row r="367" spans="1:17" x14ac:dyDescent="0.2">
      <c r="A367" s="55" t="s">
        <v>1163</v>
      </c>
      <c r="B367" s="59" t="s">
        <v>145</v>
      </c>
      <c r="C367" s="56">
        <v>53286.563000000002</v>
      </c>
      <c r="D367" s="56" t="s">
        <v>159</v>
      </c>
      <c r="E367" s="14">
        <f t="shared" si="34"/>
        <v>8670.0401835441753</v>
      </c>
      <c r="F367">
        <f t="shared" si="35"/>
        <v>8670</v>
      </c>
      <c r="G367">
        <f t="shared" si="38"/>
        <v>4.7863699997833464E-2</v>
      </c>
      <c r="I367">
        <f t="shared" si="39"/>
        <v>4.7863699997833464E-2</v>
      </c>
      <c r="O367">
        <f t="shared" ca="1" si="40"/>
        <v>4.1362259700474566E-2</v>
      </c>
      <c r="Q367" s="2">
        <f t="shared" si="37"/>
        <v>38268.063000000002</v>
      </c>
    </row>
    <row r="368" spans="1:17" x14ac:dyDescent="0.2">
      <c r="A368" s="55" t="s">
        <v>1163</v>
      </c>
      <c r="B368" s="59" t="s">
        <v>145</v>
      </c>
      <c r="C368" s="56">
        <v>53311.578999999998</v>
      </c>
      <c r="D368" s="56" t="s">
        <v>159</v>
      </c>
      <c r="E368" s="14">
        <f t="shared" si="34"/>
        <v>8691.0421441329381</v>
      </c>
      <c r="F368">
        <f t="shared" si="35"/>
        <v>8691</v>
      </c>
      <c r="G368">
        <f t="shared" si="38"/>
        <v>5.0199010001961142E-2</v>
      </c>
      <c r="I368">
        <f t="shared" si="39"/>
        <v>5.0199010001961142E-2</v>
      </c>
      <c r="O368">
        <f t="shared" ca="1" si="40"/>
        <v>4.1526316636549168E-2</v>
      </c>
      <c r="Q368" s="2">
        <f t="shared" si="37"/>
        <v>38293.078999999998</v>
      </c>
    </row>
    <row r="369" spans="1:17" x14ac:dyDescent="0.2">
      <c r="A369" s="13" t="s">
        <v>164</v>
      </c>
      <c r="B369" s="41" t="s">
        <v>145</v>
      </c>
      <c r="C369" s="13">
        <v>53531.932099999998</v>
      </c>
      <c r="D369" s="13">
        <v>5.9999999999999995E-4</v>
      </c>
      <c r="E369" s="14">
        <f t="shared" si="34"/>
        <v>8876.0376318932722</v>
      </c>
      <c r="F369">
        <f t="shared" si="35"/>
        <v>8876</v>
      </c>
      <c r="G369">
        <f t="shared" si="38"/>
        <v>4.4824359996709973E-2</v>
      </c>
      <c r="K369">
        <f>+G369</f>
        <v>4.4824359996709973E-2</v>
      </c>
      <c r="O369">
        <f t="shared" ca="1" si="40"/>
        <v>4.2971580121015832E-2</v>
      </c>
      <c r="Q369" s="2">
        <f t="shared" si="37"/>
        <v>38513.432099999998</v>
      </c>
    </row>
    <row r="370" spans="1:17" x14ac:dyDescent="0.2">
      <c r="A370" s="13" t="s">
        <v>164</v>
      </c>
      <c r="B370" s="41" t="s">
        <v>145</v>
      </c>
      <c r="C370" s="13">
        <v>53555.754699999998</v>
      </c>
      <c r="D370" s="13">
        <v>5.9999999999999995E-4</v>
      </c>
      <c r="E370" s="14">
        <f t="shared" si="34"/>
        <v>8896.037684112729</v>
      </c>
      <c r="F370">
        <f t="shared" si="35"/>
        <v>8896</v>
      </c>
      <c r="G370">
        <f t="shared" si="38"/>
        <v>4.4886559997394215E-2</v>
      </c>
      <c r="K370">
        <f>+G370</f>
        <v>4.4886559997394215E-2</v>
      </c>
      <c r="O370">
        <f t="shared" ca="1" si="40"/>
        <v>4.3127824822039251E-2</v>
      </c>
      <c r="Q370" s="2">
        <f t="shared" si="37"/>
        <v>38537.254699999998</v>
      </c>
    </row>
    <row r="371" spans="1:17" x14ac:dyDescent="0.2">
      <c r="A371" s="55" t="s">
        <v>1204</v>
      </c>
      <c r="B371" s="59" t="s">
        <v>145</v>
      </c>
      <c r="C371" s="56">
        <v>53589.106899999999</v>
      </c>
      <c r="D371" s="56" t="s">
        <v>159</v>
      </c>
      <c r="E371" s="14">
        <f t="shared" si="34"/>
        <v>8924.0382273629966</v>
      </c>
      <c r="F371">
        <f t="shared" si="35"/>
        <v>8924</v>
      </c>
      <c r="G371">
        <f t="shared" si="38"/>
        <v>4.5533639997302089E-2</v>
      </c>
      <c r="K371">
        <f>+G371</f>
        <v>4.5533639997302089E-2</v>
      </c>
      <c r="O371">
        <f t="shared" ca="1" si="40"/>
        <v>4.334656740347205E-2</v>
      </c>
      <c r="Q371" s="2">
        <f t="shared" si="37"/>
        <v>38570.606899999999</v>
      </c>
    </row>
    <row r="372" spans="1:17" x14ac:dyDescent="0.2">
      <c r="A372" s="9" t="s">
        <v>158</v>
      </c>
      <c r="B372" s="37" t="s">
        <v>145</v>
      </c>
      <c r="C372" s="9">
        <v>53609.355000000003</v>
      </c>
      <c r="D372" s="9">
        <v>1.5E-3</v>
      </c>
      <c r="E372" s="14">
        <f t="shared" si="34"/>
        <v>8941.0373398588981</v>
      </c>
      <c r="F372">
        <f t="shared" si="35"/>
        <v>8941</v>
      </c>
      <c r="G372">
        <f t="shared" si="38"/>
        <v>4.4476510003732983E-2</v>
      </c>
      <c r="K372">
        <f>+G372</f>
        <v>4.4476510003732983E-2</v>
      </c>
      <c r="O372">
        <f t="shared" ca="1" si="40"/>
        <v>4.3479375399341963E-2</v>
      </c>
      <c r="Q372" s="2">
        <f t="shared" si="37"/>
        <v>38590.855000000003</v>
      </c>
    </row>
    <row r="373" spans="1:17" x14ac:dyDescent="0.2">
      <c r="A373" s="55" t="s">
        <v>1163</v>
      </c>
      <c r="B373" s="59" t="s">
        <v>145</v>
      </c>
      <c r="C373" s="56">
        <v>53617.693800000001</v>
      </c>
      <c r="D373" s="56" t="s">
        <v>159</v>
      </c>
      <c r="E373" s="14">
        <f t="shared" si="34"/>
        <v>8948.0381053273013</v>
      </c>
      <c r="F373">
        <f t="shared" si="35"/>
        <v>8948</v>
      </c>
      <c r="G373">
        <f t="shared" si="38"/>
        <v>4.5388279999315273E-2</v>
      </c>
      <c r="I373">
        <f>+G373</f>
        <v>4.5388279999315273E-2</v>
      </c>
      <c r="O373">
        <f t="shared" ca="1" si="40"/>
        <v>4.3534061044700159E-2</v>
      </c>
      <c r="Q373" s="2">
        <f t="shared" si="37"/>
        <v>38599.193800000001</v>
      </c>
    </row>
    <row r="374" spans="1:17" x14ac:dyDescent="0.2">
      <c r="A374" s="55" t="s">
        <v>1163</v>
      </c>
      <c r="B374" s="59" t="s">
        <v>145</v>
      </c>
      <c r="C374" s="56">
        <v>53617.697</v>
      </c>
      <c r="D374" s="56" t="s">
        <v>159</v>
      </c>
      <c r="E374" s="14">
        <f t="shared" si="34"/>
        <v>8948.0407918588753</v>
      </c>
      <c r="F374">
        <f t="shared" si="35"/>
        <v>8948</v>
      </c>
      <c r="G374">
        <f t="shared" si="38"/>
        <v>4.8588279998512007E-2</v>
      </c>
      <c r="I374">
        <f>+G374</f>
        <v>4.8588279998512007E-2</v>
      </c>
      <c r="O374">
        <f t="shared" ca="1" si="40"/>
        <v>4.3534061044700159E-2</v>
      </c>
      <c r="Q374" s="2">
        <f t="shared" si="37"/>
        <v>38599.197</v>
      </c>
    </row>
    <row r="375" spans="1:17" x14ac:dyDescent="0.2">
      <c r="A375" s="55" t="s">
        <v>1163</v>
      </c>
      <c r="B375" s="59" t="s">
        <v>145</v>
      </c>
      <c r="C375" s="56">
        <v>53623.6486</v>
      </c>
      <c r="D375" s="56" t="s">
        <v>159</v>
      </c>
      <c r="E375" s="14">
        <f t="shared" si="34"/>
        <v>8953.0374047722162</v>
      </c>
      <c r="F375">
        <f t="shared" si="35"/>
        <v>8953</v>
      </c>
      <c r="G375">
        <f t="shared" si="38"/>
        <v>4.4553829997312278E-2</v>
      </c>
      <c r="I375">
        <f>+G375</f>
        <v>4.4553829997312278E-2</v>
      </c>
      <c r="O375">
        <f t="shared" ca="1" si="40"/>
        <v>4.3573122219956018E-2</v>
      </c>
      <c r="Q375" s="2">
        <f t="shared" si="37"/>
        <v>38605.1486</v>
      </c>
    </row>
    <row r="376" spans="1:17" x14ac:dyDescent="0.2">
      <c r="A376" s="55" t="s">
        <v>1204</v>
      </c>
      <c r="B376" s="59" t="s">
        <v>145</v>
      </c>
      <c r="C376" s="56">
        <v>53662.957000000002</v>
      </c>
      <c r="D376" s="56" t="s">
        <v>159</v>
      </c>
      <c r="E376" s="14">
        <f t="shared" si="34"/>
        <v>8986.0384228249623</v>
      </c>
      <c r="F376">
        <f t="shared" si="35"/>
        <v>8986</v>
      </c>
      <c r="G376">
        <f t="shared" si="38"/>
        <v>4.5766460003505927E-2</v>
      </c>
      <c r="K376">
        <f>+G376</f>
        <v>4.5766460003505927E-2</v>
      </c>
      <c r="O376">
        <f t="shared" ca="1" si="40"/>
        <v>4.3830925976644661E-2</v>
      </c>
      <c r="Q376" s="2">
        <f t="shared" si="37"/>
        <v>38644.457000000002</v>
      </c>
    </row>
    <row r="377" spans="1:17" x14ac:dyDescent="0.2">
      <c r="A377" s="55" t="s">
        <v>1163</v>
      </c>
      <c r="B377" s="59" t="s">
        <v>145</v>
      </c>
      <c r="C377" s="56">
        <v>53685.595000000001</v>
      </c>
      <c r="D377" s="56" t="s">
        <v>159</v>
      </c>
      <c r="E377" s="14">
        <f t="shared" si="34"/>
        <v>9005.0439546369416</v>
      </c>
      <c r="F377">
        <f t="shared" si="35"/>
        <v>9005</v>
      </c>
      <c r="G377">
        <f t="shared" si="38"/>
        <v>5.2355549996718764E-2</v>
      </c>
      <c r="I377">
        <f>+G377</f>
        <v>5.2355549996718764E-2</v>
      </c>
      <c r="O377">
        <f t="shared" ca="1" si="40"/>
        <v>4.3979358442616912E-2</v>
      </c>
      <c r="Q377" s="2">
        <f t="shared" si="37"/>
        <v>38667.095000000001</v>
      </c>
    </row>
    <row r="378" spans="1:17" x14ac:dyDescent="0.2">
      <c r="A378" s="55" t="s">
        <v>1230</v>
      </c>
      <c r="B378" s="59" t="s">
        <v>145</v>
      </c>
      <c r="C378" s="56">
        <v>53980.987000000001</v>
      </c>
      <c r="D378" s="56" t="s">
        <v>159</v>
      </c>
      <c r="E378" s="14">
        <f t="shared" si="34"/>
        <v>9253.0376843394079</v>
      </c>
      <c r="F378">
        <f t="shared" si="35"/>
        <v>9253</v>
      </c>
      <c r="G378">
        <f t="shared" si="38"/>
        <v>4.488683000090532E-2</v>
      </c>
      <c r="K378">
        <f>+G378</f>
        <v>4.488683000090532E-2</v>
      </c>
      <c r="O378">
        <f t="shared" ca="1" si="40"/>
        <v>4.5916792735307368E-2</v>
      </c>
      <c r="Q378" s="2">
        <f t="shared" si="37"/>
        <v>38962.487000000001</v>
      </c>
    </row>
    <row r="379" spans="1:17" x14ac:dyDescent="0.2">
      <c r="A379" s="9" t="s">
        <v>158</v>
      </c>
      <c r="B379" s="37" t="s">
        <v>145</v>
      </c>
      <c r="C379" s="9">
        <v>53989.328959999999</v>
      </c>
      <c r="D379" s="9">
        <v>8.9999999999999998E-4</v>
      </c>
      <c r="E379" s="14">
        <f t="shared" si="34"/>
        <v>9260.0411027577411</v>
      </c>
      <c r="F379">
        <f t="shared" si="35"/>
        <v>9260</v>
      </c>
      <c r="G379">
        <f t="shared" si="38"/>
        <v>4.8958599996694829E-2</v>
      </c>
      <c r="K379">
        <f>+G379</f>
        <v>4.8958599996694829E-2</v>
      </c>
      <c r="O379">
        <f t="shared" ca="1" si="40"/>
        <v>4.5971478380665565E-2</v>
      </c>
      <c r="Q379" s="2">
        <f t="shared" si="37"/>
        <v>38970.828959999999</v>
      </c>
    </row>
    <row r="380" spans="1:17" x14ac:dyDescent="0.2">
      <c r="A380" s="55" t="s">
        <v>1238</v>
      </c>
      <c r="B380" s="59" t="s">
        <v>145</v>
      </c>
      <c r="C380" s="56">
        <v>54003.622000000003</v>
      </c>
      <c r="D380" s="56" t="s">
        <v>159</v>
      </c>
      <c r="E380" s="14">
        <f t="shared" si="34"/>
        <v>9272.0406975280384</v>
      </c>
      <c r="F380">
        <f t="shared" si="35"/>
        <v>9272</v>
      </c>
      <c r="G380">
        <f t="shared" si="38"/>
        <v>4.8475920004420914E-2</v>
      </c>
      <c r="I380">
        <f>+G380</f>
        <v>4.8475920004420914E-2</v>
      </c>
      <c r="O380">
        <f t="shared" ca="1" si="40"/>
        <v>4.6065225201279619E-2</v>
      </c>
      <c r="Q380" s="2">
        <f t="shared" si="37"/>
        <v>38985.122000000003</v>
      </c>
    </row>
    <row r="381" spans="1:17" x14ac:dyDescent="0.2">
      <c r="A381" s="31" t="s">
        <v>156</v>
      </c>
      <c r="B381" s="39" t="s">
        <v>145</v>
      </c>
      <c r="C381" s="40">
        <v>54014.3387</v>
      </c>
      <c r="D381" s="40">
        <v>2.0000000000000001E-4</v>
      </c>
      <c r="E381" s="14">
        <f t="shared" si="34"/>
        <v>9281.0378078191152</v>
      </c>
      <c r="F381">
        <f t="shared" si="35"/>
        <v>9281</v>
      </c>
      <c r="G381">
        <f t="shared" si="38"/>
        <v>4.5033909998892341E-2</v>
      </c>
      <c r="K381">
        <f>+G381</f>
        <v>4.5033909998892341E-2</v>
      </c>
      <c r="O381">
        <f t="shared" ca="1" si="40"/>
        <v>4.6135535316740153E-2</v>
      </c>
      <c r="Q381" s="2">
        <f t="shared" si="37"/>
        <v>38995.8387</v>
      </c>
    </row>
    <row r="382" spans="1:17" x14ac:dyDescent="0.2">
      <c r="A382" s="55" t="s">
        <v>1238</v>
      </c>
      <c r="B382" s="59" t="s">
        <v>145</v>
      </c>
      <c r="C382" s="56">
        <v>54278.7745</v>
      </c>
      <c r="D382" s="56" t="s">
        <v>159</v>
      </c>
      <c r="E382" s="14">
        <f t="shared" si="34"/>
        <v>9503.0425347882119</v>
      </c>
      <c r="F382">
        <f t="shared" si="35"/>
        <v>9503</v>
      </c>
      <c r="G382">
        <f t="shared" si="38"/>
        <v>5.066433000320103E-2</v>
      </c>
      <c r="I382">
        <f>+G382</f>
        <v>5.066433000320103E-2</v>
      </c>
      <c r="O382">
        <f t="shared" ca="1" si="40"/>
        <v>4.7869851498100163E-2</v>
      </c>
      <c r="Q382" s="2">
        <f t="shared" si="37"/>
        <v>39260.2745</v>
      </c>
    </row>
    <row r="383" spans="1:17" x14ac:dyDescent="0.2">
      <c r="A383" s="9" t="s">
        <v>158</v>
      </c>
      <c r="B383" s="37" t="s">
        <v>145</v>
      </c>
      <c r="C383" s="9">
        <v>54289.494709999999</v>
      </c>
      <c r="D383" s="9">
        <v>1E-4</v>
      </c>
      <c r="E383" s="14">
        <f t="shared" si="34"/>
        <v>9512.0425918686124</v>
      </c>
      <c r="F383">
        <f t="shared" si="35"/>
        <v>9512</v>
      </c>
      <c r="G383">
        <f t="shared" si="38"/>
        <v>5.0732319999951869E-2</v>
      </c>
      <c r="K383">
        <f>+G383</f>
        <v>5.0732319999951869E-2</v>
      </c>
      <c r="O383">
        <f t="shared" ca="1" si="40"/>
        <v>4.7940161613560697E-2</v>
      </c>
      <c r="Q383" s="2">
        <f t="shared" si="37"/>
        <v>39270.994709999999</v>
      </c>
    </row>
    <row r="384" spans="1:17" x14ac:dyDescent="0.2">
      <c r="A384" s="55" t="s">
        <v>1238</v>
      </c>
      <c r="B384" s="59" t="s">
        <v>145</v>
      </c>
      <c r="C384" s="56">
        <v>54303.7889</v>
      </c>
      <c r="D384" s="56" t="s">
        <v>159</v>
      </c>
      <c r="E384" s="14">
        <f t="shared" si="34"/>
        <v>9524.0431521111914</v>
      </c>
      <c r="F384">
        <f t="shared" si="35"/>
        <v>9524</v>
      </c>
      <c r="G384">
        <f t="shared" si="38"/>
        <v>5.1399639996816404E-2</v>
      </c>
      <c r="I384">
        <f>+G384</f>
        <v>5.1399639996816404E-2</v>
      </c>
      <c r="O384">
        <f t="shared" ca="1" si="40"/>
        <v>4.8033908434174752E-2</v>
      </c>
      <c r="Q384" s="2">
        <f t="shared" si="37"/>
        <v>39285.2889</v>
      </c>
    </row>
    <row r="385" spans="1:21" x14ac:dyDescent="0.2">
      <c r="A385" s="55" t="s">
        <v>1265</v>
      </c>
      <c r="B385" s="59" t="s">
        <v>145</v>
      </c>
      <c r="C385" s="56">
        <v>54337.1397</v>
      </c>
      <c r="D385" s="56" t="s">
        <v>159</v>
      </c>
      <c r="E385" s="14">
        <f t="shared" si="34"/>
        <v>9552.0425200038935</v>
      </c>
      <c r="F385">
        <f t="shared" si="35"/>
        <v>9552</v>
      </c>
      <c r="G385">
        <f t="shared" si="38"/>
        <v>5.0646720002987422E-2</v>
      </c>
      <c r="K385">
        <f>+G385</f>
        <v>5.0646720002987422E-2</v>
      </c>
      <c r="O385">
        <f t="shared" ca="1" si="40"/>
        <v>4.8252651015607551E-2</v>
      </c>
      <c r="Q385" s="2">
        <f t="shared" si="37"/>
        <v>39318.6397</v>
      </c>
    </row>
    <row r="386" spans="1:21" x14ac:dyDescent="0.2">
      <c r="A386" s="55" t="s">
        <v>1271</v>
      </c>
      <c r="B386" s="59" t="s">
        <v>145</v>
      </c>
      <c r="C386" s="56">
        <v>54357.390200000002</v>
      </c>
      <c r="D386" s="56" t="s">
        <v>159</v>
      </c>
      <c r="E386" s="14">
        <f t="shared" si="34"/>
        <v>9569.0436473984737</v>
      </c>
      <c r="F386">
        <f t="shared" si="35"/>
        <v>9569</v>
      </c>
      <c r="G386">
        <f t="shared" si="38"/>
        <v>5.198958999972092E-2</v>
      </c>
      <c r="I386">
        <f>+G386</f>
        <v>5.198958999972092E-2</v>
      </c>
      <c r="O386">
        <f t="shared" ca="1" si="40"/>
        <v>4.8385459011477464E-2</v>
      </c>
      <c r="Q386" s="2">
        <f t="shared" si="37"/>
        <v>39338.890200000002</v>
      </c>
    </row>
    <row r="387" spans="1:21" x14ac:dyDescent="0.2">
      <c r="A387" s="9" t="s">
        <v>160</v>
      </c>
      <c r="B387" s="37" t="s">
        <v>145</v>
      </c>
      <c r="C387" s="9">
        <v>54406.226470000001</v>
      </c>
      <c r="D387" s="9">
        <v>2.9999999999999997E-4</v>
      </c>
      <c r="E387" s="14">
        <f t="shared" si="34"/>
        <v>9610.0437040758952</v>
      </c>
      <c r="F387">
        <f t="shared" si="35"/>
        <v>9610</v>
      </c>
      <c r="G387">
        <f t="shared" si="38"/>
        <v>5.2057100001547951E-2</v>
      </c>
      <c r="K387">
        <f t="shared" ref="K387:K398" si="41">+G387</f>
        <v>5.2057100001547951E-2</v>
      </c>
      <c r="O387">
        <f t="shared" ca="1" si="40"/>
        <v>4.8705760648575472E-2</v>
      </c>
      <c r="Q387" s="2">
        <f t="shared" si="37"/>
        <v>39387.726470000001</v>
      </c>
    </row>
    <row r="388" spans="1:21" x14ac:dyDescent="0.2">
      <c r="A388" s="9" t="s">
        <v>160</v>
      </c>
      <c r="B388" s="37" t="s">
        <v>145</v>
      </c>
      <c r="C388" s="9">
        <v>54406.226629999997</v>
      </c>
      <c r="D388" s="9">
        <v>2.0000000000000001E-4</v>
      </c>
      <c r="E388" s="14">
        <f t="shared" si="34"/>
        <v>9610.043838402471</v>
      </c>
      <c r="F388">
        <f t="shared" si="35"/>
        <v>9610</v>
      </c>
      <c r="G388">
        <f t="shared" si="38"/>
        <v>5.2217099997506011E-2</v>
      </c>
      <c r="K388">
        <f t="shared" si="41"/>
        <v>5.2217099997506011E-2</v>
      </c>
      <c r="O388">
        <f t="shared" ca="1" si="40"/>
        <v>4.8705760648575472E-2</v>
      </c>
      <c r="Q388" s="2">
        <f t="shared" si="37"/>
        <v>39387.726629999997</v>
      </c>
    </row>
    <row r="389" spans="1:21" x14ac:dyDescent="0.2">
      <c r="A389" s="9" t="s">
        <v>160</v>
      </c>
      <c r="B389" s="37" t="s">
        <v>145</v>
      </c>
      <c r="C389" s="9">
        <v>54406.22668</v>
      </c>
      <c r="D389" s="9">
        <v>1E-4</v>
      </c>
      <c r="E389" s="14">
        <f t="shared" si="34"/>
        <v>9610.0438803795278</v>
      </c>
      <c r="F389">
        <f t="shared" si="35"/>
        <v>9610</v>
      </c>
      <c r="G389">
        <f t="shared" si="38"/>
        <v>5.2267099999880884E-2</v>
      </c>
      <c r="K389">
        <f t="shared" si="41"/>
        <v>5.2267099999880884E-2</v>
      </c>
      <c r="O389">
        <f t="shared" ca="1" si="40"/>
        <v>4.8705760648575472E-2</v>
      </c>
      <c r="Q389" s="2">
        <f t="shared" si="37"/>
        <v>39387.72668</v>
      </c>
    </row>
    <row r="390" spans="1:21" x14ac:dyDescent="0.2">
      <c r="A390" s="31" t="s">
        <v>169</v>
      </c>
      <c r="B390" s="37" t="s">
        <v>145</v>
      </c>
      <c r="C390" s="9">
        <v>54652.7909</v>
      </c>
      <c r="D390" s="9">
        <v>2.0000000000000001E-4</v>
      </c>
      <c r="E390" s="14">
        <f t="shared" si="34"/>
        <v>9817.0446811086604</v>
      </c>
      <c r="F390">
        <f t="shared" si="35"/>
        <v>9817</v>
      </c>
      <c r="G390">
        <f t="shared" si="38"/>
        <v>5.3220870002405718E-2</v>
      </c>
      <c r="K390">
        <f t="shared" si="41"/>
        <v>5.3220870002405718E-2</v>
      </c>
      <c r="O390">
        <f t="shared" ref="O390:O421" ca="1" si="42">+C$11+C$12*$F390</f>
        <v>5.0322893304167907E-2</v>
      </c>
      <c r="Q390" s="2">
        <f t="shared" si="37"/>
        <v>39634.2909</v>
      </c>
    </row>
    <row r="391" spans="1:21" x14ac:dyDescent="0.2">
      <c r="A391" s="31" t="s">
        <v>170</v>
      </c>
      <c r="B391" s="37" t="s">
        <v>145</v>
      </c>
      <c r="C391" s="9">
        <v>54751.653700000003</v>
      </c>
      <c r="D391" s="9">
        <v>2.0000000000000001E-4</v>
      </c>
      <c r="E391" s="14">
        <f t="shared" si="34"/>
        <v>9900.0440666737049</v>
      </c>
      <c r="F391">
        <f t="shared" si="35"/>
        <v>9900</v>
      </c>
      <c r="G391">
        <f t="shared" si="38"/>
        <v>5.2489000001514796E-2</v>
      </c>
      <c r="K391">
        <f t="shared" si="41"/>
        <v>5.2489000001514796E-2</v>
      </c>
      <c r="O391">
        <f t="shared" ca="1" si="42"/>
        <v>5.097130881341512E-2</v>
      </c>
      <c r="Q391" s="2">
        <f t="shared" si="37"/>
        <v>39733.153700000003</v>
      </c>
    </row>
    <row r="392" spans="1:21" x14ac:dyDescent="0.2">
      <c r="A392" s="31" t="s">
        <v>167</v>
      </c>
      <c r="B392" s="37" t="s">
        <v>145</v>
      </c>
      <c r="C392" s="9">
        <v>55044.672299999998</v>
      </c>
      <c r="D392" s="9">
        <v>1E-4</v>
      </c>
      <c r="E392" s="14">
        <f t="shared" si="34"/>
        <v>10146.045229488522</v>
      </c>
      <c r="F392">
        <f t="shared" si="35"/>
        <v>10146</v>
      </c>
      <c r="G392">
        <f t="shared" si="38"/>
        <v>5.387405999499606E-2</v>
      </c>
      <c r="K392">
        <f t="shared" si="41"/>
        <v>5.387405999499606E-2</v>
      </c>
      <c r="O392">
        <f t="shared" ca="1" si="42"/>
        <v>5.2893118636003225E-2</v>
      </c>
      <c r="Q392" s="2">
        <f t="shared" si="37"/>
        <v>40026.172299999998</v>
      </c>
    </row>
    <row r="393" spans="1:21" x14ac:dyDescent="0.2">
      <c r="A393" s="13" t="s">
        <v>165</v>
      </c>
      <c r="B393" s="41" t="s">
        <v>145</v>
      </c>
      <c r="C393" s="13">
        <v>55049.436139999998</v>
      </c>
      <c r="D393" s="13">
        <v>5.3E-3</v>
      </c>
      <c r="E393" s="14">
        <f t="shared" si="34"/>
        <v>10150.044669044451</v>
      </c>
      <c r="F393">
        <f t="shared" si="35"/>
        <v>10150</v>
      </c>
      <c r="G393">
        <f t="shared" si="38"/>
        <v>5.3206499993393663E-2</v>
      </c>
      <c r="K393">
        <f t="shared" si="41"/>
        <v>5.3206499993393663E-2</v>
      </c>
      <c r="O393">
        <f t="shared" ca="1" si="42"/>
        <v>5.2924367576207915E-2</v>
      </c>
      <c r="Q393" s="2">
        <f t="shared" si="37"/>
        <v>40030.936139999998</v>
      </c>
    </row>
    <row r="394" spans="1:21" x14ac:dyDescent="0.2">
      <c r="A394" s="13" t="s">
        <v>165</v>
      </c>
      <c r="B394" s="41" t="s">
        <v>166</v>
      </c>
      <c r="C394" s="13">
        <v>55054.798629999998</v>
      </c>
      <c r="D394" s="13">
        <v>3.4000000000000002E-4</v>
      </c>
      <c r="E394" s="14">
        <f t="shared" si="34"/>
        <v>10154.546699890217</v>
      </c>
      <c r="F394">
        <f t="shared" si="35"/>
        <v>10154.5</v>
      </c>
      <c r="G394">
        <f t="shared" si="38"/>
        <v>5.5625494998821523E-2</v>
      </c>
      <c r="K394">
        <f t="shared" si="41"/>
        <v>5.5625494998821523E-2</v>
      </c>
      <c r="O394">
        <f t="shared" ca="1" si="42"/>
        <v>5.2959522633938175E-2</v>
      </c>
      <c r="Q394" s="2">
        <f t="shared" si="37"/>
        <v>40036.298629999998</v>
      </c>
    </row>
    <row r="395" spans="1:21" x14ac:dyDescent="0.2">
      <c r="A395" s="13" t="s">
        <v>165</v>
      </c>
      <c r="B395" s="41" t="s">
        <v>145</v>
      </c>
      <c r="C395" s="13">
        <v>55068.495049999998</v>
      </c>
      <c r="D395" s="13">
        <v>6.9999999999999994E-5</v>
      </c>
      <c r="E395" s="14">
        <f t="shared" si="34"/>
        <v>10166.045407639145</v>
      </c>
      <c r="F395">
        <f t="shared" si="35"/>
        <v>10166</v>
      </c>
      <c r="G395">
        <f t="shared" si="38"/>
        <v>5.4086259995528962E-2</v>
      </c>
      <c r="K395">
        <f t="shared" si="41"/>
        <v>5.4086259995528962E-2</v>
      </c>
      <c r="O395">
        <f t="shared" ca="1" si="42"/>
        <v>5.3049363337026645E-2</v>
      </c>
      <c r="Q395" s="2">
        <f t="shared" si="37"/>
        <v>40049.995049999998</v>
      </c>
    </row>
    <row r="396" spans="1:21" x14ac:dyDescent="0.2">
      <c r="A396" s="31" t="s">
        <v>167</v>
      </c>
      <c r="B396" s="37" t="s">
        <v>145</v>
      </c>
      <c r="C396" s="9">
        <v>55069.686099999999</v>
      </c>
      <c r="D396" s="9">
        <v>1E-4</v>
      </c>
      <c r="E396" s="14">
        <f t="shared" si="34"/>
        <v>10167.045343086829</v>
      </c>
      <c r="F396">
        <f t="shared" si="35"/>
        <v>10167</v>
      </c>
      <c r="G396">
        <f t="shared" si="38"/>
        <v>5.4009369996492751E-2</v>
      </c>
      <c r="K396">
        <f t="shared" si="41"/>
        <v>5.4009369996492751E-2</v>
      </c>
      <c r="O396">
        <f t="shared" ca="1" si="42"/>
        <v>5.3057175572077828E-2</v>
      </c>
      <c r="Q396" s="2">
        <f t="shared" si="37"/>
        <v>40051.186099999999</v>
      </c>
    </row>
    <row r="397" spans="1:21" x14ac:dyDescent="0.2">
      <c r="A397" s="13" t="s">
        <v>165</v>
      </c>
      <c r="B397" s="41" t="s">
        <v>166</v>
      </c>
      <c r="C397" s="13">
        <v>55071.476439999999</v>
      </c>
      <c r="D397" s="13">
        <v>1.98E-3</v>
      </c>
      <c r="E397" s="14">
        <f t="shared" si="34"/>
        <v>10168.548407130662</v>
      </c>
      <c r="F397">
        <f t="shared" si="35"/>
        <v>10168.5</v>
      </c>
      <c r="G397">
        <f t="shared" si="38"/>
        <v>5.7659034995594993E-2</v>
      </c>
      <c r="K397">
        <f t="shared" si="41"/>
        <v>5.7659034995594993E-2</v>
      </c>
      <c r="O397">
        <f t="shared" ca="1" si="42"/>
        <v>5.3068893924654581E-2</v>
      </c>
      <c r="Q397" s="2">
        <f t="shared" si="37"/>
        <v>40052.976439999999</v>
      </c>
    </row>
    <row r="398" spans="1:21" x14ac:dyDescent="0.2">
      <c r="A398" s="13" t="s">
        <v>161</v>
      </c>
      <c r="B398" s="41" t="s">
        <v>145</v>
      </c>
      <c r="C398" s="13">
        <v>55105.4205</v>
      </c>
      <c r="D398" s="13">
        <v>1E-4</v>
      </c>
      <c r="E398" s="14">
        <f t="shared" si="34"/>
        <v>10197.045841186577</v>
      </c>
      <c r="F398">
        <f t="shared" si="35"/>
        <v>10197</v>
      </c>
      <c r="G398">
        <f t="shared" si="38"/>
        <v>5.4602669995801989E-2</v>
      </c>
      <c r="K398">
        <f t="shared" si="41"/>
        <v>5.4602669995801989E-2</v>
      </c>
      <c r="O398">
        <f t="shared" ca="1" si="42"/>
        <v>5.329154262361295E-2</v>
      </c>
      <c r="Q398" s="2">
        <f t="shared" si="37"/>
        <v>40086.9205</v>
      </c>
    </row>
    <row r="399" spans="1:21" x14ac:dyDescent="0.2">
      <c r="A399" s="55" t="s">
        <v>1328</v>
      </c>
      <c r="B399" s="59" t="s">
        <v>145</v>
      </c>
      <c r="C399" s="56">
        <v>55108.97</v>
      </c>
      <c r="D399" s="56" t="s">
        <v>159</v>
      </c>
      <c r="E399" s="14">
        <f t="shared" si="34"/>
        <v>10200.025792382205</v>
      </c>
      <c r="F399">
        <f t="shared" si="35"/>
        <v>10200</v>
      </c>
      <c r="O399">
        <f t="shared" ca="1" si="42"/>
        <v>5.3314979328766471E-2</v>
      </c>
      <c r="Q399" s="2">
        <f t="shared" si="37"/>
        <v>40090.47</v>
      </c>
      <c r="U399">
        <f>+C399-(C$7+F399*C$8)</f>
        <v>3.0722000003152061E-2</v>
      </c>
    </row>
    <row r="400" spans="1:21" x14ac:dyDescent="0.2">
      <c r="A400" s="31" t="s">
        <v>168</v>
      </c>
      <c r="B400" s="37" t="s">
        <v>145</v>
      </c>
      <c r="C400" s="9">
        <v>55778.4084</v>
      </c>
      <c r="D400" s="9">
        <v>1.1000000000000001E-3</v>
      </c>
      <c r="E400" s="14">
        <f t="shared" si="34"/>
        <v>10762.046854638636</v>
      </c>
      <c r="F400">
        <f t="shared" si="35"/>
        <v>10762</v>
      </c>
      <c r="G400">
        <f t="shared" ref="G400:G433" si="43">+C400-(C$7+F400*C$8)</f>
        <v>5.5809819998103194E-2</v>
      </c>
      <c r="K400">
        <f>+G400</f>
        <v>5.5809819998103194E-2</v>
      </c>
      <c r="O400">
        <f t="shared" ca="1" si="42"/>
        <v>5.7705455427524671E-2</v>
      </c>
      <c r="Q400" s="2">
        <f t="shared" si="37"/>
        <v>40759.9084</v>
      </c>
    </row>
    <row r="401" spans="1:17" x14ac:dyDescent="0.2">
      <c r="A401" s="31" t="s">
        <v>173</v>
      </c>
      <c r="B401" s="37" t="s">
        <v>145</v>
      </c>
      <c r="C401" s="9">
        <v>55778.4084</v>
      </c>
      <c r="D401" s="9">
        <v>1.1000000000000001E-3</v>
      </c>
      <c r="E401" s="14">
        <f t="shared" si="34"/>
        <v>10762.046854638636</v>
      </c>
      <c r="F401">
        <f t="shared" si="35"/>
        <v>10762</v>
      </c>
      <c r="G401">
        <f t="shared" si="43"/>
        <v>5.5809819998103194E-2</v>
      </c>
      <c r="K401">
        <f>+G401</f>
        <v>5.5809819998103194E-2</v>
      </c>
      <c r="O401">
        <f t="shared" ca="1" si="42"/>
        <v>5.7705455427524671E-2</v>
      </c>
      <c r="Q401" s="2">
        <f t="shared" si="37"/>
        <v>40759.9084</v>
      </c>
    </row>
    <row r="402" spans="1:17" x14ac:dyDescent="0.2">
      <c r="A402" s="55" t="s">
        <v>1339</v>
      </c>
      <c r="B402" s="59" t="s">
        <v>145</v>
      </c>
      <c r="C402" s="56">
        <v>55783.1731</v>
      </c>
      <c r="D402" s="56" t="s">
        <v>159</v>
      </c>
      <c r="E402" s="14">
        <f t="shared" si="34"/>
        <v>10766.047016199927</v>
      </c>
      <c r="F402">
        <f t="shared" si="35"/>
        <v>10766</v>
      </c>
      <c r="G402">
        <f t="shared" si="43"/>
        <v>5.6002259996603243E-2</v>
      </c>
      <c r="K402">
        <f>+G402</f>
        <v>5.6002259996603243E-2</v>
      </c>
      <c r="O402">
        <f t="shared" ca="1" si="42"/>
        <v>5.7736704367729361E-2</v>
      </c>
      <c r="Q402" s="2">
        <f t="shared" si="37"/>
        <v>40764.6731</v>
      </c>
    </row>
    <row r="403" spans="1:17" x14ac:dyDescent="0.2">
      <c r="A403" s="31" t="s">
        <v>168</v>
      </c>
      <c r="B403" s="37" t="s">
        <v>145</v>
      </c>
      <c r="C403" s="9">
        <v>55792.702499999999</v>
      </c>
      <c r="D403" s="9">
        <v>2.9999999999999997E-4</v>
      </c>
      <c r="E403" s="14">
        <f t="shared" si="34"/>
        <v>10774.047339322513</v>
      </c>
      <c r="F403">
        <f t="shared" si="35"/>
        <v>10774</v>
      </c>
      <c r="G403">
        <f t="shared" si="43"/>
        <v>5.6387140000879299E-2</v>
      </c>
      <c r="K403">
        <f>+G403</f>
        <v>5.6387140000879299E-2</v>
      </c>
      <c r="O403">
        <f t="shared" ca="1" si="42"/>
        <v>5.7799202248138726E-2</v>
      </c>
      <c r="Q403" s="2">
        <f t="shared" si="37"/>
        <v>40774.202499999999</v>
      </c>
    </row>
    <row r="404" spans="1:17" x14ac:dyDescent="0.2">
      <c r="A404" s="31" t="s">
        <v>173</v>
      </c>
      <c r="B404" s="37" t="s">
        <v>145</v>
      </c>
      <c r="C404" s="9">
        <v>55792.702499999999</v>
      </c>
      <c r="D404" s="9">
        <v>2.9999999999999997E-4</v>
      </c>
      <c r="E404" s="14">
        <f t="shared" si="34"/>
        <v>10774.047339322513</v>
      </c>
      <c r="F404">
        <f t="shared" si="35"/>
        <v>10774</v>
      </c>
      <c r="G404">
        <f t="shared" si="43"/>
        <v>5.6387140000879299E-2</v>
      </c>
      <c r="K404">
        <f>+G404</f>
        <v>5.6387140000879299E-2</v>
      </c>
      <c r="O404">
        <f t="shared" ca="1" si="42"/>
        <v>5.7799202248138726E-2</v>
      </c>
      <c r="Q404" s="2">
        <f t="shared" si="37"/>
        <v>40774.202499999999</v>
      </c>
    </row>
    <row r="405" spans="1:17" x14ac:dyDescent="0.2">
      <c r="A405" s="38" t="s">
        <v>174</v>
      </c>
      <c r="B405" s="39" t="s">
        <v>145</v>
      </c>
      <c r="C405" s="9">
        <v>56489.5147</v>
      </c>
      <c r="D405" s="40">
        <v>1E-4</v>
      </c>
      <c r="E405" s="14">
        <f t="shared" ref="E405:E433" si="44">+(C405-C$7)/C$8</f>
        <v>11359.04983221393</v>
      </c>
      <c r="F405">
        <f t="shared" ref="F405:F435" si="45">ROUND(2*E405,0)/2</f>
        <v>11359</v>
      </c>
      <c r="G405">
        <f t="shared" si="43"/>
        <v>5.9356489997298922E-2</v>
      </c>
      <c r="J405">
        <f>+G405</f>
        <v>5.9356489997298922E-2</v>
      </c>
      <c r="O405">
        <f t="shared" ca="1" si="42"/>
        <v>6.2369359753073866E-2</v>
      </c>
      <c r="Q405" s="2">
        <f t="shared" ref="Q405:Q433" si="46">+C405-15018.5</f>
        <v>41471.0147</v>
      </c>
    </row>
    <row r="406" spans="1:17" x14ac:dyDescent="0.2">
      <c r="A406" s="9" t="s">
        <v>171</v>
      </c>
      <c r="B406" s="37" t="s">
        <v>145</v>
      </c>
      <c r="C406" s="9">
        <v>56489.515200000002</v>
      </c>
      <c r="D406" s="9">
        <v>8.0000000000000004E-4</v>
      </c>
      <c r="E406" s="14">
        <f t="shared" si="44"/>
        <v>11359.05025198449</v>
      </c>
      <c r="F406">
        <f t="shared" si="45"/>
        <v>11359</v>
      </c>
      <c r="G406">
        <f t="shared" si="43"/>
        <v>5.9856489999219775E-2</v>
      </c>
      <c r="J406">
        <f>+G406</f>
        <v>5.9856489999219775E-2</v>
      </c>
      <c r="O406">
        <f t="shared" ca="1" si="42"/>
        <v>6.2369359753073866E-2</v>
      </c>
      <c r="Q406" s="2">
        <f t="shared" si="46"/>
        <v>41471.015200000002</v>
      </c>
    </row>
    <row r="407" spans="1:17" x14ac:dyDescent="0.2">
      <c r="A407" s="38" t="s">
        <v>174</v>
      </c>
      <c r="B407" s="39" t="s">
        <v>145</v>
      </c>
      <c r="C407" s="9">
        <v>56495.470600000001</v>
      </c>
      <c r="D407" s="40">
        <v>1.5E-3</v>
      </c>
      <c r="E407" s="14">
        <f t="shared" si="44"/>
        <v>11364.050055154074</v>
      </c>
      <c r="F407">
        <f t="shared" si="45"/>
        <v>11364</v>
      </c>
      <c r="G407">
        <f t="shared" si="43"/>
        <v>5.9622040003887378E-2</v>
      </c>
      <c r="J407">
        <f>+G407</f>
        <v>5.9622040003887378E-2</v>
      </c>
      <c r="O407">
        <f t="shared" ca="1" si="42"/>
        <v>6.2408420928329725E-2</v>
      </c>
      <c r="Q407" s="2">
        <f t="shared" si="46"/>
        <v>41476.970600000001</v>
      </c>
    </row>
    <row r="408" spans="1:17" x14ac:dyDescent="0.2">
      <c r="A408" s="31" t="s">
        <v>175</v>
      </c>
      <c r="B408" s="37" t="s">
        <v>145</v>
      </c>
      <c r="C408" s="9">
        <v>56497.852800000001</v>
      </c>
      <c r="D408" s="9">
        <v>1E-4</v>
      </c>
      <c r="E408" s="14">
        <f t="shared" si="44"/>
        <v>11366.050010003553</v>
      </c>
      <c r="F408">
        <f t="shared" si="45"/>
        <v>11366</v>
      </c>
      <c r="G408">
        <f t="shared" si="43"/>
        <v>5.9568260003288742E-2</v>
      </c>
      <c r="K408">
        <f>+G408</f>
        <v>5.9568260003288742E-2</v>
      </c>
      <c r="O408">
        <f t="shared" ca="1" si="42"/>
        <v>6.2424045398432063E-2</v>
      </c>
      <c r="Q408" s="2">
        <f t="shared" si="46"/>
        <v>41479.352800000001</v>
      </c>
    </row>
    <row r="409" spans="1:17" x14ac:dyDescent="0.2">
      <c r="A409" s="31" t="s">
        <v>172</v>
      </c>
      <c r="B409" s="37" t="s">
        <v>145</v>
      </c>
      <c r="C409" s="9">
        <v>56501.41979</v>
      </c>
      <c r="D409" s="9">
        <v>5.0000000000000001E-4</v>
      </c>
      <c r="E409" s="14">
        <f t="shared" si="44"/>
        <v>11369.044644773319</v>
      </c>
      <c r="F409">
        <f t="shared" si="45"/>
        <v>11369</v>
      </c>
      <c r="G409">
        <f t="shared" si="43"/>
        <v>5.3177590001723729E-2</v>
      </c>
      <c r="K409">
        <f>+G409</f>
        <v>5.3177590001723729E-2</v>
      </c>
      <c r="O409">
        <f t="shared" ca="1" si="42"/>
        <v>6.2447482103585569E-2</v>
      </c>
      <c r="Q409" s="2">
        <f t="shared" si="46"/>
        <v>41482.91979</v>
      </c>
    </row>
    <row r="410" spans="1:17" x14ac:dyDescent="0.2">
      <c r="A410" s="61" t="s">
        <v>177</v>
      </c>
      <c r="B410" s="62"/>
      <c r="C410" s="61">
        <v>56501.424679999996</v>
      </c>
      <c r="D410" s="61">
        <v>4.6999999999999999E-4</v>
      </c>
      <c r="E410" s="14">
        <f t="shared" si="44"/>
        <v>11369.048750129381</v>
      </c>
      <c r="F410">
        <f t="shared" si="45"/>
        <v>11369</v>
      </c>
      <c r="G410">
        <f t="shared" si="43"/>
        <v>5.8067589998245239E-2</v>
      </c>
      <c r="K410">
        <f>+G410</f>
        <v>5.8067589998245239E-2</v>
      </c>
      <c r="O410">
        <f t="shared" ca="1" si="42"/>
        <v>6.2447482103585569E-2</v>
      </c>
      <c r="Q410" s="2">
        <f t="shared" si="46"/>
        <v>41482.924679999996</v>
      </c>
    </row>
    <row r="411" spans="1:17" x14ac:dyDescent="0.2">
      <c r="A411" s="63" t="s">
        <v>174</v>
      </c>
      <c r="B411" s="64" t="s">
        <v>145</v>
      </c>
      <c r="C411" s="61">
        <v>56539.542399999998</v>
      </c>
      <c r="D411" s="65">
        <v>1E-3</v>
      </c>
      <c r="E411" s="14">
        <f t="shared" si="44"/>
        <v>11401.050143364657</v>
      </c>
      <c r="F411">
        <f t="shared" si="45"/>
        <v>11401</v>
      </c>
      <c r="G411">
        <f t="shared" si="43"/>
        <v>5.9727109997766092E-2</v>
      </c>
      <c r="J411">
        <f>+G411</f>
        <v>5.9727109997766092E-2</v>
      </c>
      <c r="O411">
        <f t="shared" ca="1" si="42"/>
        <v>6.2697473625223057E-2</v>
      </c>
      <c r="Q411" s="2">
        <f t="shared" si="46"/>
        <v>41521.042399999998</v>
      </c>
    </row>
    <row r="412" spans="1:17" x14ac:dyDescent="0.2">
      <c r="A412" s="65" t="s">
        <v>176</v>
      </c>
      <c r="B412" s="64" t="s">
        <v>145</v>
      </c>
      <c r="C412" s="65">
        <v>56841.491300000002</v>
      </c>
      <c r="D412" s="65">
        <v>2.0899999999999998E-2</v>
      </c>
      <c r="E412" s="14">
        <f t="shared" si="44"/>
        <v>11654.548660218728</v>
      </c>
      <c r="F412">
        <f t="shared" si="45"/>
        <v>11654.5</v>
      </c>
      <c r="G412">
        <f t="shared" si="43"/>
        <v>5.7960495003499091E-2</v>
      </c>
      <c r="K412">
        <f t="shared" ref="K412:K433" si="47">+G412</f>
        <v>5.7960495003499091E-2</v>
      </c>
      <c r="O412">
        <f t="shared" ca="1" si="42"/>
        <v>6.4677875210694943E-2</v>
      </c>
      <c r="Q412" s="2">
        <f t="shared" si="46"/>
        <v>41822.991300000002</v>
      </c>
    </row>
    <row r="413" spans="1:17" x14ac:dyDescent="0.2">
      <c r="A413" s="66" t="s">
        <v>4</v>
      </c>
      <c r="B413" s="67" t="s">
        <v>145</v>
      </c>
      <c r="C413" s="68">
        <v>57237.5481</v>
      </c>
      <c r="D413" s="68">
        <v>2.0999999999999999E-3</v>
      </c>
      <c r="E413" s="14">
        <f t="shared" si="44"/>
        <v>11987.054628579495</v>
      </c>
      <c r="F413">
        <f t="shared" si="45"/>
        <v>11987</v>
      </c>
      <c r="G413">
        <f t="shared" si="43"/>
        <v>6.5069570002378896E-2</v>
      </c>
      <c r="K413">
        <f t="shared" si="47"/>
        <v>6.5069570002378896E-2</v>
      </c>
      <c r="O413">
        <f t="shared" ca="1" si="42"/>
        <v>6.7275443365209367E-2</v>
      </c>
      <c r="Q413" s="2">
        <f t="shared" si="46"/>
        <v>42219.0481</v>
      </c>
    </row>
    <row r="414" spans="1:17" x14ac:dyDescent="0.2">
      <c r="A414" s="72" t="s">
        <v>1373</v>
      </c>
      <c r="B414" s="73" t="s">
        <v>145</v>
      </c>
      <c r="C414" s="74">
        <v>57250.651899999997</v>
      </c>
      <c r="D414" s="74">
        <v>1E-4</v>
      </c>
      <c r="E414" s="14">
        <f t="shared" si="44"/>
        <v>11998.055807471525</v>
      </c>
      <c r="F414">
        <f t="shared" si="45"/>
        <v>11998</v>
      </c>
      <c r="G414">
        <f t="shared" si="43"/>
        <v>6.6473779996158555E-2</v>
      </c>
      <c r="K414">
        <f t="shared" si="47"/>
        <v>6.6473779996158555E-2</v>
      </c>
      <c r="O414">
        <f t="shared" ca="1" si="42"/>
        <v>6.7361377950772239E-2</v>
      </c>
      <c r="Q414" s="2">
        <f t="shared" si="46"/>
        <v>42232.151899999997</v>
      </c>
    </row>
    <row r="415" spans="1:17" x14ac:dyDescent="0.2">
      <c r="A415" s="69" t="s">
        <v>5</v>
      </c>
      <c r="B415" s="70" t="s">
        <v>145</v>
      </c>
      <c r="C415" s="71">
        <v>57261.371429999999</v>
      </c>
      <c r="D415" s="71">
        <v>1E-4</v>
      </c>
      <c r="E415" s="14">
        <f t="shared" si="44"/>
        <v>12007.055293663969</v>
      </c>
      <c r="F415">
        <f t="shared" si="45"/>
        <v>12007</v>
      </c>
      <c r="G415">
        <f t="shared" si="43"/>
        <v>6.5861769995535724E-2</v>
      </c>
      <c r="K415">
        <f t="shared" si="47"/>
        <v>6.5861769995535724E-2</v>
      </c>
      <c r="O415">
        <f t="shared" ca="1" si="42"/>
        <v>6.7431688066232787E-2</v>
      </c>
      <c r="Q415" s="2">
        <f t="shared" si="46"/>
        <v>42242.871429999999</v>
      </c>
    </row>
    <row r="416" spans="1:17" x14ac:dyDescent="0.2">
      <c r="A416" s="72" t="s">
        <v>1374</v>
      </c>
      <c r="B416" s="73" t="s">
        <v>145</v>
      </c>
      <c r="C416" s="74">
        <v>57581.786599999999</v>
      </c>
      <c r="D416" s="74">
        <v>1E-4</v>
      </c>
      <c r="E416" s="14">
        <f t="shared" si="44"/>
        <v>12276.057003465012</v>
      </c>
      <c r="F416">
        <f t="shared" si="45"/>
        <v>12276</v>
      </c>
      <c r="G416">
        <f t="shared" si="43"/>
        <v>6.7898360000981484E-2</v>
      </c>
      <c r="K416">
        <f t="shared" si="47"/>
        <v>6.7898360000981484E-2</v>
      </c>
      <c r="O416">
        <f t="shared" ca="1" si="42"/>
        <v>6.9533179294997832E-2</v>
      </c>
      <c r="Q416" s="2">
        <f t="shared" si="46"/>
        <v>42563.286599999999</v>
      </c>
    </row>
    <row r="417" spans="1:17" x14ac:dyDescent="0.2">
      <c r="A417" s="78" t="s">
        <v>1</v>
      </c>
      <c r="B417" s="83" t="s">
        <v>145</v>
      </c>
      <c r="C417" s="78">
        <v>57624.667999999998</v>
      </c>
      <c r="D417" s="78" t="s">
        <v>159</v>
      </c>
      <c r="E417" s="14">
        <f t="shared" si="44"/>
        <v>12312.057701929638</v>
      </c>
      <c r="F417">
        <f t="shared" si="45"/>
        <v>12312</v>
      </c>
      <c r="G417">
        <f t="shared" si="43"/>
        <v>6.8730319995665923E-2</v>
      </c>
      <c r="K417">
        <f t="shared" si="47"/>
        <v>6.8730319995665923E-2</v>
      </c>
      <c r="O417">
        <f t="shared" ca="1" si="42"/>
        <v>6.9814419756839996E-2</v>
      </c>
      <c r="Q417" s="2">
        <f t="shared" si="46"/>
        <v>42606.167999999998</v>
      </c>
    </row>
    <row r="418" spans="1:17" x14ac:dyDescent="0.2">
      <c r="A418" s="72" t="s">
        <v>1375</v>
      </c>
      <c r="B418" s="73" t="s">
        <v>145</v>
      </c>
      <c r="C418" s="74">
        <v>57649.682399999998</v>
      </c>
      <c r="D418" s="74">
        <v>2.0000000000000001E-4</v>
      </c>
      <c r="E418" s="14">
        <f t="shared" si="44"/>
        <v>12333.058319252617</v>
      </c>
      <c r="F418">
        <f t="shared" si="45"/>
        <v>12333</v>
      </c>
      <c r="G418">
        <f t="shared" si="43"/>
        <v>6.9465629996557254E-2</v>
      </c>
      <c r="K418">
        <f t="shared" si="47"/>
        <v>6.9465629996557254E-2</v>
      </c>
      <c r="O418">
        <f t="shared" ca="1" si="42"/>
        <v>6.9978476692914585E-2</v>
      </c>
      <c r="Q418" s="2">
        <f t="shared" si="46"/>
        <v>42631.182399999998</v>
      </c>
    </row>
    <row r="419" spans="1:17" x14ac:dyDescent="0.2">
      <c r="A419" s="75" t="s">
        <v>1376</v>
      </c>
      <c r="B419" s="76" t="s">
        <v>145</v>
      </c>
      <c r="C419" s="77">
        <v>57949.845600000001</v>
      </c>
      <c r="D419" s="77">
        <v>1E-4</v>
      </c>
      <c r="E419" s="14">
        <f t="shared" si="44"/>
        <v>12585.057667533642</v>
      </c>
      <c r="F419">
        <f t="shared" si="45"/>
        <v>12585</v>
      </c>
      <c r="G419">
        <f t="shared" si="43"/>
        <v>6.8689350002387073E-2</v>
      </c>
      <c r="K419">
        <f t="shared" si="47"/>
        <v>6.8689350002387073E-2</v>
      </c>
      <c r="O419">
        <f t="shared" ca="1" si="42"/>
        <v>7.1947159925809731E-2</v>
      </c>
      <c r="Q419" s="2">
        <f t="shared" si="46"/>
        <v>42931.345600000001</v>
      </c>
    </row>
    <row r="420" spans="1:17" x14ac:dyDescent="0.2">
      <c r="A420" s="81" t="s">
        <v>2</v>
      </c>
      <c r="B420" s="82" t="s">
        <v>145</v>
      </c>
      <c r="C420" s="82">
        <v>57966.521500000003</v>
      </c>
      <c r="D420" s="79">
        <v>2.0000000000000001E-4</v>
      </c>
      <c r="E420" s="14">
        <f t="shared" si="44"/>
        <v>12599.057771250553</v>
      </c>
      <c r="F420">
        <f t="shared" si="45"/>
        <v>12599</v>
      </c>
      <c r="G420">
        <f t="shared" si="43"/>
        <v>6.8812890000117477E-2</v>
      </c>
      <c r="K420">
        <f t="shared" si="47"/>
        <v>6.8812890000117477E-2</v>
      </c>
      <c r="O420">
        <f t="shared" ca="1" si="42"/>
        <v>7.2056531216526123E-2</v>
      </c>
      <c r="Q420" s="2">
        <f t="shared" si="46"/>
        <v>42948.021500000003</v>
      </c>
    </row>
    <row r="421" spans="1:17" x14ac:dyDescent="0.2">
      <c r="A421" s="84" t="s">
        <v>1377</v>
      </c>
      <c r="B421" s="85" t="s">
        <v>145</v>
      </c>
      <c r="C421" s="86">
        <v>58360.787499999999</v>
      </c>
      <c r="D421" s="86">
        <v>1E-4</v>
      </c>
      <c r="E421" s="14">
        <f t="shared" si="44"/>
        <v>12930.060289378573</v>
      </c>
      <c r="F421">
        <f t="shared" si="45"/>
        <v>12930</v>
      </c>
      <c r="G421">
        <f t="shared" si="43"/>
        <v>7.1812299996963702E-2</v>
      </c>
      <c r="K421">
        <f t="shared" si="47"/>
        <v>7.1812299996963702E-2</v>
      </c>
      <c r="O421">
        <f t="shared" ca="1" si="42"/>
        <v>7.464238101846378E-2</v>
      </c>
      <c r="Q421" s="2">
        <f t="shared" si="46"/>
        <v>43342.287499999999</v>
      </c>
    </row>
    <row r="422" spans="1:17" x14ac:dyDescent="0.2">
      <c r="A422" s="78" t="s">
        <v>0</v>
      </c>
      <c r="B422" s="83" t="s">
        <v>145</v>
      </c>
      <c r="C422" s="78">
        <v>58384.610200000003</v>
      </c>
      <c r="D422" s="78">
        <v>1E-4</v>
      </c>
      <c r="E422" s="14">
        <f t="shared" si="44"/>
        <v>12950.060425552145</v>
      </c>
      <c r="F422">
        <f t="shared" si="45"/>
        <v>12950</v>
      </c>
      <c r="G422">
        <f t="shared" si="43"/>
        <v>7.197450000239769E-2</v>
      </c>
      <c r="K422">
        <f t="shared" si="47"/>
        <v>7.197450000239769E-2</v>
      </c>
      <c r="O422">
        <f t="shared" ref="O422:O433" ca="1" si="48">+C$11+C$12*$F422</f>
        <v>7.47986257194872E-2</v>
      </c>
      <c r="Q422" s="2">
        <f t="shared" si="46"/>
        <v>43366.110200000003</v>
      </c>
    </row>
    <row r="423" spans="1:17" x14ac:dyDescent="0.2">
      <c r="A423" s="80" t="s">
        <v>3</v>
      </c>
      <c r="B423" s="80" t="s">
        <v>145</v>
      </c>
      <c r="C423" s="78">
        <v>58414.385999999999</v>
      </c>
      <c r="D423" s="78">
        <v>5.0000000000000001E-3</v>
      </c>
      <c r="E423" s="14">
        <f t="shared" si="44"/>
        <v>12975.058433950726</v>
      </c>
      <c r="F423">
        <f t="shared" si="45"/>
        <v>12975</v>
      </c>
      <c r="G423">
        <f t="shared" si="43"/>
        <v>6.9602249997842591E-2</v>
      </c>
      <c r="K423">
        <f t="shared" si="47"/>
        <v>6.9602249997842591E-2</v>
      </c>
      <c r="O423">
        <f t="shared" ca="1" si="48"/>
        <v>7.4993931595766491E-2</v>
      </c>
      <c r="Q423" s="2">
        <f t="shared" si="46"/>
        <v>43395.885999999999</v>
      </c>
    </row>
    <row r="424" spans="1:17" x14ac:dyDescent="0.2">
      <c r="A424" s="80" t="s">
        <v>3</v>
      </c>
      <c r="B424" s="80" t="s">
        <v>145</v>
      </c>
      <c r="C424" s="78">
        <v>58414.391000000003</v>
      </c>
      <c r="D424" s="78">
        <v>0.01</v>
      </c>
      <c r="E424" s="14">
        <f t="shared" si="44"/>
        <v>12975.062631656316</v>
      </c>
      <c r="F424">
        <f t="shared" si="45"/>
        <v>12975</v>
      </c>
      <c r="G424">
        <f t="shared" si="43"/>
        <v>7.4602250002499204E-2</v>
      </c>
      <c r="K424">
        <f t="shared" si="47"/>
        <v>7.4602250002499204E-2</v>
      </c>
      <c r="O424">
        <f t="shared" ca="1" si="48"/>
        <v>7.4993931595766491E-2</v>
      </c>
      <c r="Q424" s="2">
        <f t="shared" si="46"/>
        <v>43395.891000000003</v>
      </c>
    </row>
    <row r="425" spans="1:17" x14ac:dyDescent="0.2">
      <c r="A425" s="87" t="s">
        <v>1378</v>
      </c>
      <c r="B425" s="83" t="s">
        <v>145</v>
      </c>
      <c r="C425" s="78">
        <v>58726.467400000001</v>
      </c>
      <c r="D425" s="78">
        <v>1E-4</v>
      </c>
      <c r="E425" s="14">
        <f t="shared" si="44"/>
        <v>13237.063601175187</v>
      </c>
      <c r="F425">
        <f t="shared" si="45"/>
        <v>13237</v>
      </c>
      <c r="G425">
        <f t="shared" si="43"/>
        <v>7.5757070000690874E-2</v>
      </c>
      <c r="K425">
        <f t="shared" si="47"/>
        <v>7.5757070000690874E-2</v>
      </c>
      <c r="O425">
        <f t="shared" ca="1" si="48"/>
        <v>7.7040737179173327E-2</v>
      </c>
      <c r="Q425" s="2">
        <f t="shared" si="46"/>
        <v>43707.967400000001</v>
      </c>
    </row>
    <row r="426" spans="1:17" ht="12" customHeight="1" x14ac:dyDescent="0.2">
      <c r="A426" s="87" t="s">
        <v>1378</v>
      </c>
      <c r="B426" s="83" t="s">
        <v>145</v>
      </c>
      <c r="C426" s="78">
        <v>58764.584600000002</v>
      </c>
      <c r="D426" s="78">
        <v>1E-4</v>
      </c>
      <c r="E426" s="14">
        <f t="shared" si="44"/>
        <v>13269.064557849082</v>
      </c>
      <c r="F426">
        <f t="shared" si="45"/>
        <v>13269</v>
      </c>
      <c r="G426">
        <f t="shared" si="43"/>
        <v>7.6896590006072074E-2</v>
      </c>
      <c r="K426">
        <f t="shared" si="47"/>
        <v>7.6896590006072074E-2</v>
      </c>
      <c r="O426">
        <f t="shared" ca="1" si="48"/>
        <v>7.7290728700810815E-2</v>
      </c>
      <c r="Q426" s="2">
        <f t="shared" si="46"/>
        <v>43746.084600000002</v>
      </c>
    </row>
    <row r="427" spans="1:17" ht="12" customHeight="1" x14ac:dyDescent="0.2">
      <c r="A427" s="87" t="s">
        <v>1378</v>
      </c>
      <c r="B427" s="83" t="s">
        <v>145</v>
      </c>
      <c r="C427" s="78">
        <v>58820.568700000003</v>
      </c>
      <c r="D427" s="78">
        <v>1E-4</v>
      </c>
      <c r="E427" s="14">
        <f t="shared" si="44"/>
        <v>13316.065511710514</v>
      </c>
      <c r="F427">
        <f t="shared" si="45"/>
        <v>13316</v>
      </c>
      <c r="G427">
        <f t="shared" si="43"/>
        <v>7.8032760000496637E-2</v>
      </c>
      <c r="K427">
        <f t="shared" si="47"/>
        <v>7.8032760000496637E-2</v>
      </c>
      <c r="O427">
        <f t="shared" ca="1" si="48"/>
        <v>7.7657903748215851E-2</v>
      </c>
      <c r="Q427" s="2">
        <f t="shared" si="46"/>
        <v>43802.068700000003</v>
      </c>
    </row>
    <row r="428" spans="1:17" s="94" customFormat="1" ht="12" customHeight="1" x14ac:dyDescent="0.2">
      <c r="A428" s="91" t="s">
        <v>1380</v>
      </c>
      <c r="B428" s="89" t="s">
        <v>145</v>
      </c>
      <c r="C428" s="90">
        <v>59069.516900000002</v>
      </c>
      <c r="D428" s="91">
        <v>6.9999999999999999E-4</v>
      </c>
      <c r="E428" s="14">
        <f t="shared" si="44"/>
        <v>13525.067761672311</v>
      </c>
      <c r="F428" s="94">
        <f t="shared" si="45"/>
        <v>13525</v>
      </c>
      <c r="G428" s="94">
        <f t="shared" si="43"/>
        <v>8.0712750001111999E-2</v>
      </c>
      <c r="K428" s="94">
        <f t="shared" si="47"/>
        <v>8.0712750001111999E-2</v>
      </c>
      <c r="O428" s="94">
        <f t="shared" ca="1" si="48"/>
        <v>7.9290660873910637E-2</v>
      </c>
      <c r="Q428" s="95">
        <f t="shared" si="46"/>
        <v>44051.016900000002</v>
      </c>
    </row>
    <row r="429" spans="1:17" s="94" customFormat="1" ht="12" customHeight="1" x14ac:dyDescent="0.2">
      <c r="A429" s="84" t="s">
        <v>1379</v>
      </c>
      <c r="B429" s="85" t="s">
        <v>145</v>
      </c>
      <c r="C429" s="86">
        <v>59076.6639</v>
      </c>
      <c r="D429" s="86">
        <v>1E-4</v>
      </c>
      <c r="E429" s="14">
        <f t="shared" si="44"/>
        <v>13531.067962037192</v>
      </c>
      <c r="F429" s="94">
        <f t="shared" si="45"/>
        <v>13531</v>
      </c>
      <c r="G429" s="94">
        <f t="shared" si="43"/>
        <v>8.09514099964872E-2</v>
      </c>
      <c r="K429" s="94">
        <f t="shared" si="47"/>
        <v>8.09514099964872E-2</v>
      </c>
      <c r="O429" s="94">
        <f t="shared" ca="1" si="48"/>
        <v>7.9337534284217665E-2</v>
      </c>
      <c r="Q429" s="95">
        <f t="shared" si="46"/>
        <v>44058.1639</v>
      </c>
    </row>
    <row r="430" spans="1:17" s="94" customFormat="1" ht="12" customHeight="1" x14ac:dyDescent="0.2">
      <c r="A430" s="84" t="s">
        <v>1379</v>
      </c>
      <c r="B430" s="85" t="s">
        <v>145</v>
      </c>
      <c r="C430" s="86">
        <v>59118.353600000002</v>
      </c>
      <c r="D430" s="86">
        <v>1E-4</v>
      </c>
      <c r="E430" s="14">
        <f t="shared" si="44"/>
        <v>13566.068179352413</v>
      </c>
      <c r="F430" s="94">
        <f t="shared" si="45"/>
        <v>13566</v>
      </c>
      <c r="G430" s="94">
        <f t="shared" si="43"/>
        <v>8.1210260002990253E-2</v>
      </c>
      <c r="K430" s="94">
        <f t="shared" si="47"/>
        <v>8.1210260002990253E-2</v>
      </c>
      <c r="O430" s="94">
        <f t="shared" ca="1" si="48"/>
        <v>7.9610962511008646E-2</v>
      </c>
      <c r="Q430" s="95">
        <f t="shared" si="46"/>
        <v>44099.853600000002</v>
      </c>
    </row>
    <row r="431" spans="1:17" s="94" customFormat="1" ht="12" customHeight="1" x14ac:dyDescent="0.2">
      <c r="A431" s="91" t="s">
        <v>1380</v>
      </c>
      <c r="B431" s="89" t="s">
        <v>145</v>
      </c>
      <c r="C431" s="90">
        <v>59418.522900000004</v>
      </c>
      <c r="D431" s="91">
        <v>5.0000000000000001E-4</v>
      </c>
      <c r="E431" s="14">
        <f t="shared" si="44"/>
        <v>13818.072648834252</v>
      </c>
      <c r="F431" s="94">
        <f t="shared" si="45"/>
        <v>13818</v>
      </c>
      <c r="G431" s="94">
        <f t="shared" si="43"/>
        <v>8.6533980000240263E-2</v>
      </c>
      <c r="K431" s="94">
        <f t="shared" si="47"/>
        <v>8.6533980000240263E-2</v>
      </c>
      <c r="O431" s="94">
        <f t="shared" ca="1" si="48"/>
        <v>8.1579645743903792E-2</v>
      </c>
      <c r="Q431" s="95">
        <f t="shared" si="46"/>
        <v>44400.022900000004</v>
      </c>
    </row>
    <row r="432" spans="1:17" s="94" customFormat="1" ht="12" customHeight="1" x14ac:dyDescent="0.2">
      <c r="A432" s="88" t="s">
        <v>1381</v>
      </c>
      <c r="B432" s="89" t="s">
        <v>145</v>
      </c>
      <c r="C432" s="90">
        <v>59474.506099999999</v>
      </c>
      <c r="D432" s="91">
        <v>1E-4</v>
      </c>
      <c r="E432" s="14">
        <f t="shared" si="44"/>
        <v>13865.072847108673</v>
      </c>
      <c r="F432" s="94">
        <f t="shared" si="45"/>
        <v>13865</v>
      </c>
      <c r="G432" s="94">
        <f t="shared" si="43"/>
        <v>8.6770149995572865E-2</v>
      </c>
      <c r="K432" s="94">
        <f t="shared" si="47"/>
        <v>8.6770149995572865E-2</v>
      </c>
      <c r="O432" s="94">
        <f t="shared" ca="1" si="48"/>
        <v>8.1946820791308828E-2</v>
      </c>
      <c r="Q432" s="95">
        <f t="shared" si="46"/>
        <v>44456.006099999999</v>
      </c>
    </row>
    <row r="433" spans="1:17" s="94" customFormat="1" ht="12" customHeight="1" x14ac:dyDescent="0.2">
      <c r="A433" s="88" t="s">
        <v>1381</v>
      </c>
      <c r="B433" s="89" t="s">
        <v>145</v>
      </c>
      <c r="C433" s="90">
        <v>59492.373299999999</v>
      </c>
      <c r="D433" s="91">
        <v>2.0000000000000001E-4</v>
      </c>
      <c r="E433" s="14">
        <f t="shared" si="44"/>
        <v>13880.073096158545</v>
      </c>
      <c r="F433" s="94">
        <f t="shared" si="45"/>
        <v>13880</v>
      </c>
      <c r="G433" s="94">
        <f t="shared" si="43"/>
        <v>8.7066799998865463E-2</v>
      </c>
      <c r="K433" s="94">
        <f t="shared" si="47"/>
        <v>8.7066799998865463E-2</v>
      </c>
      <c r="O433" s="94">
        <f t="shared" ca="1" si="48"/>
        <v>8.2064004317076403E-2</v>
      </c>
      <c r="Q433" s="95">
        <f t="shared" si="46"/>
        <v>44473.873299999999</v>
      </c>
    </row>
    <row r="434" spans="1:17" s="94" customFormat="1" ht="12" customHeight="1" x14ac:dyDescent="0.2">
      <c r="A434" s="92" t="s">
        <v>1382</v>
      </c>
      <c r="B434" s="93" t="s">
        <v>145</v>
      </c>
      <c r="C434" s="90">
        <v>59830.657800000001</v>
      </c>
      <c r="D434" s="91">
        <v>1E-4</v>
      </c>
      <c r="E434" s="14">
        <f t="shared" ref="E434:E435" si="49">+(C434-C$7)/C$8</f>
        <v>14164.076843232042</v>
      </c>
      <c r="F434" s="94">
        <f t="shared" si="45"/>
        <v>14164</v>
      </c>
      <c r="G434" s="94">
        <f t="shared" ref="G434:G435" si="50">+C434-(C$7+F434*C$8)</f>
        <v>9.1530040001089219E-2</v>
      </c>
      <c r="K434" s="94">
        <f t="shared" ref="K434:K435" si="51">+G434</f>
        <v>9.1530040001089219E-2</v>
      </c>
      <c r="O434" s="94">
        <f t="shared" ref="O434:O435" ca="1" si="52">+C$11+C$12*$F434</f>
        <v>8.428267907160901E-2</v>
      </c>
      <c r="Q434" s="95">
        <f t="shared" ref="Q434:Q435" si="53">+C434-15018.5</f>
        <v>44812.157800000001</v>
      </c>
    </row>
    <row r="435" spans="1:17" s="94" customFormat="1" ht="12" customHeight="1" x14ac:dyDescent="0.2">
      <c r="A435" s="92" t="s">
        <v>1382</v>
      </c>
      <c r="B435" s="93" t="s">
        <v>145</v>
      </c>
      <c r="C435" s="90">
        <v>59866.391900000002</v>
      </c>
      <c r="D435" s="91">
        <v>1E-4</v>
      </c>
      <c r="E435" s="14">
        <f t="shared" si="49"/>
        <v>14194.077089469454</v>
      </c>
      <c r="F435" s="94">
        <f t="shared" si="45"/>
        <v>14194</v>
      </c>
      <c r="G435" s="94">
        <f t="shared" si="50"/>
        <v>9.1823340000701137E-2</v>
      </c>
      <c r="K435" s="94">
        <f t="shared" si="51"/>
        <v>9.1823340000701137E-2</v>
      </c>
      <c r="O435" s="94">
        <f t="shared" ca="1" si="52"/>
        <v>8.4517046123144146E-2</v>
      </c>
      <c r="Q435" s="95">
        <f t="shared" si="53"/>
        <v>44847.891900000002</v>
      </c>
    </row>
    <row r="436" spans="1:17" s="94" customFormat="1" ht="12" customHeight="1" x14ac:dyDescent="0.2">
      <c r="B436" s="96"/>
      <c r="C436" s="97"/>
      <c r="D436" s="97"/>
    </row>
    <row r="437" spans="1:17" s="94" customFormat="1" ht="12" customHeight="1" x14ac:dyDescent="0.2">
      <c r="B437" s="96"/>
      <c r="C437" s="97"/>
      <c r="D437" s="97"/>
    </row>
    <row r="438" spans="1:17" s="94" customFormat="1" ht="12" customHeight="1" x14ac:dyDescent="0.2">
      <c r="B438" s="96"/>
      <c r="C438" s="97"/>
      <c r="D438" s="97"/>
    </row>
    <row r="439" spans="1:17" s="94" customFormat="1" ht="12" customHeight="1" x14ac:dyDescent="0.2">
      <c r="B439" s="96"/>
      <c r="C439" s="97"/>
      <c r="D439" s="97"/>
    </row>
    <row r="440" spans="1:17" s="94" customFormat="1" ht="12" customHeight="1" x14ac:dyDescent="0.2">
      <c r="B440" s="96"/>
      <c r="C440" s="97"/>
      <c r="D440" s="97"/>
    </row>
    <row r="441" spans="1:17" s="94" customFormat="1" ht="12" customHeight="1" x14ac:dyDescent="0.2">
      <c r="B441" s="96"/>
      <c r="C441" s="97"/>
      <c r="D441" s="97"/>
    </row>
    <row r="442" spans="1:17" s="94" customFormat="1" ht="12" customHeight="1" x14ac:dyDescent="0.2">
      <c r="B442" s="96"/>
      <c r="C442" s="97"/>
      <c r="D442" s="97"/>
    </row>
    <row r="443" spans="1:17" s="94" customFormat="1" ht="12" customHeight="1" x14ac:dyDescent="0.2">
      <c r="B443" s="96"/>
      <c r="C443" s="97"/>
      <c r="D443" s="97"/>
    </row>
    <row r="444" spans="1:17" s="94" customFormat="1" ht="12" customHeight="1" x14ac:dyDescent="0.2">
      <c r="B444" s="96"/>
      <c r="C444" s="97"/>
      <c r="D444" s="97"/>
    </row>
    <row r="445" spans="1:17" s="94" customFormat="1" ht="12" customHeight="1" x14ac:dyDescent="0.2">
      <c r="B445" s="96"/>
      <c r="C445" s="97"/>
      <c r="D445" s="97"/>
    </row>
    <row r="446" spans="1:17" s="94" customFormat="1" ht="12" customHeight="1" x14ac:dyDescent="0.2">
      <c r="B446" s="96"/>
      <c r="C446" s="97"/>
      <c r="D446" s="97"/>
    </row>
    <row r="447" spans="1:17" s="94" customFormat="1" ht="12" customHeight="1" x14ac:dyDescent="0.2">
      <c r="B447" s="96"/>
      <c r="C447" s="97"/>
      <c r="D447" s="97"/>
    </row>
    <row r="448" spans="1:17" s="94" customFormat="1" ht="12" customHeight="1" x14ac:dyDescent="0.2">
      <c r="B448" s="96"/>
      <c r="C448" s="97"/>
      <c r="D448" s="97"/>
    </row>
    <row r="449" spans="2:4" s="94" customFormat="1" ht="12" customHeight="1" x14ac:dyDescent="0.2">
      <c r="B449" s="96"/>
      <c r="C449" s="97"/>
      <c r="D449" s="97"/>
    </row>
    <row r="450" spans="2:4" s="94" customFormat="1" ht="12" customHeight="1" x14ac:dyDescent="0.2">
      <c r="B450" s="96"/>
      <c r="C450" s="97"/>
      <c r="D450" s="97"/>
    </row>
    <row r="451" spans="2:4" s="94" customFormat="1" ht="12" customHeight="1" x14ac:dyDescent="0.2">
      <c r="B451" s="96"/>
      <c r="C451" s="97"/>
      <c r="D451" s="97"/>
    </row>
    <row r="452" spans="2:4" s="94" customFormat="1" ht="12" customHeight="1" x14ac:dyDescent="0.2">
      <c r="B452" s="96"/>
      <c r="C452" s="97"/>
      <c r="D452" s="97"/>
    </row>
    <row r="453" spans="2:4" s="94" customFormat="1" ht="12" customHeight="1" x14ac:dyDescent="0.2">
      <c r="B453" s="96"/>
      <c r="C453" s="97"/>
      <c r="D453" s="97"/>
    </row>
    <row r="454" spans="2:4" s="94" customFormat="1" ht="12" customHeight="1" x14ac:dyDescent="0.2">
      <c r="B454" s="96"/>
      <c r="C454" s="97"/>
      <c r="D454" s="97"/>
    </row>
    <row r="455" spans="2:4" s="94" customFormat="1" ht="12" customHeight="1" x14ac:dyDescent="0.2">
      <c r="B455" s="96"/>
      <c r="C455" s="97"/>
      <c r="D455" s="97"/>
    </row>
    <row r="456" spans="2:4" s="94" customFormat="1" ht="12" customHeight="1" x14ac:dyDescent="0.2">
      <c r="B456" s="96"/>
      <c r="C456" s="97"/>
      <c r="D456" s="97"/>
    </row>
    <row r="457" spans="2:4" s="94" customFormat="1" ht="12" customHeight="1" x14ac:dyDescent="0.2">
      <c r="B457" s="96"/>
      <c r="C457" s="97"/>
      <c r="D457" s="97"/>
    </row>
    <row r="458" spans="2:4" x14ac:dyDescent="0.2">
      <c r="C458" s="30"/>
      <c r="D458" s="30"/>
    </row>
    <row r="459" spans="2:4" x14ac:dyDescent="0.2">
      <c r="C459" s="30"/>
      <c r="D459" s="30"/>
    </row>
    <row r="460" spans="2:4" x14ac:dyDescent="0.2">
      <c r="C460" s="30"/>
      <c r="D460" s="30"/>
    </row>
    <row r="461" spans="2:4" x14ac:dyDescent="0.2">
      <c r="C461" s="30"/>
      <c r="D461" s="30"/>
    </row>
    <row r="462" spans="2:4" x14ac:dyDescent="0.2">
      <c r="C462" s="30"/>
      <c r="D462" s="30"/>
    </row>
    <row r="463" spans="2:4" x14ac:dyDescent="0.2">
      <c r="C463" s="30"/>
      <c r="D463" s="30"/>
    </row>
    <row r="464" spans="2:4" x14ac:dyDescent="0.2">
      <c r="C464" s="30"/>
      <c r="D464" s="30"/>
    </row>
    <row r="465" spans="3:4" x14ac:dyDescent="0.2">
      <c r="C465" s="30"/>
      <c r="D465" s="30"/>
    </row>
    <row r="466" spans="3:4" x14ac:dyDescent="0.2">
      <c r="C466" s="30"/>
      <c r="D466" s="30"/>
    </row>
    <row r="467" spans="3:4" x14ac:dyDescent="0.2">
      <c r="C467" s="30"/>
      <c r="D467" s="30"/>
    </row>
    <row r="468" spans="3:4" x14ac:dyDescent="0.2">
      <c r="C468" s="30"/>
      <c r="D468" s="30"/>
    </row>
    <row r="469" spans="3:4" x14ac:dyDescent="0.2">
      <c r="C469" s="30"/>
      <c r="D469" s="30"/>
    </row>
    <row r="470" spans="3:4" x14ac:dyDescent="0.2">
      <c r="C470" s="30"/>
      <c r="D470" s="30"/>
    </row>
    <row r="471" spans="3:4" x14ac:dyDescent="0.2">
      <c r="C471" s="30"/>
      <c r="D471" s="30"/>
    </row>
    <row r="472" spans="3:4" x14ac:dyDescent="0.2">
      <c r="C472" s="30"/>
      <c r="D472" s="30"/>
    </row>
    <row r="473" spans="3:4" x14ac:dyDescent="0.2">
      <c r="C473" s="30"/>
      <c r="D473" s="30"/>
    </row>
    <row r="474" spans="3:4" x14ac:dyDescent="0.2">
      <c r="C474" s="30"/>
      <c r="D474" s="30"/>
    </row>
    <row r="475" spans="3:4" x14ac:dyDescent="0.2">
      <c r="C475" s="30"/>
      <c r="D475" s="30"/>
    </row>
    <row r="476" spans="3:4" x14ac:dyDescent="0.2">
      <c r="C476" s="30"/>
      <c r="D476" s="30"/>
    </row>
    <row r="477" spans="3:4" x14ac:dyDescent="0.2">
      <c r="C477" s="30"/>
      <c r="D477" s="30"/>
    </row>
    <row r="478" spans="3:4" x14ac:dyDescent="0.2">
      <c r="C478" s="30"/>
      <c r="D478" s="30"/>
    </row>
    <row r="479" spans="3:4" x14ac:dyDescent="0.2">
      <c r="C479" s="30"/>
      <c r="D479" s="30"/>
    </row>
    <row r="480" spans="3:4" x14ac:dyDescent="0.2">
      <c r="C480" s="30"/>
      <c r="D480" s="30"/>
    </row>
    <row r="481" spans="3:4" x14ac:dyDescent="0.2">
      <c r="C481" s="30"/>
      <c r="D481" s="30"/>
    </row>
    <row r="482" spans="3:4" x14ac:dyDescent="0.2">
      <c r="C482" s="30"/>
      <c r="D482" s="30"/>
    </row>
    <row r="483" spans="3:4" x14ac:dyDescent="0.2">
      <c r="C483" s="30"/>
      <c r="D483" s="30"/>
    </row>
    <row r="484" spans="3:4" x14ac:dyDescent="0.2">
      <c r="C484" s="30"/>
      <c r="D484" s="30"/>
    </row>
    <row r="485" spans="3:4" x14ac:dyDescent="0.2">
      <c r="C485" s="30"/>
      <c r="D485" s="30"/>
    </row>
    <row r="486" spans="3:4" x14ac:dyDescent="0.2">
      <c r="C486" s="30"/>
      <c r="D486" s="30"/>
    </row>
    <row r="487" spans="3:4" x14ac:dyDescent="0.2">
      <c r="C487" s="30"/>
      <c r="D487" s="30"/>
    </row>
    <row r="488" spans="3:4" x14ac:dyDescent="0.2">
      <c r="C488" s="30"/>
      <c r="D488" s="30"/>
    </row>
    <row r="489" spans="3:4" x14ac:dyDescent="0.2">
      <c r="C489" s="30"/>
      <c r="D489" s="30"/>
    </row>
    <row r="490" spans="3:4" x14ac:dyDescent="0.2">
      <c r="C490" s="30"/>
      <c r="D490" s="30"/>
    </row>
    <row r="491" spans="3:4" x14ac:dyDescent="0.2">
      <c r="C491" s="30"/>
      <c r="D491" s="30"/>
    </row>
    <row r="492" spans="3:4" x14ac:dyDescent="0.2">
      <c r="C492" s="30"/>
      <c r="D492" s="30"/>
    </row>
    <row r="493" spans="3:4" x14ac:dyDescent="0.2">
      <c r="C493" s="30"/>
      <c r="D493" s="30"/>
    </row>
    <row r="494" spans="3:4" x14ac:dyDescent="0.2">
      <c r="C494" s="30"/>
      <c r="D494" s="30"/>
    </row>
    <row r="495" spans="3:4" x14ac:dyDescent="0.2">
      <c r="C495" s="30"/>
      <c r="D495" s="30"/>
    </row>
    <row r="496" spans="3:4" x14ac:dyDescent="0.2">
      <c r="C496" s="30"/>
      <c r="D496" s="30"/>
    </row>
    <row r="497" spans="3:4" x14ac:dyDescent="0.2">
      <c r="C497" s="30"/>
      <c r="D497" s="30"/>
    </row>
    <row r="498" spans="3:4" x14ac:dyDescent="0.2">
      <c r="C498" s="30"/>
      <c r="D498" s="30"/>
    </row>
    <row r="499" spans="3:4" x14ac:dyDescent="0.2">
      <c r="C499" s="30"/>
      <c r="D499" s="30"/>
    </row>
    <row r="500" spans="3:4" x14ac:dyDescent="0.2">
      <c r="C500" s="30"/>
      <c r="D500" s="30"/>
    </row>
    <row r="501" spans="3:4" x14ac:dyDescent="0.2">
      <c r="C501" s="30"/>
      <c r="D501" s="30"/>
    </row>
    <row r="502" spans="3:4" x14ac:dyDescent="0.2">
      <c r="C502" s="30"/>
      <c r="D502" s="30"/>
    </row>
    <row r="503" spans="3:4" x14ac:dyDescent="0.2">
      <c r="C503" s="30"/>
      <c r="D503" s="30"/>
    </row>
    <row r="504" spans="3:4" x14ac:dyDescent="0.2">
      <c r="C504" s="30"/>
      <c r="D504" s="30"/>
    </row>
    <row r="505" spans="3:4" x14ac:dyDescent="0.2">
      <c r="C505" s="30"/>
      <c r="D505" s="30"/>
    </row>
    <row r="506" spans="3:4" x14ac:dyDescent="0.2">
      <c r="C506" s="30"/>
      <c r="D506" s="30"/>
    </row>
    <row r="507" spans="3:4" x14ac:dyDescent="0.2">
      <c r="C507" s="30"/>
      <c r="D507" s="30"/>
    </row>
    <row r="508" spans="3:4" x14ac:dyDescent="0.2">
      <c r="C508" s="30"/>
      <c r="D508" s="30"/>
    </row>
    <row r="509" spans="3:4" x14ac:dyDescent="0.2">
      <c r="C509" s="30"/>
      <c r="D509" s="30"/>
    </row>
    <row r="510" spans="3:4" x14ac:dyDescent="0.2">
      <c r="C510" s="30"/>
      <c r="D510" s="30"/>
    </row>
    <row r="511" spans="3:4" x14ac:dyDescent="0.2">
      <c r="C511" s="30"/>
      <c r="D511" s="30"/>
    </row>
    <row r="512" spans="3:4" x14ac:dyDescent="0.2">
      <c r="C512" s="30"/>
      <c r="D512" s="30"/>
    </row>
    <row r="513" spans="3:4" x14ac:dyDescent="0.2">
      <c r="C513" s="30"/>
      <c r="D513" s="30"/>
    </row>
    <row r="514" spans="3:4" x14ac:dyDescent="0.2">
      <c r="C514" s="30"/>
      <c r="D514" s="30"/>
    </row>
    <row r="515" spans="3:4" x14ac:dyDescent="0.2">
      <c r="C515" s="30"/>
      <c r="D515" s="30"/>
    </row>
    <row r="516" spans="3:4" x14ac:dyDescent="0.2">
      <c r="C516" s="30"/>
      <c r="D516" s="30"/>
    </row>
    <row r="517" spans="3:4" x14ac:dyDescent="0.2">
      <c r="C517" s="30"/>
      <c r="D517" s="30"/>
    </row>
    <row r="518" spans="3:4" x14ac:dyDescent="0.2">
      <c r="C518" s="30"/>
      <c r="D518" s="30"/>
    </row>
    <row r="519" spans="3:4" x14ac:dyDescent="0.2">
      <c r="C519" s="30"/>
      <c r="D519" s="30"/>
    </row>
    <row r="520" spans="3:4" x14ac:dyDescent="0.2">
      <c r="C520" s="30"/>
      <c r="D520" s="30"/>
    </row>
    <row r="521" spans="3:4" x14ac:dyDescent="0.2">
      <c r="C521" s="30"/>
      <c r="D521" s="30"/>
    </row>
    <row r="522" spans="3:4" x14ac:dyDescent="0.2">
      <c r="C522" s="30"/>
      <c r="D522" s="30"/>
    </row>
    <row r="523" spans="3:4" x14ac:dyDescent="0.2">
      <c r="C523" s="30"/>
      <c r="D523" s="30"/>
    </row>
    <row r="524" spans="3:4" x14ac:dyDescent="0.2">
      <c r="C524" s="30"/>
      <c r="D524" s="30"/>
    </row>
    <row r="525" spans="3:4" x14ac:dyDescent="0.2">
      <c r="C525" s="30"/>
      <c r="D525" s="30"/>
    </row>
    <row r="526" spans="3:4" x14ac:dyDescent="0.2">
      <c r="C526" s="30"/>
      <c r="D526" s="30"/>
    </row>
    <row r="527" spans="3:4" x14ac:dyDescent="0.2">
      <c r="C527" s="30"/>
      <c r="D527" s="30"/>
    </row>
    <row r="528" spans="3:4" x14ac:dyDescent="0.2">
      <c r="C528" s="30"/>
      <c r="D528" s="30"/>
    </row>
    <row r="529" spans="3:4" x14ac:dyDescent="0.2">
      <c r="C529" s="30"/>
      <c r="D529" s="30"/>
    </row>
    <row r="530" spans="3:4" x14ac:dyDescent="0.2">
      <c r="C530" s="30"/>
      <c r="D530" s="30"/>
    </row>
    <row r="531" spans="3:4" x14ac:dyDescent="0.2">
      <c r="C531" s="30"/>
      <c r="D531" s="30"/>
    </row>
    <row r="532" spans="3:4" x14ac:dyDescent="0.2">
      <c r="C532" s="30"/>
      <c r="D532" s="30"/>
    </row>
    <row r="533" spans="3:4" x14ac:dyDescent="0.2">
      <c r="C533" s="30"/>
      <c r="D533" s="30"/>
    </row>
    <row r="534" spans="3:4" x14ac:dyDescent="0.2">
      <c r="C534" s="30"/>
      <c r="D534" s="30"/>
    </row>
    <row r="535" spans="3:4" x14ac:dyDescent="0.2">
      <c r="C535" s="30"/>
      <c r="D535" s="30"/>
    </row>
    <row r="536" spans="3:4" x14ac:dyDescent="0.2">
      <c r="C536" s="30"/>
      <c r="D536" s="30"/>
    </row>
    <row r="537" spans="3:4" x14ac:dyDescent="0.2">
      <c r="C537" s="30"/>
      <c r="D537" s="30"/>
    </row>
    <row r="538" spans="3:4" x14ac:dyDescent="0.2">
      <c r="C538" s="30"/>
      <c r="D538" s="30"/>
    </row>
    <row r="539" spans="3:4" x14ac:dyDescent="0.2">
      <c r="C539" s="30"/>
      <c r="D539" s="30"/>
    </row>
    <row r="540" spans="3:4" x14ac:dyDescent="0.2">
      <c r="C540" s="30"/>
      <c r="D540" s="30"/>
    </row>
    <row r="541" spans="3:4" x14ac:dyDescent="0.2">
      <c r="C541" s="30"/>
      <c r="D541" s="30"/>
    </row>
    <row r="542" spans="3:4" x14ac:dyDescent="0.2">
      <c r="C542" s="30"/>
      <c r="D542" s="30"/>
    </row>
    <row r="543" spans="3:4" x14ac:dyDescent="0.2">
      <c r="C543" s="30"/>
      <c r="D543" s="30"/>
    </row>
    <row r="544" spans="3:4" x14ac:dyDescent="0.2">
      <c r="C544" s="30"/>
      <c r="D544" s="30"/>
    </row>
    <row r="545" spans="3:4" x14ac:dyDescent="0.2">
      <c r="C545" s="30"/>
      <c r="D545" s="30"/>
    </row>
    <row r="546" spans="3:4" x14ac:dyDescent="0.2">
      <c r="C546" s="30"/>
      <c r="D546" s="30"/>
    </row>
    <row r="547" spans="3:4" x14ac:dyDescent="0.2">
      <c r="C547" s="30"/>
      <c r="D547" s="30"/>
    </row>
    <row r="548" spans="3:4" x14ac:dyDescent="0.2">
      <c r="C548" s="30"/>
      <c r="D548" s="30"/>
    </row>
    <row r="549" spans="3:4" x14ac:dyDescent="0.2">
      <c r="C549" s="30"/>
      <c r="D549" s="30"/>
    </row>
    <row r="550" spans="3:4" x14ac:dyDescent="0.2">
      <c r="C550" s="30"/>
      <c r="D550" s="30"/>
    </row>
    <row r="551" spans="3:4" x14ac:dyDescent="0.2">
      <c r="C551" s="30"/>
      <c r="D551" s="30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  <row r="2565" spans="3:4" x14ac:dyDescent="0.2">
      <c r="C2565" s="16"/>
      <c r="D2565" s="16"/>
    </row>
    <row r="2566" spans="3:4" x14ac:dyDescent="0.2">
      <c r="C2566" s="16"/>
      <c r="D2566" s="16"/>
    </row>
    <row r="2567" spans="3:4" x14ac:dyDescent="0.2">
      <c r="C2567" s="16"/>
      <c r="D2567" s="16"/>
    </row>
    <row r="2568" spans="3:4" x14ac:dyDescent="0.2">
      <c r="C2568" s="16"/>
      <c r="D2568" s="16"/>
    </row>
    <row r="2569" spans="3:4" x14ac:dyDescent="0.2">
      <c r="C2569" s="16"/>
      <c r="D2569" s="16"/>
    </row>
    <row r="2570" spans="3:4" x14ac:dyDescent="0.2">
      <c r="C2570" s="16"/>
      <c r="D2570" s="16"/>
    </row>
    <row r="2571" spans="3:4" x14ac:dyDescent="0.2">
      <c r="C2571" s="16"/>
      <c r="D2571" s="16"/>
    </row>
    <row r="2572" spans="3:4" x14ac:dyDescent="0.2">
      <c r="C2572" s="16"/>
      <c r="D2572" s="16"/>
    </row>
    <row r="2573" spans="3:4" x14ac:dyDescent="0.2">
      <c r="C2573" s="16"/>
      <c r="D2573" s="16"/>
    </row>
    <row r="2574" spans="3:4" x14ac:dyDescent="0.2">
      <c r="C2574" s="16"/>
      <c r="D2574" s="16"/>
    </row>
    <row r="2575" spans="3:4" x14ac:dyDescent="0.2">
      <c r="C2575" s="16"/>
      <c r="D2575" s="16"/>
    </row>
    <row r="2576" spans="3:4" x14ac:dyDescent="0.2">
      <c r="C2576" s="16"/>
      <c r="D2576" s="16"/>
    </row>
    <row r="2577" spans="3:4" x14ac:dyDescent="0.2">
      <c r="C2577" s="16"/>
      <c r="D2577" s="16"/>
    </row>
    <row r="2578" spans="3:4" x14ac:dyDescent="0.2">
      <c r="C2578" s="16"/>
      <c r="D2578" s="16"/>
    </row>
    <row r="2579" spans="3:4" x14ac:dyDescent="0.2">
      <c r="C2579" s="16"/>
      <c r="D2579" s="16"/>
    </row>
    <row r="2580" spans="3:4" x14ac:dyDescent="0.2">
      <c r="C2580" s="16"/>
      <c r="D2580" s="16"/>
    </row>
    <row r="2581" spans="3:4" x14ac:dyDescent="0.2">
      <c r="C2581" s="16"/>
      <c r="D2581" s="16"/>
    </row>
    <row r="2582" spans="3:4" x14ac:dyDescent="0.2">
      <c r="C2582" s="16"/>
      <c r="D2582" s="16"/>
    </row>
    <row r="2583" spans="3:4" x14ac:dyDescent="0.2">
      <c r="C2583" s="16"/>
      <c r="D2583" s="16"/>
    </row>
    <row r="2584" spans="3:4" x14ac:dyDescent="0.2">
      <c r="C2584" s="16"/>
      <c r="D2584" s="16"/>
    </row>
    <row r="2585" spans="3:4" x14ac:dyDescent="0.2">
      <c r="C2585" s="16"/>
      <c r="D2585" s="16"/>
    </row>
    <row r="2586" spans="3:4" x14ac:dyDescent="0.2">
      <c r="C2586" s="16"/>
      <c r="D2586" s="16"/>
    </row>
    <row r="2587" spans="3:4" x14ac:dyDescent="0.2">
      <c r="C2587" s="16"/>
      <c r="D2587" s="16"/>
    </row>
    <row r="2588" spans="3:4" x14ac:dyDescent="0.2">
      <c r="C2588" s="16"/>
      <c r="D2588" s="16"/>
    </row>
    <row r="2589" spans="3:4" x14ac:dyDescent="0.2">
      <c r="C2589" s="16"/>
      <c r="D2589" s="16"/>
    </row>
    <row r="2590" spans="3:4" x14ac:dyDescent="0.2">
      <c r="C2590" s="16"/>
      <c r="D2590" s="16"/>
    </row>
    <row r="2591" spans="3:4" x14ac:dyDescent="0.2">
      <c r="C2591" s="16"/>
      <c r="D2591" s="16"/>
    </row>
    <row r="2592" spans="3:4" x14ac:dyDescent="0.2">
      <c r="C2592" s="16"/>
      <c r="D2592" s="16"/>
    </row>
    <row r="2593" spans="3:4" x14ac:dyDescent="0.2">
      <c r="C2593" s="16"/>
      <c r="D2593" s="16"/>
    </row>
    <row r="2594" spans="3:4" x14ac:dyDescent="0.2">
      <c r="C2594" s="16"/>
      <c r="D2594" s="16"/>
    </row>
    <row r="2595" spans="3:4" x14ac:dyDescent="0.2">
      <c r="C2595" s="16"/>
      <c r="D2595" s="16"/>
    </row>
    <row r="2596" spans="3:4" x14ac:dyDescent="0.2">
      <c r="C2596" s="16"/>
      <c r="D2596" s="16"/>
    </row>
    <row r="2597" spans="3:4" x14ac:dyDescent="0.2">
      <c r="C2597" s="16"/>
      <c r="D2597" s="16"/>
    </row>
    <row r="2598" spans="3:4" x14ac:dyDescent="0.2">
      <c r="C2598" s="16"/>
      <c r="D2598" s="16"/>
    </row>
    <row r="2599" spans="3:4" x14ac:dyDescent="0.2">
      <c r="C2599" s="16"/>
      <c r="D2599" s="16"/>
    </row>
    <row r="2600" spans="3:4" x14ac:dyDescent="0.2">
      <c r="C2600" s="16"/>
      <c r="D2600" s="16"/>
    </row>
    <row r="2601" spans="3:4" x14ac:dyDescent="0.2">
      <c r="C2601" s="16"/>
      <c r="D2601" s="16"/>
    </row>
    <row r="2602" spans="3:4" x14ac:dyDescent="0.2">
      <c r="C2602" s="16"/>
      <c r="D2602" s="16"/>
    </row>
    <row r="2603" spans="3:4" x14ac:dyDescent="0.2">
      <c r="C2603" s="16"/>
      <c r="D2603" s="16"/>
    </row>
    <row r="2604" spans="3:4" x14ac:dyDescent="0.2">
      <c r="C2604" s="16"/>
      <c r="D2604" s="16"/>
    </row>
    <row r="2605" spans="3:4" x14ac:dyDescent="0.2">
      <c r="C2605" s="16"/>
      <c r="D2605" s="16"/>
    </row>
    <row r="2606" spans="3:4" x14ac:dyDescent="0.2">
      <c r="C2606" s="16"/>
      <c r="D2606" s="16"/>
    </row>
    <row r="2607" spans="3:4" x14ac:dyDescent="0.2">
      <c r="C2607" s="16"/>
      <c r="D2607" s="16"/>
    </row>
    <row r="2608" spans="3:4" x14ac:dyDescent="0.2">
      <c r="C2608" s="16"/>
      <c r="D2608" s="16"/>
    </row>
    <row r="2609" spans="3:4" x14ac:dyDescent="0.2">
      <c r="C2609" s="16"/>
      <c r="D2609" s="16"/>
    </row>
    <row r="2610" spans="3:4" x14ac:dyDescent="0.2">
      <c r="C2610" s="16"/>
      <c r="D2610" s="16"/>
    </row>
    <row r="2611" spans="3:4" x14ac:dyDescent="0.2">
      <c r="C2611" s="16"/>
      <c r="D2611" s="16"/>
    </row>
    <row r="2612" spans="3:4" x14ac:dyDescent="0.2">
      <c r="C2612" s="16"/>
      <c r="D2612" s="16"/>
    </row>
    <row r="2613" spans="3:4" x14ac:dyDescent="0.2">
      <c r="C2613" s="16"/>
      <c r="D2613" s="16"/>
    </row>
    <row r="2614" spans="3:4" x14ac:dyDescent="0.2">
      <c r="C2614" s="16"/>
      <c r="D2614" s="16"/>
    </row>
    <row r="2615" spans="3:4" x14ac:dyDescent="0.2">
      <c r="C2615" s="16"/>
      <c r="D2615" s="16"/>
    </row>
    <row r="2616" spans="3:4" x14ac:dyDescent="0.2">
      <c r="C2616" s="16"/>
      <c r="D2616" s="16"/>
    </row>
    <row r="2617" spans="3:4" x14ac:dyDescent="0.2">
      <c r="C2617" s="16"/>
      <c r="D2617" s="16"/>
    </row>
    <row r="2618" spans="3:4" x14ac:dyDescent="0.2">
      <c r="C2618" s="16"/>
      <c r="D2618" s="16"/>
    </row>
    <row r="2619" spans="3:4" x14ac:dyDescent="0.2">
      <c r="C2619" s="16"/>
      <c r="D2619" s="16"/>
    </row>
    <row r="2620" spans="3:4" x14ac:dyDescent="0.2">
      <c r="C2620" s="16"/>
      <c r="D2620" s="16"/>
    </row>
    <row r="2621" spans="3:4" x14ac:dyDescent="0.2">
      <c r="C2621" s="16"/>
      <c r="D2621" s="16"/>
    </row>
    <row r="2622" spans="3:4" x14ac:dyDescent="0.2">
      <c r="C2622" s="16"/>
      <c r="D2622" s="16"/>
    </row>
    <row r="2623" spans="3:4" x14ac:dyDescent="0.2">
      <c r="C2623" s="16"/>
      <c r="D2623" s="16"/>
    </row>
    <row r="2624" spans="3:4" x14ac:dyDescent="0.2">
      <c r="C2624" s="16"/>
      <c r="D2624" s="16"/>
    </row>
    <row r="2625" spans="3:4" x14ac:dyDescent="0.2">
      <c r="C2625" s="16"/>
      <c r="D2625" s="16"/>
    </row>
    <row r="2626" spans="3:4" x14ac:dyDescent="0.2">
      <c r="C2626" s="16"/>
      <c r="D2626" s="16"/>
    </row>
    <row r="2627" spans="3:4" x14ac:dyDescent="0.2">
      <c r="C2627" s="16"/>
      <c r="D2627" s="16"/>
    </row>
    <row r="2628" spans="3:4" x14ac:dyDescent="0.2">
      <c r="C2628" s="16"/>
      <c r="D2628" s="16"/>
    </row>
    <row r="2629" spans="3:4" x14ac:dyDescent="0.2">
      <c r="C2629" s="16"/>
      <c r="D2629" s="16"/>
    </row>
    <row r="2630" spans="3:4" x14ac:dyDescent="0.2">
      <c r="C2630" s="16"/>
      <c r="D2630" s="16"/>
    </row>
    <row r="2631" spans="3:4" x14ac:dyDescent="0.2">
      <c r="C2631" s="16"/>
      <c r="D2631" s="16"/>
    </row>
    <row r="2632" spans="3:4" x14ac:dyDescent="0.2">
      <c r="C2632" s="16"/>
      <c r="D2632" s="16"/>
    </row>
    <row r="2633" spans="3:4" x14ac:dyDescent="0.2">
      <c r="C2633" s="16"/>
      <c r="D2633" s="16"/>
    </row>
    <row r="2634" spans="3:4" x14ac:dyDescent="0.2">
      <c r="C2634" s="16"/>
      <c r="D2634" s="16"/>
    </row>
    <row r="2635" spans="3:4" x14ac:dyDescent="0.2">
      <c r="C2635" s="16"/>
      <c r="D2635" s="16"/>
    </row>
    <row r="2636" spans="3:4" x14ac:dyDescent="0.2">
      <c r="C2636" s="16"/>
      <c r="D2636" s="16"/>
    </row>
    <row r="2637" spans="3:4" x14ac:dyDescent="0.2">
      <c r="C2637" s="16"/>
      <c r="D2637" s="16"/>
    </row>
    <row r="2638" spans="3:4" x14ac:dyDescent="0.2">
      <c r="C2638" s="16"/>
      <c r="D2638" s="16"/>
    </row>
    <row r="2639" spans="3:4" x14ac:dyDescent="0.2">
      <c r="C2639" s="16"/>
      <c r="D2639" s="16"/>
    </row>
    <row r="2640" spans="3:4" x14ac:dyDescent="0.2">
      <c r="C2640" s="16"/>
      <c r="D2640" s="16"/>
    </row>
    <row r="2641" spans="3:4" x14ac:dyDescent="0.2">
      <c r="C2641" s="16"/>
      <c r="D2641" s="16"/>
    </row>
    <row r="2642" spans="3:4" x14ac:dyDescent="0.2">
      <c r="C2642" s="16"/>
      <c r="D2642" s="16"/>
    </row>
    <row r="2643" spans="3:4" x14ac:dyDescent="0.2">
      <c r="C2643" s="16"/>
      <c r="D2643" s="16"/>
    </row>
    <row r="2644" spans="3:4" x14ac:dyDescent="0.2">
      <c r="C2644" s="16"/>
      <c r="D2644" s="16"/>
    </row>
    <row r="2645" spans="3:4" x14ac:dyDescent="0.2">
      <c r="C2645" s="16"/>
      <c r="D2645" s="16"/>
    </row>
    <row r="2646" spans="3:4" x14ac:dyDescent="0.2">
      <c r="C2646" s="16"/>
      <c r="D2646" s="16"/>
    </row>
    <row r="2647" spans="3:4" x14ac:dyDescent="0.2">
      <c r="C2647" s="16"/>
      <c r="D2647" s="16"/>
    </row>
    <row r="2648" spans="3:4" x14ac:dyDescent="0.2">
      <c r="C2648" s="16"/>
      <c r="D2648" s="16"/>
    </row>
    <row r="2649" spans="3:4" x14ac:dyDescent="0.2">
      <c r="C2649" s="16"/>
      <c r="D2649" s="16"/>
    </row>
    <row r="2650" spans="3:4" x14ac:dyDescent="0.2">
      <c r="C2650" s="16"/>
      <c r="D2650" s="16"/>
    </row>
    <row r="2651" spans="3:4" x14ac:dyDescent="0.2">
      <c r="C2651" s="16"/>
      <c r="D2651" s="16"/>
    </row>
    <row r="2652" spans="3:4" x14ac:dyDescent="0.2">
      <c r="C2652" s="16"/>
      <c r="D2652" s="16"/>
    </row>
    <row r="2653" spans="3:4" x14ac:dyDescent="0.2">
      <c r="C2653" s="16"/>
      <c r="D2653" s="16"/>
    </row>
    <row r="2654" spans="3:4" x14ac:dyDescent="0.2">
      <c r="C2654" s="16"/>
      <c r="D2654" s="16"/>
    </row>
    <row r="2655" spans="3:4" x14ac:dyDescent="0.2">
      <c r="C2655" s="16"/>
      <c r="D2655" s="16"/>
    </row>
    <row r="2656" spans="3:4" x14ac:dyDescent="0.2">
      <c r="C2656" s="16"/>
      <c r="D2656" s="16"/>
    </row>
    <row r="2657" spans="3:4" x14ac:dyDescent="0.2">
      <c r="C2657" s="16"/>
      <c r="D2657" s="16"/>
    </row>
    <row r="2658" spans="3:4" x14ac:dyDescent="0.2">
      <c r="C2658" s="16"/>
      <c r="D2658" s="16"/>
    </row>
    <row r="2659" spans="3:4" x14ac:dyDescent="0.2">
      <c r="C2659" s="16"/>
      <c r="D2659" s="16"/>
    </row>
    <row r="2660" spans="3:4" x14ac:dyDescent="0.2">
      <c r="C2660" s="16"/>
      <c r="D2660" s="16"/>
    </row>
    <row r="2661" spans="3:4" x14ac:dyDescent="0.2">
      <c r="C2661" s="16"/>
      <c r="D2661" s="16"/>
    </row>
    <row r="2662" spans="3:4" x14ac:dyDescent="0.2">
      <c r="C2662" s="16"/>
      <c r="D2662" s="16"/>
    </row>
    <row r="2663" spans="3:4" x14ac:dyDescent="0.2">
      <c r="C2663" s="16"/>
      <c r="D2663" s="16"/>
    </row>
    <row r="2664" spans="3:4" x14ac:dyDescent="0.2">
      <c r="C2664" s="16"/>
      <c r="D2664" s="16"/>
    </row>
    <row r="2665" spans="3:4" x14ac:dyDescent="0.2">
      <c r="C2665" s="16"/>
      <c r="D2665" s="16"/>
    </row>
    <row r="2666" spans="3:4" x14ac:dyDescent="0.2">
      <c r="C2666" s="16"/>
      <c r="D2666" s="16"/>
    </row>
    <row r="2667" spans="3:4" x14ac:dyDescent="0.2">
      <c r="C2667" s="16"/>
      <c r="D2667" s="16"/>
    </row>
    <row r="2668" spans="3:4" x14ac:dyDescent="0.2">
      <c r="C2668" s="16"/>
      <c r="D2668" s="16"/>
    </row>
    <row r="2669" spans="3:4" x14ac:dyDescent="0.2">
      <c r="C2669" s="16"/>
      <c r="D2669" s="16"/>
    </row>
    <row r="2670" spans="3:4" x14ac:dyDescent="0.2">
      <c r="C2670" s="16"/>
      <c r="D2670" s="16"/>
    </row>
    <row r="2671" spans="3:4" x14ac:dyDescent="0.2">
      <c r="C2671" s="16"/>
      <c r="D2671" s="16"/>
    </row>
    <row r="2672" spans="3:4" x14ac:dyDescent="0.2">
      <c r="C2672" s="16"/>
      <c r="D2672" s="16"/>
    </row>
    <row r="2673" spans="3:4" x14ac:dyDescent="0.2">
      <c r="C2673" s="16"/>
      <c r="D2673" s="16"/>
    </row>
    <row r="2674" spans="3:4" x14ac:dyDescent="0.2">
      <c r="C2674" s="16"/>
      <c r="D2674" s="16"/>
    </row>
    <row r="2675" spans="3:4" x14ac:dyDescent="0.2">
      <c r="C2675" s="16"/>
      <c r="D2675" s="16"/>
    </row>
    <row r="2676" spans="3:4" x14ac:dyDescent="0.2">
      <c r="C2676" s="16"/>
      <c r="D2676" s="16"/>
    </row>
    <row r="2677" spans="3:4" x14ac:dyDescent="0.2">
      <c r="C2677" s="16"/>
      <c r="D2677" s="16"/>
    </row>
    <row r="2678" spans="3:4" x14ac:dyDescent="0.2">
      <c r="C2678" s="16"/>
      <c r="D2678" s="16"/>
    </row>
    <row r="2679" spans="3:4" x14ac:dyDescent="0.2">
      <c r="C2679" s="16"/>
      <c r="D2679" s="16"/>
    </row>
    <row r="2680" spans="3:4" x14ac:dyDescent="0.2">
      <c r="C2680" s="16"/>
      <c r="D2680" s="16"/>
    </row>
    <row r="2681" spans="3:4" x14ac:dyDescent="0.2">
      <c r="C2681" s="16"/>
      <c r="D2681" s="16"/>
    </row>
    <row r="2682" spans="3:4" x14ac:dyDescent="0.2">
      <c r="C2682" s="16"/>
      <c r="D2682" s="16"/>
    </row>
    <row r="2683" spans="3:4" x14ac:dyDescent="0.2">
      <c r="C2683" s="16"/>
      <c r="D2683" s="16"/>
    </row>
    <row r="2684" spans="3:4" x14ac:dyDescent="0.2">
      <c r="C2684" s="16"/>
      <c r="D2684" s="16"/>
    </row>
    <row r="2685" spans="3:4" x14ac:dyDescent="0.2">
      <c r="C2685" s="16"/>
      <c r="D2685" s="16"/>
    </row>
    <row r="2686" spans="3:4" x14ac:dyDescent="0.2">
      <c r="C2686" s="16"/>
      <c r="D2686" s="16"/>
    </row>
    <row r="2687" spans="3:4" x14ac:dyDescent="0.2">
      <c r="C2687" s="16"/>
      <c r="D2687" s="16"/>
    </row>
    <row r="2688" spans="3:4" x14ac:dyDescent="0.2">
      <c r="C2688" s="16"/>
      <c r="D2688" s="16"/>
    </row>
    <row r="2689" spans="3:4" x14ac:dyDescent="0.2">
      <c r="C2689" s="16"/>
      <c r="D2689" s="16"/>
    </row>
    <row r="2690" spans="3:4" x14ac:dyDescent="0.2">
      <c r="C2690" s="16"/>
      <c r="D2690" s="16"/>
    </row>
    <row r="2691" spans="3:4" x14ac:dyDescent="0.2">
      <c r="C2691" s="16"/>
      <c r="D2691" s="16"/>
    </row>
    <row r="2692" spans="3:4" x14ac:dyDescent="0.2">
      <c r="C2692" s="16"/>
      <c r="D2692" s="16"/>
    </row>
    <row r="2693" spans="3:4" x14ac:dyDescent="0.2">
      <c r="C2693" s="16"/>
      <c r="D2693" s="16"/>
    </row>
    <row r="2694" spans="3:4" x14ac:dyDescent="0.2">
      <c r="C2694" s="16"/>
      <c r="D2694" s="16"/>
    </row>
    <row r="2695" spans="3:4" x14ac:dyDescent="0.2">
      <c r="C2695" s="16"/>
      <c r="D2695" s="16"/>
    </row>
    <row r="2696" spans="3:4" x14ac:dyDescent="0.2">
      <c r="C2696" s="16"/>
      <c r="D2696" s="16"/>
    </row>
    <row r="2697" spans="3:4" x14ac:dyDescent="0.2">
      <c r="C2697" s="16"/>
      <c r="D2697" s="16"/>
    </row>
    <row r="2698" spans="3:4" x14ac:dyDescent="0.2">
      <c r="C2698" s="16"/>
      <c r="D2698" s="16"/>
    </row>
    <row r="2699" spans="3:4" x14ac:dyDescent="0.2">
      <c r="C2699" s="16"/>
      <c r="D2699" s="16"/>
    </row>
    <row r="2700" spans="3:4" x14ac:dyDescent="0.2">
      <c r="C2700" s="16"/>
      <c r="D2700" s="16"/>
    </row>
    <row r="2701" spans="3:4" x14ac:dyDescent="0.2">
      <c r="C2701" s="16"/>
      <c r="D2701" s="16"/>
    </row>
    <row r="2702" spans="3:4" x14ac:dyDescent="0.2">
      <c r="C2702" s="16"/>
      <c r="D2702" s="16"/>
    </row>
    <row r="2703" spans="3:4" x14ac:dyDescent="0.2">
      <c r="C2703" s="16"/>
      <c r="D2703" s="16"/>
    </row>
    <row r="2704" spans="3:4" x14ac:dyDescent="0.2">
      <c r="C2704" s="16"/>
      <c r="D2704" s="16"/>
    </row>
    <row r="2705" spans="3:4" x14ac:dyDescent="0.2">
      <c r="C2705" s="16"/>
      <c r="D2705" s="16"/>
    </row>
    <row r="2706" spans="3:4" x14ac:dyDescent="0.2">
      <c r="C2706" s="16"/>
      <c r="D2706" s="16"/>
    </row>
    <row r="2707" spans="3:4" x14ac:dyDescent="0.2">
      <c r="C2707" s="16"/>
      <c r="D2707" s="16"/>
    </row>
    <row r="2708" spans="3:4" x14ac:dyDescent="0.2">
      <c r="C2708" s="16"/>
      <c r="D2708" s="16"/>
    </row>
    <row r="2709" spans="3:4" x14ac:dyDescent="0.2">
      <c r="C2709" s="16"/>
      <c r="D2709" s="16"/>
    </row>
    <row r="2710" spans="3:4" x14ac:dyDescent="0.2">
      <c r="C2710" s="16"/>
      <c r="D2710" s="16"/>
    </row>
    <row r="2711" spans="3:4" x14ac:dyDescent="0.2">
      <c r="C2711" s="16"/>
      <c r="D2711" s="16"/>
    </row>
    <row r="2712" spans="3:4" x14ac:dyDescent="0.2">
      <c r="C2712" s="16"/>
      <c r="D2712" s="16"/>
    </row>
    <row r="2713" spans="3:4" x14ac:dyDescent="0.2">
      <c r="C2713" s="16"/>
      <c r="D2713" s="16"/>
    </row>
    <row r="2714" spans="3:4" x14ac:dyDescent="0.2">
      <c r="C2714" s="16"/>
      <c r="D2714" s="16"/>
    </row>
    <row r="2715" spans="3:4" x14ac:dyDescent="0.2">
      <c r="C2715" s="16"/>
      <c r="D2715" s="16"/>
    </row>
    <row r="2716" spans="3:4" x14ac:dyDescent="0.2">
      <c r="C2716" s="16"/>
      <c r="D2716" s="16"/>
    </row>
    <row r="2717" spans="3:4" x14ac:dyDescent="0.2">
      <c r="C2717" s="16"/>
      <c r="D2717" s="16"/>
    </row>
    <row r="2718" spans="3:4" x14ac:dyDescent="0.2">
      <c r="C2718" s="16"/>
      <c r="D2718" s="16"/>
    </row>
    <row r="2719" spans="3:4" x14ac:dyDescent="0.2">
      <c r="C2719" s="16"/>
      <c r="D2719" s="16"/>
    </row>
    <row r="2720" spans="3:4" x14ac:dyDescent="0.2">
      <c r="C2720" s="16"/>
      <c r="D2720" s="16"/>
    </row>
    <row r="2721" spans="3:4" x14ac:dyDescent="0.2">
      <c r="C2721" s="16"/>
      <c r="D2721" s="16"/>
    </row>
    <row r="2722" spans="3:4" x14ac:dyDescent="0.2">
      <c r="C2722" s="16"/>
      <c r="D2722" s="16"/>
    </row>
    <row r="2723" spans="3:4" x14ac:dyDescent="0.2">
      <c r="C2723" s="16"/>
      <c r="D2723" s="16"/>
    </row>
    <row r="2724" spans="3:4" x14ac:dyDescent="0.2">
      <c r="C2724" s="16"/>
      <c r="D2724" s="16"/>
    </row>
    <row r="2725" spans="3:4" x14ac:dyDescent="0.2">
      <c r="C2725" s="16"/>
      <c r="D2725" s="16"/>
    </row>
    <row r="2726" spans="3:4" x14ac:dyDescent="0.2">
      <c r="C2726" s="16"/>
      <c r="D2726" s="16"/>
    </row>
    <row r="2727" spans="3:4" x14ac:dyDescent="0.2">
      <c r="C2727" s="16"/>
      <c r="D2727" s="16"/>
    </row>
    <row r="2728" spans="3:4" x14ac:dyDescent="0.2">
      <c r="C2728" s="16"/>
      <c r="D2728" s="16"/>
    </row>
    <row r="2729" spans="3:4" x14ac:dyDescent="0.2">
      <c r="C2729" s="16"/>
      <c r="D2729" s="16"/>
    </row>
    <row r="2730" spans="3:4" x14ac:dyDescent="0.2">
      <c r="C2730" s="16"/>
      <c r="D2730" s="16"/>
    </row>
    <row r="2731" spans="3:4" x14ac:dyDescent="0.2">
      <c r="C2731" s="16"/>
      <c r="D2731" s="16"/>
    </row>
    <row r="2732" spans="3:4" x14ac:dyDescent="0.2">
      <c r="C2732" s="16"/>
      <c r="D2732" s="16"/>
    </row>
    <row r="2733" spans="3:4" x14ac:dyDescent="0.2">
      <c r="C2733" s="16"/>
      <c r="D2733" s="16"/>
    </row>
    <row r="2734" spans="3:4" x14ac:dyDescent="0.2">
      <c r="C2734" s="16"/>
      <c r="D2734" s="16"/>
    </row>
    <row r="2735" spans="3:4" x14ac:dyDescent="0.2">
      <c r="C2735" s="16"/>
      <c r="D2735" s="16"/>
    </row>
    <row r="2736" spans="3:4" x14ac:dyDescent="0.2">
      <c r="C2736" s="16"/>
      <c r="D2736" s="16"/>
    </row>
    <row r="2737" spans="3:4" x14ac:dyDescent="0.2">
      <c r="C2737" s="16"/>
      <c r="D2737" s="16"/>
    </row>
    <row r="2738" spans="3:4" x14ac:dyDescent="0.2">
      <c r="C2738" s="16"/>
      <c r="D2738" s="16"/>
    </row>
    <row r="2739" spans="3:4" x14ac:dyDescent="0.2">
      <c r="C2739" s="16"/>
      <c r="D2739" s="16"/>
    </row>
    <row r="2740" spans="3:4" x14ac:dyDescent="0.2">
      <c r="C2740" s="16"/>
      <c r="D2740" s="16"/>
    </row>
    <row r="2741" spans="3:4" x14ac:dyDescent="0.2">
      <c r="C2741" s="16"/>
      <c r="D2741" s="16"/>
    </row>
    <row r="2742" spans="3:4" x14ac:dyDescent="0.2">
      <c r="C2742" s="16"/>
      <c r="D2742" s="16"/>
    </row>
    <row r="2743" spans="3:4" x14ac:dyDescent="0.2">
      <c r="C2743" s="16"/>
      <c r="D2743" s="16"/>
    </row>
    <row r="2744" spans="3:4" x14ac:dyDescent="0.2">
      <c r="C2744" s="16"/>
      <c r="D2744" s="16"/>
    </row>
    <row r="2745" spans="3:4" x14ac:dyDescent="0.2">
      <c r="C2745" s="16"/>
      <c r="D2745" s="16"/>
    </row>
    <row r="2746" spans="3:4" x14ac:dyDescent="0.2">
      <c r="C2746" s="16"/>
      <c r="D2746" s="16"/>
    </row>
    <row r="2747" spans="3:4" x14ac:dyDescent="0.2">
      <c r="C2747" s="16"/>
      <c r="D2747" s="16"/>
    </row>
    <row r="2748" spans="3:4" x14ac:dyDescent="0.2">
      <c r="C2748" s="16"/>
      <c r="D2748" s="16"/>
    </row>
    <row r="2749" spans="3:4" x14ac:dyDescent="0.2">
      <c r="C2749" s="16"/>
      <c r="D2749" s="16"/>
    </row>
    <row r="2750" spans="3:4" x14ac:dyDescent="0.2">
      <c r="C2750" s="16"/>
      <c r="D2750" s="16"/>
    </row>
    <row r="2751" spans="3:4" x14ac:dyDescent="0.2">
      <c r="C2751" s="16"/>
      <c r="D2751" s="16"/>
    </row>
    <row r="2752" spans="3:4" x14ac:dyDescent="0.2">
      <c r="C2752" s="16"/>
      <c r="D2752" s="16"/>
    </row>
    <row r="2753" spans="3:4" x14ac:dyDescent="0.2">
      <c r="C2753" s="16"/>
      <c r="D2753" s="16"/>
    </row>
    <row r="2754" spans="3:4" x14ac:dyDescent="0.2">
      <c r="C2754" s="16"/>
      <c r="D2754" s="16"/>
    </row>
    <row r="2755" spans="3:4" x14ac:dyDescent="0.2">
      <c r="C2755" s="16"/>
      <c r="D2755" s="16"/>
    </row>
    <row r="2756" spans="3:4" x14ac:dyDescent="0.2">
      <c r="C2756" s="16"/>
      <c r="D2756" s="16"/>
    </row>
    <row r="2757" spans="3:4" x14ac:dyDescent="0.2">
      <c r="C2757" s="16"/>
      <c r="D2757" s="16"/>
    </row>
    <row r="2758" spans="3:4" x14ac:dyDescent="0.2">
      <c r="C2758" s="16"/>
      <c r="D2758" s="16"/>
    </row>
    <row r="2759" spans="3:4" x14ac:dyDescent="0.2">
      <c r="C2759" s="16"/>
      <c r="D2759" s="16"/>
    </row>
    <row r="2760" spans="3:4" x14ac:dyDescent="0.2">
      <c r="C2760" s="16"/>
      <c r="D2760" s="16"/>
    </row>
    <row r="2761" spans="3:4" x14ac:dyDescent="0.2">
      <c r="C2761" s="16"/>
      <c r="D2761" s="16"/>
    </row>
    <row r="2762" spans="3:4" x14ac:dyDescent="0.2">
      <c r="C2762" s="16"/>
      <c r="D2762" s="16"/>
    </row>
    <row r="2763" spans="3:4" x14ac:dyDescent="0.2">
      <c r="C2763" s="16"/>
      <c r="D2763" s="16"/>
    </row>
    <row r="2764" spans="3:4" x14ac:dyDescent="0.2">
      <c r="C2764" s="16"/>
      <c r="D2764" s="16"/>
    </row>
    <row r="2765" spans="3:4" x14ac:dyDescent="0.2">
      <c r="C2765" s="16"/>
      <c r="D2765" s="16"/>
    </row>
    <row r="2766" spans="3:4" x14ac:dyDescent="0.2">
      <c r="C2766" s="16"/>
      <c r="D2766" s="16"/>
    </row>
    <row r="2767" spans="3:4" x14ac:dyDescent="0.2">
      <c r="C2767" s="16"/>
      <c r="D2767" s="16"/>
    </row>
    <row r="2768" spans="3:4" x14ac:dyDescent="0.2">
      <c r="C2768" s="16"/>
      <c r="D2768" s="16"/>
    </row>
    <row r="2769" spans="3:4" x14ac:dyDescent="0.2">
      <c r="C2769" s="16"/>
      <c r="D2769" s="16"/>
    </row>
    <row r="2770" spans="3:4" x14ac:dyDescent="0.2">
      <c r="C2770" s="16"/>
      <c r="D2770" s="16"/>
    </row>
    <row r="2771" spans="3:4" x14ac:dyDescent="0.2">
      <c r="C2771" s="16"/>
      <c r="D2771" s="16"/>
    </row>
    <row r="2772" spans="3:4" x14ac:dyDescent="0.2">
      <c r="C2772" s="16"/>
      <c r="D2772" s="16"/>
    </row>
    <row r="2773" spans="3:4" x14ac:dyDescent="0.2">
      <c r="C2773" s="16"/>
      <c r="D2773" s="16"/>
    </row>
    <row r="2774" spans="3:4" x14ac:dyDescent="0.2">
      <c r="C2774" s="16"/>
      <c r="D2774" s="16"/>
    </row>
    <row r="2775" spans="3:4" x14ac:dyDescent="0.2">
      <c r="C2775" s="16"/>
      <c r="D2775" s="16"/>
    </row>
    <row r="2776" spans="3:4" x14ac:dyDescent="0.2">
      <c r="C2776" s="16"/>
      <c r="D2776" s="16"/>
    </row>
    <row r="2777" spans="3:4" x14ac:dyDescent="0.2">
      <c r="C2777" s="16"/>
      <c r="D2777" s="16"/>
    </row>
    <row r="2778" spans="3:4" x14ac:dyDescent="0.2">
      <c r="C2778" s="16"/>
      <c r="D2778" s="16"/>
    </row>
    <row r="2779" spans="3:4" x14ac:dyDescent="0.2">
      <c r="C2779" s="16"/>
      <c r="D2779" s="16"/>
    </row>
    <row r="2780" spans="3:4" x14ac:dyDescent="0.2">
      <c r="C2780" s="16"/>
      <c r="D2780" s="16"/>
    </row>
    <row r="2781" spans="3:4" x14ac:dyDescent="0.2">
      <c r="C2781" s="16"/>
      <c r="D2781" s="16"/>
    </row>
    <row r="2782" spans="3:4" x14ac:dyDescent="0.2">
      <c r="C2782" s="16"/>
      <c r="D2782" s="16"/>
    </row>
    <row r="2783" spans="3:4" x14ac:dyDescent="0.2">
      <c r="C2783" s="16"/>
      <c r="D2783" s="16"/>
    </row>
    <row r="2784" spans="3:4" x14ac:dyDescent="0.2">
      <c r="C2784" s="16"/>
      <c r="D2784" s="16"/>
    </row>
    <row r="2785" spans="3:4" x14ac:dyDescent="0.2">
      <c r="C2785" s="16"/>
      <c r="D2785" s="16"/>
    </row>
    <row r="2786" spans="3:4" x14ac:dyDescent="0.2">
      <c r="C2786" s="16"/>
      <c r="D2786" s="16"/>
    </row>
    <row r="2787" spans="3:4" x14ac:dyDescent="0.2">
      <c r="C2787" s="16"/>
      <c r="D2787" s="16"/>
    </row>
    <row r="2788" spans="3:4" x14ac:dyDescent="0.2">
      <c r="C2788" s="16"/>
      <c r="D2788" s="16"/>
    </row>
    <row r="2789" spans="3:4" x14ac:dyDescent="0.2">
      <c r="C2789" s="16"/>
      <c r="D2789" s="16"/>
    </row>
    <row r="2790" spans="3:4" x14ac:dyDescent="0.2">
      <c r="C2790" s="16"/>
      <c r="D2790" s="16"/>
    </row>
    <row r="2791" spans="3:4" x14ac:dyDescent="0.2">
      <c r="C2791" s="16"/>
      <c r="D2791" s="16"/>
    </row>
    <row r="2792" spans="3:4" x14ac:dyDescent="0.2">
      <c r="C2792" s="16"/>
      <c r="D2792" s="16"/>
    </row>
    <row r="2793" spans="3:4" x14ac:dyDescent="0.2">
      <c r="C2793" s="16"/>
      <c r="D2793" s="16"/>
    </row>
    <row r="2794" spans="3:4" x14ac:dyDescent="0.2">
      <c r="C2794" s="16"/>
      <c r="D2794" s="16"/>
    </row>
    <row r="2795" spans="3:4" x14ac:dyDescent="0.2">
      <c r="C2795" s="16"/>
      <c r="D2795" s="16"/>
    </row>
    <row r="2796" spans="3:4" x14ac:dyDescent="0.2">
      <c r="C2796" s="16"/>
      <c r="D2796" s="16"/>
    </row>
    <row r="2797" spans="3:4" x14ac:dyDescent="0.2">
      <c r="C2797" s="16"/>
      <c r="D2797" s="16"/>
    </row>
    <row r="2798" spans="3:4" x14ac:dyDescent="0.2">
      <c r="C2798" s="16"/>
      <c r="D2798" s="16"/>
    </row>
    <row r="2799" spans="3:4" x14ac:dyDescent="0.2">
      <c r="C2799" s="16"/>
      <c r="D2799" s="16"/>
    </row>
    <row r="2800" spans="3:4" x14ac:dyDescent="0.2">
      <c r="C2800" s="16"/>
      <c r="D2800" s="16"/>
    </row>
    <row r="2801" spans="3:4" x14ac:dyDescent="0.2">
      <c r="C2801" s="16"/>
      <c r="D2801" s="16"/>
    </row>
    <row r="2802" spans="3:4" x14ac:dyDescent="0.2">
      <c r="C2802" s="16"/>
      <c r="D2802" s="16"/>
    </row>
    <row r="2803" spans="3:4" x14ac:dyDescent="0.2">
      <c r="C2803" s="16"/>
      <c r="D2803" s="16"/>
    </row>
    <row r="2804" spans="3:4" x14ac:dyDescent="0.2">
      <c r="C2804" s="16"/>
      <c r="D2804" s="16"/>
    </row>
    <row r="2805" spans="3:4" x14ac:dyDescent="0.2">
      <c r="C2805" s="16"/>
      <c r="D2805" s="16"/>
    </row>
    <row r="2806" spans="3:4" x14ac:dyDescent="0.2">
      <c r="C2806" s="16"/>
      <c r="D2806" s="16"/>
    </row>
    <row r="2807" spans="3:4" x14ac:dyDescent="0.2">
      <c r="C2807" s="16"/>
      <c r="D2807" s="16"/>
    </row>
    <row r="2808" spans="3:4" x14ac:dyDescent="0.2">
      <c r="C2808" s="16"/>
      <c r="D2808" s="16"/>
    </row>
    <row r="2809" spans="3:4" x14ac:dyDescent="0.2">
      <c r="C2809" s="16"/>
      <c r="D2809" s="16"/>
    </row>
    <row r="2810" spans="3:4" x14ac:dyDescent="0.2">
      <c r="C2810" s="16"/>
      <c r="D2810" s="16"/>
    </row>
    <row r="2811" spans="3:4" x14ac:dyDescent="0.2">
      <c r="C2811" s="16"/>
      <c r="D2811" s="16"/>
    </row>
    <row r="2812" spans="3:4" x14ac:dyDescent="0.2">
      <c r="C2812" s="16"/>
      <c r="D2812" s="16"/>
    </row>
    <row r="2813" spans="3:4" x14ac:dyDescent="0.2">
      <c r="C2813" s="16"/>
      <c r="D2813" s="16"/>
    </row>
    <row r="2814" spans="3:4" x14ac:dyDescent="0.2">
      <c r="C2814" s="16"/>
      <c r="D2814" s="16"/>
    </row>
    <row r="2815" spans="3:4" x14ac:dyDescent="0.2">
      <c r="C2815" s="16"/>
      <c r="D2815" s="16"/>
    </row>
    <row r="2816" spans="3:4" x14ac:dyDescent="0.2">
      <c r="C2816" s="16"/>
      <c r="D2816" s="16"/>
    </row>
    <row r="2817" spans="3:4" x14ac:dyDescent="0.2">
      <c r="C2817" s="16"/>
      <c r="D2817" s="16"/>
    </row>
    <row r="2818" spans="3:4" x14ac:dyDescent="0.2">
      <c r="C2818" s="16"/>
      <c r="D2818" s="16"/>
    </row>
    <row r="2819" spans="3:4" x14ac:dyDescent="0.2">
      <c r="C2819" s="16"/>
      <c r="D2819" s="16"/>
    </row>
    <row r="2820" spans="3:4" x14ac:dyDescent="0.2">
      <c r="C2820" s="16"/>
      <c r="D2820" s="16"/>
    </row>
    <row r="2821" spans="3:4" x14ac:dyDescent="0.2">
      <c r="C2821" s="16"/>
      <c r="D2821" s="16"/>
    </row>
    <row r="2822" spans="3:4" x14ac:dyDescent="0.2">
      <c r="C2822" s="16"/>
      <c r="D2822" s="16"/>
    </row>
    <row r="2823" spans="3:4" x14ac:dyDescent="0.2">
      <c r="C2823" s="16"/>
      <c r="D2823" s="16"/>
    </row>
    <row r="2824" spans="3:4" x14ac:dyDescent="0.2">
      <c r="C2824" s="16"/>
      <c r="D2824" s="16"/>
    </row>
    <row r="2825" spans="3:4" x14ac:dyDescent="0.2">
      <c r="C2825" s="16"/>
      <c r="D2825" s="16"/>
    </row>
    <row r="2826" spans="3:4" x14ac:dyDescent="0.2">
      <c r="C2826" s="16"/>
      <c r="D2826" s="16"/>
    </row>
    <row r="2827" spans="3:4" x14ac:dyDescent="0.2">
      <c r="C2827" s="16"/>
      <c r="D2827" s="16"/>
    </row>
    <row r="2828" spans="3:4" x14ac:dyDescent="0.2">
      <c r="C2828" s="16"/>
      <c r="D2828" s="16"/>
    </row>
    <row r="2829" spans="3:4" x14ac:dyDescent="0.2">
      <c r="C2829" s="16"/>
      <c r="D2829" s="16"/>
    </row>
    <row r="2830" spans="3:4" x14ac:dyDescent="0.2">
      <c r="C2830" s="16"/>
      <c r="D2830" s="16"/>
    </row>
    <row r="2831" spans="3:4" x14ac:dyDescent="0.2">
      <c r="C2831" s="16"/>
      <c r="D2831" s="16"/>
    </row>
    <row r="2832" spans="3:4" x14ac:dyDescent="0.2">
      <c r="C2832" s="16"/>
      <c r="D2832" s="16"/>
    </row>
    <row r="2833" spans="3:4" x14ac:dyDescent="0.2">
      <c r="C2833" s="16"/>
      <c r="D2833" s="16"/>
    </row>
    <row r="2834" spans="3:4" x14ac:dyDescent="0.2">
      <c r="C2834" s="16"/>
      <c r="D2834" s="16"/>
    </row>
    <row r="2835" spans="3:4" x14ac:dyDescent="0.2">
      <c r="C2835" s="16"/>
      <c r="D2835" s="16"/>
    </row>
    <row r="2836" spans="3:4" x14ac:dyDescent="0.2">
      <c r="C2836" s="16"/>
      <c r="D2836" s="16"/>
    </row>
    <row r="2837" spans="3:4" x14ac:dyDescent="0.2">
      <c r="C2837" s="16"/>
      <c r="D2837" s="16"/>
    </row>
    <row r="2838" spans="3:4" x14ac:dyDescent="0.2">
      <c r="C2838" s="16"/>
      <c r="D2838" s="16"/>
    </row>
    <row r="2839" spans="3:4" x14ac:dyDescent="0.2">
      <c r="C2839" s="16"/>
      <c r="D2839" s="16"/>
    </row>
    <row r="2840" spans="3:4" x14ac:dyDescent="0.2">
      <c r="C2840" s="16"/>
      <c r="D2840" s="16"/>
    </row>
    <row r="2841" spans="3:4" x14ac:dyDescent="0.2">
      <c r="C2841" s="16"/>
      <c r="D2841" s="16"/>
    </row>
    <row r="2842" spans="3:4" x14ac:dyDescent="0.2">
      <c r="C2842" s="16"/>
      <c r="D2842" s="16"/>
    </row>
    <row r="2843" spans="3:4" x14ac:dyDescent="0.2">
      <c r="C2843" s="16"/>
      <c r="D2843" s="16"/>
    </row>
    <row r="2844" spans="3:4" x14ac:dyDescent="0.2">
      <c r="C2844" s="16"/>
      <c r="D2844" s="16"/>
    </row>
    <row r="2845" spans="3:4" x14ac:dyDescent="0.2">
      <c r="C2845" s="16"/>
      <c r="D2845" s="16"/>
    </row>
    <row r="2846" spans="3:4" x14ac:dyDescent="0.2">
      <c r="C2846" s="16"/>
      <c r="D2846" s="16"/>
    </row>
    <row r="2847" spans="3:4" x14ac:dyDescent="0.2">
      <c r="C2847" s="16"/>
      <c r="D2847" s="16"/>
    </row>
    <row r="2848" spans="3:4" x14ac:dyDescent="0.2">
      <c r="C2848" s="16"/>
      <c r="D2848" s="16"/>
    </row>
    <row r="2849" spans="3:4" x14ac:dyDescent="0.2">
      <c r="C2849" s="16"/>
      <c r="D2849" s="16"/>
    </row>
    <row r="2850" spans="3:4" x14ac:dyDescent="0.2">
      <c r="C2850" s="16"/>
      <c r="D2850" s="16"/>
    </row>
    <row r="2851" spans="3:4" x14ac:dyDescent="0.2">
      <c r="C2851" s="16"/>
      <c r="D2851" s="16"/>
    </row>
    <row r="2852" spans="3:4" x14ac:dyDescent="0.2">
      <c r="C2852" s="16"/>
      <c r="D2852" s="16"/>
    </row>
    <row r="2853" spans="3:4" x14ac:dyDescent="0.2">
      <c r="C2853" s="16"/>
      <c r="D2853" s="16"/>
    </row>
    <row r="2854" spans="3:4" x14ac:dyDescent="0.2">
      <c r="C2854" s="16"/>
      <c r="D2854" s="16"/>
    </row>
    <row r="2855" spans="3:4" x14ac:dyDescent="0.2">
      <c r="C2855" s="16"/>
      <c r="D2855" s="16"/>
    </row>
    <row r="2856" spans="3:4" x14ac:dyDescent="0.2">
      <c r="C2856" s="16"/>
      <c r="D2856" s="16"/>
    </row>
    <row r="2857" spans="3:4" x14ac:dyDescent="0.2">
      <c r="C2857" s="16"/>
      <c r="D2857" s="16"/>
    </row>
    <row r="2858" spans="3:4" x14ac:dyDescent="0.2">
      <c r="C2858" s="16"/>
      <c r="D2858" s="16"/>
    </row>
    <row r="2859" spans="3:4" x14ac:dyDescent="0.2">
      <c r="C2859" s="16"/>
      <c r="D2859" s="16"/>
    </row>
    <row r="2860" spans="3:4" x14ac:dyDescent="0.2">
      <c r="C2860" s="16"/>
      <c r="D2860" s="16"/>
    </row>
    <row r="2861" spans="3:4" x14ac:dyDescent="0.2">
      <c r="C2861" s="16"/>
      <c r="D2861" s="16"/>
    </row>
    <row r="2862" spans="3:4" x14ac:dyDescent="0.2">
      <c r="C2862" s="16"/>
      <c r="D2862" s="16"/>
    </row>
    <row r="2863" spans="3:4" x14ac:dyDescent="0.2">
      <c r="C2863" s="16"/>
      <c r="D2863" s="16"/>
    </row>
    <row r="2864" spans="3:4" x14ac:dyDescent="0.2">
      <c r="C2864" s="16"/>
      <c r="D2864" s="16"/>
    </row>
    <row r="2865" spans="3:4" x14ac:dyDescent="0.2">
      <c r="C2865" s="16"/>
      <c r="D2865" s="16"/>
    </row>
    <row r="2866" spans="3:4" x14ac:dyDescent="0.2">
      <c r="C2866" s="16"/>
      <c r="D2866" s="16"/>
    </row>
    <row r="2867" spans="3:4" x14ac:dyDescent="0.2">
      <c r="C2867" s="16"/>
      <c r="D2867" s="16"/>
    </row>
    <row r="2868" spans="3:4" x14ac:dyDescent="0.2">
      <c r="C2868" s="16"/>
      <c r="D2868" s="16"/>
    </row>
    <row r="2869" spans="3:4" x14ac:dyDescent="0.2">
      <c r="C2869" s="16"/>
      <c r="D2869" s="16"/>
    </row>
    <row r="2870" spans="3:4" x14ac:dyDescent="0.2">
      <c r="C2870" s="16"/>
      <c r="D2870" s="16"/>
    </row>
    <row r="2871" spans="3:4" x14ac:dyDescent="0.2">
      <c r="C2871" s="16"/>
      <c r="D2871" s="16"/>
    </row>
    <row r="2872" spans="3:4" x14ac:dyDescent="0.2">
      <c r="C2872" s="16"/>
      <c r="D2872" s="16"/>
    </row>
    <row r="2873" spans="3:4" x14ac:dyDescent="0.2">
      <c r="C2873" s="16"/>
      <c r="D2873" s="16"/>
    </row>
    <row r="2874" spans="3:4" x14ac:dyDescent="0.2">
      <c r="C2874" s="16"/>
      <c r="D2874" s="16"/>
    </row>
    <row r="2875" spans="3:4" x14ac:dyDescent="0.2">
      <c r="C2875" s="16"/>
      <c r="D2875" s="16"/>
    </row>
    <row r="2876" spans="3:4" x14ac:dyDescent="0.2">
      <c r="C2876" s="16"/>
      <c r="D2876" s="16"/>
    </row>
    <row r="2877" spans="3:4" x14ac:dyDescent="0.2">
      <c r="C2877" s="16"/>
      <c r="D2877" s="16"/>
    </row>
    <row r="2878" spans="3:4" x14ac:dyDescent="0.2">
      <c r="C2878" s="16"/>
      <c r="D2878" s="16"/>
    </row>
    <row r="2879" spans="3:4" x14ac:dyDescent="0.2">
      <c r="C2879" s="16"/>
      <c r="D2879" s="16"/>
    </row>
    <row r="2880" spans="3:4" x14ac:dyDescent="0.2">
      <c r="C2880" s="16"/>
      <c r="D2880" s="16"/>
    </row>
    <row r="2881" spans="3:4" x14ac:dyDescent="0.2">
      <c r="C2881" s="16"/>
      <c r="D2881" s="16"/>
    </row>
    <row r="2882" spans="3:4" x14ac:dyDescent="0.2">
      <c r="C2882" s="16"/>
      <c r="D2882" s="16"/>
    </row>
    <row r="2883" spans="3:4" x14ac:dyDescent="0.2">
      <c r="C2883" s="16"/>
      <c r="D2883" s="16"/>
    </row>
    <row r="2884" spans="3:4" x14ac:dyDescent="0.2">
      <c r="C2884" s="16"/>
      <c r="D2884" s="16"/>
    </row>
    <row r="2885" spans="3:4" x14ac:dyDescent="0.2">
      <c r="C2885" s="16"/>
      <c r="D2885" s="16"/>
    </row>
    <row r="2886" spans="3:4" x14ac:dyDescent="0.2">
      <c r="C2886" s="16"/>
      <c r="D2886" s="16"/>
    </row>
    <row r="2887" spans="3:4" x14ac:dyDescent="0.2">
      <c r="C2887" s="16"/>
      <c r="D2887" s="16"/>
    </row>
    <row r="2888" spans="3:4" x14ac:dyDescent="0.2">
      <c r="C2888" s="16"/>
      <c r="D2888" s="16"/>
    </row>
    <row r="2889" spans="3:4" x14ac:dyDescent="0.2">
      <c r="C2889" s="16"/>
      <c r="D2889" s="16"/>
    </row>
    <row r="2890" spans="3:4" x14ac:dyDescent="0.2">
      <c r="C2890" s="16"/>
      <c r="D2890" s="16"/>
    </row>
    <row r="2891" spans="3:4" x14ac:dyDescent="0.2">
      <c r="C2891" s="16"/>
      <c r="D2891" s="16"/>
    </row>
    <row r="2892" spans="3:4" x14ac:dyDescent="0.2">
      <c r="C2892" s="16"/>
      <c r="D2892" s="16"/>
    </row>
    <row r="2893" spans="3:4" x14ac:dyDescent="0.2">
      <c r="C2893" s="16"/>
      <c r="D2893" s="16"/>
    </row>
    <row r="2894" spans="3:4" x14ac:dyDescent="0.2">
      <c r="C2894" s="16"/>
      <c r="D2894" s="16"/>
    </row>
    <row r="2895" spans="3:4" x14ac:dyDescent="0.2">
      <c r="C2895" s="16"/>
      <c r="D2895" s="16"/>
    </row>
    <row r="2896" spans="3:4" x14ac:dyDescent="0.2">
      <c r="C2896" s="16"/>
      <c r="D2896" s="16"/>
    </row>
    <row r="2897" spans="3:4" x14ac:dyDescent="0.2">
      <c r="C2897" s="16"/>
      <c r="D2897" s="16"/>
    </row>
    <row r="2898" spans="3:4" x14ac:dyDescent="0.2">
      <c r="C2898" s="16"/>
      <c r="D2898" s="16"/>
    </row>
    <row r="2899" spans="3:4" x14ac:dyDescent="0.2">
      <c r="C2899" s="16"/>
      <c r="D2899" s="16"/>
    </row>
    <row r="2900" spans="3:4" x14ac:dyDescent="0.2">
      <c r="C2900" s="16"/>
      <c r="D2900" s="16"/>
    </row>
    <row r="2901" spans="3:4" x14ac:dyDescent="0.2">
      <c r="C2901" s="16"/>
      <c r="D2901" s="16"/>
    </row>
    <row r="2902" spans="3:4" x14ac:dyDescent="0.2">
      <c r="C2902" s="16"/>
      <c r="D2902" s="16"/>
    </row>
    <row r="2903" spans="3:4" x14ac:dyDescent="0.2">
      <c r="C2903" s="16"/>
      <c r="D2903" s="16"/>
    </row>
    <row r="2904" spans="3:4" x14ac:dyDescent="0.2">
      <c r="C2904" s="16"/>
      <c r="D2904" s="16"/>
    </row>
    <row r="2905" spans="3:4" x14ac:dyDescent="0.2">
      <c r="C2905" s="16"/>
      <c r="D2905" s="16"/>
    </row>
    <row r="2906" spans="3:4" x14ac:dyDescent="0.2">
      <c r="C2906" s="16"/>
      <c r="D2906" s="16"/>
    </row>
    <row r="2907" spans="3:4" x14ac:dyDescent="0.2">
      <c r="C2907" s="16"/>
      <c r="D2907" s="16"/>
    </row>
    <row r="2908" spans="3:4" x14ac:dyDescent="0.2">
      <c r="C2908" s="16"/>
      <c r="D2908" s="16"/>
    </row>
    <row r="2909" spans="3:4" x14ac:dyDescent="0.2">
      <c r="C2909" s="16"/>
      <c r="D2909" s="16"/>
    </row>
    <row r="2910" spans="3:4" x14ac:dyDescent="0.2">
      <c r="C2910" s="16"/>
      <c r="D2910" s="16"/>
    </row>
    <row r="2911" spans="3:4" x14ac:dyDescent="0.2">
      <c r="C2911" s="16"/>
      <c r="D2911" s="16"/>
    </row>
    <row r="2912" spans="3:4" x14ac:dyDescent="0.2">
      <c r="C2912" s="16"/>
      <c r="D2912" s="16"/>
    </row>
    <row r="2913" spans="3:4" x14ac:dyDescent="0.2">
      <c r="C2913" s="16"/>
      <c r="D2913" s="16"/>
    </row>
    <row r="2914" spans="3:4" x14ac:dyDescent="0.2">
      <c r="C2914" s="16"/>
      <c r="D2914" s="16"/>
    </row>
    <row r="2915" spans="3:4" x14ac:dyDescent="0.2">
      <c r="C2915" s="16"/>
      <c r="D2915" s="16"/>
    </row>
    <row r="2916" spans="3:4" x14ac:dyDescent="0.2">
      <c r="C2916" s="16"/>
      <c r="D2916" s="16"/>
    </row>
    <row r="2917" spans="3:4" x14ac:dyDescent="0.2">
      <c r="C2917" s="16"/>
      <c r="D2917" s="16"/>
    </row>
    <row r="2918" spans="3:4" x14ac:dyDescent="0.2">
      <c r="C2918" s="16"/>
      <c r="D2918" s="16"/>
    </row>
    <row r="2919" spans="3:4" x14ac:dyDescent="0.2">
      <c r="C2919" s="16"/>
      <c r="D2919" s="16"/>
    </row>
    <row r="2920" spans="3:4" x14ac:dyDescent="0.2">
      <c r="C2920" s="16"/>
      <c r="D2920" s="16"/>
    </row>
    <row r="2921" spans="3:4" x14ac:dyDescent="0.2">
      <c r="C2921" s="16"/>
      <c r="D2921" s="16"/>
    </row>
    <row r="2922" spans="3:4" x14ac:dyDescent="0.2">
      <c r="C2922" s="16"/>
      <c r="D2922" s="16"/>
    </row>
    <row r="2923" spans="3:4" x14ac:dyDescent="0.2">
      <c r="C2923" s="16"/>
      <c r="D2923" s="16"/>
    </row>
    <row r="2924" spans="3:4" x14ac:dyDescent="0.2">
      <c r="C2924" s="16"/>
      <c r="D2924" s="16"/>
    </row>
    <row r="2925" spans="3:4" x14ac:dyDescent="0.2">
      <c r="C2925" s="16"/>
      <c r="D2925" s="16"/>
    </row>
    <row r="2926" spans="3:4" x14ac:dyDescent="0.2">
      <c r="C2926" s="16"/>
      <c r="D2926" s="16"/>
    </row>
    <row r="2927" spans="3:4" x14ac:dyDescent="0.2">
      <c r="C2927" s="16"/>
      <c r="D2927" s="16"/>
    </row>
    <row r="2928" spans="3:4" x14ac:dyDescent="0.2">
      <c r="C2928" s="16"/>
      <c r="D2928" s="16"/>
    </row>
    <row r="2929" spans="3:4" x14ac:dyDescent="0.2">
      <c r="C2929" s="16"/>
      <c r="D2929" s="16"/>
    </row>
    <row r="2930" spans="3:4" x14ac:dyDescent="0.2">
      <c r="C2930" s="16"/>
      <c r="D2930" s="16"/>
    </row>
    <row r="2931" spans="3:4" x14ac:dyDescent="0.2">
      <c r="C2931" s="16"/>
      <c r="D2931" s="16"/>
    </row>
    <row r="2932" spans="3:4" x14ac:dyDescent="0.2">
      <c r="C2932" s="16"/>
      <c r="D2932" s="16"/>
    </row>
    <row r="2933" spans="3:4" x14ac:dyDescent="0.2">
      <c r="C2933" s="16"/>
      <c r="D2933" s="16"/>
    </row>
    <row r="2934" spans="3:4" x14ac:dyDescent="0.2">
      <c r="C2934" s="16"/>
      <c r="D2934" s="16"/>
    </row>
    <row r="2935" spans="3:4" x14ac:dyDescent="0.2">
      <c r="C2935" s="16"/>
      <c r="D2935" s="16"/>
    </row>
    <row r="2936" spans="3:4" x14ac:dyDescent="0.2">
      <c r="C2936" s="16"/>
      <c r="D2936" s="16"/>
    </row>
    <row r="2937" spans="3:4" x14ac:dyDescent="0.2">
      <c r="C2937" s="16"/>
      <c r="D2937" s="16"/>
    </row>
    <row r="2938" spans="3:4" x14ac:dyDescent="0.2">
      <c r="C2938" s="16"/>
      <c r="D2938" s="16"/>
    </row>
    <row r="2939" spans="3:4" x14ac:dyDescent="0.2">
      <c r="C2939" s="16"/>
      <c r="D2939" s="16"/>
    </row>
    <row r="2940" spans="3:4" x14ac:dyDescent="0.2">
      <c r="C2940" s="16"/>
      <c r="D2940" s="16"/>
    </row>
    <row r="2941" spans="3:4" x14ac:dyDescent="0.2">
      <c r="C2941" s="16"/>
      <c r="D2941" s="16"/>
    </row>
    <row r="2942" spans="3:4" x14ac:dyDescent="0.2">
      <c r="C2942" s="16"/>
      <c r="D2942" s="16"/>
    </row>
    <row r="2943" spans="3:4" x14ac:dyDescent="0.2">
      <c r="C2943" s="16"/>
      <c r="D2943" s="16"/>
    </row>
    <row r="2944" spans="3:4" x14ac:dyDescent="0.2">
      <c r="C2944" s="16"/>
      <c r="D2944" s="16"/>
    </row>
    <row r="2945" spans="3:4" x14ac:dyDescent="0.2">
      <c r="C2945" s="16"/>
      <c r="D2945" s="16"/>
    </row>
    <row r="2946" spans="3:4" x14ac:dyDescent="0.2">
      <c r="C2946" s="16"/>
      <c r="D2946" s="16"/>
    </row>
    <row r="2947" spans="3:4" x14ac:dyDescent="0.2">
      <c r="C2947" s="16"/>
      <c r="D2947" s="16"/>
    </row>
    <row r="2948" spans="3:4" x14ac:dyDescent="0.2">
      <c r="C2948" s="16"/>
      <c r="D2948" s="16"/>
    </row>
    <row r="2949" spans="3:4" x14ac:dyDescent="0.2">
      <c r="C2949" s="16"/>
      <c r="D2949" s="16"/>
    </row>
    <row r="2950" spans="3:4" x14ac:dyDescent="0.2">
      <c r="C2950" s="16"/>
      <c r="D2950" s="16"/>
    </row>
    <row r="2951" spans="3:4" x14ac:dyDescent="0.2">
      <c r="C2951" s="16"/>
      <c r="D2951" s="16"/>
    </row>
    <row r="2952" spans="3:4" x14ac:dyDescent="0.2">
      <c r="C2952" s="16"/>
      <c r="D2952" s="16"/>
    </row>
    <row r="2953" spans="3:4" x14ac:dyDescent="0.2">
      <c r="C2953" s="16"/>
      <c r="D2953" s="16"/>
    </row>
    <row r="2954" spans="3:4" x14ac:dyDescent="0.2">
      <c r="C2954" s="16"/>
      <c r="D2954" s="16"/>
    </row>
    <row r="2955" spans="3:4" x14ac:dyDescent="0.2">
      <c r="C2955" s="16"/>
      <c r="D2955" s="16"/>
    </row>
    <row r="2956" spans="3:4" x14ac:dyDescent="0.2">
      <c r="C2956" s="16"/>
      <c r="D2956" s="16"/>
    </row>
    <row r="2957" spans="3:4" x14ac:dyDescent="0.2">
      <c r="C2957" s="16"/>
      <c r="D2957" s="16"/>
    </row>
    <row r="2958" spans="3:4" x14ac:dyDescent="0.2">
      <c r="C2958" s="16"/>
      <c r="D2958" s="16"/>
    </row>
    <row r="2959" spans="3:4" x14ac:dyDescent="0.2">
      <c r="C2959" s="16"/>
      <c r="D2959" s="16"/>
    </row>
    <row r="2960" spans="3:4" x14ac:dyDescent="0.2">
      <c r="C2960" s="16"/>
      <c r="D2960" s="16"/>
    </row>
    <row r="2961" spans="3:4" x14ac:dyDescent="0.2">
      <c r="C2961" s="16"/>
      <c r="D2961" s="16"/>
    </row>
    <row r="2962" spans="3:4" x14ac:dyDescent="0.2">
      <c r="C2962" s="16"/>
      <c r="D2962" s="16"/>
    </row>
    <row r="2963" spans="3:4" x14ac:dyDescent="0.2">
      <c r="C2963" s="16"/>
      <c r="D2963" s="16"/>
    </row>
    <row r="2964" spans="3:4" x14ac:dyDescent="0.2">
      <c r="C2964" s="16"/>
      <c r="D2964" s="16"/>
    </row>
    <row r="2965" spans="3:4" x14ac:dyDescent="0.2">
      <c r="C2965" s="16"/>
      <c r="D2965" s="16"/>
    </row>
    <row r="2966" spans="3:4" x14ac:dyDescent="0.2">
      <c r="C2966" s="16"/>
      <c r="D2966" s="16"/>
    </row>
    <row r="2967" spans="3:4" x14ac:dyDescent="0.2">
      <c r="C2967" s="16"/>
      <c r="D2967" s="16"/>
    </row>
    <row r="2968" spans="3:4" x14ac:dyDescent="0.2">
      <c r="C2968" s="16"/>
      <c r="D2968" s="16"/>
    </row>
    <row r="2969" spans="3:4" x14ac:dyDescent="0.2">
      <c r="C2969" s="16"/>
      <c r="D2969" s="16"/>
    </row>
    <row r="2970" spans="3:4" x14ac:dyDescent="0.2">
      <c r="C2970" s="16"/>
      <c r="D2970" s="16"/>
    </row>
    <row r="2971" spans="3:4" x14ac:dyDescent="0.2">
      <c r="C2971" s="16"/>
      <c r="D2971" s="16"/>
    </row>
    <row r="2972" spans="3:4" x14ac:dyDescent="0.2">
      <c r="C2972" s="16"/>
      <c r="D2972" s="16"/>
    </row>
    <row r="2973" spans="3:4" x14ac:dyDescent="0.2">
      <c r="C2973" s="16"/>
      <c r="D2973" s="16"/>
    </row>
    <row r="2974" spans="3:4" x14ac:dyDescent="0.2">
      <c r="C2974" s="16"/>
      <c r="D2974" s="16"/>
    </row>
    <row r="2975" spans="3:4" x14ac:dyDescent="0.2">
      <c r="C2975" s="16"/>
      <c r="D2975" s="16"/>
    </row>
    <row r="2976" spans="3:4" x14ac:dyDescent="0.2">
      <c r="C2976" s="16"/>
      <c r="D2976" s="16"/>
    </row>
    <row r="2977" spans="3:4" x14ac:dyDescent="0.2">
      <c r="C2977" s="16"/>
      <c r="D2977" s="16"/>
    </row>
    <row r="2978" spans="3:4" x14ac:dyDescent="0.2">
      <c r="C2978" s="16"/>
      <c r="D2978" s="16"/>
    </row>
    <row r="2979" spans="3:4" x14ac:dyDescent="0.2">
      <c r="C2979" s="16"/>
      <c r="D2979" s="16"/>
    </row>
    <row r="2980" spans="3:4" x14ac:dyDescent="0.2">
      <c r="C2980" s="16"/>
      <c r="D2980" s="16"/>
    </row>
    <row r="2981" spans="3:4" x14ac:dyDescent="0.2">
      <c r="C2981" s="16"/>
      <c r="D2981" s="16"/>
    </row>
    <row r="2982" spans="3:4" x14ac:dyDescent="0.2">
      <c r="C2982" s="16"/>
      <c r="D2982" s="16"/>
    </row>
    <row r="2983" spans="3:4" x14ac:dyDescent="0.2">
      <c r="C2983" s="16"/>
      <c r="D2983" s="16"/>
    </row>
    <row r="2984" spans="3:4" x14ac:dyDescent="0.2">
      <c r="C2984" s="16"/>
      <c r="D2984" s="16"/>
    </row>
    <row r="2985" spans="3:4" x14ac:dyDescent="0.2">
      <c r="C2985" s="16"/>
      <c r="D2985" s="16"/>
    </row>
    <row r="2986" spans="3:4" x14ac:dyDescent="0.2">
      <c r="C2986" s="16"/>
      <c r="D2986" s="16"/>
    </row>
    <row r="2987" spans="3:4" x14ac:dyDescent="0.2">
      <c r="C2987" s="16"/>
      <c r="D2987" s="16"/>
    </row>
    <row r="2988" spans="3:4" x14ac:dyDescent="0.2">
      <c r="C2988" s="16"/>
      <c r="D2988" s="16"/>
    </row>
    <row r="2989" spans="3:4" x14ac:dyDescent="0.2">
      <c r="C2989" s="16"/>
      <c r="D2989" s="16"/>
    </row>
    <row r="2990" spans="3:4" x14ac:dyDescent="0.2">
      <c r="C2990" s="16"/>
      <c r="D2990" s="16"/>
    </row>
    <row r="2991" spans="3:4" x14ac:dyDescent="0.2">
      <c r="C2991" s="16"/>
      <c r="D2991" s="16"/>
    </row>
    <row r="2992" spans="3:4" x14ac:dyDescent="0.2">
      <c r="C2992" s="16"/>
      <c r="D2992" s="16"/>
    </row>
    <row r="2993" spans="3:4" x14ac:dyDescent="0.2">
      <c r="C2993" s="16"/>
      <c r="D2993" s="16"/>
    </row>
    <row r="2994" spans="3:4" x14ac:dyDescent="0.2">
      <c r="C2994" s="16"/>
      <c r="D2994" s="16"/>
    </row>
    <row r="2995" spans="3:4" x14ac:dyDescent="0.2">
      <c r="C2995" s="16"/>
      <c r="D2995" s="16"/>
    </row>
    <row r="2996" spans="3:4" x14ac:dyDescent="0.2">
      <c r="C2996" s="16"/>
      <c r="D2996" s="16"/>
    </row>
    <row r="2997" spans="3:4" x14ac:dyDescent="0.2">
      <c r="C2997" s="16"/>
      <c r="D2997" s="16"/>
    </row>
    <row r="2998" spans="3:4" x14ac:dyDescent="0.2">
      <c r="C2998" s="16"/>
      <c r="D2998" s="16"/>
    </row>
    <row r="2999" spans="3:4" x14ac:dyDescent="0.2">
      <c r="C2999" s="16"/>
      <c r="D2999" s="16"/>
    </row>
    <row r="3000" spans="3:4" x14ac:dyDescent="0.2">
      <c r="C3000" s="16"/>
      <c r="D3000" s="16"/>
    </row>
    <row r="3001" spans="3:4" x14ac:dyDescent="0.2">
      <c r="C3001" s="16"/>
      <c r="D3001" s="16"/>
    </row>
    <row r="3002" spans="3:4" x14ac:dyDescent="0.2">
      <c r="C3002" s="16"/>
      <c r="D3002" s="16"/>
    </row>
    <row r="3003" spans="3:4" x14ac:dyDescent="0.2">
      <c r="C3003" s="16"/>
      <c r="D3003" s="16"/>
    </row>
    <row r="3004" spans="3:4" x14ac:dyDescent="0.2">
      <c r="C3004" s="16"/>
      <c r="D3004" s="16"/>
    </row>
    <row r="3005" spans="3:4" x14ac:dyDescent="0.2">
      <c r="C3005" s="16"/>
      <c r="D3005" s="16"/>
    </row>
    <row r="3006" spans="3:4" x14ac:dyDescent="0.2">
      <c r="C3006" s="16"/>
      <c r="D3006" s="16"/>
    </row>
    <row r="3007" spans="3:4" x14ac:dyDescent="0.2">
      <c r="C3007" s="16"/>
      <c r="D3007" s="16"/>
    </row>
    <row r="3008" spans="3:4" x14ac:dyDescent="0.2">
      <c r="C3008" s="16"/>
      <c r="D3008" s="16"/>
    </row>
    <row r="3009" spans="3:4" x14ac:dyDescent="0.2">
      <c r="C3009" s="16"/>
      <c r="D3009" s="16"/>
    </row>
    <row r="3010" spans="3:4" x14ac:dyDescent="0.2">
      <c r="C3010" s="16"/>
      <c r="D3010" s="16"/>
    </row>
    <row r="3011" spans="3:4" x14ac:dyDescent="0.2">
      <c r="C3011" s="16"/>
      <c r="D3011" s="16"/>
    </row>
    <row r="3012" spans="3:4" x14ac:dyDescent="0.2">
      <c r="C3012" s="16"/>
      <c r="D3012" s="16"/>
    </row>
    <row r="3013" spans="3:4" x14ac:dyDescent="0.2">
      <c r="C3013" s="16"/>
      <c r="D3013" s="16"/>
    </row>
    <row r="3014" spans="3:4" x14ac:dyDescent="0.2">
      <c r="C3014" s="16"/>
      <c r="D3014" s="16"/>
    </row>
    <row r="3015" spans="3:4" x14ac:dyDescent="0.2">
      <c r="C3015" s="16"/>
      <c r="D3015" s="16"/>
    </row>
    <row r="3016" spans="3:4" x14ac:dyDescent="0.2">
      <c r="C3016" s="16"/>
      <c r="D3016" s="16"/>
    </row>
    <row r="3017" spans="3:4" x14ac:dyDescent="0.2">
      <c r="C3017" s="16"/>
      <c r="D3017" s="16"/>
    </row>
    <row r="3018" spans="3:4" x14ac:dyDescent="0.2">
      <c r="C3018" s="16"/>
      <c r="D3018" s="16"/>
    </row>
    <row r="3019" spans="3:4" x14ac:dyDescent="0.2">
      <c r="C3019" s="16"/>
      <c r="D3019" s="16"/>
    </row>
    <row r="3020" spans="3:4" x14ac:dyDescent="0.2">
      <c r="C3020" s="16"/>
      <c r="D3020" s="16"/>
    </row>
    <row r="3021" spans="3:4" x14ac:dyDescent="0.2">
      <c r="C3021" s="16"/>
      <c r="D3021" s="16"/>
    </row>
    <row r="3022" spans="3:4" x14ac:dyDescent="0.2">
      <c r="C3022" s="16"/>
      <c r="D3022" s="16"/>
    </row>
    <row r="3023" spans="3:4" x14ac:dyDescent="0.2">
      <c r="C3023" s="16"/>
      <c r="D3023" s="16"/>
    </row>
    <row r="3024" spans="3:4" x14ac:dyDescent="0.2">
      <c r="C3024" s="16"/>
      <c r="D3024" s="16"/>
    </row>
    <row r="3025" spans="3:4" x14ac:dyDescent="0.2">
      <c r="C3025" s="16"/>
      <c r="D3025" s="16"/>
    </row>
    <row r="3026" spans="3:4" x14ac:dyDescent="0.2">
      <c r="C3026" s="16"/>
      <c r="D3026" s="16"/>
    </row>
    <row r="3027" spans="3:4" x14ac:dyDescent="0.2">
      <c r="C3027" s="16"/>
      <c r="D3027" s="16"/>
    </row>
    <row r="3028" spans="3:4" x14ac:dyDescent="0.2">
      <c r="C3028" s="16"/>
      <c r="D3028" s="16"/>
    </row>
    <row r="3029" spans="3:4" x14ac:dyDescent="0.2">
      <c r="C3029" s="16"/>
      <c r="D3029" s="16"/>
    </row>
    <row r="3030" spans="3:4" x14ac:dyDescent="0.2">
      <c r="C3030" s="16"/>
      <c r="D3030" s="16"/>
    </row>
    <row r="3031" spans="3:4" x14ac:dyDescent="0.2">
      <c r="C3031" s="16"/>
      <c r="D3031" s="16"/>
    </row>
    <row r="3032" spans="3:4" x14ac:dyDescent="0.2">
      <c r="C3032" s="16"/>
      <c r="D3032" s="16"/>
    </row>
    <row r="3033" spans="3:4" x14ac:dyDescent="0.2">
      <c r="C3033" s="16"/>
      <c r="D3033" s="16"/>
    </row>
    <row r="3034" spans="3:4" x14ac:dyDescent="0.2">
      <c r="C3034" s="16"/>
      <c r="D3034" s="16"/>
    </row>
    <row r="3035" spans="3:4" x14ac:dyDescent="0.2">
      <c r="C3035" s="16"/>
      <c r="D3035" s="16"/>
    </row>
    <row r="3036" spans="3:4" x14ac:dyDescent="0.2">
      <c r="C3036" s="16"/>
      <c r="D3036" s="16"/>
    </row>
    <row r="3037" spans="3:4" x14ac:dyDescent="0.2">
      <c r="C3037" s="16"/>
      <c r="D3037" s="16"/>
    </row>
    <row r="3038" spans="3:4" x14ac:dyDescent="0.2">
      <c r="C3038" s="16"/>
      <c r="D3038" s="16"/>
    </row>
    <row r="3039" spans="3:4" x14ac:dyDescent="0.2">
      <c r="C3039" s="16"/>
      <c r="D3039" s="16"/>
    </row>
    <row r="3040" spans="3:4" x14ac:dyDescent="0.2">
      <c r="C3040" s="16"/>
      <c r="D3040" s="16"/>
    </row>
    <row r="3041" spans="3:4" x14ac:dyDescent="0.2">
      <c r="C3041" s="16"/>
      <c r="D3041" s="16"/>
    </row>
    <row r="3042" spans="3:4" x14ac:dyDescent="0.2">
      <c r="C3042" s="16"/>
      <c r="D3042" s="16"/>
    </row>
    <row r="3043" spans="3:4" x14ac:dyDescent="0.2">
      <c r="C3043" s="16"/>
      <c r="D3043" s="16"/>
    </row>
    <row r="3044" spans="3:4" x14ac:dyDescent="0.2">
      <c r="C3044" s="16"/>
      <c r="D3044" s="16"/>
    </row>
    <row r="3045" spans="3:4" x14ac:dyDescent="0.2">
      <c r="C3045" s="16"/>
      <c r="D3045" s="16"/>
    </row>
    <row r="3046" spans="3:4" x14ac:dyDescent="0.2">
      <c r="C3046" s="16"/>
      <c r="D3046" s="16"/>
    </row>
    <row r="3047" spans="3:4" x14ac:dyDescent="0.2">
      <c r="C3047" s="16"/>
      <c r="D3047" s="16"/>
    </row>
    <row r="3048" spans="3:4" x14ac:dyDescent="0.2">
      <c r="C3048" s="16"/>
      <c r="D3048" s="16"/>
    </row>
    <row r="3049" spans="3:4" x14ac:dyDescent="0.2">
      <c r="C3049" s="16"/>
      <c r="D3049" s="16"/>
    </row>
    <row r="3050" spans="3:4" x14ac:dyDescent="0.2">
      <c r="C3050" s="16"/>
      <c r="D3050" s="16"/>
    </row>
    <row r="3051" spans="3:4" x14ac:dyDescent="0.2">
      <c r="C3051" s="16"/>
      <c r="D3051" s="16"/>
    </row>
    <row r="3052" spans="3:4" x14ac:dyDescent="0.2">
      <c r="C3052" s="16"/>
      <c r="D3052" s="16"/>
    </row>
    <row r="3053" spans="3:4" x14ac:dyDescent="0.2">
      <c r="C3053" s="16"/>
      <c r="D3053" s="16"/>
    </row>
    <row r="3054" spans="3:4" x14ac:dyDescent="0.2">
      <c r="C3054" s="16"/>
      <c r="D3054" s="16"/>
    </row>
    <row r="3055" spans="3:4" x14ac:dyDescent="0.2">
      <c r="C3055" s="16"/>
      <c r="D3055" s="16"/>
    </row>
    <row r="3056" spans="3:4" x14ac:dyDescent="0.2">
      <c r="C3056" s="16"/>
      <c r="D3056" s="16"/>
    </row>
    <row r="3057" spans="3:4" x14ac:dyDescent="0.2">
      <c r="C3057" s="16"/>
      <c r="D3057" s="16"/>
    </row>
    <row r="3058" spans="3:4" x14ac:dyDescent="0.2">
      <c r="C3058" s="16"/>
      <c r="D3058" s="16"/>
    </row>
    <row r="3059" spans="3:4" x14ac:dyDescent="0.2">
      <c r="C3059" s="16"/>
      <c r="D3059" s="16"/>
    </row>
    <row r="3060" spans="3:4" x14ac:dyDescent="0.2">
      <c r="C3060" s="16"/>
      <c r="D3060" s="16"/>
    </row>
    <row r="3061" spans="3:4" x14ac:dyDescent="0.2">
      <c r="C3061" s="16"/>
      <c r="D3061" s="16"/>
    </row>
    <row r="3062" spans="3:4" x14ac:dyDescent="0.2">
      <c r="C3062" s="16"/>
      <c r="D3062" s="16"/>
    </row>
    <row r="3063" spans="3:4" x14ac:dyDescent="0.2">
      <c r="C3063" s="16"/>
      <c r="D3063" s="16"/>
    </row>
    <row r="3064" spans="3:4" x14ac:dyDescent="0.2">
      <c r="C3064" s="16"/>
      <c r="D3064" s="16"/>
    </row>
    <row r="3065" spans="3:4" x14ac:dyDescent="0.2">
      <c r="C3065" s="16"/>
      <c r="D3065" s="16"/>
    </row>
    <row r="3066" spans="3:4" x14ac:dyDescent="0.2">
      <c r="C3066" s="16"/>
      <c r="D3066" s="16"/>
    </row>
    <row r="3067" spans="3:4" x14ac:dyDescent="0.2">
      <c r="C3067" s="16"/>
      <c r="D3067" s="16"/>
    </row>
    <row r="3068" spans="3:4" x14ac:dyDescent="0.2">
      <c r="C3068" s="16"/>
      <c r="D3068" s="16"/>
    </row>
    <row r="3069" spans="3:4" x14ac:dyDescent="0.2">
      <c r="C3069" s="16"/>
      <c r="D3069" s="16"/>
    </row>
    <row r="3070" spans="3:4" x14ac:dyDescent="0.2">
      <c r="C3070" s="16"/>
      <c r="D3070" s="16"/>
    </row>
    <row r="3071" spans="3:4" x14ac:dyDescent="0.2">
      <c r="C3071" s="16"/>
      <c r="D3071" s="16"/>
    </row>
    <row r="3072" spans="3:4" x14ac:dyDescent="0.2">
      <c r="C3072" s="16"/>
      <c r="D3072" s="16"/>
    </row>
    <row r="3073" spans="3:4" x14ac:dyDescent="0.2">
      <c r="C3073" s="16"/>
      <c r="D3073" s="16"/>
    </row>
    <row r="3074" spans="3:4" x14ac:dyDescent="0.2">
      <c r="C3074" s="16"/>
      <c r="D3074" s="16"/>
    </row>
    <row r="3075" spans="3:4" x14ac:dyDescent="0.2">
      <c r="C3075" s="16"/>
      <c r="D3075" s="16"/>
    </row>
    <row r="3076" spans="3:4" x14ac:dyDescent="0.2">
      <c r="C3076" s="16"/>
      <c r="D3076" s="16"/>
    </row>
    <row r="3077" spans="3:4" x14ac:dyDescent="0.2">
      <c r="C3077" s="16"/>
      <c r="D3077" s="16"/>
    </row>
    <row r="3078" spans="3:4" x14ac:dyDescent="0.2">
      <c r="C3078" s="16"/>
      <c r="D3078" s="16"/>
    </row>
    <row r="3079" spans="3:4" x14ac:dyDescent="0.2">
      <c r="C3079" s="16"/>
      <c r="D3079" s="16"/>
    </row>
    <row r="3080" spans="3:4" x14ac:dyDescent="0.2">
      <c r="C3080" s="16"/>
      <c r="D3080" s="16"/>
    </row>
    <row r="3081" spans="3:4" x14ac:dyDescent="0.2">
      <c r="C3081" s="16"/>
      <c r="D3081" s="16"/>
    </row>
    <row r="3082" spans="3:4" x14ac:dyDescent="0.2">
      <c r="C3082" s="16"/>
      <c r="D3082" s="16"/>
    </row>
    <row r="3083" spans="3:4" x14ac:dyDescent="0.2">
      <c r="C3083" s="16"/>
      <c r="D3083" s="16"/>
    </row>
    <row r="3084" spans="3:4" x14ac:dyDescent="0.2">
      <c r="C3084" s="16"/>
      <c r="D3084" s="16"/>
    </row>
    <row r="3085" spans="3:4" x14ac:dyDescent="0.2">
      <c r="C3085" s="16"/>
      <c r="D3085" s="16"/>
    </row>
    <row r="3086" spans="3:4" x14ac:dyDescent="0.2">
      <c r="C3086" s="16"/>
      <c r="D3086" s="16"/>
    </row>
    <row r="3087" spans="3:4" x14ac:dyDescent="0.2">
      <c r="C3087" s="16"/>
      <c r="D3087" s="16"/>
    </row>
    <row r="3088" spans="3:4" x14ac:dyDescent="0.2">
      <c r="C3088" s="16"/>
      <c r="D3088" s="16"/>
    </row>
    <row r="3089" spans="3:4" x14ac:dyDescent="0.2">
      <c r="C3089" s="16"/>
      <c r="D3089" s="16"/>
    </row>
    <row r="3090" spans="3:4" x14ac:dyDescent="0.2">
      <c r="C3090" s="16"/>
      <c r="D3090" s="16"/>
    </row>
    <row r="3091" spans="3:4" x14ac:dyDescent="0.2">
      <c r="C3091" s="16"/>
      <c r="D3091" s="16"/>
    </row>
    <row r="3092" spans="3:4" x14ac:dyDescent="0.2">
      <c r="C3092" s="16"/>
      <c r="D3092" s="16"/>
    </row>
    <row r="3093" spans="3:4" x14ac:dyDescent="0.2">
      <c r="C3093" s="16"/>
      <c r="D3093" s="16"/>
    </row>
    <row r="3094" spans="3:4" x14ac:dyDescent="0.2">
      <c r="C3094" s="16"/>
      <c r="D3094" s="16"/>
    </row>
    <row r="3095" spans="3:4" x14ac:dyDescent="0.2">
      <c r="C3095" s="16"/>
      <c r="D3095" s="16"/>
    </row>
    <row r="3096" spans="3:4" x14ac:dyDescent="0.2">
      <c r="C3096" s="16"/>
      <c r="D3096" s="16"/>
    </row>
    <row r="3097" spans="3:4" x14ac:dyDescent="0.2">
      <c r="C3097" s="16"/>
      <c r="D3097" s="16"/>
    </row>
    <row r="3098" spans="3:4" x14ac:dyDescent="0.2">
      <c r="C3098" s="16"/>
      <c r="D3098" s="16"/>
    </row>
    <row r="3099" spans="3:4" x14ac:dyDescent="0.2">
      <c r="C3099" s="16"/>
      <c r="D3099" s="16"/>
    </row>
    <row r="3100" spans="3:4" x14ac:dyDescent="0.2">
      <c r="C3100" s="16"/>
      <c r="D3100" s="16"/>
    </row>
    <row r="3101" spans="3:4" x14ac:dyDescent="0.2">
      <c r="C3101" s="16"/>
      <c r="D3101" s="16"/>
    </row>
    <row r="3102" spans="3:4" x14ac:dyDescent="0.2">
      <c r="C3102" s="16"/>
      <c r="D3102" s="16"/>
    </row>
    <row r="3103" spans="3:4" x14ac:dyDescent="0.2">
      <c r="C3103" s="16"/>
      <c r="D3103" s="16"/>
    </row>
    <row r="3104" spans="3:4" x14ac:dyDescent="0.2">
      <c r="C3104" s="16"/>
      <c r="D3104" s="16"/>
    </row>
    <row r="3105" spans="3:4" x14ac:dyDescent="0.2">
      <c r="C3105" s="16"/>
      <c r="D3105" s="16"/>
    </row>
    <row r="3106" spans="3:4" x14ac:dyDescent="0.2">
      <c r="C3106" s="16"/>
      <c r="D3106" s="16"/>
    </row>
    <row r="3107" spans="3:4" x14ac:dyDescent="0.2">
      <c r="C3107" s="16"/>
      <c r="D3107" s="16"/>
    </row>
    <row r="3108" spans="3:4" x14ac:dyDescent="0.2">
      <c r="C3108" s="16"/>
      <c r="D3108" s="16"/>
    </row>
    <row r="3109" spans="3:4" x14ac:dyDescent="0.2">
      <c r="C3109" s="16"/>
      <c r="D3109" s="16"/>
    </row>
    <row r="3110" spans="3:4" x14ac:dyDescent="0.2">
      <c r="C3110" s="16"/>
      <c r="D3110" s="16"/>
    </row>
    <row r="3111" spans="3:4" x14ac:dyDescent="0.2">
      <c r="C3111" s="16"/>
      <c r="D3111" s="16"/>
    </row>
    <row r="3112" spans="3:4" x14ac:dyDescent="0.2">
      <c r="C3112" s="16"/>
      <c r="D3112" s="16"/>
    </row>
    <row r="3113" spans="3:4" x14ac:dyDescent="0.2">
      <c r="C3113" s="16"/>
      <c r="D3113" s="16"/>
    </row>
    <row r="3114" spans="3:4" x14ac:dyDescent="0.2">
      <c r="C3114" s="16"/>
      <c r="D3114" s="16"/>
    </row>
    <row r="3115" spans="3:4" x14ac:dyDescent="0.2">
      <c r="C3115" s="16"/>
      <c r="D3115" s="16"/>
    </row>
    <row r="3116" spans="3:4" x14ac:dyDescent="0.2">
      <c r="C3116" s="16"/>
      <c r="D3116" s="16"/>
    </row>
    <row r="3117" spans="3:4" x14ac:dyDescent="0.2">
      <c r="C3117" s="16"/>
      <c r="D3117" s="16"/>
    </row>
    <row r="3118" spans="3:4" x14ac:dyDescent="0.2">
      <c r="C3118" s="16"/>
      <c r="D3118" s="16"/>
    </row>
    <row r="3119" spans="3:4" x14ac:dyDescent="0.2">
      <c r="C3119" s="16"/>
      <c r="D3119" s="16"/>
    </row>
    <row r="3120" spans="3:4" x14ac:dyDescent="0.2">
      <c r="C3120" s="16"/>
      <c r="D3120" s="16"/>
    </row>
    <row r="3121" spans="3:4" x14ac:dyDescent="0.2">
      <c r="C3121" s="16"/>
      <c r="D3121" s="16"/>
    </row>
    <row r="3122" spans="3:4" x14ac:dyDescent="0.2">
      <c r="C3122" s="16"/>
      <c r="D3122" s="16"/>
    </row>
    <row r="3123" spans="3:4" x14ac:dyDescent="0.2">
      <c r="C3123" s="16"/>
      <c r="D3123" s="16"/>
    </row>
    <row r="3124" spans="3:4" x14ac:dyDescent="0.2">
      <c r="C3124" s="16"/>
      <c r="D3124" s="16"/>
    </row>
    <row r="3125" spans="3:4" x14ac:dyDescent="0.2">
      <c r="C3125" s="16"/>
      <c r="D3125" s="16"/>
    </row>
    <row r="3126" spans="3:4" x14ac:dyDescent="0.2">
      <c r="C3126" s="16"/>
      <c r="D3126" s="16"/>
    </row>
    <row r="3127" spans="3:4" x14ac:dyDescent="0.2">
      <c r="C3127" s="16"/>
      <c r="D3127" s="16"/>
    </row>
    <row r="3128" spans="3:4" x14ac:dyDescent="0.2">
      <c r="C3128" s="16"/>
      <c r="D3128" s="16"/>
    </row>
    <row r="3129" spans="3:4" x14ac:dyDescent="0.2">
      <c r="C3129" s="16"/>
      <c r="D3129" s="16"/>
    </row>
    <row r="3130" spans="3:4" x14ac:dyDescent="0.2">
      <c r="C3130" s="16"/>
      <c r="D3130" s="16"/>
    </row>
    <row r="3131" spans="3:4" x14ac:dyDescent="0.2">
      <c r="C3131" s="16"/>
      <c r="D3131" s="16"/>
    </row>
    <row r="3132" spans="3:4" x14ac:dyDescent="0.2">
      <c r="C3132" s="16"/>
      <c r="D3132" s="16"/>
    </row>
    <row r="3133" spans="3:4" x14ac:dyDescent="0.2">
      <c r="C3133" s="16"/>
      <c r="D3133" s="16"/>
    </row>
    <row r="3134" spans="3:4" x14ac:dyDescent="0.2">
      <c r="C3134" s="16"/>
      <c r="D3134" s="16"/>
    </row>
    <row r="3135" spans="3:4" x14ac:dyDescent="0.2">
      <c r="C3135" s="16"/>
      <c r="D3135" s="16"/>
    </row>
    <row r="3136" spans="3:4" x14ac:dyDescent="0.2">
      <c r="C3136" s="16"/>
      <c r="D3136" s="16"/>
    </row>
    <row r="3137" spans="3:4" x14ac:dyDescent="0.2">
      <c r="C3137" s="16"/>
      <c r="D3137" s="16"/>
    </row>
    <row r="3138" spans="3:4" x14ac:dyDescent="0.2">
      <c r="C3138" s="16"/>
      <c r="D3138" s="16"/>
    </row>
    <row r="3139" spans="3:4" x14ac:dyDescent="0.2">
      <c r="C3139" s="16"/>
      <c r="D3139" s="16"/>
    </row>
    <row r="3140" spans="3:4" x14ac:dyDescent="0.2">
      <c r="C3140" s="16"/>
      <c r="D3140" s="16"/>
    </row>
    <row r="3141" spans="3:4" x14ac:dyDescent="0.2">
      <c r="C3141" s="16"/>
      <c r="D3141" s="16"/>
    </row>
    <row r="3142" spans="3:4" x14ac:dyDescent="0.2">
      <c r="C3142" s="16"/>
      <c r="D3142" s="16"/>
    </row>
    <row r="3143" spans="3:4" x14ac:dyDescent="0.2">
      <c r="C3143" s="16"/>
      <c r="D3143" s="16"/>
    </row>
    <row r="3144" spans="3:4" x14ac:dyDescent="0.2">
      <c r="C3144" s="16"/>
      <c r="D3144" s="16"/>
    </row>
    <row r="3145" spans="3:4" x14ac:dyDescent="0.2">
      <c r="C3145" s="16"/>
      <c r="D3145" s="16"/>
    </row>
    <row r="3146" spans="3:4" x14ac:dyDescent="0.2">
      <c r="C3146" s="16"/>
      <c r="D3146" s="16"/>
    </row>
    <row r="3147" spans="3:4" x14ac:dyDescent="0.2">
      <c r="C3147" s="16"/>
      <c r="D3147" s="16"/>
    </row>
    <row r="3148" spans="3:4" x14ac:dyDescent="0.2">
      <c r="C3148" s="16"/>
      <c r="D3148" s="16"/>
    </row>
    <row r="3149" spans="3:4" x14ac:dyDescent="0.2">
      <c r="C3149" s="16"/>
      <c r="D3149" s="16"/>
    </row>
    <row r="3150" spans="3:4" x14ac:dyDescent="0.2">
      <c r="C3150" s="16"/>
      <c r="D3150" s="16"/>
    </row>
    <row r="3151" spans="3:4" x14ac:dyDescent="0.2">
      <c r="C3151" s="16"/>
      <c r="D3151" s="16"/>
    </row>
    <row r="3152" spans="3:4" x14ac:dyDescent="0.2">
      <c r="C3152" s="16"/>
      <c r="D3152" s="16"/>
    </row>
    <row r="3153" spans="3:4" x14ac:dyDescent="0.2">
      <c r="C3153" s="16"/>
      <c r="D3153" s="16"/>
    </row>
    <row r="3154" spans="3:4" x14ac:dyDescent="0.2">
      <c r="C3154" s="16"/>
      <c r="D3154" s="16"/>
    </row>
    <row r="3155" spans="3:4" x14ac:dyDescent="0.2">
      <c r="C3155" s="16"/>
      <c r="D3155" s="16"/>
    </row>
    <row r="3156" spans="3:4" x14ac:dyDescent="0.2">
      <c r="C3156" s="16"/>
      <c r="D3156" s="16"/>
    </row>
    <row r="3157" spans="3:4" x14ac:dyDescent="0.2">
      <c r="C3157" s="16"/>
      <c r="D3157" s="16"/>
    </row>
    <row r="3158" spans="3:4" x14ac:dyDescent="0.2">
      <c r="C3158" s="16"/>
      <c r="D3158" s="16"/>
    </row>
    <row r="3159" spans="3:4" x14ac:dyDescent="0.2">
      <c r="C3159" s="16"/>
      <c r="D3159" s="16"/>
    </row>
    <row r="3160" spans="3:4" x14ac:dyDescent="0.2">
      <c r="C3160" s="16"/>
      <c r="D3160" s="16"/>
    </row>
    <row r="3161" spans="3:4" x14ac:dyDescent="0.2">
      <c r="C3161" s="16"/>
      <c r="D3161" s="16"/>
    </row>
    <row r="3162" spans="3:4" x14ac:dyDescent="0.2">
      <c r="C3162" s="16"/>
      <c r="D3162" s="16"/>
    </row>
    <row r="3163" spans="3:4" x14ac:dyDescent="0.2">
      <c r="C3163" s="16"/>
      <c r="D3163" s="16"/>
    </row>
    <row r="3164" spans="3:4" x14ac:dyDescent="0.2">
      <c r="C3164" s="16"/>
      <c r="D3164" s="16"/>
    </row>
    <row r="3165" spans="3:4" x14ac:dyDescent="0.2">
      <c r="C3165" s="16"/>
      <c r="D3165" s="16"/>
    </row>
    <row r="3166" spans="3:4" x14ac:dyDescent="0.2">
      <c r="C3166" s="16"/>
      <c r="D3166" s="16"/>
    </row>
    <row r="3167" spans="3:4" x14ac:dyDescent="0.2">
      <c r="C3167" s="16"/>
      <c r="D3167" s="16"/>
    </row>
    <row r="3168" spans="3:4" x14ac:dyDescent="0.2">
      <c r="C3168" s="16"/>
      <c r="D3168" s="16"/>
    </row>
    <row r="3169" spans="3:4" x14ac:dyDescent="0.2">
      <c r="C3169" s="16"/>
      <c r="D3169" s="16"/>
    </row>
    <row r="3170" spans="3:4" x14ac:dyDescent="0.2">
      <c r="C3170" s="16"/>
      <c r="D3170" s="16"/>
    </row>
    <row r="3171" spans="3:4" x14ac:dyDescent="0.2">
      <c r="C3171" s="16"/>
      <c r="D3171" s="16"/>
    </row>
    <row r="3172" spans="3:4" x14ac:dyDescent="0.2">
      <c r="C3172" s="16"/>
      <c r="D3172" s="16"/>
    </row>
    <row r="3173" spans="3:4" x14ac:dyDescent="0.2">
      <c r="C3173" s="16"/>
      <c r="D3173" s="16"/>
    </row>
    <row r="3174" spans="3:4" x14ac:dyDescent="0.2">
      <c r="C3174" s="16"/>
      <c r="D3174" s="16"/>
    </row>
    <row r="3175" spans="3:4" x14ac:dyDescent="0.2">
      <c r="C3175" s="16"/>
      <c r="D3175" s="16"/>
    </row>
    <row r="3176" spans="3:4" x14ac:dyDescent="0.2">
      <c r="C3176" s="16"/>
      <c r="D3176" s="16"/>
    </row>
    <row r="3177" spans="3:4" x14ac:dyDescent="0.2">
      <c r="C3177" s="16"/>
      <c r="D3177" s="16"/>
    </row>
    <row r="3178" spans="3:4" x14ac:dyDescent="0.2">
      <c r="C3178" s="16"/>
      <c r="D3178" s="16"/>
    </row>
    <row r="3179" spans="3:4" x14ac:dyDescent="0.2">
      <c r="C3179" s="16"/>
      <c r="D3179" s="16"/>
    </row>
    <row r="3180" spans="3:4" x14ac:dyDescent="0.2">
      <c r="C3180" s="16"/>
      <c r="D3180" s="16"/>
    </row>
    <row r="3181" spans="3:4" x14ac:dyDescent="0.2">
      <c r="C3181" s="16"/>
      <c r="D3181" s="16"/>
    </row>
    <row r="3182" spans="3:4" x14ac:dyDescent="0.2">
      <c r="C3182" s="16"/>
      <c r="D3182" s="16"/>
    </row>
    <row r="3183" spans="3:4" x14ac:dyDescent="0.2">
      <c r="C3183" s="16"/>
      <c r="D3183" s="16"/>
    </row>
    <row r="3184" spans="3:4" x14ac:dyDescent="0.2">
      <c r="C3184" s="16"/>
      <c r="D3184" s="16"/>
    </row>
    <row r="3185" spans="3:4" x14ac:dyDescent="0.2">
      <c r="C3185" s="16"/>
      <c r="D3185" s="16"/>
    </row>
    <row r="3186" spans="3:4" x14ac:dyDescent="0.2">
      <c r="C3186" s="16"/>
      <c r="D3186" s="16"/>
    </row>
    <row r="3187" spans="3:4" x14ac:dyDescent="0.2">
      <c r="C3187" s="16"/>
      <c r="D3187" s="16"/>
    </row>
    <row r="3188" spans="3:4" x14ac:dyDescent="0.2">
      <c r="C3188" s="16"/>
      <c r="D3188" s="16"/>
    </row>
    <row r="3189" spans="3:4" x14ac:dyDescent="0.2">
      <c r="C3189" s="16"/>
      <c r="D3189" s="16"/>
    </row>
    <row r="3190" spans="3:4" x14ac:dyDescent="0.2">
      <c r="C3190" s="16"/>
      <c r="D3190" s="16"/>
    </row>
    <row r="3191" spans="3:4" x14ac:dyDescent="0.2">
      <c r="C3191" s="16"/>
      <c r="D3191" s="16"/>
    </row>
    <row r="3192" spans="3:4" x14ac:dyDescent="0.2">
      <c r="C3192" s="16"/>
      <c r="D3192" s="16"/>
    </row>
    <row r="3193" spans="3:4" x14ac:dyDescent="0.2">
      <c r="C3193" s="16"/>
      <c r="D3193" s="16"/>
    </row>
    <row r="3194" spans="3:4" x14ac:dyDescent="0.2">
      <c r="C3194" s="16"/>
      <c r="D3194" s="16"/>
    </row>
    <row r="3195" spans="3:4" x14ac:dyDescent="0.2">
      <c r="C3195" s="16"/>
      <c r="D3195" s="16"/>
    </row>
    <row r="3196" spans="3:4" x14ac:dyDescent="0.2">
      <c r="C3196" s="16"/>
      <c r="D3196" s="16"/>
    </row>
    <row r="3197" spans="3:4" x14ac:dyDescent="0.2">
      <c r="C3197" s="16"/>
      <c r="D3197" s="16"/>
    </row>
    <row r="3198" spans="3:4" x14ac:dyDescent="0.2">
      <c r="C3198" s="16"/>
      <c r="D3198" s="16"/>
    </row>
    <row r="3199" spans="3:4" x14ac:dyDescent="0.2">
      <c r="C3199" s="16"/>
      <c r="D3199" s="16"/>
    </row>
    <row r="3200" spans="3:4" x14ac:dyDescent="0.2">
      <c r="C3200" s="16"/>
      <c r="D3200" s="16"/>
    </row>
    <row r="3201" spans="3:4" x14ac:dyDescent="0.2">
      <c r="C3201" s="16"/>
      <c r="D3201" s="16"/>
    </row>
    <row r="3202" spans="3:4" x14ac:dyDescent="0.2">
      <c r="C3202" s="16"/>
      <c r="D3202" s="16"/>
    </row>
    <row r="3203" spans="3:4" x14ac:dyDescent="0.2">
      <c r="C3203" s="16"/>
      <c r="D3203" s="16"/>
    </row>
    <row r="3204" spans="3:4" x14ac:dyDescent="0.2">
      <c r="C3204" s="16"/>
      <c r="D3204" s="16"/>
    </row>
    <row r="3205" spans="3:4" x14ac:dyDescent="0.2">
      <c r="C3205" s="16"/>
      <c r="D3205" s="16"/>
    </row>
    <row r="3206" spans="3:4" x14ac:dyDescent="0.2">
      <c r="C3206" s="16"/>
      <c r="D3206" s="16"/>
    </row>
    <row r="3207" spans="3:4" x14ac:dyDescent="0.2">
      <c r="C3207" s="16"/>
      <c r="D3207" s="16"/>
    </row>
    <row r="3208" spans="3:4" x14ac:dyDescent="0.2">
      <c r="C3208" s="16"/>
      <c r="D3208" s="16"/>
    </row>
    <row r="3209" spans="3:4" x14ac:dyDescent="0.2">
      <c r="C3209" s="16"/>
      <c r="D3209" s="16"/>
    </row>
    <row r="3210" spans="3:4" x14ac:dyDescent="0.2">
      <c r="C3210" s="16"/>
      <c r="D3210" s="16"/>
    </row>
    <row r="3211" spans="3:4" x14ac:dyDescent="0.2">
      <c r="C3211" s="16"/>
      <c r="D3211" s="16"/>
    </row>
    <row r="3212" spans="3:4" x14ac:dyDescent="0.2">
      <c r="C3212" s="16"/>
      <c r="D3212" s="16"/>
    </row>
    <row r="3213" spans="3:4" x14ac:dyDescent="0.2">
      <c r="C3213" s="16"/>
      <c r="D3213" s="16"/>
    </row>
    <row r="3214" spans="3:4" x14ac:dyDescent="0.2">
      <c r="C3214" s="16"/>
      <c r="D3214" s="16"/>
    </row>
    <row r="3215" spans="3:4" x14ac:dyDescent="0.2">
      <c r="C3215" s="16"/>
      <c r="D3215" s="16"/>
    </row>
    <row r="3216" spans="3:4" x14ac:dyDescent="0.2">
      <c r="C3216" s="16"/>
      <c r="D3216" s="16"/>
    </row>
    <row r="3217" spans="3:4" x14ac:dyDescent="0.2">
      <c r="C3217" s="16"/>
      <c r="D3217" s="16"/>
    </row>
    <row r="3218" spans="3:4" x14ac:dyDescent="0.2">
      <c r="C3218" s="16"/>
      <c r="D3218" s="16"/>
    </row>
    <row r="3219" spans="3:4" x14ac:dyDescent="0.2">
      <c r="C3219" s="16"/>
      <c r="D3219" s="16"/>
    </row>
    <row r="3220" spans="3:4" x14ac:dyDescent="0.2">
      <c r="C3220" s="16"/>
      <c r="D3220" s="16"/>
    </row>
    <row r="3221" spans="3:4" x14ac:dyDescent="0.2">
      <c r="C3221" s="16"/>
      <c r="D3221" s="16"/>
    </row>
    <row r="3222" spans="3:4" x14ac:dyDescent="0.2">
      <c r="C3222" s="16"/>
      <c r="D3222" s="16"/>
    </row>
    <row r="3223" spans="3:4" x14ac:dyDescent="0.2">
      <c r="C3223" s="16"/>
      <c r="D3223" s="16"/>
    </row>
    <row r="3224" spans="3:4" x14ac:dyDescent="0.2">
      <c r="C3224" s="16"/>
      <c r="D3224" s="16"/>
    </row>
    <row r="3225" spans="3:4" x14ac:dyDescent="0.2">
      <c r="C3225" s="16"/>
      <c r="D3225" s="16"/>
    </row>
    <row r="3226" spans="3:4" x14ac:dyDescent="0.2">
      <c r="C3226" s="16"/>
      <c r="D3226" s="16"/>
    </row>
    <row r="3227" spans="3:4" x14ac:dyDescent="0.2">
      <c r="C3227" s="16"/>
      <c r="D3227" s="16"/>
    </row>
    <row r="3228" spans="3:4" x14ac:dyDescent="0.2">
      <c r="C3228" s="16"/>
      <c r="D3228" s="16"/>
    </row>
    <row r="3229" spans="3:4" x14ac:dyDescent="0.2">
      <c r="C3229" s="16"/>
      <c r="D3229" s="16"/>
    </row>
    <row r="3230" spans="3:4" x14ac:dyDescent="0.2">
      <c r="C3230" s="16"/>
      <c r="D3230" s="16"/>
    </row>
    <row r="3231" spans="3:4" x14ac:dyDescent="0.2">
      <c r="C3231" s="16"/>
      <c r="D3231" s="16"/>
    </row>
    <row r="3232" spans="3:4" x14ac:dyDescent="0.2">
      <c r="C3232" s="16"/>
      <c r="D3232" s="16"/>
    </row>
    <row r="3233" spans="3:4" x14ac:dyDescent="0.2">
      <c r="C3233" s="16"/>
      <c r="D3233" s="16"/>
    </row>
    <row r="3234" spans="3:4" x14ac:dyDescent="0.2">
      <c r="C3234" s="16"/>
      <c r="D3234" s="16"/>
    </row>
    <row r="3235" spans="3:4" x14ac:dyDescent="0.2">
      <c r="C3235" s="16"/>
      <c r="D3235" s="16"/>
    </row>
    <row r="3236" spans="3:4" x14ac:dyDescent="0.2">
      <c r="C3236" s="16"/>
      <c r="D3236" s="16"/>
    </row>
    <row r="3237" spans="3:4" x14ac:dyDescent="0.2">
      <c r="C3237" s="16"/>
      <c r="D3237" s="16"/>
    </row>
    <row r="3238" spans="3:4" x14ac:dyDescent="0.2">
      <c r="C3238" s="16"/>
      <c r="D3238" s="16"/>
    </row>
    <row r="3239" spans="3:4" x14ac:dyDescent="0.2">
      <c r="C3239" s="16"/>
      <c r="D3239" s="16"/>
    </row>
    <row r="3240" spans="3:4" x14ac:dyDescent="0.2">
      <c r="C3240" s="16"/>
      <c r="D3240" s="16"/>
    </row>
    <row r="3241" spans="3:4" x14ac:dyDescent="0.2">
      <c r="C3241" s="16"/>
      <c r="D3241" s="16"/>
    </row>
    <row r="3242" spans="3:4" x14ac:dyDescent="0.2">
      <c r="C3242" s="16"/>
      <c r="D3242" s="16"/>
    </row>
    <row r="3243" spans="3:4" x14ac:dyDescent="0.2">
      <c r="C3243" s="16"/>
      <c r="D3243" s="16"/>
    </row>
    <row r="3244" spans="3:4" x14ac:dyDescent="0.2">
      <c r="C3244" s="16"/>
      <c r="D3244" s="16"/>
    </row>
    <row r="3245" spans="3:4" x14ac:dyDescent="0.2">
      <c r="C3245" s="16"/>
      <c r="D3245" s="16"/>
    </row>
    <row r="3246" spans="3:4" x14ac:dyDescent="0.2">
      <c r="C3246" s="16"/>
      <c r="D3246" s="16"/>
    </row>
    <row r="3247" spans="3:4" x14ac:dyDescent="0.2">
      <c r="C3247" s="16"/>
      <c r="D3247" s="16"/>
    </row>
    <row r="3248" spans="3:4" x14ac:dyDescent="0.2">
      <c r="C3248" s="16"/>
      <c r="D3248" s="16"/>
    </row>
    <row r="3249" spans="3:4" x14ac:dyDescent="0.2">
      <c r="C3249" s="16"/>
      <c r="D3249" s="16"/>
    </row>
    <row r="3250" spans="3:4" x14ac:dyDescent="0.2">
      <c r="C3250" s="16"/>
      <c r="D3250" s="16"/>
    </row>
    <row r="3251" spans="3:4" x14ac:dyDescent="0.2">
      <c r="C3251" s="16"/>
      <c r="D3251" s="16"/>
    </row>
    <row r="3252" spans="3:4" x14ac:dyDescent="0.2">
      <c r="C3252" s="16"/>
      <c r="D3252" s="16"/>
    </row>
    <row r="3253" spans="3:4" x14ac:dyDescent="0.2">
      <c r="C3253" s="16"/>
      <c r="D3253" s="16"/>
    </row>
    <row r="3254" spans="3:4" x14ac:dyDescent="0.2">
      <c r="C3254" s="16"/>
      <c r="D3254" s="16"/>
    </row>
    <row r="3255" spans="3:4" x14ac:dyDescent="0.2">
      <c r="C3255" s="16"/>
      <c r="D3255" s="16"/>
    </row>
    <row r="3256" spans="3:4" x14ac:dyDescent="0.2">
      <c r="C3256" s="16"/>
      <c r="D3256" s="16"/>
    </row>
    <row r="3257" spans="3:4" x14ac:dyDescent="0.2">
      <c r="C3257" s="16"/>
      <c r="D3257" s="16"/>
    </row>
    <row r="3258" spans="3:4" x14ac:dyDescent="0.2">
      <c r="C3258" s="16"/>
      <c r="D3258" s="16"/>
    </row>
    <row r="3259" spans="3:4" x14ac:dyDescent="0.2">
      <c r="C3259" s="16"/>
      <c r="D3259" s="16"/>
    </row>
    <row r="3260" spans="3:4" x14ac:dyDescent="0.2">
      <c r="C3260" s="16"/>
      <c r="D3260" s="16"/>
    </row>
    <row r="3261" spans="3:4" x14ac:dyDescent="0.2">
      <c r="C3261" s="16"/>
      <c r="D3261" s="16"/>
    </row>
    <row r="3262" spans="3:4" x14ac:dyDescent="0.2">
      <c r="C3262" s="16"/>
      <c r="D3262" s="16"/>
    </row>
    <row r="3263" spans="3:4" x14ac:dyDescent="0.2">
      <c r="C3263" s="16"/>
      <c r="D3263" s="16"/>
    </row>
    <row r="3264" spans="3:4" x14ac:dyDescent="0.2">
      <c r="C3264" s="16"/>
      <c r="D3264" s="16"/>
    </row>
    <row r="3265" spans="3:4" x14ac:dyDescent="0.2">
      <c r="C3265" s="16"/>
      <c r="D3265" s="16"/>
    </row>
    <row r="3266" spans="3:4" x14ac:dyDescent="0.2">
      <c r="C3266" s="16"/>
      <c r="D3266" s="16"/>
    </row>
    <row r="3267" spans="3:4" x14ac:dyDescent="0.2">
      <c r="C3267" s="16"/>
      <c r="D3267" s="16"/>
    </row>
    <row r="3268" spans="3:4" x14ac:dyDescent="0.2">
      <c r="C3268" s="16"/>
      <c r="D3268" s="16"/>
    </row>
    <row r="3269" spans="3:4" x14ac:dyDescent="0.2">
      <c r="C3269" s="16"/>
      <c r="D3269" s="16"/>
    </row>
    <row r="3270" spans="3:4" x14ac:dyDescent="0.2">
      <c r="C3270" s="16"/>
      <c r="D3270" s="16"/>
    </row>
    <row r="3271" spans="3:4" x14ac:dyDescent="0.2">
      <c r="C3271" s="16"/>
      <c r="D3271" s="16"/>
    </row>
    <row r="3272" spans="3:4" x14ac:dyDescent="0.2">
      <c r="C3272" s="16"/>
      <c r="D3272" s="16"/>
    </row>
    <row r="3273" spans="3:4" x14ac:dyDescent="0.2">
      <c r="C3273" s="16"/>
      <c r="D3273" s="16"/>
    </row>
    <row r="3274" spans="3:4" x14ac:dyDescent="0.2">
      <c r="C3274" s="16"/>
      <c r="D3274" s="16"/>
    </row>
    <row r="3275" spans="3:4" x14ac:dyDescent="0.2">
      <c r="C3275" s="16"/>
      <c r="D3275" s="16"/>
    </row>
    <row r="3276" spans="3:4" x14ac:dyDescent="0.2">
      <c r="C3276" s="16"/>
      <c r="D3276" s="16"/>
    </row>
    <row r="3277" spans="3:4" x14ac:dyDescent="0.2">
      <c r="C3277" s="16"/>
      <c r="D3277" s="16"/>
    </row>
    <row r="3278" spans="3:4" x14ac:dyDescent="0.2">
      <c r="C3278" s="16"/>
      <c r="D3278" s="16"/>
    </row>
    <row r="3279" spans="3:4" x14ac:dyDescent="0.2">
      <c r="C3279" s="16"/>
      <c r="D3279" s="16"/>
    </row>
    <row r="3280" spans="3:4" x14ac:dyDescent="0.2">
      <c r="C3280" s="16"/>
      <c r="D3280" s="16"/>
    </row>
    <row r="3281" spans="3:4" x14ac:dyDescent="0.2">
      <c r="C3281" s="16"/>
      <c r="D3281" s="16"/>
    </row>
    <row r="3282" spans="3:4" x14ac:dyDescent="0.2">
      <c r="C3282" s="16"/>
      <c r="D3282" s="16"/>
    </row>
    <row r="3283" spans="3:4" x14ac:dyDescent="0.2">
      <c r="C3283" s="16"/>
      <c r="D3283" s="16"/>
    </row>
    <row r="3284" spans="3:4" x14ac:dyDescent="0.2">
      <c r="C3284" s="16"/>
      <c r="D3284" s="16"/>
    </row>
    <row r="3285" spans="3:4" x14ac:dyDescent="0.2">
      <c r="C3285" s="16"/>
      <c r="D3285" s="16"/>
    </row>
    <row r="3286" spans="3:4" x14ac:dyDescent="0.2">
      <c r="C3286" s="16"/>
      <c r="D3286" s="16"/>
    </row>
    <row r="3287" spans="3:4" x14ac:dyDescent="0.2">
      <c r="C3287" s="16"/>
      <c r="D3287" s="16"/>
    </row>
    <row r="3288" spans="3:4" x14ac:dyDescent="0.2">
      <c r="C3288" s="16"/>
      <c r="D3288" s="16"/>
    </row>
    <row r="3289" spans="3:4" x14ac:dyDescent="0.2">
      <c r="C3289" s="16"/>
      <c r="D3289" s="16"/>
    </row>
    <row r="3290" spans="3:4" x14ac:dyDescent="0.2">
      <c r="C3290" s="16"/>
      <c r="D3290" s="16"/>
    </row>
    <row r="3291" spans="3:4" x14ac:dyDescent="0.2">
      <c r="C3291" s="16"/>
      <c r="D3291" s="16"/>
    </row>
    <row r="3292" spans="3:4" x14ac:dyDescent="0.2">
      <c r="C3292" s="16"/>
      <c r="D3292" s="16"/>
    </row>
    <row r="3293" spans="3:4" x14ac:dyDescent="0.2">
      <c r="C3293" s="16"/>
      <c r="D3293" s="16"/>
    </row>
    <row r="3294" spans="3:4" x14ac:dyDescent="0.2">
      <c r="C3294" s="16"/>
      <c r="D3294" s="16"/>
    </row>
    <row r="3295" spans="3:4" x14ac:dyDescent="0.2">
      <c r="C3295" s="16"/>
      <c r="D3295" s="16"/>
    </row>
    <row r="3296" spans="3:4" x14ac:dyDescent="0.2">
      <c r="C3296" s="16"/>
      <c r="D3296" s="16"/>
    </row>
    <row r="3297" spans="3:4" x14ac:dyDescent="0.2">
      <c r="C3297" s="16"/>
      <c r="D3297" s="16"/>
    </row>
    <row r="3298" spans="3:4" x14ac:dyDescent="0.2">
      <c r="C3298" s="16"/>
      <c r="D3298" s="16"/>
    </row>
    <row r="3299" spans="3:4" x14ac:dyDescent="0.2">
      <c r="C3299" s="16"/>
      <c r="D3299" s="16"/>
    </row>
    <row r="3300" spans="3:4" x14ac:dyDescent="0.2">
      <c r="C3300" s="16"/>
      <c r="D3300" s="16"/>
    </row>
    <row r="3301" spans="3:4" x14ac:dyDescent="0.2">
      <c r="C3301" s="16"/>
      <c r="D3301" s="16"/>
    </row>
    <row r="3302" spans="3:4" x14ac:dyDescent="0.2">
      <c r="C3302" s="16"/>
      <c r="D3302" s="16"/>
    </row>
    <row r="3303" spans="3:4" x14ac:dyDescent="0.2">
      <c r="C3303" s="16"/>
      <c r="D3303" s="16"/>
    </row>
    <row r="3304" spans="3:4" x14ac:dyDescent="0.2">
      <c r="C3304" s="16"/>
      <c r="D3304" s="16"/>
    </row>
    <row r="3305" spans="3:4" x14ac:dyDescent="0.2">
      <c r="C3305" s="16"/>
      <c r="D3305" s="16"/>
    </row>
    <row r="3306" spans="3:4" x14ac:dyDescent="0.2">
      <c r="C3306" s="16"/>
      <c r="D3306" s="16"/>
    </row>
    <row r="3307" spans="3:4" x14ac:dyDescent="0.2">
      <c r="C3307" s="16"/>
      <c r="D3307" s="16"/>
    </row>
    <row r="3308" spans="3:4" x14ac:dyDescent="0.2">
      <c r="C3308" s="16"/>
      <c r="D3308" s="16"/>
    </row>
    <row r="3309" spans="3:4" x14ac:dyDescent="0.2">
      <c r="C3309" s="16"/>
      <c r="D3309" s="16"/>
    </row>
    <row r="3310" spans="3:4" x14ac:dyDescent="0.2">
      <c r="C3310" s="16"/>
      <c r="D3310" s="16"/>
    </row>
    <row r="3311" spans="3:4" x14ac:dyDescent="0.2">
      <c r="C3311" s="16"/>
      <c r="D3311" s="16"/>
    </row>
    <row r="3312" spans="3:4" x14ac:dyDescent="0.2">
      <c r="C3312" s="16"/>
      <c r="D3312" s="16"/>
    </row>
    <row r="3313" spans="3:4" x14ac:dyDescent="0.2">
      <c r="C3313" s="16"/>
      <c r="D3313" s="16"/>
    </row>
    <row r="3314" spans="3:4" x14ac:dyDescent="0.2">
      <c r="C3314" s="16"/>
      <c r="D3314" s="16"/>
    </row>
    <row r="3315" spans="3:4" x14ac:dyDescent="0.2">
      <c r="C3315" s="16"/>
      <c r="D3315" s="16"/>
    </row>
    <row r="3316" spans="3:4" x14ac:dyDescent="0.2">
      <c r="C3316" s="16"/>
      <c r="D3316" s="16"/>
    </row>
    <row r="3317" spans="3:4" x14ac:dyDescent="0.2">
      <c r="C3317" s="16"/>
      <c r="D3317" s="16"/>
    </row>
    <row r="3318" spans="3:4" x14ac:dyDescent="0.2">
      <c r="C3318" s="16"/>
      <c r="D3318" s="16"/>
    </row>
    <row r="3319" spans="3:4" x14ac:dyDescent="0.2">
      <c r="C3319" s="16"/>
      <c r="D3319" s="16"/>
    </row>
    <row r="3320" spans="3:4" x14ac:dyDescent="0.2">
      <c r="C3320" s="16"/>
      <c r="D3320" s="16"/>
    </row>
    <row r="3321" spans="3:4" x14ac:dyDescent="0.2">
      <c r="C3321" s="16"/>
      <c r="D3321" s="16"/>
    </row>
    <row r="3322" spans="3:4" x14ac:dyDescent="0.2">
      <c r="C3322" s="16"/>
      <c r="D3322" s="16"/>
    </row>
    <row r="3323" spans="3:4" x14ac:dyDescent="0.2">
      <c r="C3323" s="16"/>
      <c r="D3323" s="16"/>
    </row>
    <row r="3324" spans="3:4" x14ac:dyDescent="0.2">
      <c r="C3324" s="16"/>
      <c r="D3324" s="16"/>
    </row>
    <row r="3325" spans="3:4" x14ac:dyDescent="0.2">
      <c r="C3325" s="16"/>
      <c r="D3325" s="16"/>
    </row>
    <row r="3326" spans="3:4" x14ac:dyDescent="0.2">
      <c r="C3326" s="16"/>
      <c r="D3326" s="16"/>
    </row>
    <row r="3327" spans="3:4" x14ac:dyDescent="0.2">
      <c r="C3327" s="16"/>
      <c r="D3327" s="16"/>
    </row>
    <row r="3328" spans="3:4" x14ac:dyDescent="0.2">
      <c r="C3328" s="16"/>
      <c r="D3328" s="16"/>
    </row>
    <row r="3329" spans="3:4" x14ac:dyDescent="0.2">
      <c r="C3329" s="16"/>
      <c r="D3329" s="16"/>
    </row>
    <row r="3330" spans="3:4" x14ac:dyDescent="0.2">
      <c r="C3330" s="16"/>
      <c r="D3330" s="16"/>
    </row>
    <row r="3331" spans="3:4" x14ac:dyDescent="0.2">
      <c r="C3331" s="16"/>
      <c r="D3331" s="16"/>
    </row>
    <row r="3332" spans="3:4" x14ac:dyDescent="0.2">
      <c r="C3332" s="16"/>
      <c r="D3332" s="16"/>
    </row>
    <row r="3333" spans="3:4" x14ac:dyDescent="0.2">
      <c r="C3333" s="16"/>
      <c r="D3333" s="16"/>
    </row>
    <row r="3334" spans="3:4" x14ac:dyDescent="0.2">
      <c r="C3334" s="16"/>
      <c r="D3334" s="16"/>
    </row>
    <row r="3335" spans="3:4" x14ac:dyDescent="0.2">
      <c r="C3335" s="16"/>
      <c r="D3335" s="16"/>
    </row>
    <row r="3336" spans="3:4" x14ac:dyDescent="0.2">
      <c r="C3336" s="16"/>
      <c r="D3336" s="16"/>
    </row>
    <row r="3337" spans="3:4" x14ac:dyDescent="0.2">
      <c r="C3337" s="16"/>
      <c r="D3337" s="16"/>
    </row>
    <row r="3338" spans="3:4" x14ac:dyDescent="0.2">
      <c r="C3338" s="16"/>
      <c r="D3338" s="16"/>
    </row>
    <row r="3339" spans="3:4" x14ac:dyDescent="0.2">
      <c r="C3339" s="16"/>
      <c r="D3339" s="16"/>
    </row>
    <row r="3340" spans="3:4" x14ac:dyDescent="0.2">
      <c r="C3340" s="16"/>
      <c r="D3340" s="16"/>
    </row>
    <row r="3341" spans="3:4" x14ac:dyDescent="0.2">
      <c r="C3341" s="16"/>
      <c r="D3341" s="16"/>
    </row>
    <row r="3342" spans="3:4" x14ac:dyDescent="0.2">
      <c r="C3342" s="16"/>
      <c r="D3342" s="16"/>
    </row>
    <row r="3343" spans="3:4" x14ac:dyDescent="0.2">
      <c r="C3343" s="16"/>
      <c r="D3343" s="16"/>
    </row>
    <row r="3344" spans="3:4" x14ac:dyDescent="0.2">
      <c r="C3344" s="16"/>
      <c r="D3344" s="16"/>
    </row>
    <row r="3345" spans="3:4" x14ac:dyDescent="0.2">
      <c r="C3345" s="16"/>
      <c r="D3345" s="16"/>
    </row>
    <row r="3346" spans="3:4" x14ac:dyDescent="0.2">
      <c r="C3346" s="16"/>
      <c r="D3346" s="16"/>
    </row>
    <row r="3347" spans="3:4" x14ac:dyDescent="0.2">
      <c r="C3347" s="16"/>
      <c r="D3347" s="16"/>
    </row>
    <row r="3348" spans="3:4" x14ac:dyDescent="0.2">
      <c r="C3348" s="16"/>
      <c r="D3348" s="16"/>
    </row>
    <row r="3349" spans="3:4" x14ac:dyDescent="0.2">
      <c r="C3349" s="16"/>
      <c r="D3349" s="16"/>
    </row>
    <row r="3350" spans="3:4" x14ac:dyDescent="0.2">
      <c r="C3350" s="16"/>
      <c r="D3350" s="16"/>
    </row>
    <row r="3351" spans="3:4" x14ac:dyDescent="0.2">
      <c r="C3351" s="16"/>
      <c r="D3351" s="16"/>
    </row>
    <row r="3352" spans="3:4" x14ac:dyDescent="0.2">
      <c r="C3352" s="16"/>
      <c r="D3352" s="16"/>
    </row>
    <row r="3353" spans="3:4" x14ac:dyDescent="0.2">
      <c r="C3353" s="16"/>
      <c r="D3353" s="16"/>
    </row>
    <row r="3354" spans="3:4" x14ac:dyDescent="0.2">
      <c r="C3354" s="16"/>
      <c r="D3354" s="16"/>
    </row>
    <row r="3355" spans="3:4" x14ac:dyDescent="0.2">
      <c r="C3355" s="16"/>
      <c r="D3355" s="16"/>
    </row>
    <row r="3356" spans="3:4" x14ac:dyDescent="0.2">
      <c r="C3356" s="16"/>
      <c r="D3356" s="16"/>
    </row>
    <row r="3357" spans="3:4" x14ac:dyDescent="0.2">
      <c r="C3357" s="16"/>
      <c r="D3357" s="16"/>
    </row>
    <row r="3358" spans="3:4" x14ac:dyDescent="0.2">
      <c r="C3358" s="16"/>
      <c r="D3358" s="16"/>
    </row>
    <row r="3359" spans="3:4" x14ac:dyDescent="0.2">
      <c r="C3359" s="16"/>
      <c r="D3359" s="16"/>
    </row>
    <row r="3360" spans="3:4" x14ac:dyDescent="0.2">
      <c r="C3360" s="16"/>
      <c r="D3360" s="16"/>
    </row>
    <row r="3361" spans="3:4" x14ac:dyDescent="0.2">
      <c r="C3361" s="16"/>
      <c r="D3361" s="16"/>
    </row>
    <row r="3362" spans="3:4" x14ac:dyDescent="0.2">
      <c r="C3362" s="16"/>
      <c r="D3362" s="16"/>
    </row>
    <row r="3363" spans="3:4" x14ac:dyDescent="0.2">
      <c r="C3363" s="16"/>
      <c r="D3363" s="16"/>
    </row>
    <row r="3364" spans="3:4" x14ac:dyDescent="0.2">
      <c r="C3364" s="16"/>
      <c r="D3364" s="16"/>
    </row>
    <row r="3365" spans="3:4" x14ac:dyDescent="0.2">
      <c r="C3365" s="16"/>
      <c r="D3365" s="16"/>
    </row>
    <row r="3366" spans="3:4" x14ac:dyDescent="0.2">
      <c r="C3366" s="16"/>
      <c r="D3366" s="16"/>
    </row>
    <row r="3367" spans="3:4" x14ac:dyDescent="0.2">
      <c r="C3367" s="16"/>
      <c r="D3367" s="16"/>
    </row>
    <row r="3368" spans="3:4" x14ac:dyDescent="0.2">
      <c r="C3368" s="16"/>
      <c r="D3368" s="16"/>
    </row>
    <row r="3369" spans="3:4" x14ac:dyDescent="0.2">
      <c r="C3369" s="16"/>
      <c r="D3369" s="16"/>
    </row>
    <row r="3370" spans="3:4" x14ac:dyDescent="0.2">
      <c r="C3370" s="16"/>
      <c r="D3370" s="16"/>
    </row>
    <row r="3371" spans="3:4" x14ac:dyDescent="0.2">
      <c r="C3371" s="16"/>
      <c r="D3371" s="16"/>
    </row>
    <row r="3372" spans="3:4" x14ac:dyDescent="0.2">
      <c r="C3372" s="16"/>
      <c r="D3372" s="16"/>
    </row>
    <row r="3373" spans="3:4" x14ac:dyDescent="0.2">
      <c r="C3373" s="16"/>
      <c r="D3373" s="16"/>
    </row>
    <row r="3374" spans="3:4" x14ac:dyDescent="0.2">
      <c r="C3374" s="16"/>
      <c r="D3374" s="16"/>
    </row>
    <row r="3375" spans="3:4" x14ac:dyDescent="0.2">
      <c r="C3375" s="16"/>
      <c r="D3375" s="16"/>
    </row>
    <row r="3376" spans="3:4" x14ac:dyDescent="0.2">
      <c r="C3376" s="16"/>
      <c r="D3376" s="16"/>
    </row>
    <row r="3377" spans="3:4" x14ac:dyDescent="0.2">
      <c r="C3377" s="16"/>
      <c r="D3377" s="16"/>
    </row>
    <row r="3378" spans="3:4" x14ac:dyDescent="0.2">
      <c r="C3378" s="16"/>
      <c r="D3378" s="16"/>
    </row>
    <row r="3379" spans="3:4" x14ac:dyDescent="0.2">
      <c r="C3379" s="16"/>
      <c r="D3379" s="16"/>
    </row>
    <row r="3380" spans="3:4" x14ac:dyDescent="0.2">
      <c r="C3380" s="16"/>
      <c r="D3380" s="16"/>
    </row>
    <row r="3381" spans="3:4" x14ac:dyDescent="0.2">
      <c r="C3381" s="16"/>
      <c r="D3381" s="16"/>
    </row>
    <row r="3382" spans="3:4" x14ac:dyDescent="0.2">
      <c r="C3382" s="16"/>
      <c r="D3382" s="16"/>
    </row>
    <row r="3383" spans="3:4" x14ac:dyDescent="0.2">
      <c r="C3383" s="16"/>
      <c r="D3383" s="16"/>
    </row>
    <row r="3384" spans="3:4" x14ac:dyDescent="0.2">
      <c r="C3384" s="16"/>
      <c r="D3384" s="16"/>
    </row>
    <row r="3385" spans="3:4" x14ac:dyDescent="0.2">
      <c r="C3385" s="16"/>
      <c r="D3385" s="16"/>
    </row>
    <row r="3386" spans="3:4" x14ac:dyDescent="0.2">
      <c r="C3386" s="16"/>
      <c r="D3386" s="16"/>
    </row>
    <row r="3387" spans="3:4" x14ac:dyDescent="0.2">
      <c r="C3387" s="16"/>
      <c r="D3387" s="16"/>
    </row>
    <row r="3388" spans="3:4" x14ac:dyDescent="0.2">
      <c r="C3388" s="16"/>
      <c r="D3388" s="16"/>
    </row>
    <row r="3389" spans="3:4" x14ac:dyDescent="0.2">
      <c r="C3389" s="16"/>
      <c r="D3389" s="16"/>
    </row>
    <row r="3390" spans="3:4" x14ac:dyDescent="0.2">
      <c r="C3390" s="16"/>
      <c r="D3390" s="16"/>
    </row>
    <row r="3391" spans="3:4" x14ac:dyDescent="0.2">
      <c r="C3391" s="16"/>
      <c r="D3391" s="16"/>
    </row>
    <row r="3392" spans="3:4" x14ac:dyDescent="0.2">
      <c r="C3392" s="16"/>
      <c r="D3392" s="16"/>
    </row>
    <row r="3393" spans="3:4" x14ac:dyDescent="0.2">
      <c r="C3393" s="16"/>
      <c r="D3393" s="16"/>
    </row>
    <row r="3394" spans="3:4" x14ac:dyDescent="0.2">
      <c r="C3394" s="16"/>
      <c r="D3394" s="16"/>
    </row>
    <row r="3395" spans="3:4" x14ac:dyDescent="0.2">
      <c r="C3395" s="16"/>
      <c r="D3395" s="16"/>
    </row>
    <row r="3396" spans="3:4" x14ac:dyDescent="0.2">
      <c r="C3396" s="16"/>
      <c r="D3396" s="16"/>
    </row>
    <row r="3397" spans="3:4" x14ac:dyDescent="0.2">
      <c r="C3397" s="16"/>
      <c r="D3397" s="16"/>
    </row>
    <row r="3398" spans="3:4" x14ac:dyDescent="0.2">
      <c r="C3398" s="16"/>
      <c r="D3398" s="16"/>
    </row>
    <row r="3399" spans="3:4" x14ac:dyDescent="0.2">
      <c r="C3399" s="16"/>
      <c r="D3399" s="16"/>
    </row>
    <row r="3400" spans="3:4" x14ac:dyDescent="0.2">
      <c r="C3400" s="16"/>
      <c r="D3400" s="16"/>
    </row>
    <row r="3401" spans="3:4" x14ac:dyDescent="0.2">
      <c r="C3401" s="16"/>
      <c r="D3401" s="16"/>
    </row>
    <row r="3402" spans="3:4" x14ac:dyDescent="0.2">
      <c r="C3402" s="16"/>
      <c r="D3402" s="16"/>
    </row>
    <row r="3403" spans="3:4" x14ac:dyDescent="0.2">
      <c r="C3403" s="16"/>
      <c r="D3403" s="16"/>
    </row>
    <row r="3404" spans="3:4" x14ac:dyDescent="0.2">
      <c r="C3404" s="16"/>
      <c r="D3404" s="16"/>
    </row>
    <row r="3405" spans="3:4" x14ac:dyDescent="0.2">
      <c r="C3405" s="16"/>
      <c r="D3405" s="16"/>
    </row>
    <row r="3406" spans="3:4" x14ac:dyDescent="0.2">
      <c r="C3406" s="16"/>
      <c r="D3406" s="16"/>
    </row>
    <row r="3407" spans="3:4" x14ac:dyDescent="0.2">
      <c r="C3407" s="16"/>
      <c r="D3407" s="16"/>
    </row>
    <row r="3408" spans="3:4" x14ac:dyDescent="0.2">
      <c r="C3408" s="16"/>
      <c r="D3408" s="16"/>
    </row>
    <row r="3409" spans="3:4" x14ac:dyDescent="0.2">
      <c r="C3409" s="16"/>
      <c r="D3409" s="16"/>
    </row>
    <row r="3410" spans="3:4" x14ac:dyDescent="0.2">
      <c r="C3410" s="16"/>
      <c r="D3410" s="16"/>
    </row>
    <row r="3411" spans="3:4" x14ac:dyDescent="0.2">
      <c r="C3411" s="16"/>
      <c r="D3411" s="16"/>
    </row>
    <row r="3412" spans="3:4" x14ac:dyDescent="0.2">
      <c r="C3412" s="16"/>
      <c r="D3412" s="16"/>
    </row>
    <row r="3413" spans="3:4" x14ac:dyDescent="0.2">
      <c r="C3413" s="16"/>
      <c r="D3413" s="16"/>
    </row>
    <row r="3414" spans="3:4" x14ac:dyDescent="0.2">
      <c r="C3414" s="16"/>
      <c r="D3414" s="16"/>
    </row>
    <row r="3415" spans="3:4" x14ac:dyDescent="0.2">
      <c r="C3415" s="16"/>
      <c r="D3415" s="16"/>
    </row>
    <row r="3416" spans="3:4" x14ac:dyDescent="0.2">
      <c r="C3416" s="16"/>
      <c r="D3416" s="16"/>
    </row>
    <row r="3417" spans="3:4" x14ac:dyDescent="0.2">
      <c r="C3417" s="16"/>
      <c r="D3417" s="16"/>
    </row>
    <row r="3418" spans="3:4" x14ac:dyDescent="0.2">
      <c r="C3418" s="16"/>
      <c r="D3418" s="16"/>
    </row>
    <row r="3419" spans="3:4" x14ac:dyDescent="0.2">
      <c r="C3419" s="16"/>
      <c r="D3419" s="16"/>
    </row>
    <row r="3420" spans="3:4" x14ac:dyDescent="0.2">
      <c r="C3420" s="16"/>
      <c r="D3420" s="16"/>
    </row>
    <row r="3421" spans="3:4" x14ac:dyDescent="0.2">
      <c r="C3421" s="16"/>
      <c r="D3421" s="16"/>
    </row>
    <row r="3422" spans="3:4" x14ac:dyDescent="0.2">
      <c r="C3422" s="16"/>
      <c r="D3422" s="16"/>
    </row>
    <row r="3423" spans="3:4" x14ac:dyDescent="0.2">
      <c r="C3423" s="16"/>
      <c r="D3423" s="16"/>
    </row>
    <row r="3424" spans="3:4" x14ac:dyDescent="0.2">
      <c r="C3424" s="16"/>
      <c r="D3424" s="16"/>
    </row>
    <row r="3425" spans="3:4" x14ac:dyDescent="0.2">
      <c r="C3425" s="16"/>
      <c r="D3425" s="16"/>
    </row>
    <row r="3426" spans="3:4" x14ac:dyDescent="0.2">
      <c r="C3426" s="16"/>
      <c r="D3426" s="16"/>
    </row>
    <row r="3427" spans="3:4" x14ac:dyDescent="0.2">
      <c r="C3427" s="16"/>
      <c r="D3427" s="16"/>
    </row>
    <row r="3428" spans="3:4" x14ac:dyDescent="0.2">
      <c r="C3428" s="16"/>
      <c r="D3428" s="16"/>
    </row>
    <row r="3429" spans="3:4" x14ac:dyDescent="0.2">
      <c r="C3429" s="16"/>
      <c r="D3429" s="16"/>
    </row>
    <row r="3430" spans="3:4" x14ac:dyDescent="0.2">
      <c r="C3430" s="16"/>
      <c r="D3430" s="16"/>
    </row>
    <row r="3431" spans="3:4" x14ac:dyDescent="0.2">
      <c r="C3431" s="16"/>
      <c r="D3431" s="16"/>
    </row>
    <row r="3432" spans="3:4" x14ac:dyDescent="0.2">
      <c r="C3432" s="16"/>
      <c r="D3432" s="16"/>
    </row>
    <row r="3433" spans="3:4" x14ac:dyDescent="0.2">
      <c r="C3433" s="16"/>
      <c r="D3433" s="16"/>
    </row>
    <row r="3434" spans="3:4" x14ac:dyDescent="0.2">
      <c r="C3434" s="16"/>
      <c r="D3434" s="16"/>
    </row>
    <row r="3435" spans="3:4" x14ac:dyDescent="0.2">
      <c r="C3435" s="16"/>
      <c r="D3435" s="16"/>
    </row>
    <row r="3436" spans="3:4" x14ac:dyDescent="0.2">
      <c r="C3436" s="16"/>
      <c r="D3436" s="16"/>
    </row>
    <row r="3437" spans="3:4" x14ac:dyDescent="0.2">
      <c r="C3437" s="16"/>
      <c r="D3437" s="16"/>
    </row>
    <row r="3438" spans="3:4" x14ac:dyDescent="0.2">
      <c r="C3438" s="16"/>
      <c r="D3438" s="16"/>
    </row>
    <row r="3439" spans="3:4" x14ac:dyDescent="0.2">
      <c r="C3439" s="16"/>
      <c r="D3439" s="16"/>
    </row>
    <row r="3440" spans="3:4" x14ac:dyDescent="0.2">
      <c r="C3440" s="16"/>
      <c r="D3440" s="16"/>
    </row>
    <row r="3441" spans="3:4" x14ac:dyDescent="0.2">
      <c r="C3441" s="16"/>
      <c r="D3441" s="16"/>
    </row>
    <row r="3442" spans="3:4" x14ac:dyDescent="0.2">
      <c r="C3442" s="16"/>
      <c r="D3442" s="16"/>
    </row>
    <row r="3443" spans="3:4" x14ac:dyDescent="0.2">
      <c r="C3443" s="16"/>
      <c r="D3443" s="16"/>
    </row>
    <row r="3444" spans="3:4" x14ac:dyDescent="0.2">
      <c r="C3444" s="16"/>
      <c r="D3444" s="16"/>
    </row>
    <row r="3445" spans="3:4" x14ac:dyDescent="0.2">
      <c r="C3445" s="16"/>
      <c r="D3445" s="16"/>
    </row>
    <row r="3446" spans="3:4" x14ac:dyDescent="0.2">
      <c r="C3446" s="16"/>
      <c r="D3446" s="16"/>
    </row>
    <row r="3447" spans="3:4" x14ac:dyDescent="0.2">
      <c r="C3447" s="16"/>
      <c r="D3447" s="16"/>
    </row>
    <row r="3448" spans="3:4" x14ac:dyDescent="0.2">
      <c r="C3448" s="16"/>
      <c r="D3448" s="16"/>
    </row>
    <row r="3449" spans="3:4" x14ac:dyDescent="0.2">
      <c r="C3449" s="16"/>
      <c r="D3449" s="16"/>
    </row>
    <row r="3450" spans="3:4" x14ac:dyDescent="0.2">
      <c r="C3450" s="16"/>
      <c r="D3450" s="16"/>
    </row>
    <row r="3451" spans="3:4" x14ac:dyDescent="0.2">
      <c r="C3451" s="16"/>
      <c r="D3451" s="16"/>
    </row>
    <row r="3452" spans="3:4" x14ac:dyDescent="0.2">
      <c r="C3452" s="16"/>
      <c r="D3452" s="16"/>
    </row>
    <row r="3453" spans="3:4" x14ac:dyDescent="0.2">
      <c r="C3453" s="16"/>
      <c r="D3453" s="16"/>
    </row>
    <row r="3454" spans="3:4" x14ac:dyDescent="0.2">
      <c r="C3454" s="16"/>
      <c r="D3454" s="16"/>
    </row>
    <row r="3455" spans="3:4" x14ac:dyDescent="0.2">
      <c r="C3455" s="16"/>
      <c r="D3455" s="16"/>
    </row>
    <row r="3456" spans="3:4" x14ac:dyDescent="0.2">
      <c r="C3456" s="16"/>
      <c r="D3456" s="16"/>
    </row>
    <row r="3457" spans="3:4" x14ac:dyDescent="0.2">
      <c r="C3457" s="16"/>
      <c r="D3457" s="16"/>
    </row>
    <row r="3458" spans="3:4" x14ac:dyDescent="0.2">
      <c r="C3458" s="16"/>
      <c r="D3458" s="16"/>
    </row>
    <row r="3459" spans="3:4" x14ac:dyDescent="0.2">
      <c r="C3459" s="16"/>
      <c r="D3459" s="16"/>
    </row>
    <row r="3460" spans="3:4" x14ac:dyDescent="0.2">
      <c r="C3460" s="16"/>
      <c r="D3460" s="16"/>
    </row>
    <row r="3461" spans="3:4" x14ac:dyDescent="0.2">
      <c r="C3461" s="16"/>
      <c r="D3461" s="16"/>
    </row>
    <row r="3462" spans="3:4" x14ac:dyDescent="0.2">
      <c r="C3462" s="16"/>
      <c r="D3462" s="16"/>
    </row>
    <row r="3463" spans="3:4" x14ac:dyDescent="0.2">
      <c r="C3463" s="16"/>
      <c r="D3463" s="16"/>
    </row>
    <row r="3464" spans="3:4" x14ac:dyDescent="0.2">
      <c r="C3464" s="16"/>
      <c r="D3464" s="16"/>
    </row>
    <row r="3465" spans="3:4" x14ac:dyDescent="0.2">
      <c r="C3465" s="16"/>
      <c r="D3465" s="16"/>
    </row>
    <row r="3466" spans="3:4" x14ac:dyDescent="0.2">
      <c r="C3466" s="16"/>
      <c r="D3466" s="16"/>
    </row>
    <row r="3467" spans="3:4" x14ac:dyDescent="0.2">
      <c r="C3467" s="16"/>
      <c r="D3467" s="16"/>
    </row>
    <row r="3468" spans="3:4" x14ac:dyDescent="0.2">
      <c r="C3468" s="16"/>
      <c r="D3468" s="16"/>
    </row>
    <row r="3469" spans="3:4" x14ac:dyDescent="0.2">
      <c r="C3469" s="16"/>
      <c r="D3469" s="16"/>
    </row>
    <row r="3470" spans="3:4" x14ac:dyDescent="0.2">
      <c r="C3470" s="16"/>
      <c r="D3470" s="16"/>
    </row>
    <row r="3471" spans="3:4" x14ac:dyDescent="0.2">
      <c r="C3471" s="16"/>
      <c r="D3471" s="16"/>
    </row>
    <row r="3472" spans="3:4" x14ac:dyDescent="0.2">
      <c r="C3472" s="16"/>
      <c r="D3472" s="16"/>
    </row>
    <row r="3473" spans="3:4" x14ac:dyDescent="0.2">
      <c r="C3473" s="16"/>
      <c r="D3473" s="16"/>
    </row>
    <row r="3474" spans="3:4" x14ac:dyDescent="0.2">
      <c r="C3474" s="16"/>
      <c r="D3474" s="16"/>
    </row>
    <row r="3475" spans="3:4" x14ac:dyDescent="0.2">
      <c r="C3475" s="16"/>
      <c r="D3475" s="16"/>
    </row>
    <row r="3476" spans="3:4" x14ac:dyDescent="0.2">
      <c r="C3476" s="16"/>
      <c r="D3476" s="16"/>
    </row>
    <row r="3477" spans="3:4" x14ac:dyDescent="0.2">
      <c r="C3477" s="16"/>
      <c r="D3477" s="16"/>
    </row>
    <row r="3478" spans="3:4" x14ac:dyDescent="0.2">
      <c r="C3478" s="16"/>
      <c r="D3478" s="16"/>
    </row>
    <row r="3479" spans="3:4" x14ac:dyDescent="0.2">
      <c r="C3479" s="16"/>
      <c r="D3479" s="16"/>
    </row>
    <row r="3480" spans="3:4" x14ac:dyDescent="0.2">
      <c r="C3480" s="16"/>
      <c r="D3480" s="16"/>
    </row>
    <row r="3481" spans="3:4" x14ac:dyDescent="0.2">
      <c r="C3481" s="16"/>
      <c r="D3481" s="16"/>
    </row>
    <row r="3482" spans="3:4" x14ac:dyDescent="0.2">
      <c r="C3482" s="16"/>
      <c r="D3482" s="16"/>
    </row>
    <row r="3483" spans="3:4" x14ac:dyDescent="0.2">
      <c r="C3483" s="16"/>
      <c r="D3483" s="16"/>
    </row>
    <row r="3484" spans="3:4" x14ac:dyDescent="0.2">
      <c r="C3484" s="16"/>
      <c r="D3484" s="16"/>
    </row>
    <row r="3485" spans="3:4" x14ac:dyDescent="0.2">
      <c r="C3485" s="16"/>
      <c r="D3485" s="16"/>
    </row>
    <row r="3486" spans="3:4" x14ac:dyDescent="0.2">
      <c r="C3486" s="16"/>
      <c r="D3486" s="16"/>
    </row>
    <row r="3487" spans="3:4" x14ac:dyDescent="0.2">
      <c r="C3487" s="16"/>
      <c r="D3487" s="16"/>
    </row>
    <row r="3488" spans="3:4" x14ac:dyDescent="0.2">
      <c r="C3488" s="16"/>
      <c r="D3488" s="16"/>
    </row>
    <row r="3489" spans="3:4" x14ac:dyDescent="0.2">
      <c r="C3489" s="16"/>
      <c r="D3489" s="16"/>
    </row>
    <row r="3490" spans="3:4" x14ac:dyDescent="0.2">
      <c r="C3490" s="16"/>
      <c r="D3490" s="16"/>
    </row>
    <row r="3491" spans="3:4" x14ac:dyDescent="0.2">
      <c r="C3491" s="16"/>
      <c r="D3491" s="16"/>
    </row>
    <row r="3492" spans="3:4" x14ac:dyDescent="0.2">
      <c r="C3492" s="16"/>
      <c r="D3492" s="16"/>
    </row>
    <row r="3493" spans="3:4" x14ac:dyDescent="0.2">
      <c r="C3493" s="16"/>
      <c r="D3493" s="16"/>
    </row>
    <row r="3494" spans="3:4" x14ac:dyDescent="0.2">
      <c r="C3494" s="16"/>
      <c r="D3494" s="16"/>
    </row>
    <row r="3495" spans="3:4" x14ac:dyDescent="0.2">
      <c r="C3495" s="16"/>
      <c r="D3495" s="16"/>
    </row>
    <row r="3496" spans="3:4" x14ac:dyDescent="0.2">
      <c r="C3496" s="16"/>
      <c r="D3496" s="16"/>
    </row>
    <row r="3497" spans="3:4" x14ac:dyDescent="0.2">
      <c r="C3497" s="16"/>
      <c r="D3497" s="16"/>
    </row>
    <row r="3498" spans="3:4" x14ac:dyDescent="0.2">
      <c r="C3498" s="16"/>
      <c r="D3498" s="16"/>
    </row>
    <row r="3499" spans="3:4" x14ac:dyDescent="0.2">
      <c r="C3499" s="16"/>
      <c r="D3499" s="16"/>
    </row>
    <row r="3500" spans="3:4" x14ac:dyDescent="0.2">
      <c r="C3500" s="16"/>
      <c r="D3500" s="16"/>
    </row>
    <row r="3501" spans="3:4" x14ac:dyDescent="0.2">
      <c r="C3501" s="16"/>
      <c r="D3501" s="16"/>
    </row>
    <row r="3502" spans="3:4" x14ac:dyDescent="0.2">
      <c r="C3502" s="16"/>
      <c r="D3502" s="16"/>
    </row>
    <row r="3503" spans="3:4" x14ac:dyDescent="0.2">
      <c r="C3503" s="16"/>
      <c r="D3503" s="16"/>
    </row>
    <row r="3504" spans="3:4" x14ac:dyDescent="0.2">
      <c r="C3504" s="16"/>
      <c r="D3504" s="16"/>
    </row>
    <row r="3505" spans="3:4" x14ac:dyDescent="0.2">
      <c r="C3505" s="16"/>
      <c r="D3505" s="16"/>
    </row>
    <row r="3506" spans="3:4" x14ac:dyDescent="0.2">
      <c r="C3506" s="16"/>
      <c r="D3506" s="16"/>
    </row>
    <row r="3507" spans="3:4" x14ac:dyDescent="0.2">
      <c r="C3507" s="16"/>
      <c r="D3507" s="16"/>
    </row>
    <row r="3508" spans="3:4" x14ac:dyDescent="0.2">
      <c r="C3508" s="16"/>
      <c r="D3508" s="16"/>
    </row>
    <row r="3509" spans="3:4" x14ac:dyDescent="0.2">
      <c r="C3509" s="16"/>
      <c r="D3509" s="16"/>
    </row>
    <row r="3510" spans="3:4" x14ac:dyDescent="0.2">
      <c r="C3510" s="16"/>
      <c r="D3510" s="16"/>
    </row>
    <row r="3511" spans="3:4" x14ac:dyDescent="0.2">
      <c r="C3511" s="16"/>
      <c r="D3511" s="16"/>
    </row>
    <row r="3512" spans="3:4" x14ac:dyDescent="0.2">
      <c r="C3512" s="16"/>
      <c r="D3512" s="16"/>
    </row>
    <row r="3513" spans="3:4" x14ac:dyDescent="0.2">
      <c r="C3513" s="16"/>
      <c r="D3513" s="16"/>
    </row>
    <row r="3514" spans="3:4" x14ac:dyDescent="0.2">
      <c r="C3514" s="16"/>
      <c r="D3514" s="16"/>
    </row>
    <row r="3515" spans="3:4" x14ac:dyDescent="0.2">
      <c r="C3515" s="16"/>
      <c r="D3515" s="16"/>
    </row>
    <row r="3516" spans="3:4" x14ac:dyDescent="0.2">
      <c r="C3516" s="16"/>
      <c r="D3516" s="16"/>
    </row>
    <row r="3517" spans="3:4" x14ac:dyDescent="0.2">
      <c r="C3517" s="16"/>
      <c r="D3517" s="16"/>
    </row>
    <row r="3518" spans="3:4" x14ac:dyDescent="0.2">
      <c r="C3518" s="16"/>
      <c r="D3518" s="16"/>
    </row>
    <row r="3519" spans="3:4" x14ac:dyDescent="0.2">
      <c r="C3519" s="16"/>
      <c r="D3519" s="16"/>
    </row>
    <row r="3520" spans="3:4" x14ac:dyDescent="0.2">
      <c r="C3520" s="16"/>
      <c r="D3520" s="16"/>
    </row>
    <row r="3521" spans="3:4" x14ac:dyDescent="0.2">
      <c r="C3521" s="16"/>
      <c r="D3521" s="16"/>
    </row>
    <row r="3522" spans="3:4" x14ac:dyDescent="0.2">
      <c r="C3522" s="16"/>
      <c r="D3522" s="16"/>
    </row>
    <row r="3523" spans="3:4" x14ac:dyDescent="0.2">
      <c r="C3523" s="16"/>
      <c r="D3523" s="16"/>
    </row>
    <row r="3524" spans="3:4" x14ac:dyDescent="0.2">
      <c r="C3524" s="16"/>
      <c r="D3524" s="16"/>
    </row>
    <row r="3525" spans="3:4" x14ac:dyDescent="0.2">
      <c r="C3525" s="16"/>
      <c r="D3525" s="16"/>
    </row>
    <row r="3526" spans="3:4" x14ac:dyDescent="0.2">
      <c r="C3526" s="16"/>
      <c r="D3526" s="16"/>
    </row>
    <row r="3527" spans="3:4" x14ac:dyDescent="0.2">
      <c r="C3527" s="16"/>
      <c r="D3527" s="16"/>
    </row>
    <row r="3528" spans="3:4" x14ac:dyDescent="0.2">
      <c r="C3528" s="16"/>
      <c r="D3528" s="16"/>
    </row>
    <row r="3529" spans="3:4" x14ac:dyDescent="0.2">
      <c r="C3529" s="16"/>
      <c r="D3529" s="16"/>
    </row>
    <row r="3530" spans="3:4" x14ac:dyDescent="0.2">
      <c r="C3530" s="16"/>
      <c r="D3530" s="16"/>
    </row>
    <row r="3531" spans="3:4" x14ac:dyDescent="0.2">
      <c r="C3531" s="16"/>
      <c r="D3531" s="16"/>
    </row>
    <row r="3532" spans="3:4" x14ac:dyDescent="0.2">
      <c r="C3532" s="16"/>
      <c r="D3532" s="16"/>
    </row>
    <row r="3533" spans="3:4" x14ac:dyDescent="0.2">
      <c r="C3533" s="16"/>
      <c r="D3533" s="16"/>
    </row>
    <row r="3534" spans="3:4" x14ac:dyDescent="0.2">
      <c r="C3534" s="16"/>
      <c r="D3534" s="16"/>
    </row>
    <row r="3535" spans="3:4" x14ac:dyDescent="0.2">
      <c r="C3535" s="16"/>
      <c r="D3535" s="16"/>
    </row>
    <row r="3536" spans="3:4" x14ac:dyDescent="0.2">
      <c r="C3536" s="16"/>
      <c r="D3536" s="16"/>
    </row>
    <row r="3537" spans="3:4" x14ac:dyDescent="0.2">
      <c r="C3537" s="16"/>
      <c r="D3537" s="16"/>
    </row>
    <row r="3538" spans="3:4" x14ac:dyDescent="0.2">
      <c r="C3538" s="16"/>
      <c r="D3538" s="16"/>
    </row>
    <row r="3539" spans="3:4" x14ac:dyDescent="0.2">
      <c r="C3539" s="16"/>
      <c r="D3539" s="16"/>
    </row>
    <row r="3540" spans="3:4" x14ac:dyDescent="0.2">
      <c r="C3540" s="16"/>
      <c r="D3540" s="16"/>
    </row>
    <row r="3541" spans="3:4" x14ac:dyDescent="0.2">
      <c r="C3541" s="16"/>
      <c r="D3541" s="16"/>
    </row>
    <row r="3542" spans="3:4" x14ac:dyDescent="0.2">
      <c r="C3542" s="16"/>
      <c r="D3542" s="16"/>
    </row>
    <row r="3543" spans="3:4" x14ac:dyDescent="0.2">
      <c r="C3543" s="16"/>
      <c r="D3543" s="16"/>
    </row>
    <row r="3544" spans="3:4" x14ac:dyDescent="0.2">
      <c r="C3544" s="16"/>
      <c r="D3544" s="16"/>
    </row>
    <row r="3545" spans="3:4" x14ac:dyDescent="0.2">
      <c r="C3545" s="16"/>
      <c r="D3545" s="16"/>
    </row>
    <row r="3546" spans="3:4" x14ac:dyDescent="0.2">
      <c r="C3546" s="16"/>
      <c r="D3546" s="16"/>
    </row>
    <row r="3547" spans="3:4" x14ac:dyDescent="0.2">
      <c r="C3547" s="16"/>
      <c r="D3547" s="16"/>
    </row>
    <row r="3548" spans="3:4" x14ac:dyDescent="0.2">
      <c r="C3548" s="16"/>
      <c r="D3548" s="16"/>
    </row>
    <row r="3549" spans="3:4" x14ac:dyDescent="0.2">
      <c r="C3549" s="16"/>
      <c r="D3549" s="16"/>
    </row>
    <row r="3550" spans="3:4" x14ac:dyDescent="0.2">
      <c r="C3550" s="16"/>
      <c r="D3550" s="16"/>
    </row>
    <row r="3551" spans="3:4" x14ac:dyDescent="0.2">
      <c r="C3551" s="16"/>
      <c r="D3551" s="16"/>
    </row>
    <row r="3552" spans="3:4" x14ac:dyDescent="0.2">
      <c r="C3552" s="16"/>
      <c r="D3552" s="16"/>
    </row>
    <row r="3553" spans="3:4" x14ac:dyDescent="0.2">
      <c r="C3553" s="16"/>
      <c r="D3553" s="16"/>
    </row>
    <row r="3554" spans="3:4" x14ac:dyDescent="0.2">
      <c r="C3554" s="16"/>
      <c r="D3554" s="16"/>
    </row>
    <row r="3555" spans="3:4" x14ac:dyDescent="0.2">
      <c r="C3555" s="16"/>
      <c r="D3555" s="16"/>
    </row>
    <row r="3556" spans="3:4" x14ac:dyDescent="0.2">
      <c r="C3556" s="16"/>
      <c r="D3556" s="16"/>
    </row>
    <row r="3557" spans="3:4" x14ac:dyDescent="0.2">
      <c r="C3557" s="16"/>
      <c r="D3557" s="16"/>
    </row>
    <row r="3558" spans="3:4" x14ac:dyDescent="0.2">
      <c r="C3558" s="16"/>
      <c r="D3558" s="16"/>
    </row>
    <row r="3559" spans="3:4" x14ac:dyDescent="0.2">
      <c r="C3559" s="16"/>
      <c r="D3559" s="16"/>
    </row>
    <row r="3560" spans="3:4" x14ac:dyDescent="0.2">
      <c r="C3560" s="16"/>
      <c r="D3560" s="16"/>
    </row>
    <row r="3561" spans="3:4" x14ac:dyDescent="0.2">
      <c r="C3561" s="16"/>
      <c r="D3561" s="16"/>
    </row>
    <row r="3562" spans="3:4" x14ac:dyDescent="0.2">
      <c r="C3562" s="16"/>
      <c r="D3562" s="16"/>
    </row>
    <row r="3563" spans="3:4" x14ac:dyDescent="0.2">
      <c r="C3563" s="16"/>
      <c r="D3563" s="16"/>
    </row>
    <row r="3564" spans="3:4" x14ac:dyDescent="0.2">
      <c r="C3564" s="16"/>
      <c r="D3564" s="16"/>
    </row>
    <row r="3565" spans="3:4" x14ac:dyDescent="0.2">
      <c r="C3565" s="16"/>
      <c r="D3565" s="16"/>
    </row>
    <row r="3566" spans="3:4" x14ac:dyDescent="0.2">
      <c r="C3566" s="16"/>
      <c r="D3566" s="16"/>
    </row>
    <row r="3567" spans="3:4" x14ac:dyDescent="0.2">
      <c r="C3567" s="16"/>
      <c r="D3567" s="16"/>
    </row>
    <row r="3568" spans="3:4" x14ac:dyDescent="0.2">
      <c r="C3568" s="16"/>
      <c r="D3568" s="16"/>
    </row>
    <row r="3569" spans="3:4" x14ac:dyDescent="0.2">
      <c r="C3569" s="16"/>
      <c r="D3569" s="16"/>
    </row>
    <row r="3570" spans="3:4" x14ac:dyDescent="0.2">
      <c r="C3570" s="16"/>
      <c r="D3570" s="16"/>
    </row>
    <row r="3571" spans="3:4" x14ac:dyDescent="0.2">
      <c r="C3571" s="16"/>
      <c r="D3571" s="16"/>
    </row>
    <row r="3572" spans="3:4" x14ac:dyDescent="0.2">
      <c r="C3572" s="16"/>
      <c r="D3572" s="16"/>
    </row>
    <row r="3573" spans="3:4" x14ac:dyDescent="0.2">
      <c r="C3573" s="16"/>
      <c r="D3573" s="16"/>
    </row>
    <row r="3574" spans="3:4" x14ac:dyDescent="0.2">
      <c r="C3574" s="16"/>
      <c r="D3574" s="16"/>
    </row>
    <row r="3575" spans="3:4" x14ac:dyDescent="0.2">
      <c r="C3575" s="16"/>
      <c r="D3575" s="16"/>
    </row>
    <row r="3576" spans="3:4" x14ac:dyDescent="0.2">
      <c r="C3576" s="16"/>
      <c r="D3576" s="16"/>
    </row>
    <row r="3577" spans="3:4" x14ac:dyDescent="0.2">
      <c r="C3577" s="16"/>
      <c r="D3577" s="16"/>
    </row>
    <row r="3578" spans="3:4" x14ac:dyDescent="0.2">
      <c r="C3578" s="16"/>
      <c r="D3578" s="16"/>
    </row>
    <row r="3579" spans="3:4" x14ac:dyDescent="0.2">
      <c r="C3579" s="16"/>
      <c r="D3579" s="16"/>
    </row>
    <row r="3580" spans="3:4" x14ac:dyDescent="0.2">
      <c r="C3580" s="16"/>
      <c r="D3580" s="16"/>
    </row>
    <row r="3581" spans="3:4" x14ac:dyDescent="0.2">
      <c r="C3581" s="16"/>
      <c r="D3581" s="16"/>
    </row>
    <row r="3582" spans="3:4" x14ac:dyDescent="0.2">
      <c r="C3582" s="16"/>
      <c r="D3582" s="16"/>
    </row>
    <row r="3583" spans="3:4" x14ac:dyDescent="0.2">
      <c r="C3583" s="16"/>
      <c r="D3583" s="16"/>
    </row>
    <row r="3584" spans="3:4" x14ac:dyDescent="0.2">
      <c r="C3584" s="16"/>
      <c r="D3584" s="16"/>
    </row>
    <row r="3585" spans="3:4" x14ac:dyDescent="0.2">
      <c r="C3585" s="16"/>
      <c r="D3585" s="16"/>
    </row>
    <row r="3586" spans="3:4" x14ac:dyDescent="0.2">
      <c r="C3586" s="16"/>
      <c r="D3586" s="16"/>
    </row>
    <row r="3587" spans="3:4" x14ac:dyDescent="0.2">
      <c r="C3587" s="16"/>
      <c r="D3587" s="16"/>
    </row>
    <row r="3588" spans="3:4" x14ac:dyDescent="0.2">
      <c r="C3588" s="16"/>
      <c r="D3588" s="16"/>
    </row>
    <row r="3589" spans="3:4" x14ac:dyDescent="0.2">
      <c r="C3589" s="16"/>
      <c r="D3589" s="16"/>
    </row>
    <row r="3590" spans="3:4" x14ac:dyDescent="0.2">
      <c r="C3590" s="16"/>
      <c r="D3590" s="16"/>
    </row>
    <row r="3591" spans="3:4" x14ac:dyDescent="0.2">
      <c r="C3591" s="16"/>
      <c r="D3591" s="16"/>
    </row>
    <row r="3592" spans="3:4" x14ac:dyDescent="0.2">
      <c r="C3592" s="16"/>
      <c r="D3592" s="16"/>
    </row>
    <row r="3593" spans="3:4" x14ac:dyDescent="0.2">
      <c r="C3593" s="16"/>
      <c r="D3593" s="16"/>
    </row>
    <row r="3594" spans="3:4" x14ac:dyDescent="0.2">
      <c r="C3594" s="16"/>
      <c r="D3594" s="16"/>
    </row>
    <row r="3595" spans="3:4" x14ac:dyDescent="0.2">
      <c r="C3595" s="16"/>
      <c r="D3595" s="16"/>
    </row>
    <row r="3596" spans="3:4" x14ac:dyDescent="0.2">
      <c r="C3596" s="16"/>
      <c r="D3596" s="16"/>
    </row>
    <row r="3597" spans="3:4" x14ac:dyDescent="0.2">
      <c r="C3597" s="16"/>
      <c r="D3597" s="16"/>
    </row>
    <row r="3598" spans="3:4" x14ac:dyDescent="0.2">
      <c r="C3598" s="16"/>
      <c r="D3598" s="16"/>
    </row>
    <row r="3599" spans="3:4" x14ac:dyDescent="0.2">
      <c r="C3599" s="16"/>
      <c r="D3599" s="16"/>
    </row>
    <row r="3600" spans="3:4" x14ac:dyDescent="0.2">
      <c r="C3600" s="16"/>
      <c r="D3600" s="16"/>
    </row>
    <row r="3601" spans="3:4" x14ac:dyDescent="0.2">
      <c r="C3601" s="16"/>
      <c r="D3601" s="16"/>
    </row>
    <row r="3602" spans="3:4" x14ac:dyDescent="0.2">
      <c r="C3602" s="16"/>
      <c r="D3602" s="16"/>
    </row>
    <row r="3603" spans="3:4" x14ac:dyDescent="0.2">
      <c r="C3603" s="16"/>
      <c r="D3603" s="16"/>
    </row>
    <row r="3604" spans="3:4" x14ac:dyDescent="0.2">
      <c r="C3604" s="16"/>
      <c r="D3604" s="16"/>
    </row>
    <row r="3605" spans="3:4" x14ac:dyDescent="0.2">
      <c r="C3605" s="16"/>
      <c r="D3605" s="16"/>
    </row>
    <row r="3606" spans="3:4" x14ac:dyDescent="0.2">
      <c r="C3606" s="16"/>
      <c r="D3606" s="16"/>
    </row>
    <row r="3607" spans="3:4" x14ac:dyDescent="0.2">
      <c r="C3607" s="16"/>
      <c r="D3607" s="16"/>
    </row>
    <row r="3608" spans="3:4" x14ac:dyDescent="0.2">
      <c r="C3608" s="16"/>
      <c r="D3608" s="16"/>
    </row>
    <row r="3609" spans="3:4" x14ac:dyDescent="0.2">
      <c r="C3609" s="16"/>
      <c r="D3609" s="16"/>
    </row>
    <row r="3610" spans="3:4" x14ac:dyDescent="0.2">
      <c r="C3610" s="16"/>
      <c r="D3610" s="16"/>
    </row>
    <row r="3611" spans="3:4" x14ac:dyDescent="0.2">
      <c r="C3611" s="16"/>
      <c r="D3611" s="16"/>
    </row>
    <row r="3612" spans="3:4" x14ac:dyDescent="0.2">
      <c r="C3612" s="16"/>
      <c r="D3612" s="16"/>
    </row>
    <row r="3613" spans="3:4" x14ac:dyDescent="0.2">
      <c r="C3613" s="16"/>
      <c r="D3613" s="16"/>
    </row>
    <row r="3614" spans="3:4" x14ac:dyDescent="0.2">
      <c r="C3614" s="16"/>
      <c r="D3614" s="16"/>
    </row>
    <row r="3615" spans="3:4" x14ac:dyDescent="0.2">
      <c r="C3615" s="16"/>
      <c r="D3615" s="16"/>
    </row>
    <row r="3616" spans="3:4" x14ac:dyDescent="0.2">
      <c r="C3616" s="16"/>
      <c r="D3616" s="16"/>
    </row>
    <row r="3617" spans="3:4" x14ac:dyDescent="0.2">
      <c r="C3617" s="16"/>
      <c r="D3617" s="16"/>
    </row>
    <row r="3618" spans="3:4" x14ac:dyDescent="0.2">
      <c r="C3618" s="16"/>
      <c r="D3618" s="16"/>
    </row>
    <row r="3619" spans="3:4" x14ac:dyDescent="0.2">
      <c r="C3619" s="16"/>
      <c r="D3619" s="16"/>
    </row>
    <row r="3620" spans="3:4" x14ac:dyDescent="0.2">
      <c r="C3620" s="16"/>
      <c r="D3620" s="16"/>
    </row>
    <row r="3621" spans="3:4" x14ac:dyDescent="0.2">
      <c r="C3621" s="16"/>
      <c r="D3621" s="16"/>
    </row>
    <row r="3622" spans="3:4" x14ac:dyDescent="0.2">
      <c r="C3622" s="16"/>
      <c r="D3622" s="16"/>
    </row>
    <row r="3623" spans="3:4" x14ac:dyDescent="0.2">
      <c r="C3623" s="16"/>
      <c r="D3623" s="16"/>
    </row>
    <row r="3624" spans="3:4" x14ac:dyDescent="0.2">
      <c r="C3624" s="16"/>
      <c r="D3624" s="16"/>
    </row>
    <row r="3625" spans="3:4" x14ac:dyDescent="0.2">
      <c r="C3625" s="16"/>
      <c r="D3625" s="16"/>
    </row>
    <row r="3626" spans="3:4" x14ac:dyDescent="0.2">
      <c r="C3626" s="16"/>
      <c r="D3626" s="16"/>
    </row>
    <row r="3627" spans="3:4" x14ac:dyDescent="0.2">
      <c r="C3627" s="16"/>
      <c r="D3627" s="16"/>
    </row>
    <row r="3628" spans="3:4" x14ac:dyDescent="0.2">
      <c r="C3628" s="16"/>
      <c r="D3628" s="16"/>
    </row>
    <row r="3629" spans="3:4" x14ac:dyDescent="0.2">
      <c r="C3629" s="16"/>
      <c r="D3629" s="16"/>
    </row>
    <row r="3630" spans="3:4" x14ac:dyDescent="0.2">
      <c r="C3630" s="16"/>
      <c r="D3630" s="16"/>
    </row>
    <row r="3631" spans="3:4" x14ac:dyDescent="0.2">
      <c r="C3631" s="16"/>
      <c r="D3631" s="16"/>
    </row>
    <row r="3632" spans="3:4" x14ac:dyDescent="0.2">
      <c r="C3632" s="16"/>
      <c r="D3632" s="16"/>
    </row>
    <row r="3633" spans="3:4" x14ac:dyDescent="0.2">
      <c r="C3633" s="16"/>
      <c r="D3633" s="16"/>
    </row>
    <row r="3634" spans="3:4" x14ac:dyDescent="0.2">
      <c r="C3634" s="16"/>
      <c r="D3634" s="16"/>
    </row>
    <row r="3635" spans="3:4" x14ac:dyDescent="0.2">
      <c r="C3635" s="16"/>
      <c r="D3635" s="16"/>
    </row>
    <row r="3636" spans="3:4" x14ac:dyDescent="0.2">
      <c r="C3636" s="16"/>
      <c r="D3636" s="16"/>
    </row>
    <row r="3637" spans="3:4" x14ac:dyDescent="0.2">
      <c r="C3637" s="16"/>
      <c r="D3637" s="16"/>
    </row>
    <row r="3638" spans="3:4" x14ac:dyDescent="0.2">
      <c r="C3638" s="16"/>
      <c r="D3638" s="16"/>
    </row>
    <row r="3639" spans="3:4" x14ac:dyDescent="0.2">
      <c r="C3639" s="16"/>
      <c r="D3639" s="16"/>
    </row>
    <row r="3640" spans="3:4" x14ac:dyDescent="0.2">
      <c r="C3640" s="16"/>
      <c r="D3640" s="16"/>
    </row>
    <row r="3641" spans="3:4" x14ac:dyDescent="0.2">
      <c r="C3641" s="16"/>
      <c r="D3641" s="16"/>
    </row>
    <row r="3642" spans="3:4" x14ac:dyDescent="0.2">
      <c r="C3642" s="16"/>
      <c r="D3642" s="16"/>
    </row>
    <row r="3643" spans="3:4" x14ac:dyDescent="0.2">
      <c r="C3643" s="16"/>
      <c r="D3643" s="16"/>
    </row>
    <row r="3644" spans="3:4" x14ac:dyDescent="0.2">
      <c r="C3644" s="16"/>
      <c r="D3644" s="16"/>
    </row>
    <row r="3645" spans="3:4" x14ac:dyDescent="0.2">
      <c r="C3645" s="16"/>
      <c r="D3645" s="16"/>
    </row>
    <row r="3646" spans="3:4" x14ac:dyDescent="0.2">
      <c r="C3646" s="16"/>
      <c r="D3646" s="16"/>
    </row>
    <row r="3647" spans="3:4" x14ac:dyDescent="0.2">
      <c r="C3647" s="16"/>
      <c r="D3647" s="16"/>
    </row>
    <row r="3648" spans="3:4" x14ac:dyDescent="0.2">
      <c r="C3648" s="16"/>
      <c r="D3648" s="16"/>
    </row>
    <row r="3649" spans="3:4" x14ac:dyDescent="0.2">
      <c r="C3649" s="16"/>
      <c r="D3649" s="16"/>
    </row>
    <row r="3650" spans="3:4" x14ac:dyDescent="0.2">
      <c r="C3650" s="16"/>
      <c r="D3650" s="16"/>
    </row>
    <row r="3651" spans="3:4" x14ac:dyDescent="0.2">
      <c r="C3651" s="16"/>
      <c r="D3651" s="16"/>
    </row>
    <row r="3652" spans="3:4" x14ac:dyDescent="0.2">
      <c r="C3652" s="16"/>
      <c r="D3652" s="16"/>
    </row>
    <row r="3653" spans="3:4" x14ac:dyDescent="0.2">
      <c r="C3653" s="16"/>
      <c r="D3653" s="16"/>
    </row>
    <row r="3654" spans="3:4" x14ac:dyDescent="0.2">
      <c r="C3654" s="16"/>
      <c r="D3654" s="16"/>
    </row>
    <row r="3655" spans="3:4" x14ac:dyDescent="0.2">
      <c r="C3655" s="16"/>
      <c r="D3655" s="16"/>
    </row>
    <row r="3656" spans="3:4" x14ac:dyDescent="0.2">
      <c r="C3656" s="16"/>
      <c r="D3656" s="16"/>
    </row>
    <row r="3657" spans="3:4" x14ac:dyDescent="0.2">
      <c r="C3657" s="16"/>
      <c r="D3657" s="16"/>
    </row>
    <row r="3658" spans="3:4" x14ac:dyDescent="0.2">
      <c r="C3658" s="16"/>
      <c r="D3658" s="16"/>
    </row>
    <row r="3659" spans="3:4" x14ac:dyDescent="0.2">
      <c r="C3659" s="16"/>
      <c r="D3659" s="16"/>
    </row>
    <row r="3660" spans="3:4" x14ac:dyDescent="0.2">
      <c r="C3660" s="16"/>
      <c r="D3660" s="16"/>
    </row>
    <row r="3661" spans="3:4" x14ac:dyDescent="0.2">
      <c r="C3661" s="16"/>
      <c r="D3661" s="16"/>
    </row>
    <row r="3662" spans="3:4" x14ac:dyDescent="0.2">
      <c r="C3662" s="16"/>
      <c r="D3662" s="16"/>
    </row>
    <row r="3663" spans="3:4" x14ac:dyDescent="0.2">
      <c r="C3663" s="16"/>
      <c r="D3663" s="16"/>
    </row>
    <row r="3664" spans="3:4" x14ac:dyDescent="0.2">
      <c r="C3664" s="16"/>
      <c r="D3664" s="16"/>
    </row>
    <row r="3665" spans="3:4" x14ac:dyDescent="0.2">
      <c r="C3665" s="16"/>
      <c r="D3665" s="16"/>
    </row>
    <row r="3666" spans="3:4" x14ac:dyDescent="0.2">
      <c r="C3666" s="16"/>
      <c r="D3666" s="16"/>
    </row>
    <row r="3667" spans="3:4" x14ac:dyDescent="0.2">
      <c r="C3667" s="16"/>
      <c r="D3667" s="16"/>
    </row>
    <row r="3668" spans="3:4" x14ac:dyDescent="0.2">
      <c r="C3668" s="16"/>
      <c r="D3668" s="16"/>
    </row>
    <row r="3669" spans="3:4" x14ac:dyDescent="0.2">
      <c r="C3669" s="16"/>
      <c r="D3669" s="16"/>
    </row>
    <row r="3670" spans="3:4" x14ac:dyDescent="0.2">
      <c r="C3670" s="16"/>
      <c r="D3670" s="16"/>
    </row>
    <row r="3671" spans="3:4" x14ac:dyDescent="0.2">
      <c r="C3671" s="16"/>
      <c r="D3671" s="16"/>
    </row>
    <row r="3672" spans="3:4" x14ac:dyDescent="0.2">
      <c r="C3672" s="16"/>
      <c r="D3672" s="16"/>
    </row>
    <row r="3673" spans="3:4" x14ac:dyDescent="0.2">
      <c r="C3673" s="16"/>
      <c r="D3673" s="16"/>
    </row>
    <row r="3674" spans="3:4" x14ac:dyDescent="0.2">
      <c r="C3674" s="16"/>
      <c r="D3674" s="16"/>
    </row>
    <row r="3675" spans="3:4" x14ac:dyDescent="0.2">
      <c r="C3675" s="16"/>
      <c r="D3675" s="16"/>
    </row>
    <row r="3676" spans="3:4" x14ac:dyDescent="0.2">
      <c r="C3676" s="16"/>
      <c r="D3676" s="16"/>
    </row>
    <row r="3677" spans="3:4" x14ac:dyDescent="0.2">
      <c r="C3677" s="16"/>
      <c r="D3677" s="16"/>
    </row>
    <row r="3678" spans="3:4" x14ac:dyDescent="0.2">
      <c r="C3678" s="16"/>
      <c r="D3678" s="16"/>
    </row>
    <row r="3679" spans="3:4" x14ac:dyDescent="0.2">
      <c r="C3679" s="16"/>
      <c r="D3679" s="16"/>
    </row>
    <row r="3680" spans="3:4" x14ac:dyDescent="0.2">
      <c r="C3680" s="16"/>
      <c r="D3680" s="16"/>
    </row>
    <row r="3681" spans="3:4" x14ac:dyDescent="0.2">
      <c r="C3681" s="16"/>
      <c r="D3681" s="16"/>
    </row>
    <row r="3682" spans="3:4" x14ac:dyDescent="0.2">
      <c r="C3682" s="16"/>
      <c r="D3682" s="16"/>
    </row>
    <row r="3683" spans="3:4" x14ac:dyDescent="0.2">
      <c r="C3683" s="16"/>
      <c r="D3683" s="16"/>
    </row>
    <row r="3684" spans="3:4" x14ac:dyDescent="0.2">
      <c r="C3684" s="16"/>
      <c r="D3684" s="16"/>
    </row>
    <row r="3685" spans="3:4" x14ac:dyDescent="0.2">
      <c r="C3685" s="16"/>
      <c r="D3685" s="16"/>
    </row>
    <row r="3686" spans="3:4" x14ac:dyDescent="0.2">
      <c r="C3686" s="16"/>
      <c r="D3686" s="16"/>
    </row>
    <row r="3687" spans="3:4" x14ac:dyDescent="0.2">
      <c r="C3687" s="16"/>
      <c r="D3687" s="16"/>
    </row>
    <row r="3688" spans="3:4" x14ac:dyDescent="0.2">
      <c r="C3688" s="16"/>
      <c r="D3688" s="16"/>
    </row>
    <row r="3689" spans="3:4" x14ac:dyDescent="0.2">
      <c r="C3689" s="16"/>
      <c r="D3689" s="16"/>
    </row>
    <row r="3690" spans="3:4" x14ac:dyDescent="0.2">
      <c r="C3690" s="16"/>
      <c r="D3690" s="16"/>
    </row>
    <row r="3691" spans="3:4" x14ac:dyDescent="0.2">
      <c r="C3691" s="16"/>
      <c r="D3691" s="16"/>
    </row>
    <row r="3692" spans="3:4" x14ac:dyDescent="0.2">
      <c r="C3692" s="16"/>
      <c r="D3692" s="16"/>
    </row>
    <row r="3693" spans="3:4" x14ac:dyDescent="0.2">
      <c r="C3693" s="16"/>
      <c r="D3693" s="16"/>
    </row>
    <row r="3694" spans="3:4" x14ac:dyDescent="0.2">
      <c r="C3694" s="16"/>
      <c r="D3694" s="16"/>
    </row>
    <row r="3695" spans="3:4" x14ac:dyDescent="0.2">
      <c r="C3695" s="16"/>
      <c r="D3695" s="16"/>
    </row>
    <row r="3696" spans="3:4" x14ac:dyDescent="0.2">
      <c r="C3696" s="16"/>
      <c r="D3696" s="16"/>
    </row>
    <row r="3697" spans="3:4" x14ac:dyDescent="0.2">
      <c r="C3697" s="16"/>
      <c r="D3697" s="16"/>
    </row>
    <row r="3698" spans="3:4" x14ac:dyDescent="0.2">
      <c r="C3698" s="16"/>
      <c r="D3698" s="16"/>
    </row>
    <row r="3699" spans="3:4" x14ac:dyDescent="0.2">
      <c r="C3699" s="16"/>
      <c r="D3699" s="16"/>
    </row>
    <row r="3700" spans="3:4" x14ac:dyDescent="0.2">
      <c r="C3700" s="16"/>
      <c r="D3700" s="16"/>
    </row>
    <row r="3701" spans="3:4" x14ac:dyDescent="0.2">
      <c r="C3701" s="16"/>
      <c r="D3701" s="16"/>
    </row>
    <row r="3702" spans="3:4" x14ac:dyDescent="0.2">
      <c r="C3702" s="16"/>
      <c r="D3702" s="16"/>
    </row>
    <row r="3703" spans="3:4" x14ac:dyDescent="0.2">
      <c r="C3703" s="16"/>
      <c r="D3703" s="16"/>
    </row>
    <row r="3704" spans="3:4" x14ac:dyDescent="0.2">
      <c r="C3704" s="16"/>
      <c r="D3704" s="16"/>
    </row>
    <row r="3705" spans="3:4" x14ac:dyDescent="0.2">
      <c r="C3705" s="16"/>
      <c r="D3705" s="16"/>
    </row>
    <row r="3706" spans="3:4" x14ac:dyDescent="0.2">
      <c r="C3706" s="16"/>
      <c r="D3706" s="16"/>
    </row>
    <row r="3707" spans="3:4" x14ac:dyDescent="0.2">
      <c r="C3707" s="16"/>
      <c r="D3707" s="16"/>
    </row>
    <row r="3708" spans="3:4" x14ac:dyDescent="0.2">
      <c r="C3708" s="16"/>
      <c r="D3708" s="16"/>
    </row>
    <row r="3709" spans="3:4" x14ac:dyDescent="0.2">
      <c r="C3709" s="16"/>
      <c r="D3709" s="16"/>
    </row>
    <row r="3710" spans="3:4" x14ac:dyDescent="0.2">
      <c r="C3710" s="16"/>
      <c r="D3710" s="16"/>
    </row>
    <row r="3711" spans="3:4" x14ac:dyDescent="0.2">
      <c r="C3711" s="16"/>
      <c r="D3711" s="16"/>
    </row>
    <row r="3712" spans="3:4" x14ac:dyDescent="0.2">
      <c r="C3712" s="16"/>
      <c r="D3712" s="16"/>
    </row>
    <row r="3713" spans="3:4" x14ac:dyDescent="0.2">
      <c r="C3713" s="16"/>
      <c r="D3713" s="16"/>
    </row>
    <row r="3714" spans="3:4" x14ac:dyDescent="0.2">
      <c r="C3714" s="16"/>
      <c r="D3714" s="16"/>
    </row>
    <row r="3715" spans="3:4" x14ac:dyDescent="0.2">
      <c r="C3715" s="16"/>
      <c r="D3715" s="16"/>
    </row>
    <row r="3716" spans="3:4" x14ac:dyDescent="0.2">
      <c r="C3716" s="16"/>
      <c r="D3716" s="16"/>
    </row>
    <row r="3717" spans="3:4" x14ac:dyDescent="0.2">
      <c r="C3717" s="16"/>
      <c r="D3717" s="16"/>
    </row>
    <row r="3718" spans="3:4" x14ac:dyDescent="0.2">
      <c r="C3718" s="16"/>
      <c r="D3718" s="16"/>
    </row>
    <row r="3719" spans="3:4" x14ac:dyDescent="0.2">
      <c r="C3719" s="16"/>
      <c r="D3719" s="16"/>
    </row>
    <row r="3720" spans="3:4" x14ac:dyDescent="0.2">
      <c r="C3720" s="16"/>
      <c r="D3720" s="16"/>
    </row>
    <row r="3721" spans="3:4" x14ac:dyDescent="0.2">
      <c r="C3721" s="16"/>
      <c r="D3721" s="16"/>
    </row>
    <row r="3722" spans="3:4" x14ac:dyDescent="0.2">
      <c r="C3722" s="16"/>
      <c r="D3722" s="16"/>
    </row>
    <row r="3723" spans="3:4" x14ac:dyDescent="0.2">
      <c r="C3723" s="16"/>
      <c r="D3723" s="16"/>
    </row>
    <row r="3724" spans="3:4" x14ac:dyDescent="0.2">
      <c r="C3724" s="16"/>
      <c r="D3724" s="16"/>
    </row>
    <row r="3725" spans="3:4" x14ac:dyDescent="0.2">
      <c r="C3725" s="16"/>
      <c r="D3725" s="16"/>
    </row>
    <row r="3726" spans="3:4" x14ac:dyDescent="0.2">
      <c r="C3726" s="16"/>
      <c r="D3726" s="16"/>
    </row>
    <row r="3727" spans="3:4" x14ac:dyDescent="0.2">
      <c r="C3727" s="16"/>
      <c r="D3727" s="16"/>
    </row>
    <row r="3728" spans="3:4" x14ac:dyDescent="0.2">
      <c r="C3728" s="16"/>
      <c r="D3728" s="16"/>
    </row>
    <row r="3729" spans="3:4" x14ac:dyDescent="0.2">
      <c r="C3729" s="16"/>
      <c r="D3729" s="16"/>
    </row>
    <row r="3730" spans="3:4" x14ac:dyDescent="0.2">
      <c r="C3730" s="16"/>
      <c r="D3730" s="16"/>
    </row>
    <row r="3731" spans="3:4" x14ac:dyDescent="0.2">
      <c r="C3731" s="16"/>
      <c r="D3731" s="16"/>
    </row>
    <row r="3732" spans="3:4" x14ac:dyDescent="0.2">
      <c r="C3732" s="16"/>
      <c r="D3732" s="16"/>
    </row>
    <row r="3733" spans="3:4" x14ac:dyDescent="0.2">
      <c r="C3733" s="16"/>
      <c r="D3733" s="16"/>
    </row>
    <row r="3734" spans="3:4" x14ac:dyDescent="0.2">
      <c r="C3734" s="16"/>
      <c r="D3734" s="16"/>
    </row>
    <row r="3735" spans="3:4" x14ac:dyDescent="0.2">
      <c r="C3735" s="16"/>
      <c r="D3735" s="16"/>
    </row>
    <row r="3736" spans="3:4" x14ac:dyDescent="0.2">
      <c r="C3736" s="16"/>
      <c r="D3736" s="16"/>
    </row>
    <row r="3737" spans="3:4" x14ac:dyDescent="0.2">
      <c r="C3737" s="16"/>
      <c r="D3737" s="16"/>
    </row>
    <row r="3738" spans="3:4" x14ac:dyDescent="0.2">
      <c r="C3738" s="16"/>
      <c r="D3738" s="16"/>
    </row>
    <row r="3739" spans="3:4" x14ac:dyDescent="0.2">
      <c r="C3739" s="16"/>
      <c r="D3739" s="16"/>
    </row>
    <row r="3740" spans="3:4" x14ac:dyDescent="0.2">
      <c r="C3740" s="16"/>
      <c r="D3740" s="16"/>
    </row>
    <row r="3741" spans="3:4" x14ac:dyDescent="0.2">
      <c r="C3741" s="16"/>
      <c r="D3741" s="16"/>
    </row>
    <row r="3742" spans="3:4" x14ac:dyDescent="0.2">
      <c r="C3742" s="16"/>
      <c r="D3742" s="16"/>
    </row>
    <row r="3743" spans="3:4" x14ac:dyDescent="0.2">
      <c r="C3743" s="16"/>
      <c r="D3743" s="16"/>
    </row>
    <row r="3744" spans="3:4" x14ac:dyDescent="0.2">
      <c r="C3744" s="16"/>
      <c r="D3744" s="16"/>
    </row>
    <row r="3745" spans="3:4" x14ac:dyDescent="0.2">
      <c r="C3745" s="16"/>
      <c r="D3745" s="16"/>
    </row>
    <row r="3746" spans="3:4" x14ac:dyDescent="0.2">
      <c r="C3746" s="16"/>
      <c r="D3746" s="16"/>
    </row>
    <row r="3747" spans="3:4" x14ac:dyDescent="0.2">
      <c r="C3747" s="16"/>
      <c r="D3747" s="16"/>
    </row>
    <row r="3748" spans="3:4" x14ac:dyDescent="0.2">
      <c r="C3748" s="16"/>
      <c r="D3748" s="16"/>
    </row>
    <row r="3749" spans="3:4" x14ac:dyDescent="0.2">
      <c r="C3749" s="16"/>
      <c r="D3749" s="16"/>
    </row>
    <row r="3750" spans="3:4" x14ac:dyDescent="0.2">
      <c r="C3750" s="16"/>
      <c r="D3750" s="16"/>
    </row>
    <row r="3751" spans="3:4" x14ac:dyDescent="0.2">
      <c r="C3751" s="16"/>
      <c r="D3751" s="16"/>
    </row>
    <row r="3752" spans="3:4" x14ac:dyDescent="0.2">
      <c r="C3752" s="16"/>
      <c r="D3752" s="16"/>
    </row>
    <row r="3753" spans="3:4" x14ac:dyDescent="0.2">
      <c r="C3753" s="16"/>
      <c r="D3753" s="16"/>
    </row>
    <row r="3754" spans="3:4" x14ac:dyDescent="0.2">
      <c r="C3754" s="16"/>
      <c r="D3754" s="16"/>
    </row>
    <row r="3755" spans="3:4" x14ac:dyDescent="0.2">
      <c r="C3755" s="16"/>
      <c r="D3755" s="16"/>
    </row>
    <row r="3756" spans="3:4" x14ac:dyDescent="0.2">
      <c r="C3756" s="16"/>
      <c r="D3756" s="16"/>
    </row>
    <row r="3757" spans="3:4" x14ac:dyDescent="0.2">
      <c r="C3757" s="16"/>
      <c r="D3757" s="16"/>
    </row>
    <row r="3758" spans="3:4" x14ac:dyDescent="0.2">
      <c r="C3758" s="16"/>
      <c r="D3758" s="16"/>
    </row>
    <row r="3759" spans="3:4" x14ac:dyDescent="0.2">
      <c r="C3759" s="16"/>
      <c r="D3759" s="16"/>
    </row>
    <row r="3760" spans="3:4" x14ac:dyDescent="0.2">
      <c r="C3760" s="16"/>
      <c r="D3760" s="16"/>
    </row>
    <row r="3761" spans="3:4" x14ac:dyDescent="0.2">
      <c r="C3761" s="16"/>
      <c r="D3761" s="16"/>
    </row>
    <row r="3762" spans="3:4" x14ac:dyDescent="0.2">
      <c r="C3762" s="16"/>
      <c r="D3762" s="16"/>
    </row>
    <row r="3763" spans="3:4" x14ac:dyDescent="0.2">
      <c r="C3763" s="16"/>
      <c r="D3763" s="16"/>
    </row>
    <row r="3764" spans="3:4" x14ac:dyDescent="0.2">
      <c r="C3764" s="16"/>
      <c r="D3764" s="16"/>
    </row>
    <row r="3765" spans="3:4" x14ac:dyDescent="0.2">
      <c r="C3765" s="16"/>
      <c r="D3765" s="16"/>
    </row>
    <row r="3766" spans="3:4" x14ac:dyDescent="0.2">
      <c r="C3766" s="16"/>
      <c r="D3766" s="16"/>
    </row>
    <row r="3767" spans="3:4" x14ac:dyDescent="0.2">
      <c r="C3767" s="16"/>
      <c r="D3767" s="16"/>
    </row>
    <row r="3768" spans="3:4" x14ac:dyDescent="0.2">
      <c r="C3768" s="16"/>
      <c r="D3768" s="16"/>
    </row>
    <row r="3769" spans="3:4" x14ac:dyDescent="0.2">
      <c r="C3769" s="16"/>
      <c r="D3769" s="16"/>
    </row>
    <row r="3770" spans="3:4" x14ac:dyDescent="0.2">
      <c r="C3770" s="16"/>
      <c r="D3770" s="16"/>
    </row>
    <row r="3771" spans="3:4" x14ac:dyDescent="0.2">
      <c r="C3771" s="16"/>
      <c r="D3771" s="16"/>
    </row>
    <row r="3772" spans="3:4" x14ac:dyDescent="0.2">
      <c r="C3772" s="16"/>
      <c r="D3772" s="16"/>
    </row>
    <row r="3773" spans="3:4" x14ac:dyDescent="0.2">
      <c r="C3773" s="16"/>
      <c r="D3773" s="16"/>
    </row>
    <row r="3774" spans="3:4" x14ac:dyDescent="0.2">
      <c r="C3774" s="16"/>
      <c r="D3774" s="16"/>
    </row>
    <row r="3775" spans="3:4" x14ac:dyDescent="0.2">
      <c r="C3775" s="16"/>
      <c r="D3775" s="16"/>
    </row>
    <row r="3776" spans="3:4" x14ac:dyDescent="0.2">
      <c r="C3776" s="16"/>
      <c r="D3776" s="16"/>
    </row>
    <row r="3777" spans="3:4" x14ac:dyDescent="0.2">
      <c r="C3777" s="16"/>
      <c r="D3777" s="16"/>
    </row>
    <row r="3778" spans="3:4" x14ac:dyDescent="0.2">
      <c r="C3778" s="16"/>
      <c r="D3778" s="16"/>
    </row>
    <row r="3779" spans="3:4" x14ac:dyDescent="0.2">
      <c r="C3779" s="16"/>
      <c r="D3779" s="16"/>
    </row>
    <row r="3780" spans="3:4" x14ac:dyDescent="0.2">
      <c r="C3780" s="16"/>
      <c r="D3780" s="16"/>
    </row>
    <row r="3781" spans="3:4" x14ac:dyDescent="0.2">
      <c r="C3781" s="16"/>
      <c r="D3781" s="16"/>
    </row>
    <row r="3782" spans="3:4" x14ac:dyDescent="0.2">
      <c r="C3782" s="16"/>
      <c r="D3782" s="16"/>
    </row>
    <row r="3783" spans="3:4" x14ac:dyDescent="0.2">
      <c r="C3783" s="16"/>
      <c r="D3783" s="16"/>
    </row>
    <row r="3784" spans="3:4" x14ac:dyDescent="0.2">
      <c r="C3784" s="16"/>
      <c r="D3784" s="16"/>
    </row>
    <row r="3785" spans="3:4" x14ac:dyDescent="0.2">
      <c r="C3785" s="16"/>
      <c r="D3785" s="16"/>
    </row>
    <row r="3786" spans="3:4" x14ac:dyDescent="0.2">
      <c r="C3786" s="16"/>
      <c r="D3786" s="16"/>
    </row>
    <row r="3787" spans="3:4" x14ac:dyDescent="0.2">
      <c r="C3787" s="16"/>
      <c r="D3787" s="16"/>
    </row>
    <row r="3788" spans="3:4" x14ac:dyDescent="0.2">
      <c r="C3788" s="16"/>
      <c r="D3788" s="16"/>
    </row>
    <row r="3789" spans="3:4" x14ac:dyDescent="0.2">
      <c r="C3789" s="16"/>
      <c r="D3789" s="16"/>
    </row>
    <row r="3790" spans="3:4" x14ac:dyDescent="0.2">
      <c r="C3790" s="16"/>
      <c r="D3790" s="16"/>
    </row>
    <row r="3791" spans="3:4" x14ac:dyDescent="0.2">
      <c r="C3791" s="16"/>
      <c r="D3791" s="16"/>
    </row>
    <row r="3792" spans="3:4" x14ac:dyDescent="0.2">
      <c r="C3792" s="16"/>
      <c r="D3792" s="16"/>
    </row>
    <row r="3793" spans="3:4" x14ac:dyDescent="0.2">
      <c r="C3793" s="16"/>
      <c r="D3793" s="16"/>
    </row>
    <row r="3794" spans="3:4" x14ac:dyDescent="0.2">
      <c r="C3794" s="16"/>
      <c r="D3794" s="16"/>
    </row>
    <row r="3795" spans="3:4" x14ac:dyDescent="0.2">
      <c r="C3795" s="16"/>
      <c r="D3795" s="16"/>
    </row>
    <row r="3796" spans="3:4" x14ac:dyDescent="0.2">
      <c r="C3796" s="16"/>
      <c r="D3796" s="16"/>
    </row>
    <row r="3797" spans="3:4" x14ac:dyDescent="0.2">
      <c r="C3797" s="16"/>
      <c r="D3797" s="16"/>
    </row>
    <row r="3798" spans="3:4" x14ac:dyDescent="0.2">
      <c r="C3798" s="16"/>
      <c r="D3798" s="16"/>
    </row>
    <row r="3799" spans="3:4" x14ac:dyDescent="0.2">
      <c r="C3799" s="16"/>
      <c r="D3799" s="16"/>
    </row>
    <row r="3800" spans="3:4" x14ac:dyDescent="0.2">
      <c r="C3800" s="16"/>
      <c r="D3800" s="16"/>
    </row>
    <row r="3801" spans="3:4" x14ac:dyDescent="0.2">
      <c r="C3801" s="16"/>
      <c r="D3801" s="16"/>
    </row>
    <row r="3802" spans="3:4" x14ac:dyDescent="0.2">
      <c r="C3802" s="16"/>
      <c r="D3802" s="16"/>
    </row>
    <row r="3803" spans="3:4" x14ac:dyDescent="0.2">
      <c r="C3803" s="16"/>
      <c r="D3803" s="16"/>
    </row>
    <row r="3804" spans="3:4" x14ac:dyDescent="0.2">
      <c r="C3804" s="16"/>
      <c r="D3804" s="16"/>
    </row>
    <row r="3805" spans="3:4" x14ac:dyDescent="0.2">
      <c r="C3805" s="16"/>
      <c r="D3805" s="16"/>
    </row>
    <row r="3806" spans="3:4" x14ac:dyDescent="0.2">
      <c r="C3806" s="16"/>
      <c r="D3806" s="16"/>
    </row>
    <row r="3807" spans="3:4" x14ac:dyDescent="0.2">
      <c r="C3807" s="16"/>
      <c r="D3807" s="16"/>
    </row>
    <row r="3808" spans="3:4" x14ac:dyDescent="0.2">
      <c r="C3808" s="16"/>
      <c r="D3808" s="16"/>
    </row>
    <row r="3809" spans="3:4" x14ac:dyDescent="0.2">
      <c r="C3809" s="16"/>
      <c r="D3809" s="16"/>
    </row>
    <row r="3810" spans="3:4" x14ac:dyDescent="0.2">
      <c r="C3810" s="16"/>
      <c r="D3810" s="16"/>
    </row>
    <row r="3811" spans="3:4" x14ac:dyDescent="0.2">
      <c r="C3811" s="16"/>
      <c r="D3811" s="16"/>
    </row>
    <row r="3812" spans="3:4" x14ac:dyDescent="0.2">
      <c r="C3812" s="16"/>
      <c r="D3812" s="16"/>
    </row>
    <row r="3813" spans="3:4" x14ac:dyDescent="0.2">
      <c r="C3813" s="16"/>
      <c r="D3813" s="16"/>
    </row>
    <row r="3814" spans="3:4" x14ac:dyDescent="0.2">
      <c r="C3814" s="16"/>
      <c r="D3814" s="16"/>
    </row>
    <row r="3815" spans="3:4" x14ac:dyDescent="0.2">
      <c r="C3815" s="16"/>
      <c r="D3815" s="16"/>
    </row>
    <row r="3816" spans="3:4" x14ac:dyDescent="0.2">
      <c r="C3816" s="16"/>
      <c r="D3816" s="16"/>
    </row>
    <row r="3817" spans="3:4" x14ac:dyDescent="0.2">
      <c r="C3817" s="16"/>
      <c r="D3817" s="16"/>
    </row>
    <row r="3818" spans="3:4" x14ac:dyDescent="0.2">
      <c r="C3818" s="16"/>
      <c r="D3818" s="16"/>
    </row>
    <row r="3819" spans="3:4" x14ac:dyDescent="0.2">
      <c r="C3819" s="16"/>
      <c r="D3819" s="16"/>
    </row>
    <row r="3820" spans="3:4" x14ac:dyDescent="0.2">
      <c r="C3820" s="16"/>
      <c r="D3820" s="16"/>
    </row>
    <row r="3821" spans="3:4" x14ac:dyDescent="0.2">
      <c r="C3821" s="16"/>
      <c r="D3821" s="16"/>
    </row>
    <row r="3822" spans="3:4" x14ac:dyDescent="0.2">
      <c r="C3822" s="16"/>
      <c r="D3822" s="16"/>
    </row>
    <row r="3823" spans="3:4" x14ac:dyDescent="0.2">
      <c r="C3823" s="16"/>
      <c r="D3823" s="16"/>
    </row>
    <row r="3824" spans="3:4" x14ac:dyDescent="0.2">
      <c r="C3824" s="16"/>
      <c r="D3824" s="16"/>
    </row>
    <row r="3825" spans="3:4" x14ac:dyDescent="0.2">
      <c r="C3825" s="16"/>
      <c r="D3825" s="16"/>
    </row>
    <row r="3826" spans="3:4" x14ac:dyDescent="0.2">
      <c r="C3826" s="16"/>
      <c r="D3826" s="16"/>
    </row>
    <row r="3827" spans="3:4" x14ac:dyDescent="0.2">
      <c r="C3827" s="16"/>
      <c r="D3827" s="16"/>
    </row>
    <row r="3828" spans="3:4" x14ac:dyDescent="0.2">
      <c r="C3828" s="16"/>
      <c r="D3828" s="16"/>
    </row>
    <row r="3829" spans="3:4" x14ac:dyDescent="0.2">
      <c r="C3829" s="16"/>
      <c r="D3829" s="16"/>
    </row>
    <row r="3830" spans="3:4" x14ac:dyDescent="0.2">
      <c r="C3830" s="16"/>
      <c r="D3830" s="16"/>
    </row>
    <row r="3831" spans="3:4" x14ac:dyDescent="0.2">
      <c r="C3831" s="16"/>
      <c r="D3831" s="16"/>
    </row>
    <row r="3832" spans="3:4" x14ac:dyDescent="0.2">
      <c r="C3832" s="16"/>
      <c r="D3832" s="16"/>
    </row>
    <row r="3833" spans="3:4" x14ac:dyDescent="0.2">
      <c r="C3833" s="16"/>
      <c r="D3833" s="16"/>
    </row>
    <row r="3834" spans="3:4" x14ac:dyDescent="0.2">
      <c r="C3834" s="16"/>
      <c r="D3834" s="16"/>
    </row>
    <row r="3835" spans="3:4" x14ac:dyDescent="0.2">
      <c r="C3835" s="16"/>
      <c r="D3835" s="16"/>
    </row>
    <row r="3836" spans="3:4" x14ac:dyDescent="0.2">
      <c r="C3836" s="16"/>
      <c r="D3836" s="16"/>
    </row>
    <row r="3837" spans="3:4" x14ac:dyDescent="0.2">
      <c r="C3837" s="16"/>
      <c r="D3837" s="16"/>
    </row>
    <row r="3838" spans="3:4" x14ac:dyDescent="0.2">
      <c r="C3838" s="16"/>
      <c r="D3838" s="16"/>
    </row>
    <row r="3839" spans="3:4" x14ac:dyDescent="0.2">
      <c r="C3839" s="16"/>
      <c r="D3839" s="16"/>
    </row>
    <row r="3840" spans="3:4" x14ac:dyDescent="0.2">
      <c r="C3840" s="16"/>
      <c r="D3840" s="16"/>
    </row>
    <row r="3841" spans="3:4" x14ac:dyDescent="0.2">
      <c r="C3841" s="16"/>
      <c r="D3841" s="16"/>
    </row>
    <row r="3842" spans="3:4" x14ac:dyDescent="0.2">
      <c r="C3842" s="16"/>
      <c r="D3842" s="16"/>
    </row>
    <row r="3843" spans="3:4" x14ac:dyDescent="0.2">
      <c r="C3843" s="16"/>
      <c r="D3843" s="16"/>
    </row>
    <row r="3844" spans="3:4" x14ac:dyDescent="0.2">
      <c r="C3844" s="16"/>
      <c r="D3844" s="16"/>
    </row>
    <row r="3845" spans="3:4" x14ac:dyDescent="0.2">
      <c r="C3845" s="16"/>
      <c r="D3845" s="16"/>
    </row>
    <row r="3846" spans="3:4" x14ac:dyDescent="0.2">
      <c r="C3846" s="16"/>
      <c r="D3846" s="16"/>
    </row>
    <row r="3847" spans="3:4" x14ac:dyDescent="0.2">
      <c r="C3847" s="16"/>
      <c r="D3847" s="16"/>
    </row>
    <row r="3848" spans="3:4" x14ac:dyDescent="0.2">
      <c r="C3848" s="16"/>
      <c r="D3848" s="16"/>
    </row>
    <row r="3849" spans="3:4" x14ac:dyDescent="0.2">
      <c r="C3849" s="16"/>
      <c r="D3849" s="16"/>
    </row>
    <row r="3850" spans="3:4" x14ac:dyDescent="0.2">
      <c r="C3850" s="16"/>
      <c r="D3850" s="16"/>
    </row>
    <row r="3851" spans="3:4" x14ac:dyDescent="0.2">
      <c r="C3851" s="16"/>
      <c r="D3851" s="16"/>
    </row>
    <row r="3852" spans="3:4" x14ac:dyDescent="0.2">
      <c r="C3852" s="16"/>
      <c r="D3852" s="16"/>
    </row>
    <row r="3853" spans="3:4" x14ac:dyDescent="0.2">
      <c r="C3853" s="16"/>
      <c r="D3853" s="16"/>
    </row>
    <row r="3854" spans="3:4" x14ac:dyDescent="0.2">
      <c r="C3854" s="16"/>
      <c r="D3854" s="16"/>
    </row>
    <row r="3855" spans="3:4" x14ac:dyDescent="0.2">
      <c r="C3855" s="16"/>
      <c r="D3855" s="16"/>
    </row>
    <row r="3856" spans="3:4" x14ac:dyDescent="0.2">
      <c r="C3856" s="16"/>
      <c r="D3856" s="16"/>
    </row>
    <row r="3857" spans="3:4" x14ac:dyDescent="0.2">
      <c r="C3857" s="16"/>
      <c r="D3857" s="16"/>
    </row>
    <row r="3858" spans="3:4" x14ac:dyDescent="0.2">
      <c r="C3858" s="16"/>
      <c r="D3858" s="16"/>
    </row>
    <row r="3859" spans="3:4" x14ac:dyDescent="0.2">
      <c r="C3859" s="16"/>
      <c r="D3859" s="16"/>
    </row>
    <row r="3860" spans="3:4" x14ac:dyDescent="0.2">
      <c r="C3860" s="16"/>
      <c r="D3860" s="16"/>
    </row>
    <row r="3861" spans="3:4" x14ac:dyDescent="0.2">
      <c r="C3861" s="16"/>
      <c r="D3861" s="16"/>
    </row>
    <row r="3862" spans="3:4" x14ac:dyDescent="0.2">
      <c r="C3862" s="16"/>
      <c r="D3862" s="16"/>
    </row>
    <row r="3863" spans="3:4" x14ac:dyDescent="0.2">
      <c r="C3863" s="16"/>
      <c r="D3863" s="16"/>
    </row>
    <row r="3864" spans="3:4" x14ac:dyDescent="0.2">
      <c r="C3864" s="16"/>
      <c r="D3864" s="16"/>
    </row>
    <row r="3865" spans="3:4" x14ac:dyDescent="0.2">
      <c r="C3865" s="16"/>
      <c r="D3865" s="16"/>
    </row>
    <row r="3866" spans="3:4" x14ac:dyDescent="0.2">
      <c r="C3866" s="16"/>
      <c r="D3866" s="16"/>
    </row>
    <row r="3867" spans="3:4" x14ac:dyDescent="0.2">
      <c r="C3867" s="16"/>
      <c r="D3867" s="16"/>
    </row>
    <row r="3868" spans="3:4" x14ac:dyDescent="0.2">
      <c r="C3868" s="16"/>
      <c r="D3868" s="16"/>
    </row>
    <row r="3869" spans="3:4" x14ac:dyDescent="0.2">
      <c r="C3869" s="16"/>
      <c r="D3869" s="16"/>
    </row>
    <row r="3870" spans="3:4" x14ac:dyDescent="0.2">
      <c r="C3870" s="16"/>
      <c r="D3870" s="16"/>
    </row>
    <row r="3871" spans="3:4" x14ac:dyDescent="0.2">
      <c r="C3871" s="16"/>
      <c r="D3871" s="16"/>
    </row>
    <row r="3872" spans="3:4" x14ac:dyDescent="0.2">
      <c r="C3872" s="16"/>
      <c r="D3872" s="16"/>
    </row>
    <row r="3873" spans="3:4" x14ac:dyDescent="0.2">
      <c r="C3873" s="16"/>
      <c r="D3873" s="16"/>
    </row>
    <row r="3874" spans="3:4" x14ac:dyDescent="0.2">
      <c r="C3874" s="16"/>
      <c r="D3874" s="16"/>
    </row>
    <row r="3875" spans="3:4" x14ac:dyDescent="0.2">
      <c r="C3875" s="16"/>
      <c r="D3875" s="16"/>
    </row>
    <row r="3876" spans="3:4" x14ac:dyDescent="0.2">
      <c r="C3876" s="16"/>
      <c r="D3876" s="16"/>
    </row>
    <row r="3877" spans="3:4" x14ac:dyDescent="0.2">
      <c r="C3877" s="16"/>
      <c r="D3877" s="16"/>
    </row>
    <row r="3878" spans="3:4" x14ac:dyDescent="0.2">
      <c r="C3878" s="16"/>
      <c r="D3878" s="16"/>
    </row>
    <row r="3879" spans="3:4" x14ac:dyDescent="0.2">
      <c r="C3879" s="16"/>
      <c r="D3879" s="16"/>
    </row>
    <row r="3880" spans="3:4" x14ac:dyDescent="0.2">
      <c r="C3880" s="16"/>
      <c r="D3880" s="16"/>
    </row>
    <row r="3881" spans="3:4" x14ac:dyDescent="0.2">
      <c r="C3881" s="16"/>
      <c r="D3881" s="16"/>
    </row>
    <row r="3882" spans="3:4" x14ac:dyDescent="0.2">
      <c r="C3882" s="16"/>
      <c r="D3882" s="16"/>
    </row>
    <row r="3883" spans="3:4" x14ac:dyDescent="0.2">
      <c r="C3883" s="16"/>
      <c r="D3883" s="16"/>
    </row>
    <row r="3884" spans="3:4" x14ac:dyDescent="0.2">
      <c r="C3884" s="16"/>
      <c r="D3884" s="16"/>
    </row>
    <row r="3885" spans="3:4" x14ac:dyDescent="0.2">
      <c r="C3885" s="16"/>
      <c r="D3885" s="16"/>
    </row>
    <row r="3886" spans="3:4" x14ac:dyDescent="0.2">
      <c r="C3886" s="16"/>
      <c r="D3886" s="16"/>
    </row>
    <row r="3887" spans="3:4" x14ac:dyDescent="0.2">
      <c r="C3887" s="16"/>
      <c r="D3887" s="16"/>
    </row>
    <row r="3888" spans="3:4" x14ac:dyDescent="0.2">
      <c r="C3888" s="16"/>
      <c r="D3888" s="16"/>
    </row>
    <row r="3889" spans="3:4" x14ac:dyDescent="0.2">
      <c r="C3889" s="16"/>
      <c r="D3889" s="16"/>
    </row>
    <row r="3890" spans="3:4" x14ac:dyDescent="0.2">
      <c r="C3890" s="16"/>
      <c r="D3890" s="16"/>
    </row>
    <row r="3891" spans="3:4" x14ac:dyDescent="0.2">
      <c r="C3891" s="16"/>
      <c r="D3891" s="16"/>
    </row>
    <row r="3892" spans="3:4" x14ac:dyDescent="0.2">
      <c r="C3892" s="16"/>
      <c r="D3892" s="16"/>
    </row>
    <row r="3893" spans="3:4" x14ac:dyDescent="0.2">
      <c r="C3893" s="16"/>
      <c r="D3893" s="16"/>
    </row>
    <row r="3894" spans="3:4" x14ac:dyDescent="0.2">
      <c r="C3894" s="16"/>
      <c r="D3894" s="16"/>
    </row>
    <row r="3895" spans="3:4" x14ac:dyDescent="0.2">
      <c r="C3895" s="16"/>
      <c r="D3895" s="16"/>
    </row>
    <row r="3896" spans="3:4" x14ac:dyDescent="0.2">
      <c r="C3896" s="16"/>
      <c r="D3896" s="16"/>
    </row>
    <row r="3897" spans="3:4" x14ac:dyDescent="0.2">
      <c r="C3897" s="16"/>
      <c r="D3897" s="16"/>
    </row>
    <row r="3898" spans="3:4" x14ac:dyDescent="0.2">
      <c r="C3898" s="16"/>
      <c r="D3898" s="16"/>
    </row>
    <row r="3899" spans="3:4" x14ac:dyDescent="0.2">
      <c r="C3899" s="16"/>
      <c r="D3899" s="16"/>
    </row>
    <row r="3900" spans="3:4" x14ac:dyDescent="0.2">
      <c r="C3900" s="16"/>
      <c r="D3900" s="16"/>
    </row>
    <row r="3901" spans="3:4" x14ac:dyDescent="0.2">
      <c r="C3901" s="16"/>
      <c r="D3901" s="16"/>
    </row>
    <row r="3902" spans="3:4" x14ac:dyDescent="0.2">
      <c r="C3902" s="16"/>
      <c r="D3902" s="16"/>
    </row>
    <row r="3903" spans="3:4" x14ac:dyDescent="0.2">
      <c r="C3903" s="16"/>
      <c r="D3903" s="16"/>
    </row>
    <row r="3904" spans="3:4" x14ac:dyDescent="0.2">
      <c r="C3904" s="16"/>
      <c r="D3904" s="16"/>
    </row>
    <row r="3905" spans="3:4" x14ac:dyDescent="0.2">
      <c r="C3905" s="16"/>
      <c r="D3905" s="16"/>
    </row>
    <row r="3906" spans="3:4" x14ac:dyDescent="0.2">
      <c r="C3906" s="16"/>
      <c r="D3906" s="16"/>
    </row>
    <row r="3907" spans="3:4" x14ac:dyDescent="0.2">
      <c r="C3907" s="16"/>
      <c r="D3907" s="16"/>
    </row>
    <row r="3908" spans="3:4" x14ac:dyDescent="0.2">
      <c r="C3908" s="16"/>
      <c r="D3908" s="16"/>
    </row>
    <row r="3909" spans="3:4" x14ac:dyDescent="0.2">
      <c r="C3909" s="16"/>
      <c r="D3909" s="16"/>
    </row>
    <row r="3910" spans="3:4" x14ac:dyDescent="0.2">
      <c r="C3910" s="16"/>
      <c r="D3910" s="16"/>
    </row>
    <row r="3911" spans="3:4" x14ac:dyDescent="0.2">
      <c r="C3911" s="16"/>
      <c r="D3911" s="16"/>
    </row>
    <row r="3912" spans="3:4" x14ac:dyDescent="0.2">
      <c r="C3912" s="16"/>
      <c r="D3912" s="16"/>
    </row>
    <row r="3913" spans="3:4" x14ac:dyDescent="0.2">
      <c r="C3913" s="16"/>
      <c r="D3913" s="16"/>
    </row>
    <row r="3914" spans="3:4" x14ac:dyDescent="0.2">
      <c r="C3914" s="16"/>
      <c r="D3914" s="16"/>
    </row>
    <row r="3915" spans="3:4" x14ac:dyDescent="0.2">
      <c r="C3915" s="16"/>
      <c r="D3915" s="16"/>
    </row>
    <row r="3916" spans="3:4" x14ac:dyDescent="0.2">
      <c r="C3916" s="16"/>
      <c r="D3916" s="16"/>
    </row>
    <row r="3917" spans="3:4" x14ac:dyDescent="0.2">
      <c r="C3917" s="16"/>
      <c r="D3917" s="16"/>
    </row>
    <row r="3918" spans="3:4" x14ac:dyDescent="0.2">
      <c r="C3918" s="16"/>
      <c r="D3918" s="16"/>
    </row>
    <row r="3919" spans="3:4" x14ac:dyDescent="0.2">
      <c r="C3919" s="16"/>
      <c r="D3919" s="16"/>
    </row>
    <row r="3920" spans="3:4" x14ac:dyDescent="0.2">
      <c r="C3920" s="16"/>
      <c r="D3920" s="16"/>
    </row>
    <row r="3921" spans="3:4" x14ac:dyDescent="0.2">
      <c r="C3921" s="16"/>
      <c r="D3921" s="16"/>
    </row>
    <row r="3922" spans="3:4" x14ac:dyDescent="0.2">
      <c r="C3922" s="16"/>
      <c r="D3922" s="16"/>
    </row>
    <row r="3923" spans="3:4" x14ac:dyDescent="0.2">
      <c r="C3923" s="16"/>
      <c r="D3923" s="16"/>
    </row>
    <row r="3924" spans="3:4" x14ac:dyDescent="0.2">
      <c r="C3924" s="16"/>
      <c r="D3924" s="16"/>
    </row>
    <row r="3925" spans="3:4" x14ac:dyDescent="0.2">
      <c r="C3925" s="16"/>
      <c r="D3925" s="16"/>
    </row>
    <row r="3926" spans="3:4" x14ac:dyDescent="0.2">
      <c r="C3926" s="16"/>
      <c r="D3926" s="16"/>
    </row>
    <row r="3927" spans="3:4" x14ac:dyDescent="0.2">
      <c r="C3927" s="16"/>
      <c r="D3927" s="16"/>
    </row>
    <row r="3928" spans="3:4" x14ac:dyDescent="0.2">
      <c r="C3928" s="16"/>
      <c r="D3928" s="16"/>
    </row>
    <row r="3929" spans="3:4" x14ac:dyDescent="0.2">
      <c r="C3929" s="16"/>
      <c r="D3929" s="16"/>
    </row>
    <row r="3930" spans="3:4" x14ac:dyDescent="0.2">
      <c r="C3930" s="16"/>
      <c r="D3930" s="16"/>
    </row>
    <row r="3931" spans="3:4" x14ac:dyDescent="0.2">
      <c r="C3931" s="16"/>
      <c r="D3931" s="16"/>
    </row>
    <row r="3932" spans="3:4" x14ac:dyDescent="0.2">
      <c r="C3932" s="16"/>
      <c r="D3932" s="16"/>
    </row>
    <row r="3933" spans="3:4" x14ac:dyDescent="0.2">
      <c r="C3933" s="16"/>
      <c r="D3933" s="16"/>
    </row>
    <row r="3934" spans="3:4" x14ac:dyDescent="0.2">
      <c r="C3934" s="16"/>
      <c r="D3934" s="16"/>
    </row>
    <row r="3935" spans="3:4" x14ac:dyDescent="0.2">
      <c r="C3935" s="16"/>
      <c r="D3935" s="16"/>
    </row>
    <row r="3936" spans="3:4" x14ac:dyDescent="0.2">
      <c r="C3936" s="16"/>
      <c r="D3936" s="16"/>
    </row>
    <row r="3937" spans="3:4" x14ac:dyDescent="0.2">
      <c r="C3937" s="16"/>
      <c r="D3937" s="16"/>
    </row>
    <row r="3938" spans="3:4" x14ac:dyDescent="0.2">
      <c r="C3938" s="16"/>
      <c r="D3938" s="16"/>
    </row>
    <row r="3939" spans="3:4" x14ac:dyDescent="0.2">
      <c r="C3939" s="16"/>
      <c r="D3939" s="16"/>
    </row>
    <row r="3940" spans="3:4" x14ac:dyDescent="0.2">
      <c r="C3940" s="16"/>
      <c r="D3940" s="16"/>
    </row>
    <row r="3941" spans="3:4" x14ac:dyDescent="0.2">
      <c r="C3941" s="16"/>
      <c r="D3941" s="16"/>
    </row>
    <row r="3942" spans="3:4" x14ac:dyDescent="0.2">
      <c r="C3942" s="16"/>
      <c r="D3942" s="16"/>
    </row>
    <row r="3943" spans="3:4" x14ac:dyDescent="0.2">
      <c r="C3943" s="16"/>
      <c r="D3943" s="16"/>
    </row>
    <row r="3944" spans="3:4" x14ac:dyDescent="0.2">
      <c r="C3944" s="16"/>
      <c r="D3944" s="16"/>
    </row>
    <row r="3945" spans="3:4" x14ac:dyDescent="0.2">
      <c r="C3945" s="16"/>
      <c r="D3945" s="16"/>
    </row>
    <row r="3946" spans="3:4" x14ac:dyDescent="0.2">
      <c r="C3946" s="16"/>
      <c r="D3946" s="16"/>
    </row>
    <row r="3947" spans="3:4" x14ac:dyDescent="0.2">
      <c r="C3947" s="16"/>
      <c r="D3947" s="16"/>
    </row>
    <row r="3948" spans="3:4" x14ac:dyDescent="0.2">
      <c r="C3948" s="16"/>
      <c r="D3948" s="16"/>
    </row>
    <row r="3949" spans="3:4" x14ac:dyDescent="0.2">
      <c r="C3949" s="16"/>
      <c r="D3949" s="16"/>
    </row>
    <row r="3950" spans="3:4" x14ac:dyDescent="0.2">
      <c r="C3950" s="16"/>
      <c r="D3950" s="16"/>
    </row>
    <row r="3951" spans="3:4" x14ac:dyDescent="0.2">
      <c r="C3951" s="16"/>
      <c r="D3951" s="16"/>
    </row>
    <row r="3952" spans="3:4" x14ac:dyDescent="0.2">
      <c r="C3952" s="16"/>
      <c r="D3952" s="16"/>
    </row>
    <row r="3953" spans="3:4" x14ac:dyDescent="0.2">
      <c r="C3953" s="16"/>
      <c r="D3953" s="16"/>
    </row>
    <row r="3954" spans="3:4" x14ac:dyDescent="0.2">
      <c r="C3954" s="16"/>
      <c r="D3954" s="16"/>
    </row>
    <row r="3955" spans="3:4" x14ac:dyDescent="0.2">
      <c r="C3955" s="16"/>
      <c r="D3955" s="16"/>
    </row>
    <row r="3956" spans="3:4" x14ac:dyDescent="0.2">
      <c r="C3956" s="16"/>
      <c r="D3956" s="16"/>
    </row>
    <row r="3957" spans="3:4" x14ac:dyDescent="0.2">
      <c r="C3957" s="16"/>
      <c r="D3957" s="16"/>
    </row>
    <row r="3958" spans="3:4" x14ac:dyDescent="0.2">
      <c r="C3958" s="16"/>
      <c r="D3958" s="16"/>
    </row>
    <row r="3959" spans="3:4" x14ac:dyDescent="0.2">
      <c r="C3959" s="16"/>
      <c r="D3959" s="16"/>
    </row>
    <row r="3960" spans="3:4" x14ac:dyDescent="0.2">
      <c r="C3960" s="16"/>
      <c r="D3960" s="16"/>
    </row>
    <row r="3961" spans="3:4" x14ac:dyDescent="0.2">
      <c r="C3961" s="16"/>
      <c r="D3961" s="16"/>
    </row>
    <row r="3962" spans="3:4" x14ac:dyDescent="0.2">
      <c r="C3962" s="16"/>
      <c r="D3962" s="16"/>
    </row>
    <row r="3963" spans="3:4" x14ac:dyDescent="0.2">
      <c r="C3963" s="16"/>
      <c r="D3963" s="16"/>
    </row>
    <row r="3964" spans="3:4" x14ac:dyDescent="0.2">
      <c r="C3964" s="16"/>
      <c r="D3964" s="16"/>
    </row>
    <row r="3965" spans="3:4" x14ac:dyDescent="0.2">
      <c r="C3965" s="16"/>
      <c r="D3965" s="16"/>
    </row>
    <row r="3966" spans="3:4" x14ac:dyDescent="0.2">
      <c r="C3966" s="16"/>
      <c r="D3966" s="16"/>
    </row>
    <row r="3967" spans="3:4" x14ac:dyDescent="0.2">
      <c r="C3967" s="16"/>
      <c r="D3967" s="16"/>
    </row>
    <row r="3968" spans="3:4" x14ac:dyDescent="0.2">
      <c r="C3968" s="16"/>
      <c r="D3968" s="16"/>
    </row>
    <row r="3969" spans="3:4" x14ac:dyDescent="0.2">
      <c r="C3969" s="16"/>
      <c r="D3969" s="16"/>
    </row>
    <row r="3970" spans="3:4" x14ac:dyDescent="0.2">
      <c r="C3970" s="16"/>
      <c r="D3970" s="16"/>
    </row>
    <row r="3971" spans="3:4" x14ac:dyDescent="0.2">
      <c r="C3971" s="16"/>
      <c r="D3971" s="16"/>
    </row>
    <row r="3972" spans="3:4" x14ac:dyDescent="0.2">
      <c r="C3972" s="16"/>
      <c r="D3972" s="16"/>
    </row>
    <row r="3973" spans="3:4" x14ac:dyDescent="0.2">
      <c r="C3973" s="16"/>
      <c r="D3973" s="16"/>
    </row>
    <row r="3974" spans="3:4" x14ac:dyDescent="0.2">
      <c r="C3974" s="16"/>
      <c r="D3974" s="16"/>
    </row>
    <row r="3975" spans="3:4" x14ac:dyDescent="0.2">
      <c r="C3975" s="16"/>
      <c r="D3975" s="16"/>
    </row>
    <row r="3976" spans="3:4" x14ac:dyDescent="0.2">
      <c r="C3976" s="16"/>
      <c r="D3976" s="16"/>
    </row>
    <row r="3977" spans="3:4" x14ac:dyDescent="0.2">
      <c r="C3977" s="16"/>
      <c r="D3977" s="16"/>
    </row>
    <row r="3978" spans="3:4" x14ac:dyDescent="0.2">
      <c r="C3978" s="16"/>
      <c r="D3978" s="16"/>
    </row>
    <row r="3979" spans="3:4" x14ac:dyDescent="0.2">
      <c r="C3979" s="16"/>
      <c r="D3979" s="16"/>
    </row>
    <row r="3980" spans="3:4" x14ac:dyDescent="0.2">
      <c r="C3980" s="16"/>
      <c r="D3980" s="16"/>
    </row>
    <row r="3981" spans="3:4" x14ac:dyDescent="0.2">
      <c r="C3981" s="16"/>
      <c r="D3981" s="16"/>
    </row>
    <row r="3982" spans="3:4" x14ac:dyDescent="0.2">
      <c r="C3982" s="16"/>
      <c r="D3982" s="16"/>
    </row>
    <row r="3983" spans="3:4" x14ac:dyDescent="0.2">
      <c r="C3983" s="16"/>
      <c r="D3983" s="16"/>
    </row>
    <row r="3984" spans="3:4" x14ac:dyDescent="0.2">
      <c r="C3984" s="16"/>
      <c r="D3984" s="16"/>
    </row>
    <row r="3985" spans="3:4" x14ac:dyDescent="0.2">
      <c r="C3985" s="16"/>
      <c r="D3985" s="16"/>
    </row>
    <row r="3986" spans="3:4" x14ac:dyDescent="0.2">
      <c r="C3986" s="16"/>
      <c r="D3986" s="16"/>
    </row>
    <row r="3987" spans="3:4" x14ac:dyDescent="0.2">
      <c r="C3987" s="16"/>
      <c r="D3987" s="16"/>
    </row>
    <row r="3988" spans="3:4" x14ac:dyDescent="0.2">
      <c r="C3988" s="16"/>
      <c r="D3988" s="16"/>
    </row>
    <row r="3989" spans="3:4" x14ac:dyDescent="0.2">
      <c r="C3989" s="16"/>
      <c r="D3989" s="16"/>
    </row>
    <row r="3990" spans="3:4" x14ac:dyDescent="0.2">
      <c r="C3990" s="16"/>
      <c r="D3990" s="16"/>
    </row>
    <row r="3991" spans="3:4" x14ac:dyDescent="0.2">
      <c r="C3991" s="16"/>
      <c r="D3991" s="16"/>
    </row>
    <row r="3992" spans="3:4" x14ac:dyDescent="0.2">
      <c r="C3992" s="16"/>
      <c r="D3992" s="16"/>
    </row>
    <row r="3993" spans="3:4" x14ac:dyDescent="0.2">
      <c r="C3993" s="16"/>
      <c r="D3993" s="16"/>
    </row>
    <row r="3994" spans="3:4" x14ac:dyDescent="0.2">
      <c r="C3994" s="16"/>
      <c r="D3994" s="16"/>
    </row>
    <row r="3995" spans="3:4" x14ac:dyDescent="0.2">
      <c r="C3995" s="16"/>
      <c r="D3995" s="16"/>
    </row>
    <row r="3996" spans="3:4" x14ac:dyDescent="0.2">
      <c r="C3996" s="16"/>
      <c r="D3996" s="16"/>
    </row>
    <row r="3997" spans="3:4" x14ac:dyDescent="0.2">
      <c r="C3997" s="16"/>
      <c r="D3997" s="16"/>
    </row>
    <row r="3998" spans="3:4" x14ac:dyDescent="0.2">
      <c r="C3998" s="16"/>
      <c r="D3998" s="16"/>
    </row>
    <row r="3999" spans="3:4" x14ac:dyDescent="0.2">
      <c r="C3999" s="16"/>
      <c r="D3999" s="16"/>
    </row>
  </sheetData>
  <protectedRanges>
    <protectedRange sqref="A424:D426" name="Range1"/>
  </protectedRanges>
  <sortState xmlns:xlrd2="http://schemas.microsoft.com/office/spreadsheetml/2017/richdata2" ref="A21:AD433">
    <sortCondition ref="C21:C433"/>
  </sortState>
  <phoneticPr fontId="8" type="noConversion"/>
  <hyperlinks>
    <hyperlink ref="H1127" r:id="rId1" display="http://vsolj.cetus-net.org/bulletin.html" xr:uid="{00000000-0004-0000-0000-000000000000}"/>
    <hyperlink ref="H64899" r:id="rId2" display="http://vsolj.cetus-net.org/bulletin.html" xr:uid="{00000000-0004-0000-0000-000001000000}"/>
    <hyperlink ref="H64892" r:id="rId3" display="https://www.aavso.org/ejaavso" xr:uid="{00000000-0004-0000-0000-000002000000}"/>
    <hyperlink ref="AP1043" r:id="rId4" display="http://cdsbib.u-strasbg.fr/cgi-bin/cdsbib?1990RMxAA..21..381G" xr:uid="{00000000-0004-0000-0000-000003000000}"/>
    <hyperlink ref="AP1047" r:id="rId5" display="http://cdsbib.u-strasbg.fr/cgi-bin/cdsbib?1990RMxAA..21..381G" xr:uid="{00000000-0004-0000-0000-000004000000}"/>
    <hyperlink ref="AP1046" r:id="rId6" display="http://cdsbib.u-strasbg.fr/cgi-bin/cdsbib?1990RMxAA..21..381G" xr:uid="{00000000-0004-0000-0000-000005000000}"/>
    <hyperlink ref="AP1027" r:id="rId7" display="http://cdsbib.u-strasbg.fr/cgi-bin/cdsbib?1990RMxAA..21..381G" xr:uid="{00000000-0004-0000-0000-000006000000}"/>
    <hyperlink ref="I64899" r:id="rId8" display="http://vsolj.cetus-net.org/bulletin.html" xr:uid="{00000000-0004-0000-0000-000007000000}"/>
    <hyperlink ref="AQ1183" r:id="rId9" display="http://cdsbib.u-strasbg.fr/cgi-bin/cdsbib?1990RMxAA..21..381G" xr:uid="{00000000-0004-0000-0000-000008000000}"/>
    <hyperlink ref="AQ55949" r:id="rId10" display="http://cdsbib.u-strasbg.fr/cgi-bin/cdsbib?1990RMxAA..21..381G" xr:uid="{00000000-0004-0000-0000-000009000000}"/>
    <hyperlink ref="AQ1184" r:id="rId11" display="http://cdsbib.u-strasbg.fr/cgi-bin/cdsbib?1990RMxAA..21..381G" xr:uid="{00000000-0004-0000-0000-00000A000000}"/>
    <hyperlink ref="H64896" r:id="rId12" display="https://www.aavso.org/ejaavso" xr:uid="{00000000-0004-0000-0000-00000B000000}"/>
    <hyperlink ref="H2069" r:id="rId13" display="http://vsolj.cetus-net.org/bulletin.html" xr:uid="{00000000-0004-0000-0000-00000C000000}"/>
    <hyperlink ref="AP3313" r:id="rId14" display="http://cdsbib.u-strasbg.fr/cgi-bin/cdsbib?1990RMxAA..21..381G" xr:uid="{00000000-0004-0000-0000-00000D000000}"/>
    <hyperlink ref="AP3316" r:id="rId15" display="http://cdsbib.u-strasbg.fr/cgi-bin/cdsbib?1990RMxAA..21..381G" xr:uid="{00000000-0004-0000-0000-00000E000000}"/>
    <hyperlink ref="AP3314" r:id="rId16" display="http://cdsbib.u-strasbg.fr/cgi-bin/cdsbib?1990RMxAA..21..381G" xr:uid="{00000000-0004-0000-0000-00000F000000}"/>
    <hyperlink ref="AP3298" r:id="rId17" display="http://cdsbib.u-strasbg.fr/cgi-bin/cdsbib?1990RMxAA..21..381G" xr:uid="{00000000-0004-0000-0000-000010000000}"/>
    <hyperlink ref="I2069" r:id="rId18" display="http://vsolj.cetus-net.org/bulletin.html" xr:uid="{00000000-0004-0000-0000-000011000000}"/>
    <hyperlink ref="AQ3527" r:id="rId19" display="http://cdsbib.u-strasbg.fr/cgi-bin/cdsbib?1990RMxAA..21..381G" xr:uid="{00000000-0004-0000-0000-000012000000}"/>
    <hyperlink ref="AQ233" r:id="rId20" display="http://cdsbib.u-strasbg.fr/cgi-bin/cdsbib?1990RMxAA..21..381G" xr:uid="{00000000-0004-0000-0000-000013000000}"/>
    <hyperlink ref="AQ3531" r:id="rId21" display="http://cdsbib.u-strasbg.fr/cgi-bin/cdsbib?1990RMxAA..21..381G" xr:uid="{00000000-0004-0000-0000-000014000000}"/>
    <hyperlink ref="H64718" r:id="rId22" display="http://vsolj.cetus-net.org/bulletin.html" xr:uid="{00000000-0004-0000-0000-000015000000}"/>
    <hyperlink ref="H64711" r:id="rId23" display="https://www.aavso.org/ejaavso" xr:uid="{00000000-0004-0000-0000-000016000000}"/>
    <hyperlink ref="I64718" r:id="rId24" display="http://vsolj.cetus-net.org/bulletin.html" xr:uid="{00000000-0004-0000-0000-000017000000}"/>
    <hyperlink ref="AQ58369" r:id="rId25" display="http://cdsbib.u-strasbg.fr/cgi-bin/cdsbib?1990RMxAA..21..381G" xr:uid="{00000000-0004-0000-0000-000018000000}"/>
    <hyperlink ref="H64715" r:id="rId26" display="https://www.aavso.org/ejaavso" xr:uid="{00000000-0004-0000-0000-000019000000}"/>
    <hyperlink ref="AP5733" r:id="rId27" display="http://cdsbib.u-strasbg.fr/cgi-bin/cdsbib?1990RMxAA..21..381G" xr:uid="{00000000-0004-0000-0000-00001A000000}"/>
    <hyperlink ref="AP5736" r:id="rId28" display="http://cdsbib.u-strasbg.fr/cgi-bin/cdsbib?1990RMxAA..21..381G" xr:uid="{00000000-0004-0000-0000-00001B000000}"/>
    <hyperlink ref="AP5734" r:id="rId29" display="http://cdsbib.u-strasbg.fr/cgi-bin/cdsbib?1990RMxAA..21..381G" xr:uid="{00000000-0004-0000-0000-00001C000000}"/>
    <hyperlink ref="AP5718" r:id="rId30" display="http://cdsbib.u-strasbg.fr/cgi-bin/cdsbib?1990RMxAA..21..381G" xr:uid="{00000000-0004-0000-0000-00001D000000}"/>
    <hyperlink ref="AQ5947" r:id="rId31" display="http://cdsbib.u-strasbg.fr/cgi-bin/cdsbib?1990RMxAA..21..381G" xr:uid="{00000000-0004-0000-0000-00001E000000}"/>
    <hyperlink ref="AQ5951" r:id="rId32" display="http://cdsbib.u-strasbg.fr/cgi-bin/cdsbib?1990RMxAA..21..381G" xr:uid="{00000000-0004-0000-0000-00001F000000}"/>
    <hyperlink ref="AQ100" r:id="rId33" display="http://cdsbib.u-strasbg.fr/cgi-bin/cdsbib?1990RMxAA..21..381G" xr:uid="{00000000-0004-0000-0000-000020000000}"/>
    <hyperlink ref="I2839" r:id="rId34" display="http://vsolj.cetus-net.org/bulletin.html" xr:uid="{00000000-0004-0000-0000-000021000000}"/>
    <hyperlink ref="H2839" r:id="rId35" display="http://vsolj.cetus-net.org/bulletin.html" xr:uid="{00000000-0004-0000-0000-000022000000}"/>
    <hyperlink ref="AQ756" r:id="rId36" display="http://cdsbib.u-strasbg.fr/cgi-bin/cdsbib?1990RMxAA..21..381G" xr:uid="{00000000-0004-0000-0000-000023000000}"/>
    <hyperlink ref="AQ755" r:id="rId37" display="http://cdsbib.u-strasbg.fr/cgi-bin/cdsbib?1990RMxAA..21..381G" xr:uid="{00000000-0004-0000-0000-000024000000}"/>
    <hyperlink ref="AP4009" r:id="rId38" display="http://cdsbib.u-strasbg.fr/cgi-bin/cdsbib?1990RMxAA..21..381G" xr:uid="{00000000-0004-0000-0000-000025000000}"/>
    <hyperlink ref="AP4027" r:id="rId39" display="http://cdsbib.u-strasbg.fr/cgi-bin/cdsbib?1990RMxAA..21..381G" xr:uid="{00000000-0004-0000-0000-000026000000}"/>
    <hyperlink ref="AP4028" r:id="rId40" display="http://cdsbib.u-strasbg.fr/cgi-bin/cdsbib?1990RMxAA..21..381G" xr:uid="{00000000-0004-0000-0000-000027000000}"/>
    <hyperlink ref="AP4024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1" workbookViewId="0">
      <selection activeCell="G403" sqref="G403"/>
    </sheetView>
  </sheetViews>
  <sheetFormatPr defaultRowHeight="12.75" x14ac:dyDescent="0.2"/>
  <cols>
    <col min="1" max="1" width="19.7109375" style="16" customWidth="1"/>
    <col min="2" max="2" width="4.42578125" style="18" customWidth="1"/>
    <col min="3" max="3" width="12.7109375" style="16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6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2" t="s">
        <v>178</v>
      </c>
      <c r="I1" s="43" t="s">
        <v>179</v>
      </c>
      <c r="J1" s="44" t="s">
        <v>180</v>
      </c>
    </row>
    <row r="2" spans="1:16" x14ac:dyDescent="0.2">
      <c r="I2" s="45" t="s">
        <v>181</v>
      </c>
      <c r="J2" s="46" t="s">
        <v>182</v>
      </c>
    </row>
    <row r="3" spans="1:16" x14ac:dyDescent="0.2">
      <c r="A3" s="47" t="s">
        <v>183</v>
      </c>
      <c r="I3" s="45" t="s">
        <v>184</v>
      </c>
      <c r="J3" s="46" t="s">
        <v>185</v>
      </c>
    </row>
    <row r="4" spans="1:16" x14ac:dyDescent="0.2">
      <c r="I4" s="45" t="s">
        <v>186</v>
      </c>
      <c r="J4" s="46" t="s">
        <v>185</v>
      </c>
    </row>
    <row r="5" spans="1:16" ht="13.5" thickBot="1" x14ac:dyDescent="0.25">
      <c r="I5" s="48" t="s">
        <v>187</v>
      </c>
      <c r="J5" s="49" t="s">
        <v>159</v>
      </c>
    </row>
    <row r="10" spans="1:16" ht="13.5" thickBot="1" x14ac:dyDescent="0.25"/>
    <row r="11" spans="1:16" ht="12.75" customHeight="1" thickBot="1" x14ac:dyDescent="0.25">
      <c r="A11" s="16" t="str">
        <f t="shared" ref="A11:A74" si="0">P11</f>
        <v>IBVS 119 </v>
      </c>
      <c r="B11" s="20" t="str">
        <f t="shared" ref="B11:B74" si="1">IF(H11=INT(H11),"I","II")</f>
        <v>I</v>
      </c>
      <c r="C11" s="16">
        <f t="shared" ref="C11:C74" si="2">1*G11</f>
        <v>39052.542000000001</v>
      </c>
      <c r="D11" s="18" t="str">
        <f t="shared" ref="D11:D74" si="3">VLOOKUP(F11,I$1:J$5,2,FALSE)</f>
        <v>vis</v>
      </c>
      <c r="E11" s="50">
        <f>VLOOKUP(C11,Active!C$21:E$965,3,FALSE)</f>
        <v>-3280.0057095512288</v>
      </c>
      <c r="F11" s="20" t="s">
        <v>187</v>
      </c>
      <c r="G11" s="18" t="str">
        <f t="shared" ref="G11:G74" si="4">MID(I11,3,LEN(I11)-3)</f>
        <v>39052.542</v>
      </c>
      <c r="H11" s="16">
        <f t="shared" ref="H11:H74" si="5">1*K11</f>
        <v>-3280</v>
      </c>
      <c r="I11" s="51" t="s">
        <v>382</v>
      </c>
      <c r="J11" s="52" t="s">
        <v>383</v>
      </c>
      <c r="K11" s="51">
        <v>-3280</v>
      </c>
      <c r="L11" s="51" t="s">
        <v>384</v>
      </c>
      <c r="M11" s="52" t="s">
        <v>218</v>
      </c>
      <c r="N11" s="52"/>
      <c r="O11" s="53" t="s">
        <v>385</v>
      </c>
      <c r="P11" s="54" t="s">
        <v>386</v>
      </c>
    </row>
    <row r="12" spans="1:16" ht="12.75" customHeight="1" thickBot="1" x14ac:dyDescent="0.25">
      <c r="A12" s="16" t="str">
        <f t="shared" si="0"/>
        <v>IBVS 795 </v>
      </c>
      <c r="B12" s="20" t="str">
        <f t="shared" si="1"/>
        <v>I</v>
      </c>
      <c r="C12" s="16">
        <f t="shared" si="2"/>
        <v>39701.716999999997</v>
      </c>
      <c r="D12" s="18" t="str">
        <f t="shared" si="3"/>
        <v>vis</v>
      </c>
      <c r="E12" s="50">
        <f>VLOOKUP(C12,Active!C$21:E$965,3,FALSE)</f>
        <v>-2734.9966047697931</v>
      </c>
      <c r="F12" s="20" t="s">
        <v>187</v>
      </c>
      <c r="G12" s="18" t="str">
        <f t="shared" si="4"/>
        <v>39701.717</v>
      </c>
      <c r="H12" s="16">
        <f t="shared" si="5"/>
        <v>-2735</v>
      </c>
      <c r="I12" s="51" t="s">
        <v>408</v>
      </c>
      <c r="J12" s="52" t="s">
        <v>409</v>
      </c>
      <c r="K12" s="51">
        <v>-2735</v>
      </c>
      <c r="L12" s="51" t="s">
        <v>304</v>
      </c>
      <c r="M12" s="52" t="s">
        <v>218</v>
      </c>
      <c r="N12" s="52"/>
      <c r="O12" s="53" t="s">
        <v>410</v>
      </c>
      <c r="P12" s="54" t="s">
        <v>411</v>
      </c>
    </row>
    <row r="13" spans="1:16" ht="12.75" customHeight="1" thickBot="1" x14ac:dyDescent="0.25">
      <c r="A13" s="16" t="str">
        <f t="shared" si="0"/>
        <v>IBVS 247 </v>
      </c>
      <c r="B13" s="20" t="str">
        <f t="shared" si="1"/>
        <v>I</v>
      </c>
      <c r="C13" s="16">
        <f t="shared" si="2"/>
        <v>39707.667000000001</v>
      </c>
      <c r="D13" s="18" t="str">
        <f t="shared" si="3"/>
        <v>vis</v>
      </c>
      <c r="E13" s="50">
        <f>VLOOKUP(C13,Active!C$21:E$965,3,FALSE)</f>
        <v>-2730.0013351222374</v>
      </c>
      <c r="F13" s="20" t="s">
        <v>187</v>
      </c>
      <c r="G13" s="18" t="str">
        <f t="shared" si="4"/>
        <v>39707.667</v>
      </c>
      <c r="H13" s="16">
        <f t="shared" si="5"/>
        <v>-2730</v>
      </c>
      <c r="I13" s="51" t="s">
        <v>412</v>
      </c>
      <c r="J13" s="52" t="s">
        <v>413</v>
      </c>
      <c r="K13" s="51">
        <v>-2730</v>
      </c>
      <c r="L13" s="51" t="s">
        <v>414</v>
      </c>
      <c r="M13" s="52" t="s">
        <v>218</v>
      </c>
      <c r="N13" s="52"/>
      <c r="O13" s="53" t="s">
        <v>385</v>
      </c>
      <c r="P13" s="54" t="s">
        <v>415</v>
      </c>
    </row>
    <row r="14" spans="1:16" ht="12.75" customHeight="1" thickBot="1" x14ac:dyDescent="0.25">
      <c r="A14" s="16" t="str">
        <f t="shared" si="0"/>
        <v>IBVS 795 </v>
      </c>
      <c r="B14" s="20" t="str">
        <f t="shared" si="1"/>
        <v>I</v>
      </c>
      <c r="C14" s="16">
        <f t="shared" si="2"/>
        <v>39707.671999999999</v>
      </c>
      <c r="D14" s="18" t="str">
        <f t="shared" si="3"/>
        <v>vis</v>
      </c>
      <c r="E14" s="50">
        <f>VLOOKUP(C14,Active!C$21:E$965,3,FALSE)</f>
        <v>-2729.9971374166535</v>
      </c>
      <c r="F14" s="20" t="s">
        <v>187</v>
      </c>
      <c r="G14" s="18" t="str">
        <f t="shared" si="4"/>
        <v>39707.672</v>
      </c>
      <c r="H14" s="16">
        <f t="shared" si="5"/>
        <v>-2730</v>
      </c>
      <c r="I14" s="51" t="s">
        <v>416</v>
      </c>
      <c r="J14" s="52" t="s">
        <v>417</v>
      </c>
      <c r="K14" s="51">
        <v>-2730</v>
      </c>
      <c r="L14" s="51" t="s">
        <v>418</v>
      </c>
      <c r="M14" s="52" t="s">
        <v>218</v>
      </c>
      <c r="N14" s="52"/>
      <c r="O14" s="53" t="s">
        <v>410</v>
      </c>
      <c r="P14" s="54" t="s">
        <v>411</v>
      </c>
    </row>
    <row r="15" spans="1:16" ht="12.75" customHeight="1" thickBot="1" x14ac:dyDescent="0.25">
      <c r="A15" s="16" t="str">
        <f t="shared" si="0"/>
        <v>IBVS 247 </v>
      </c>
      <c r="B15" s="20" t="str">
        <f t="shared" si="1"/>
        <v>I</v>
      </c>
      <c r="C15" s="16">
        <f t="shared" si="2"/>
        <v>39738.629999999997</v>
      </c>
      <c r="D15" s="18" t="str">
        <f t="shared" si="3"/>
        <v>vis</v>
      </c>
      <c r="E15" s="50">
        <f>VLOOKUP(C15,Active!C$21:E$965,3,FALSE)</f>
        <v>-2704.0066235092736</v>
      </c>
      <c r="F15" s="20" t="s">
        <v>187</v>
      </c>
      <c r="G15" s="18" t="str">
        <f t="shared" si="4"/>
        <v>39738.630</v>
      </c>
      <c r="H15" s="16">
        <f t="shared" si="5"/>
        <v>-2704</v>
      </c>
      <c r="I15" s="51" t="s">
        <v>419</v>
      </c>
      <c r="J15" s="52" t="s">
        <v>420</v>
      </c>
      <c r="K15" s="51">
        <v>-2704</v>
      </c>
      <c r="L15" s="51" t="s">
        <v>292</v>
      </c>
      <c r="M15" s="52" t="s">
        <v>218</v>
      </c>
      <c r="N15" s="52"/>
      <c r="O15" s="53" t="s">
        <v>385</v>
      </c>
      <c r="P15" s="54" t="s">
        <v>415</v>
      </c>
    </row>
    <row r="16" spans="1:16" ht="12.75" customHeight="1" thickBot="1" x14ac:dyDescent="0.25">
      <c r="A16" s="16" t="str">
        <f t="shared" si="0"/>
        <v>IBVS 795 </v>
      </c>
      <c r="B16" s="20" t="str">
        <f t="shared" si="1"/>
        <v>I</v>
      </c>
      <c r="C16" s="16">
        <f t="shared" si="2"/>
        <v>39757.697999999997</v>
      </c>
      <c r="D16" s="18" t="str">
        <f t="shared" si="3"/>
        <v>vis</v>
      </c>
      <c r="E16" s="50">
        <f>VLOOKUP(C16,Active!C$21:E$965,3,FALSE)</f>
        <v>-2687.9982534858254</v>
      </c>
      <c r="F16" s="20" t="s">
        <v>187</v>
      </c>
      <c r="G16" s="18" t="str">
        <f t="shared" si="4"/>
        <v>39757.698</v>
      </c>
      <c r="H16" s="16">
        <f t="shared" si="5"/>
        <v>-2688</v>
      </c>
      <c r="I16" s="51" t="s">
        <v>421</v>
      </c>
      <c r="J16" s="52" t="s">
        <v>422</v>
      </c>
      <c r="K16" s="51">
        <v>-2688</v>
      </c>
      <c r="L16" s="51" t="s">
        <v>379</v>
      </c>
      <c r="M16" s="52" t="s">
        <v>218</v>
      </c>
      <c r="N16" s="52"/>
      <c r="O16" s="53" t="s">
        <v>410</v>
      </c>
      <c r="P16" s="54" t="s">
        <v>411</v>
      </c>
    </row>
    <row r="17" spans="1:16" ht="12.75" customHeight="1" thickBot="1" x14ac:dyDescent="0.25">
      <c r="A17" s="16" t="str">
        <f t="shared" si="0"/>
        <v>IBVS 795 </v>
      </c>
      <c r="B17" s="20" t="str">
        <f t="shared" si="1"/>
        <v>I</v>
      </c>
      <c r="C17" s="16">
        <f t="shared" si="2"/>
        <v>40069.769999999997</v>
      </c>
      <c r="D17" s="18" t="str">
        <f t="shared" si="3"/>
        <v>vis</v>
      </c>
      <c r="E17" s="50">
        <f>VLOOKUP(C17,Active!C$21:E$965,3,FALSE)</f>
        <v>-2426.0009779478683</v>
      </c>
      <c r="F17" s="20" t="str">
        <f>LEFT(M17,1)</f>
        <v>V</v>
      </c>
      <c r="G17" s="18" t="str">
        <f t="shared" si="4"/>
        <v>40069.770</v>
      </c>
      <c r="H17" s="16">
        <f t="shared" si="5"/>
        <v>-2426</v>
      </c>
      <c r="I17" s="51" t="s">
        <v>423</v>
      </c>
      <c r="J17" s="52" t="s">
        <v>424</v>
      </c>
      <c r="K17" s="51">
        <v>-2426</v>
      </c>
      <c r="L17" s="51" t="s">
        <v>365</v>
      </c>
      <c r="M17" s="52" t="s">
        <v>218</v>
      </c>
      <c r="N17" s="52"/>
      <c r="O17" s="53" t="s">
        <v>410</v>
      </c>
      <c r="P17" s="54" t="s">
        <v>411</v>
      </c>
    </row>
    <row r="18" spans="1:16" ht="12.75" customHeight="1" thickBot="1" x14ac:dyDescent="0.25">
      <c r="A18" s="16" t="str">
        <f t="shared" si="0"/>
        <v>IBVS 795 </v>
      </c>
      <c r="B18" s="20" t="str">
        <f t="shared" si="1"/>
        <v>I</v>
      </c>
      <c r="C18" s="16">
        <f t="shared" si="2"/>
        <v>40081.671999999999</v>
      </c>
      <c r="D18" s="18" t="str">
        <f t="shared" si="3"/>
        <v>vis</v>
      </c>
      <c r="E18" s="50">
        <f>VLOOKUP(C18,Active!C$21:E$965,3,FALSE)</f>
        <v>-2416.0087595705281</v>
      </c>
      <c r="F18" s="20" t="str">
        <f>LEFT(M18,1)</f>
        <v>V</v>
      </c>
      <c r="G18" s="18" t="str">
        <f t="shared" si="4"/>
        <v>40081.672</v>
      </c>
      <c r="H18" s="16">
        <f t="shared" si="5"/>
        <v>-2416</v>
      </c>
      <c r="I18" s="51" t="s">
        <v>425</v>
      </c>
      <c r="J18" s="52" t="s">
        <v>426</v>
      </c>
      <c r="K18" s="51">
        <v>-2416</v>
      </c>
      <c r="L18" s="51" t="s">
        <v>427</v>
      </c>
      <c r="M18" s="52" t="s">
        <v>218</v>
      </c>
      <c r="N18" s="52"/>
      <c r="O18" s="53" t="s">
        <v>428</v>
      </c>
      <c r="P18" s="54" t="s">
        <v>411</v>
      </c>
    </row>
    <row r="19" spans="1:16" ht="12.75" customHeight="1" thickBot="1" x14ac:dyDescent="0.25">
      <c r="A19" s="16" t="str">
        <f t="shared" si="0"/>
        <v>IBVS 795 </v>
      </c>
      <c r="B19" s="20" t="str">
        <f t="shared" si="1"/>
        <v>I</v>
      </c>
      <c r="C19" s="16">
        <f t="shared" si="2"/>
        <v>40087.625999999997</v>
      </c>
      <c r="D19" s="18" t="str">
        <f t="shared" si="3"/>
        <v>vis</v>
      </c>
      <c r="E19" s="50">
        <f>VLOOKUP(C19,Active!C$21:E$965,3,FALSE)</f>
        <v>-2411.010131758509</v>
      </c>
      <c r="F19" s="20" t="str">
        <f>LEFT(M19,1)</f>
        <v>V</v>
      </c>
      <c r="G19" s="18" t="str">
        <f t="shared" si="4"/>
        <v>40087.626</v>
      </c>
      <c r="H19" s="16">
        <f t="shared" si="5"/>
        <v>-2411</v>
      </c>
      <c r="I19" s="51" t="s">
        <v>429</v>
      </c>
      <c r="J19" s="52" t="s">
        <v>430</v>
      </c>
      <c r="K19" s="51">
        <v>-2411</v>
      </c>
      <c r="L19" s="51" t="s">
        <v>431</v>
      </c>
      <c r="M19" s="52" t="s">
        <v>218</v>
      </c>
      <c r="N19" s="52"/>
      <c r="O19" s="53" t="s">
        <v>428</v>
      </c>
      <c r="P19" s="54" t="s">
        <v>411</v>
      </c>
    </row>
    <row r="20" spans="1:16" ht="12.75" customHeight="1" thickBot="1" x14ac:dyDescent="0.25">
      <c r="A20" s="16" t="str">
        <f t="shared" si="0"/>
        <v>IBVS 795 </v>
      </c>
      <c r="B20" s="20" t="str">
        <f t="shared" si="1"/>
        <v>I</v>
      </c>
      <c r="C20" s="16">
        <f t="shared" si="2"/>
        <v>40112.654999999999</v>
      </c>
      <c r="D20" s="18" t="str">
        <f t="shared" si="3"/>
        <v>vis</v>
      </c>
      <c r="E20" s="50">
        <f>VLOOKUP(C20,Active!C$21:E$965,3,FALSE)</f>
        <v>-2389.9972571352164</v>
      </c>
      <c r="F20" s="20" t="str">
        <f>LEFT(M20,1)</f>
        <v>V</v>
      </c>
      <c r="G20" s="18" t="str">
        <f t="shared" si="4"/>
        <v>40112.655</v>
      </c>
      <c r="H20" s="16">
        <f t="shared" si="5"/>
        <v>-2390</v>
      </c>
      <c r="I20" s="51" t="s">
        <v>432</v>
      </c>
      <c r="J20" s="52" t="s">
        <v>433</v>
      </c>
      <c r="K20" s="51">
        <v>-2390</v>
      </c>
      <c r="L20" s="51" t="s">
        <v>418</v>
      </c>
      <c r="M20" s="52" t="s">
        <v>218</v>
      </c>
      <c r="N20" s="52"/>
      <c r="O20" s="53" t="s">
        <v>434</v>
      </c>
      <c r="P20" s="54" t="s">
        <v>411</v>
      </c>
    </row>
    <row r="21" spans="1:16" ht="12.75" customHeight="1" thickBot="1" x14ac:dyDescent="0.25">
      <c r="A21" s="16" t="str">
        <f t="shared" si="0"/>
        <v>IBVS 795 </v>
      </c>
      <c r="B21" s="20" t="str">
        <f t="shared" si="1"/>
        <v>I</v>
      </c>
      <c r="C21" s="16">
        <f t="shared" si="2"/>
        <v>40118.612999999998</v>
      </c>
      <c r="D21" s="18" t="str">
        <f t="shared" si="3"/>
        <v>vis</v>
      </c>
      <c r="E21" s="50">
        <f>VLOOKUP(C21,Active!C$21:E$965,3,FALSE)</f>
        <v>-2384.9952711587275</v>
      </c>
      <c r="F21" s="20" t="str">
        <f>LEFT(M21,1)</f>
        <v>V</v>
      </c>
      <c r="G21" s="18" t="str">
        <f t="shared" si="4"/>
        <v>40118.613</v>
      </c>
      <c r="H21" s="16">
        <f t="shared" si="5"/>
        <v>-2385</v>
      </c>
      <c r="I21" s="51" t="s">
        <v>435</v>
      </c>
      <c r="J21" s="52" t="s">
        <v>436</v>
      </c>
      <c r="K21" s="51">
        <v>-2385</v>
      </c>
      <c r="L21" s="51" t="s">
        <v>350</v>
      </c>
      <c r="M21" s="52" t="s">
        <v>218</v>
      </c>
      <c r="N21" s="52"/>
      <c r="O21" s="53" t="s">
        <v>434</v>
      </c>
      <c r="P21" s="54" t="s">
        <v>411</v>
      </c>
    </row>
    <row r="22" spans="1:16" ht="12.75" customHeight="1" thickBot="1" x14ac:dyDescent="0.25">
      <c r="A22" s="16" t="str">
        <f t="shared" si="0"/>
        <v> ORI 110 </v>
      </c>
      <c r="B22" s="20" t="str">
        <f t="shared" si="1"/>
        <v>I</v>
      </c>
      <c r="C22" s="16">
        <f t="shared" si="2"/>
        <v>40142.428999999996</v>
      </c>
      <c r="D22" s="18" t="str">
        <f t="shared" si="3"/>
        <v>vis</v>
      </c>
      <c r="E22" s="50">
        <f>VLOOKUP(C22,Active!C$21:E$965,3,FALSE)</f>
        <v>-2365.0007599106448</v>
      </c>
      <c r="F22" s="20" t="s">
        <v>187</v>
      </c>
      <c r="G22" s="18" t="str">
        <f t="shared" si="4"/>
        <v>40142.429</v>
      </c>
      <c r="H22" s="16">
        <f t="shared" si="5"/>
        <v>-2365</v>
      </c>
      <c r="I22" s="51" t="s">
        <v>437</v>
      </c>
      <c r="J22" s="52" t="s">
        <v>438</v>
      </c>
      <c r="K22" s="51">
        <v>-2365</v>
      </c>
      <c r="L22" s="51" t="s">
        <v>365</v>
      </c>
      <c r="M22" s="52" t="s">
        <v>218</v>
      </c>
      <c r="N22" s="52"/>
      <c r="O22" s="53" t="s">
        <v>439</v>
      </c>
      <c r="P22" s="53" t="s">
        <v>440</v>
      </c>
    </row>
    <row r="23" spans="1:16" ht="12.75" customHeight="1" thickBot="1" x14ac:dyDescent="0.25">
      <c r="A23" s="16" t="str">
        <f t="shared" si="0"/>
        <v>IBVS 795 </v>
      </c>
      <c r="B23" s="20" t="str">
        <f t="shared" si="1"/>
        <v>I</v>
      </c>
      <c r="C23" s="16">
        <f t="shared" si="2"/>
        <v>40143.597999999998</v>
      </c>
      <c r="D23" s="18" t="str">
        <f t="shared" si="3"/>
        <v>vis</v>
      </c>
      <c r="E23" s="50">
        <f>VLOOKUP(C23,Active!C$21:E$965,3,FALSE)</f>
        <v>-2364.0193363445951</v>
      </c>
      <c r="F23" s="20" t="s">
        <v>187</v>
      </c>
      <c r="G23" s="18" t="str">
        <f t="shared" si="4"/>
        <v>40143.598</v>
      </c>
      <c r="H23" s="16">
        <f t="shared" si="5"/>
        <v>-2364</v>
      </c>
      <c r="I23" s="51" t="s">
        <v>441</v>
      </c>
      <c r="J23" s="52" t="s">
        <v>442</v>
      </c>
      <c r="K23" s="51">
        <v>-2364</v>
      </c>
      <c r="L23" s="51" t="s">
        <v>443</v>
      </c>
      <c r="M23" s="52" t="s">
        <v>218</v>
      </c>
      <c r="N23" s="52"/>
      <c r="O23" s="53" t="s">
        <v>428</v>
      </c>
      <c r="P23" s="54" t="s">
        <v>411</v>
      </c>
    </row>
    <row r="24" spans="1:16" ht="12.75" customHeight="1" thickBot="1" x14ac:dyDescent="0.25">
      <c r="A24" s="16" t="str">
        <f t="shared" si="0"/>
        <v>IBVS 795 </v>
      </c>
      <c r="B24" s="20" t="str">
        <f t="shared" si="1"/>
        <v>I</v>
      </c>
      <c r="C24" s="16">
        <f t="shared" si="2"/>
        <v>40411.631000000001</v>
      </c>
      <c r="D24" s="18" t="str">
        <f t="shared" si="3"/>
        <v>vis</v>
      </c>
      <c r="E24" s="50">
        <f>VLOOKUP(C24,Active!C$21:E$965,3,FALSE)</f>
        <v>-2138.994612068575</v>
      </c>
      <c r="F24" s="20" t="s">
        <v>187</v>
      </c>
      <c r="G24" s="18" t="str">
        <f t="shared" si="4"/>
        <v>40411.631</v>
      </c>
      <c r="H24" s="16">
        <f t="shared" si="5"/>
        <v>-2139</v>
      </c>
      <c r="I24" s="51" t="s">
        <v>444</v>
      </c>
      <c r="J24" s="52" t="s">
        <v>445</v>
      </c>
      <c r="K24" s="51">
        <v>-2139</v>
      </c>
      <c r="L24" s="51" t="s">
        <v>350</v>
      </c>
      <c r="M24" s="52" t="s">
        <v>218</v>
      </c>
      <c r="N24" s="52"/>
      <c r="O24" s="53" t="s">
        <v>434</v>
      </c>
      <c r="P24" s="54" t="s">
        <v>411</v>
      </c>
    </row>
    <row r="25" spans="1:16" ht="12.75" customHeight="1" thickBot="1" x14ac:dyDescent="0.25">
      <c r="A25" s="16" t="str">
        <f t="shared" si="0"/>
        <v>IBVS 795 </v>
      </c>
      <c r="B25" s="20" t="str">
        <f t="shared" si="1"/>
        <v>I</v>
      </c>
      <c r="C25" s="16">
        <f t="shared" si="2"/>
        <v>40443.788</v>
      </c>
      <c r="D25" s="18" t="str">
        <f t="shared" si="3"/>
        <v>vis</v>
      </c>
      <c r="E25" s="50">
        <f>VLOOKUP(C25,Active!C$21:E$965,3,FALSE)</f>
        <v>-2111.9974883616296</v>
      </c>
      <c r="F25" s="20" t="s">
        <v>187</v>
      </c>
      <c r="G25" s="18" t="str">
        <f t="shared" si="4"/>
        <v>40443.788</v>
      </c>
      <c r="H25" s="16">
        <f t="shared" si="5"/>
        <v>-2112</v>
      </c>
      <c r="I25" s="51" t="s">
        <v>446</v>
      </c>
      <c r="J25" s="52" t="s">
        <v>447</v>
      </c>
      <c r="K25" s="51">
        <v>-2112</v>
      </c>
      <c r="L25" s="51" t="s">
        <v>418</v>
      </c>
      <c r="M25" s="52" t="s">
        <v>218</v>
      </c>
      <c r="N25" s="52"/>
      <c r="O25" s="53" t="s">
        <v>410</v>
      </c>
      <c r="P25" s="54" t="s">
        <v>411</v>
      </c>
    </row>
    <row r="26" spans="1:16" ht="12.75" customHeight="1" thickBot="1" x14ac:dyDescent="0.25">
      <c r="A26" s="16" t="str">
        <f t="shared" si="0"/>
        <v>IBVS 795 </v>
      </c>
      <c r="B26" s="20" t="str">
        <f t="shared" si="1"/>
        <v>I</v>
      </c>
      <c r="C26" s="16">
        <f t="shared" si="2"/>
        <v>40449.737999999998</v>
      </c>
      <c r="D26" s="18" t="str">
        <f t="shared" si="3"/>
        <v>vis</v>
      </c>
      <c r="E26" s="50">
        <f>VLOOKUP(C26,Active!C$21:E$965,3,FALSE)</f>
        <v>-2107.0022187140803</v>
      </c>
      <c r="F26" s="20" t="s">
        <v>187</v>
      </c>
      <c r="G26" s="18" t="str">
        <f t="shared" si="4"/>
        <v>40449.738</v>
      </c>
      <c r="H26" s="16">
        <f t="shared" si="5"/>
        <v>-2107</v>
      </c>
      <c r="I26" s="51" t="s">
        <v>448</v>
      </c>
      <c r="J26" s="52" t="s">
        <v>449</v>
      </c>
      <c r="K26" s="51">
        <v>-2107</v>
      </c>
      <c r="L26" s="51" t="s">
        <v>188</v>
      </c>
      <c r="M26" s="52" t="s">
        <v>218</v>
      </c>
      <c r="N26" s="52"/>
      <c r="O26" s="53" t="s">
        <v>410</v>
      </c>
      <c r="P26" s="54" t="s">
        <v>411</v>
      </c>
    </row>
    <row r="27" spans="1:16" ht="12.75" customHeight="1" thickBot="1" x14ac:dyDescent="0.25">
      <c r="A27" s="16" t="str">
        <f t="shared" si="0"/>
        <v> ORI 120 </v>
      </c>
      <c r="B27" s="20" t="str">
        <f t="shared" si="1"/>
        <v>I</v>
      </c>
      <c r="C27" s="16">
        <f t="shared" si="2"/>
        <v>40753.480000000003</v>
      </c>
      <c r="D27" s="18" t="str">
        <f t="shared" si="3"/>
        <v>vis</v>
      </c>
      <c r="E27" s="50">
        <f>VLOOKUP(C27,Active!C$21:E$965,3,FALSE)</f>
        <v>-1851.998320682691</v>
      </c>
      <c r="F27" s="20" t="s">
        <v>187</v>
      </c>
      <c r="G27" s="18" t="str">
        <f t="shared" si="4"/>
        <v>40753.480</v>
      </c>
      <c r="H27" s="16">
        <f t="shared" si="5"/>
        <v>-1852</v>
      </c>
      <c r="I27" s="51" t="s">
        <v>450</v>
      </c>
      <c r="J27" s="52" t="s">
        <v>451</v>
      </c>
      <c r="K27" s="51">
        <v>-1852</v>
      </c>
      <c r="L27" s="51" t="s">
        <v>379</v>
      </c>
      <c r="M27" s="52" t="s">
        <v>218</v>
      </c>
      <c r="N27" s="52"/>
      <c r="O27" s="53" t="s">
        <v>439</v>
      </c>
      <c r="P27" s="53" t="s">
        <v>452</v>
      </c>
    </row>
    <row r="28" spans="1:16" ht="12.75" customHeight="1" thickBot="1" x14ac:dyDescent="0.25">
      <c r="A28" s="16" t="str">
        <f t="shared" si="0"/>
        <v> ORI 120 </v>
      </c>
      <c r="B28" s="20" t="str">
        <f t="shared" si="1"/>
        <v>I</v>
      </c>
      <c r="C28" s="16">
        <f t="shared" si="2"/>
        <v>40790.410000000003</v>
      </c>
      <c r="D28" s="18" t="str">
        <f t="shared" si="3"/>
        <v>vis</v>
      </c>
      <c r="E28" s="50">
        <f>VLOOKUP(C28,Active!C$21:E$965,3,FALSE)</f>
        <v>-1820.9940672231789</v>
      </c>
      <c r="F28" s="20" t="s">
        <v>187</v>
      </c>
      <c r="G28" s="18" t="str">
        <f t="shared" si="4"/>
        <v>40790.410</v>
      </c>
      <c r="H28" s="16">
        <f t="shared" si="5"/>
        <v>-1821</v>
      </c>
      <c r="I28" s="51" t="s">
        <v>453</v>
      </c>
      <c r="J28" s="52" t="s">
        <v>454</v>
      </c>
      <c r="K28" s="51">
        <v>-1821</v>
      </c>
      <c r="L28" s="51" t="s">
        <v>310</v>
      </c>
      <c r="M28" s="52" t="s">
        <v>218</v>
      </c>
      <c r="N28" s="52"/>
      <c r="O28" s="53" t="s">
        <v>439</v>
      </c>
      <c r="P28" s="53" t="s">
        <v>452</v>
      </c>
    </row>
    <row r="29" spans="1:16" ht="12.75" customHeight="1" thickBot="1" x14ac:dyDescent="0.25">
      <c r="A29" s="16" t="str">
        <f t="shared" si="0"/>
        <v> ORI 120 </v>
      </c>
      <c r="B29" s="20" t="str">
        <f t="shared" si="1"/>
        <v>I</v>
      </c>
      <c r="C29" s="16">
        <f t="shared" si="2"/>
        <v>40803.504000000001</v>
      </c>
      <c r="D29" s="18" t="str">
        <f t="shared" si="3"/>
        <v>vis</v>
      </c>
      <c r="E29" s="50">
        <f>VLOOKUP(C29,Active!C$21:E$965,3,FALSE)</f>
        <v>-1810.0011158340978</v>
      </c>
      <c r="F29" s="20" t="s">
        <v>187</v>
      </c>
      <c r="G29" s="18" t="str">
        <f t="shared" si="4"/>
        <v>40803.504</v>
      </c>
      <c r="H29" s="16">
        <f t="shared" si="5"/>
        <v>-1810</v>
      </c>
      <c r="I29" s="51" t="s">
        <v>455</v>
      </c>
      <c r="J29" s="52" t="s">
        <v>456</v>
      </c>
      <c r="K29" s="51">
        <v>-1810</v>
      </c>
      <c r="L29" s="51" t="s">
        <v>365</v>
      </c>
      <c r="M29" s="52" t="s">
        <v>218</v>
      </c>
      <c r="N29" s="52"/>
      <c r="O29" s="53" t="s">
        <v>439</v>
      </c>
      <c r="P29" s="53" t="s">
        <v>452</v>
      </c>
    </row>
    <row r="30" spans="1:16" ht="12.75" customHeight="1" thickBot="1" x14ac:dyDescent="0.25">
      <c r="A30" s="16" t="str">
        <f t="shared" si="0"/>
        <v> ORI 121 </v>
      </c>
      <c r="B30" s="20" t="str">
        <f t="shared" si="1"/>
        <v>I</v>
      </c>
      <c r="C30" s="16">
        <f t="shared" si="2"/>
        <v>40840.438999999998</v>
      </c>
      <c r="D30" s="18" t="str">
        <f t="shared" si="3"/>
        <v>vis</v>
      </c>
      <c r="E30" s="50">
        <f>VLOOKUP(C30,Active!C$21:E$965,3,FALSE)</f>
        <v>-1778.9926646690019</v>
      </c>
      <c r="F30" s="20" t="s">
        <v>187</v>
      </c>
      <c r="G30" s="18" t="str">
        <f t="shared" si="4"/>
        <v>40840.439</v>
      </c>
      <c r="H30" s="16">
        <f t="shared" si="5"/>
        <v>-1779</v>
      </c>
      <c r="I30" s="51" t="s">
        <v>457</v>
      </c>
      <c r="J30" s="52" t="s">
        <v>458</v>
      </c>
      <c r="K30" s="51">
        <v>-1779</v>
      </c>
      <c r="L30" s="51" t="s">
        <v>459</v>
      </c>
      <c r="M30" s="52" t="s">
        <v>218</v>
      </c>
      <c r="N30" s="52"/>
      <c r="O30" s="53" t="s">
        <v>460</v>
      </c>
      <c r="P30" s="53" t="s">
        <v>461</v>
      </c>
    </row>
    <row r="31" spans="1:16" ht="12.75" customHeight="1" thickBot="1" x14ac:dyDescent="0.25">
      <c r="A31" s="16" t="str">
        <f t="shared" si="0"/>
        <v> ORI 121 </v>
      </c>
      <c r="B31" s="20" t="str">
        <f t="shared" si="1"/>
        <v>I</v>
      </c>
      <c r="C31" s="16">
        <f t="shared" si="2"/>
        <v>40858.303999999996</v>
      </c>
      <c r="D31" s="18" t="str">
        <f t="shared" si="3"/>
        <v>vis</v>
      </c>
      <c r="E31" s="50">
        <f>VLOOKUP(C31,Active!C$21:E$965,3,FALSE)</f>
        <v>-1763.9942626095892</v>
      </c>
      <c r="F31" s="20" t="s">
        <v>187</v>
      </c>
      <c r="G31" s="18" t="str">
        <f t="shared" si="4"/>
        <v>40858.304</v>
      </c>
      <c r="H31" s="16">
        <f t="shared" si="5"/>
        <v>-1764</v>
      </c>
      <c r="I31" s="51" t="s">
        <v>466</v>
      </c>
      <c r="J31" s="52" t="s">
        <v>467</v>
      </c>
      <c r="K31" s="51">
        <v>-1764</v>
      </c>
      <c r="L31" s="51" t="s">
        <v>310</v>
      </c>
      <c r="M31" s="52" t="s">
        <v>218</v>
      </c>
      <c r="N31" s="52"/>
      <c r="O31" s="53" t="s">
        <v>460</v>
      </c>
      <c r="P31" s="53" t="s">
        <v>461</v>
      </c>
    </row>
    <row r="32" spans="1:16" ht="12.75" customHeight="1" thickBot="1" x14ac:dyDescent="0.25">
      <c r="A32" s="16" t="str">
        <f t="shared" si="0"/>
        <v> ORI 122 </v>
      </c>
      <c r="B32" s="20" t="str">
        <f t="shared" si="1"/>
        <v>I</v>
      </c>
      <c r="C32" s="16">
        <f t="shared" si="2"/>
        <v>40889.275000000001</v>
      </c>
      <c r="D32" s="18" t="str">
        <f t="shared" si="3"/>
        <v>vis</v>
      </c>
      <c r="E32" s="50">
        <f>VLOOKUP(C32,Active!C$21:E$965,3,FALSE)</f>
        <v>-1737.9928346676802</v>
      </c>
      <c r="F32" s="20" t="s">
        <v>187</v>
      </c>
      <c r="G32" s="18" t="str">
        <f t="shared" si="4"/>
        <v>40889.275</v>
      </c>
      <c r="H32" s="16">
        <f t="shared" si="5"/>
        <v>-1738</v>
      </c>
      <c r="I32" s="51" t="s">
        <v>470</v>
      </c>
      <c r="J32" s="52" t="s">
        <v>471</v>
      </c>
      <c r="K32" s="51">
        <v>-1738</v>
      </c>
      <c r="L32" s="51" t="s">
        <v>459</v>
      </c>
      <c r="M32" s="52" t="s">
        <v>218</v>
      </c>
      <c r="N32" s="52"/>
      <c r="O32" s="53" t="s">
        <v>460</v>
      </c>
      <c r="P32" s="53" t="s">
        <v>472</v>
      </c>
    </row>
    <row r="33" spans="1:16" ht="12.75" customHeight="1" thickBot="1" x14ac:dyDescent="0.25">
      <c r="A33" s="16" t="str">
        <f t="shared" si="0"/>
        <v> ORI 125 </v>
      </c>
      <c r="B33" s="20" t="str">
        <f t="shared" si="1"/>
        <v>I</v>
      </c>
      <c r="C33" s="16">
        <f t="shared" si="2"/>
        <v>41059.603000000003</v>
      </c>
      <c r="D33" s="18" t="str">
        <f t="shared" si="3"/>
        <v>vis</v>
      </c>
      <c r="E33" s="50">
        <f>VLOOKUP(C33,Active!C$21:E$965,3,FALSE)</f>
        <v>-1594.995475251169</v>
      </c>
      <c r="F33" s="20" t="s">
        <v>187</v>
      </c>
      <c r="G33" s="18" t="str">
        <f t="shared" si="4"/>
        <v>41059.603</v>
      </c>
      <c r="H33" s="16">
        <f t="shared" si="5"/>
        <v>-1595</v>
      </c>
      <c r="I33" s="51" t="s">
        <v>473</v>
      </c>
      <c r="J33" s="52" t="s">
        <v>474</v>
      </c>
      <c r="K33" s="51">
        <v>-1595</v>
      </c>
      <c r="L33" s="51" t="s">
        <v>406</v>
      </c>
      <c r="M33" s="52" t="s">
        <v>218</v>
      </c>
      <c r="N33" s="52"/>
      <c r="O33" s="53" t="s">
        <v>460</v>
      </c>
      <c r="P33" s="53" t="s">
        <v>475</v>
      </c>
    </row>
    <row r="34" spans="1:16" ht="12.75" customHeight="1" thickBot="1" x14ac:dyDescent="0.25">
      <c r="A34" s="16" t="str">
        <f t="shared" si="0"/>
        <v>IBVS 647 </v>
      </c>
      <c r="B34" s="20" t="str">
        <f t="shared" si="1"/>
        <v>I</v>
      </c>
      <c r="C34" s="16">
        <f t="shared" si="2"/>
        <v>41127.496500000001</v>
      </c>
      <c r="D34" s="18" t="str">
        <f t="shared" si="3"/>
        <v>vis</v>
      </c>
      <c r="E34" s="50">
        <f>VLOOKUP(C34,Active!C$21:E$965,3,FALSE)</f>
        <v>-1537.9960904081331</v>
      </c>
      <c r="F34" s="20" t="s">
        <v>187</v>
      </c>
      <c r="G34" s="18" t="str">
        <f t="shared" si="4"/>
        <v>41127.4965</v>
      </c>
      <c r="H34" s="16">
        <f t="shared" si="5"/>
        <v>-1538</v>
      </c>
      <c r="I34" s="51" t="s">
        <v>476</v>
      </c>
      <c r="J34" s="52" t="s">
        <v>477</v>
      </c>
      <c r="K34" s="51">
        <v>-1538</v>
      </c>
      <c r="L34" s="51" t="s">
        <v>478</v>
      </c>
      <c r="M34" s="52" t="s">
        <v>479</v>
      </c>
      <c r="N34" s="52" t="s">
        <v>480</v>
      </c>
      <c r="O34" s="53" t="s">
        <v>396</v>
      </c>
      <c r="P34" s="54" t="s">
        <v>481</v>
      </c>
    </row>
    <row r="35" spans="1:16" ht="12.75" customHeight="1" thickBot="1" x14ac:dyDescent="0.25">
      <c r="A35" s="16" t="str">
        <f t="shared" si="0"/>
        <v> ORI 129 </v>
      </c>
      <c r="B35" s="20" t="str">
        <f t="shared" si="1"/>
        <v>I</v>
      </c>
      <c r="C35" s="16">
        <f t="shared" si="2"/>
        <v>41177.525999999998</v>
      </c>
      <c r="D35" s="18" t="str">
        <f t="shared" si="3"/>
        <v>vis</v>
      </c>
      <c r="E35" s="50">
        <f>VLOOKUP(C35,Active!C$21:E$965,3,FALSE)</f>
        <v>-1495.9942680833958</v>
      </c>
      <c r="F35" s="20" t="s">
        <v>187</v>
      </c>
      <c r="G35" s="18" t="str">
        <f t="shared" si="4"/>
        <v>41177.526</v>
      </c>
      <c r="H35" s="16">
        <f t="shared" si="5"/>
        <v>-1496</v>
      </c>
      <c r="I35" s="51" t="s">
        <v>482</v>
      </c>
      <c r="J35" s="52" t="s">
        <v>483</v>
      </c>
      <c r="K35" s="51">
        <v>-1496</v>
      </c>
      <c r="L35" s="51" t="s">
        <v>310</v>
      </c>
      <c r="M35" s="52" t="s">
        <v>218</v>
      </c>
      <c r="N35" s="52"/>
      <c r="O35" s="53" t="s">
        <v>484</v>
      </c>
      <c r="P35" s="53" t="s">
        <v>485</v>
      </c>
    </row>
    <row r="36" spans="1:16" ht="12.75" customHeight="1" thickBot="1" x14ac:dyDescent="0.25">
      <c r="A36" s="16" t="str">
        <f t="shared" si="0"/>
        <v> BBS 1 </v>
      </c>
      <c r="B36" s="20" t="str">
        <f t="shared" si="1"/>
        <v>I</v>
      </c>
      <c r="C36" s="16">
        <f t="shared" si="2"/>
        <v>41257.326999999997</v>
      </c>
      <c r="D36" s="18" t="str">
        <f t="shared" si="3"/>
        <v>vis</v>
      </c>
      <c r="E36" s="50">
        <f>VLOOKUP(C36,Active!C$21:E$965,3,FALSE)</f>
        <v>-1428.9980473868759</v>
      </c>
      <c r="F36" s="20" t="s">
        <v>187</v>
      </c>
      <c r="G36" s="18" t="str">
        <f t="shared" si="4"/>
        <v>41257.327</v>
      </c>
      <c r="H36" s="16">
        <f t="shared" si="5"/>
        <v>-1429</v>
      </c>
      <c r="I36" s="51" t="s">
        <v>486</v>
      </c>
      <c r="J36" s="52" t="s">
        <v>487</v>
      </c>
      <c r="K36" s="51">
        <v>-1429</v>
      </c>
      <c r="L36" s="51" t="s">
        <v>379</v>
      </c>
      <c r="M36" s="52" t="s">
        <v>218</v>
      </c>
      <c r="N36" s="52"/>
      <c r="O36" s="53" t="s">
        <v>484</v>
      </c>
      <c r="P36" s="53" t="s">
        <v>488</v>
      </c>
    </row>
    <row r="37" spans="1:16" ht="12.75" customHeight="1" thickBot="1" x14ac:dyDescent="0.25">
      <c r="A37" s="16" t="str">
        <f t="shared" si="0"/>
        <v> BBS 1 </v>
      </c>
      <c r="B37" s="20" t="str">
        <f t="shared" si="1"/>
        <v>I</v>
      </c>
      <c r="C37" s="16">
        <f t="shared" si="2"/>
        <v>41282.343000000001</v>
      </c>
      <c r="D37" s="18" t="str">
        <f t="shared" si="3"/>
        <v>vis</v>
      </c>
      <c r="E37" s="50">
        <f>VLOOKUP(C37,Active!C$21:E$965,3,FALSE)</f>
        <v>-1407.9960867981067</v>
      </c>
      <c r="F37" s="20" t="s">
        <v>187</v>
      </c>
      <c r="G37" s="18" t="str">
        <f t="shared" si="4"/>
        <v>41282.343</v>
      </c>
      <c r="H37" s="16">
        <f t="shared" si="5"/>
        <v>-1408</v>
      </c>
      <c r="I37" s="51" t="s">
        <v>489</v>
      </c>
      <c r="J37" s="52" t="s">
        <v>490</v>
      </c>
      <c r="K37" s="51">
        <v>-1408</v>
      </c>
      <c r="L37" s="51" t="s">
        <v>406</v>
      </c>
      <c r="M37" s="52" t="s">
        <v>218</v>
      </c>
      <c r="N37" s="52"/>
      <c r="O37" s="53" t="s">
        <v>484</v>
      </c>
      <c r="P37" s="53" t="s">
        <v>488</v>
      </c>
    </row>
    <row r="38" spans="1:16" ht="12.75" customHeight="1" thickBot="1" x14ac:dyDescent="0.25">
      <c r="A38" s="16" t="str">
        <f t="shared" si="0"/>
        <v> ORI 129 </v>
      </c>
      <c r="B38" s="20" t="str">
        <f t="shared" si="1"/>
        <v>I</v>
      </c>
      <c r="C38" s="16">
        <f t="shared" si="2"/>
        <v>41288.292000000001</v>
      </c>
      <c r="D38" s="18" t="str">
        <f t="shared" si="3"/>
        <v>vis</v>
      </c>
      <c r="E38" s="50">
        <f>VLOOKUP(C38,Active!C$21:E$965,3,FALSE)</f>
        <v>-1403.0016566916715</v>
      </c>
      <c r="F38" s="20" t="s">
        <v>187</v>
      </c>
      <c r="G38" s="18" t="str">
        <f t="shared" si="4"/>
        <v>41288.292</v>
      </c>
      <c r="H38" s="16">
        <f t="shared" si="5"/>
        <v>-1403</v>
      </c>
      <c r="I38" s="51" t="s">
        <v>491</v>
      </c>
      <c r="J38" s="52" t="s">
        <v>492</v>
      </c>
      <c r="K38" s="51">
        <v>-1403</v>
      </c>
      <c r="L38" s="51" t="s">
        <v>414</v>
      </c>
      <c r="M38" s="52" t="s">
        <v>218</v>
      </c>
      <c r="N38" s="52"/>
      <c r="O38" s="53" t="s">
        <v>460</v>
      </c>
      <c r="P38" s="53" t="s">
        <v>485</v>
      </c>
    </row>
    <row r="39" spans="1:16" ht="12.75" customHeight="1" thickBot="1" x14ac:dyDescent="0.25">
      <c r="A39" s="16" t="str">
        <f t="shared" si="0"/>
        <v> BBS 4 </v>
      </c>
      <c r="B39" s="20" t="str">
        <f t="shared" si="1"/>
        <v>I</v>
      </c>
      <c r="C39" s="16">
        <f t="shared" si="2"/>
        <v>41507.468999999997</v>
      </c>
      <c r="D39" s="18" t="str">
        <f t="shared" si="3"/>
        <v>vis</v>
      </c>
      <c r="E39" s="50">
        <f>VLOOKUP(C39,Active!C$21:E$965,3,FALSE)</f>
        <v>-1218.9935532393215</v>
      </c>
      <c r="F39" s="20" t="s">
        <v>187</v>
      </c>
      <c r="G39" s="18" t="str">
        <f t="shared" si="4"/>
        <v>41507.469</v>
      </c>
      <c r="H39" s="16">
        <f t="shared" si="5"/>
        <v>-1219</v>
      </c>
      <c r="I39" s="51" t="s">
        <v>493</v>
      </c>
      <c r="J39" s="52" t="s">
        <v>494</v>
      </c>
      <c r="K39" s="51">
        <v>-1219</v>
      </c>
      <c r="L39" s="51" t="s">
        <v>307</v>
      </c>
      <c r="M39" s="52" t="s">
        <v>218</v>
      </c>
      <c r="N39" s="52"/>
      <c r="O39" s="53" t="s">
        <v>460</v>
      </c>
      <c r="P39" s="53" t="s">
        <v>495</v>
      </c>
    </row>
    <row r="40" spans="1:16" ht="12.75" customHeight="1" thickBot="1" x14ac:dyDescent="0.25">
      <c r="A40" s="16" t="str">
        <f t="shared" si="0"/>
        <v> BBS 4 </v>
      </c>
      <c r="B40" s="20" t="str">
        <f t="shared" si="1"/>
        <v>I</v>
      </c>
      <c r="C40" s="16">
        <f t="shared" si="2"/>
        <v>41513.423000000003</v>
      </c>
      <c r="D40" s="18" t="str">
        <f t="shared" si="3"/>
        <v>vis</v>
      </c>
      <c r="E40" s="50">
        <f>VLOOKUP(C40,Active!C$21:E$965,3,FALSE)</f>
        <v>-1213.994925427296</v>
      </c>
      <c r="F40" s="20" t="s">
        <v>187</v>
      </c>
      <c r="G40" s="18" t="str">
        <f t="shared" si="4"/>
        <v>41513.423</v>
      </c>
      <c r="H40" s="16">
        <f t="shared" si="5"/>
        <v>-1214</v>
      </c>
      <c r="I40" s="51" t="s">
        <v>496</v>
      </c>
      <c r="J40" s="52" t="s">
        <v>497</v>
      </c>
      <c r="K40" s="51">
        <v>-1214</v>
      </c>
      <c r="L40" s="51" t="s">
        <v>350</v>
      </c>
      <c r="M40" s="52" t="s">
        <v>218</v>
      </c>
      <c r="N40" s="52"/>
      <c r="O40" s="53" t="s">
        <v>460</v>
      </c>
      <c r="P40" s="53" t="s">
        <v>495</v>
      </c>
    </row>
    <row r="41" spans="1:16" ht="12.75" customHeight="1" thickBot="1" x14ac:dyDescent="0.25">
      <c r="A41" s="16" t="str">
        <f t="shared" si="0"/>
        <v>IBVS 779 </v>
      </c>
      <c r="B41" s="20" t="str">
        <f t="shared" si="1"/>
        <v>I</v>
      </c>
      <c r="C41" s="16">
        <f t="shared" si="2"/>
        <v>41544.385999999999</v>
      </c>
      <c r="D41" s="18" t="str">
        <f t="shared" si="3"/>
        <v>vis</v>
      </c>
      <c r="E41" s="50">
        <f>VLOOKUP(C41,Active!C$21:E$965,3,FALSE)</f>
        <v>-1188.0002138143327</v>
      </c>
      <c r="F41" s="20" t="s">
        <v>187</v>
      </c>
      <c r="G41" s="18" t="str">
        <f t="shared" si="4"/>
        <v>41544.386</v>
      </c>
      <c r="H41" s="16">
        <f t="shared" si="5"/>
        <v>-1188</v>
      </c>
      <c r="I41" s="51" t="s">
        <v>498</v>
      </c>
      <c r="J41" s="52" t="s">
        <v>499</v>
      </c>
      <c r="K41" s="51">
        <v>-1188</v>
      </c>
      <c r="L41" s="51" t="s">
        <v>500</v>
      </c>
      <c r="M41" s="52" t="s">
        <v>218</v>
      </c>
      <c r="N41" s="52"/>
      <c r="O41" s="53" t="s">
        <v>501</v>
      </c>
      <c r="P41" s="54" t="s">
        <v>502</v>
      </c>
    </row>
    <row r="42" spans="1:16" ht="12.75" customHeight="1" thickBot="1" x14ac:dyDescent="0.25">
      <c r="A42" s="16" t="str">
        <f t="shared" si="0"/>
        <v> BBS 5 </v>
      </c>
      <c r="B42" s="20" t="str">
        <f t="shared" si="1"/>
        <v>I</v>
      </c>
      <c r="C42" s="16">
        <f t="shared" si="2"/>
        <v>41563.438999999998</v>
      </c>
      <c r="D42" s="18" t="str">
        <f t="shared" si="3"/>
        <v>vis</v>
      </c>
      <c r="E42" s="50">
        <f>VLOOKUP(C42,Active!C$21:E$965,3,FALSE)</f>
        <v>-1172.0044369076422</v>
      </c>
      <c r="F42" s="20" t="s">
        <v>187</v>
      </c>
      <c r="G42" s="18" t="str">
        <f t="shared" si="4"/>
        <v>41563.439</v>
      </c>
      <c r="H42" s="16">
        <f t="shared" si="5"/>
        <v>-1172</v>
      </c>
      <c r="I42" s="51" t="s">
        <v>503</v>
      </c>
      <c r="J42" s="52" t="s">
        <v>504</v>
      </c>
      <c r="K42" s="51">
        <v>-1172</v>
      </c>
      <c r="L42" s="51" t="s">
        <v>322</v>
      </c>
      <c r="M42" s="52" t="s">
        <v>218</v>
      </c>
      <c r="N42" s="52"/>
      <c r="O42" s="53" t="s">
        <v>484</v>
      </c>
      <c r="P42" s="53" t="s">
        <v>505</v>
      </c>
    </row>
    <row r="43" spans="1:16" ht="12.75" customHeight="1" thickBot="1" x14ac:dyDescent="0.25">
      <c r="A43" s="16" t="str">
        <f t="shared" si="0"/>
        <v> BBS 6 </v>
      </c>
      <c r="B43" s="20" t="str">
        <f t="shared" si="1"/>
        <v>I</v>
      </c>
      <c r="C43" s="16">
        <f t="shared" si="2"/>
        <v>41594.432000000001</v>
      </c>
      <c r="D43" s="18" t="str">
        <f t="shared" si="3"/>
        <v>vis</v>
      </c>
      <c r="E43" s="50">
        <f>VLOOKUP(C43,Active!C$21:E$965,3,FALSE)</f>
        <v>-1145.9845390611565</v>
      </c>
      <c r="F43" s="20" t="s">
        <v>187</v>
      </c>
      <c r="G43" s="18" t="str">
        <f t="shared" si="4"/>
        <v>41594.432</v>
      </c>
      <c r="H43" s="16">
        <f t="shared" si="5"/>
        <v>-1146</v>
      </c>
      <c r="I43" s="51" t="s">
        <v>509</v>
      </c>
      <c r="J43" s="52" t="s">
        <v>510</v>
      </c>
      <c r="K43" s="51">
        <v>-1146</v>
      </c>
      <c r="L43" s="51" t="s">
        <v>214</v>
      </c>
      <c r="M43" s="52" t="s">
        <v>218</v>
      </c>
      <c r="N43" s="52"/>
      <c r="O43" s="53" t="s">
        <v>484</v>
      </c>
      <c r="P43" s="53" t="s">
        <v>511</v>
      </c>
    </row>
    <row r="44" spans="1:16" ht="12.75" customHeight="1" thickBot="1" x14ac:dyDescent="0.25">
      <c r="A44" s="16" t="str">
        <f t="shared" si="0"/>
        <v> BBS 11 </v>
      </c>
      <c r="B44" s="20" t="str">
        <f t="shared" si="1"/>
        <v>I</v>
      </c>
      <c r="C44" s="16">
        <f t="shared" si="2"/>
        <v>41918.398000000001</v>
      </c>
      <c r="D44" s="18" t="str">
        <f t="shared" si="3"/>
        <v>vis</v>
      </c>
      <c r="E44" s="50">
        <f>VLOOKUP(C44,Active!C$21:E$965,3,FALSE)</f>
        <v>-874.00176147479851</v>
      </c>
      <c r="F44" s="20" t="s">
        <v>187</v>
      </c>
      <c r="G44" s="18" t="str">
        <f t="shared" si="4"/>
        <v>41918.398</v>
      </c>
      <c r="H44" s="16">
        <f t="shared" si="5"/>
        <v>-874</v>
      </c>
      <c r="I44" s="51" t="s">
        <v>512</v>
      </c>
      <c r="J44" s="52" t="s">
        <v>513</v>
      </c>
      <c r="K44" s="51">
        <v>-874</v>
      </c>
      <c r="L44" s="51" t="s">
        <v>414</v>
      </c>
      <c r="M44" s="52" t="s">
        <v>218</v>
      </c>
      <c r="N44" s="52"/>
      <c r="O44" s="53" t="s">
        <v>439</v>
      </c>
      <c r="P44" s="53" t="s">
        <v>514</v>
      </c>
    </row>
    <row r="45" spans="1:16" ht="12.75" customHeight="1" thickBot="1" x14ac:dyDescent="0.25">
      <c r="A45" s="16" t="str">
        <f t="shared" si="0"/>
        <v> BBS 11 </v>
      </c>
      <c r="B45" s="20" t="str">
        <f t="shared" si="1"/>
        <v>I</v>
      </c>
      <c r="C45" s="16">
        <f t="shared" si="2"/>
        <v>41918.400999999998</v>
      </c>
      <c r="D45" s="18" t="str">
        <f t="shared" si="3"/>
        <v>vis</v>
      </c>
      <c r="E45" s="50">
        <f>VLOOKUP(C45,Active!C$21:E$965,3,FALSE)</f>
        <v>-873.99924285144937</v>
      </c>
      <c r="F45" s="20" t="s">
        <v>187</v>
      </c>
      <c r="G45" s="18" t="str">
        <f t="shared" si="4"/>
        <v>41918.401</v>
      </c>
      <c r="H45" s="16">
        <f t="shared" si="5"/>
        <v>-874</v>
      </c>
      <c r="I45" s="51" t="s">
        <v>515</v>
      </c>
      <c r="J45" s="52" t="s">
        <v>516</v>
      </c>
      <c r="K45" s="51">
        <v>-874</v>
      </c>
      <c r="L45" s="51" t="s">
        <v>402</v>
      </c>
      <c r="M45" s="52" t="s">
        <v>218</v>
      </c>
      <c r="N45" s="52"/>
      <c r="O45" s="53" t="s">
        <v>484</v>
      </c>
      <c r="P45" s="53" t="s">
        <v>514</v>
      </c>
    </row>
    <row r="46" spans="1:16" ht="12.75" customHeight="1" thickBot="1" x14ac:dyDescent="0.25">
      <c r="A46" s="16" t="str">
        <f t="shared" si="0"/>
        <v> BBS 12 </v>
      </c>
      <c r="B46" s="20" t="str">
        <f t="shared" si="1"/>
        <v>I</v>
      </c>
      <c r="C46" s="16">
        <f t="shared" si="2"/>
        <v>41961.29</v>
      </c>
      <c r="D46" s="18" t="str">
        <f t="shared" si="3"/>
        <v>vis</v>
      </c>
      <c r="E46" s="50">
        <f>VLOOKUP(C46,Active!C$21:E$965,3,FALSE)</f>
        <v>-837.99216387432807</v>
      </c>
      <c r="F46" s="20" t="s">
        <v>187</v>
      </c>
      <c r="G46" s="18" t="str">
        <f t="shared" si="4"/>
        <v>41961.290</v>
      </c>
      <c r="H46" s="16">
        <f t="shared" si="5"/>
        <v>-838</v>
      </c>
      <c r="I46" s="51" t="s">
        <v>520</v>
      </c>
      <c r="J46" s="52" t="s">
        <v>521</v>
      </c>
      <c r="K46" s="51">
        <v>-838</v>
      </c>
      <c r="L46" s="51" t="s">
        <v>459</v>
      </c>
      <c r="M46" s="52" t="s">
        <v>218</v>
      </c>
      <c r="N46" s="52"/>
      <c r="O46" s="53" t="s">
        <v>460</v>
      </c>
      <c r="P46" s="53" t="s">
        <v>522</v>
      </c>
    </row>
    <row r="47" spans="1:16" ht="12.75" customHeight="1" thickBot="1" x14ac:dyDescent="0.25">
      <c r="A47" s="16" t="str">
        <f t="shared" si="0"/>
        <v> BBS 12 </v>
      </c>
      <c r="B47" s="20" t="str">
        <f t="shared" si="1"/>
        <v>I</v>
      </c>
      <c r="C47" s="16">
        <f t="shared" si="2"/>
        <v>41986.300999999999</v>
      </c>
      <c r="D47" s="18" t="str">
        <f t="shared" si="3"/>
        <v>vis</v>
      </c>
      <c r="E47" s="50">
        <f>VLOOKUP(C47,Active!C$21:E$965,3,FALSE)</f>
        <v>-816.99440099114895</v>
      </c>
      <c r="F47" s="20" t="s">
        <v>187</v>
      </c>
      <c r="G47" s="18" t="str">
        <f t="shared" si="4"/>
        <v>41986.301</v>
      </c>
      <c r="H47" s="16">
        <f t="shared" si="5"/>
        <v>-817</v>
      </c>
      <c r="I47" s="51" t="s">
        <v>523</v>
      </c>
      <c r="J47" s="52" t="s">
        <v>524</v>
      </c>
      <c r="K47" s="51">
        <v>-817</v>
      </c>
      <c r="L47" s="51" t="s">
        <v>310</v>
      </c>
      <c r="M47" s="52" t="s">
        <v>218</v>
      </c>
      <c r="N47" s="52"/>
      <c r="O47" s="53" t="s">
        <v>460</v>
      </c>
      <c r="P47" s="53" t="s">
        <v>522</v>
      </c>
    </row>
    <row r="48" spans="1:16" ht="12.75" customHeight="1" thickBot="1" x14ac:dyDescent="0.25">
      <c r="A48" s="16" t="str">
        <f t="shared" si="0"/>
        <v> BBS 18 </v>
      </c>
      <c r="B48" s="20" t="str">
        <f t="shared" si="1"/>
        <v>I</v>
      </c>
      <c r="C48" s="16">
        <f t="shared" si="2"/>
        <v>42354.34</v>
      </c>
      <c r="D48" s="18" t="str">
        <f t="shared" si="3"/>
        <v>vis</v>
      </c>
      <c r="E48" s="50">
        <f>VLOOKUP(C48,Active!C$21:E$965,3,FALSE)</f>
        <v>-508.01052774486789</v>
      </c>
      <c r="F48" s="20" t="s">
        <v>187</v>
      </c>
      <c r="G48" s="18" t="str">
        <f t="shared" si="4"/>
        <v>42354.340</v>
      </c>
      <c r="H48" s="16">
        <f t="shared" si="5"/>
        <v>-508</v>
      </c>
      <c r="I48" s="51" t="s">
        <v>530</v>
      </c>
      <c r="J48" s="52" t="s">
        <v>531</v>
      </c>
      <c r="K48" s="51">
        <v>-508</v>
      </c>
      <c r="L48" s="51" t="s">
        <v>532</v>
      </c>
      <c r="M48" s="52" t="s">
        <v>218</v>
      </c>
      <c r="N48" s="52"/>
      <c r="O48" s="53" t="s">
        <v>484</v>
      </c>
      <c r="P48" s="53" t="s">
        <v>533</v>
      </c>
    </row>
    <row r="49" spans="1:16" ht="12.75" customHeight="1" thickBot="1" x14ac:dyDescent="0.25">
      <c r="A49" s="16" t="str">
        <f t="shared" si="0"/>
        <v> BBS 23 </v>
      </c>
      <c r="B49" s="20" t="str">
        <f t="shared" si="1"/>
        <v>I</v>
      </c>
      <c r="C49" s="16">
        <f t="shared" si="2"/>
        <v>42604.487999999998</v>
      </c>
      <c r="D49" s="18" t="str">
        <f t="shared" si="3"/>
        <v>vis</v>
      </c>
      <c r="E49" s="50">
        <f>VLOOKUP(C49,Active!C$21:E$965,3,FALSE)</f>
        <v>-298.00099635060889</v>
      </c>
      <c r="F49" s="20" t="s">
        <v>187</v>
      </c>
      <c r="G49" s="18" t="str">
        <f t="shared" si="4"/>
        <v>42604.488</v>
      </c>
      <c r="H49" s="16">
        <f t="shared" si="5"/>
        <v>-298</v>
      </c>
      <c r="I49" s="51" t="s">
        <v>534</v>
      </c>
      <c r="J49" s="52" t="s">
        <v>535</v>
      </c>
      <c r="K49" s="51">
        <v>-298</v>
      </c>
      <c r="L49" s="51" t="s">
        <v>365</v>
      </c>
      <c r="M49" s="52" t="s">
        <v>218</v>
      </c>
      <c r="N49" s="52"/>
      <c r="O49" s="53" t="s">
        <v>484</v>
      </c>
      <c r="P49" s="53" t="s">
        <v>536</v>
      </c>
    </row>
    <row r="50" spans="1:16" ht="12.75" customHeight="1" thickBot="1" x14ac:dyDescent="0.25">
      <c r="A50" s="16" t="str">
        <f t="shared" si="0"/>
        <v> BBS 24 </v>
      </c>
      <c r="B50" s="20" t="str">
        <f t="shared" si="1"/>
        <v>I</v>
      </c>
      <c r="C50" s="16">
        <f t="shared" si="2"/>
        <v>42678.347999999998</v>
      </c>
      <c r="D50" s="18" t="str">
        <f t="shared" si="3"/>
        <v>vis</v>
      </c>
      <c r="E50" s="50">
        <f>VLOOKUP(C50,Active!C$21:E$965,3,FALSE)</f>
        <v>-235.99248943158489</v>
      </c>
      <c r="F50" s="20" t="s">
        <v>187</v>
      </c>
      <c r="G50" s="18" t="str">
        <f t="shared" si="4"/>
        <v>42678.348</v>
      </c>
      <c r="H50" s="16">
        <f t="shared" si="5"/>
        <v>-236</v>
      </c>
      <c r="I50" s="51" t="s">
        <v>541</v>
      </c>
      <c r="J50" s="52" t="s">
        <v>542</v>
      </c>
      <c r="K50" s="51">
        <v>-236</v>
      </c>
      <c r="L50" s="51" t="s">
        <v>459</v>
      </c>
      <c r="M50" s="52" t="s">
        <v>218</v>
      </c>
      <c r="N50" s="52"/>
      <c r="O50" s="53" t="s">
        <v>460</v>
      </c>
      <c r="P50" s="53" t="s">
        <v>543</v>
      </c>
    </row>
    <row r="51" spans="1:16" ht="12.75" customHeight="1" thickBot="1" x14ac:dyDescent="0.25">
      <c r="A51" s="16" t="str">
        <f t="shared" si="0"/>
        <v> BBS 24 </v>
      </c>
      <c r="B51" s="20" t="str">
        <f t="shared" si="1"/>
        <v>I</v>
      </c>
      <c r="C51" s="16">
        <f t="shared" si="2"/>
        <v>42715.267999999996</v>
      </c>
      <c r="D51" s="18" t="str">
        <f t="shared" si="3"/>
        <v>vis</v>
      </c>
      <c r="E51" s="50">
        <f>VLOOKUP(C51,Active!C$21:E$965,3,FALSE)</f>
        <v>-204.99663138324692</v>
      </c>
      <c r="F51" s="20" t="s">
        <v>187</v>
      </c>
      <c r="G51" s="18" t="str">
        <f t="shared" si="4"/>
        <v>42715.268</v>
      </c>
      <c r="H51" s="16">
        <f t="shared" si="5"/>
        <v>-205</v>
      </c>
      <c r="I51" s="51" t="s">
        <v>547</v>
      </c>
      <c r="J51" s="52" t="s">
        <v>548</v>
      </c>
      <c r="K51" s="51">
        <v>-205</v>
      </c>
      <c r="L51" s="51" t="s">
        <v>304</v>
      </c>
      <c r="M51" s="52" t="s">
        <v>218</v>
      </c>
      <c r="N51" s="52"/>
      <c r="O51" s="53" t="s">
        <v>484</v>
      </c>
      <c r="P51" s="53" t="s">
        <v>543</v>
      </c>
    </row>
    <row r="52" spans="1:16" ht="12.75" customHeight="1" thickBot="1" x14ac:dyDescent="0.25">
      <c r="A52" s="16" t="str">
        <f t="shared" si="0"/>
        <v> BBS 24 </v>
      </c>
      <c r="B52" s="20" t="str">
        <f t="shared" si="1"/>
        <v>I</v>
      </c>
      <c r="C52" s="16">
        <f t="shared" si="2"/>
        <v>42740.273999999998</v>
      </c>
      <c r="D52" s="18" t="str">
        <f t="shared" si="3"/>
        <v>vis</v>
      </c>
      <c r="E52" s="50">
        <f>VLOOKUP(C52,Active!C$21:E$965,3,FALSE)</f>
        <v>-184.00306620565178</v>
      </c>
      <c r="F52" s="20" t="s">
        <v>187</v>
      </c>
      <c r="G52" s="18" t="str">
        <f t="shared" si="4"/>
        <v>42740.274</v>
      </c>
      <c r="H52" s="16">
        <f t="shared" si="5"/>
        <v>-184</v>
      </c>
      <c r="I52" s="51" t="s">
        <v>549</v>
      </c>
      <c r="J52" s="52" t="s">
        <v>550</v>
      </c>
      <c r="K52" s="51">
        <v>-184</v>
      </c>
      <c r="L52" s="51" t="s">
        <v>295</v>
      </c>
      <c r="M52" s="52" t="s">
        <v>218</v>
      </c>
      <c r="N52" s="52"/>
      <c r="O52" s="53" t="s">
        <v>484</v>
      </c>
      <c r="P52" s="53" t="s">
        <v>543</v>
      </c>
    </row>
    <row r="53" spans="1:16" ht="12.75" customHeight="1" thickBot="1" x14ac:dyDescent="0.25">
      <c r="A53" s="16" t="str">
        <f t="shared" si="0"/>
        <v> BBS 28 </v>
      </c>
      <c r="B53" s="20" t="str">
        <f t="shared" si="1"/>
        <v>I</v>
      </c>
      <c r="C53" s="16">
        <f t="shared" si="2"/>
        <v>42953.482000000004</v>
      </c>
      <c r="D53" s="18" t="str">
        <f t="shared" si="3"/>
        <v>vis</v>
      </c>
      <c r="E53" s="50">
        <f>VLOOKUP(C53,Active!C$21:E$965,3,FALSE)</f>
        <v>-5.0061836820727805</v>
      </c>
      <c r="F53" s="20" t="s">
        <v>187</v>
      </c>
      <c r="G53" s="18" t="str">
        <f t="shared" si="4"/>
        <v>42953.482</v>
      </c>
      <c r="H53" s="16">
        <f t="shared" si="5"/>
        <v>-5</v>
      </c>
      <c r="I53" s="51" t="s">
        <v>551</v>
      </c>
      <c r="J53" s="52" t="s">
        <v>552</v>
      </c>
      <c r="K53" s="51">
        <v>-5</v>
      </c>
      <c r="L53" s="51" t="s">
        <v>384</v>
      </c>
      <c r="M53" s="52" t="s">
        <v>218</v>
      </c>
      <c r="N53" s="52"/>
      <c r="O53" s="53" t="s">
        <v>484</v>
      </c>
      <c r="P53" s="53" t="s">
        <v>553</v>
      </c>
    </row>
    <row r="54" spans="1:16" ht="12.75" customHeight="1" thickBot="1" x14ac:dyDescent="0.25">
      <c r="A54" s="16" t="str">
        <f t="shared" si="0"/>
        <v>IBVS 1249 </v>
      </c>
      <c r="B54" s="20" t="str">
        <f t="shared" si="1"/>
        <v>I</v>
      </c>
      <c r="C54" s="16">
        <f t="shared" si="2"/>
        <v>42985.65</v>
      </c>
      <c r="D54" s="18" t="str">
        <f t="shared" si="3"/>
        <v>vis</v>
      </c>
      <c r="E54" s="50">
        <f>VLOOKUP(C54,Active!C$21:E$965,3,FALSE)</f>
        <v>22.000174977161119</v>
      </c>
      <c r="F54" s="20" t="s">
        <v>187</v>
      </c>
      <c r="G54" s="18" t="str">
        <f t="shared" si="4"/>
        <v>42985.650</v>
      </c>
      <c r="H54" s="16">
        <f t="shared" si="5"/>
        <v>22</v>
      </c>
      <c r="I54" s="51" t="s">
        <v>554</v>
      </c>
      <c r="J54" s="52" t="s">
        <v>555</v>
      </c>
      <c r="K54" s="51">
        <v>22</v>
      </c>
      <c r="L54" s="51" t="s">
        <v>464</v>
      </c>
      <c r="M54" s="52" t="s">
        <v>218</v>
      </c>
      <c r="N54" s="52"/>
      <c r="O54" s="53" t="s">
        <v>556</v>
      </c>
      <c r="P54" s="54" t="s">
        <v>557</v>
      </c>
    </row>
    <row r="55" spans="1:16" ht="12.75" customHeight="1" thickBot="1" x14ac:dyDescent="0.25">
      <c r="A55" s="16" t="str">
        <f t="shared" si="0"/>
        <v> AOEB 1 </v>
      </c>
      <c r="B55" s="20" t="str">
        <f t="shared" si="1"/>
        <v>I</v>
      </c>
      <c r="C55" s="16">
        <f t="shared" si="2"/>
        <v>42985.652000000002</v>
      </c>
      <c r="D55" s="18" t="str">
        <f t="shared" si="3"/>
        <v>vis</v>
      </c>
      <c r="E55" s="50">
        <f>VLOOKUP(C55,Active!C$21:E$965,3,FALSE)</f>
        <v>22.001854059395932</v>
      </c>
      <c r="F55" s="20" t="s">
        <v>187</v>
      </c>
      <c r="G55" s="18" t="str">
        <f t="shared" si="4"/>
        <v>42985.652</v>
      </c>
      <c r="H55" s="16">
        <f t="shared" si="5"/>
        <v>22</v>
      </c>
      <c r="I55" s="51" t="s">
        <v>558</v>
      </c>
      <c r="J55" s="52" t="s">
        <v>559</v>
      </c>
      <c r="K55" s="51">
        <v>22</v>
      </c>
      <c r="L55" s="51" t="s">
        <v>379</v>
      </c>
      <c r="M55" s="52" t="s">
        <v>218</v>
      </c>
      <c r="N55" s="52"/>
      <c r="O55" s="53" t="s">
        <v>410</v>
      </c>
      <c r="P55" s="53" t="s">
        <v>560</v>
      </c>
    </row>
    <row r="56" spans="1:16" ht="12.75" customHeight="1" thickBot="1" x14ac:dyDescent="0.25">
      <c r="A56" s="16" t="str">
        <f t="shared" si="0"/>
        <v> BBS 29 </v>
      </c>
      <c r="B56" s="20" t="str">
        <f t="shared" si="1"/>
        <v>I</v>
      </c>
      <c r="C56" s="16">
        <f t="shared" si="2"/>
        <v>42990.417000000001</v>
      </c>
      <c r="D56" s="18" t="str">
        <f t="shared" si="3"/>
        <v>vis</v>
      </c>
      <c r="E56" s="50">
        <f>VLOOKUP(C56,Active!C$21:E$965,3,FALSE)</f>
        <v>26.002267483023214</v>
      </c>
      <c r="F56" s="20" t="s">
        <v>187</v>
      </c>
      <c r="G56" s="18" t="str">
        <f t="shared" si="4"/>
        <v>42990.417</v>
      </c>
      <c r="H56" s="16">
        <f t="shared" si="5"/>
        <v>26</v>
      </c>
      <c r="I56" s="51" t="s">
        <v>561</v>
      </c>
      <c r="J56" s="52" t="s">
        <v>562</v>
      </c>
      <c r="K56" s="51">
        <v>26</v>
      </c>
      <c r="L56" s="51" t="s">
        <v>418</v>
      </c>
      <c r="M56" s="52" t="s">
        <v>218</v>
      </c>
      <c r="N56" s="52"/>
      <c r="O56" s="53" t="s">
        <v>484</v>
      </c>
      <c r="P56" s="53" t="s">
        <v>563</v>
      </c>
    </row>
    <row r="57" spans="1:16" ht="12.75" customHeight="1" thickBot="1" x14ac:dyDescent="0.25">
      <c r="A57" s="16" t="str">
        <f t="shared" si="0"/>
        <v>IBVS 1249 </v>
      </c>
      <c r="B57" s="20" t="str">
        <f t="shared" si="1"/>
        <v>I</v>
      </c>
      <c r="C57" s="16">
        <f t="shared" si="2"/>
        <v>43010.661</v>
      </c>
      <c r="D57" s="18" t="str">
        <f t="shared" si="3"/>
        <v>vis</v>
      </c>
      <c r="E57" s="50">
        <f>VLOOKUP(C57,Active!C$21:E$965,3,FALSE)</f>
        <v>42.997937860340258</v>
      </c>
      <c r="F57" s="20" t="s">
        <v>187</v>
      </c>
      <c r="G57" s="18" t="str">
        <f t="shared" si="4"/>
        <v>43010.661</v>
      </c>
      <c r="H57" s="16">
        <f t="shared" si="5"/>
        <v>43</v>
      </c>
      <c r="I57" s="51" t="s">
        <v>564</v>
      </c>
      <c r="J57" s="52" t="s">
        <v>565</v>
      </c>
      <c r="K57" s="51">
        <v>43</v>
      </c>
      <c r="L57" s="51" t="s">
        <v>414</v>
      </c>
      <c r="M57" s="52" t="s">
        <v>218</v>
      </c>
      <c r="N57" s="52"/>
      <c r="O57" s="53" t="s">
        <v>556</v>
      </c>
      <c r="P57" s="54" t="s">
        <v>557</v>
      </c>
    </row>
    <row r="58" spans="1:16" ht="12.75" customHeight="1" thickBot="1" x14ac:dyDescent="0.25">
      <c r="A58" s="16" t="str">
        <f t="shared" si="0"/>
        <v> AOEB 1 </v>
      </c>
      <c r="B58" s="20" t="str">
        <f t="shared" si="1"/>
        <v>I</v>
      </c>
      <c r="C58" s="16">
        <f t="shared" si="2"/>
        <v>43010.665000000001</v>
      </c>
      <c r="D58" s="18" t="str">
        <f t="shared" si="3"/>
        <v>vis</v>
      </c>
      <c r="E58" s="50">
        <f>VLOOKUP(C58,Active!C$21:E$965,3,FALSE)</f>
        <v>43.001296024809889</v>
      </c>
      <c r="F58" s="20" t="s">
        <v>187</v>
      </c>
      <c r="G58" s="18" t="str">
        <f t="shared" si="4"/>
        <v>43010.665</v>
      </c>
      <c r="H58" s="16">
        <f t="shared" si="5"/>
        <v>43</v>
      </c>
      <c r="I58" s="51" t="s">
        <v>566</v>
      </c>
      <c r="J58" s="52" t="s">
        <v>567</v>
      </c>
      <c r="K58" s="51">
        <v>43</v>
      </c>
      <c r="L58" s="51" t="s">
        <v>379</v>
      </c>
      <c r="M58" s="52" t="s">
        <v>218</v>
      </c>
      <c r="N58" s="52"/>
      <c r="O58" s="53" t="s">
        <v>410</v>
      </c>
      <c r="P58" s="53" t="s">
        <v>560</v>
      </c>
    </row>
    <row r="59" spans="1:16" ht="12.75" customHeight="1" thickBot="1" x14ac:dyDescent="0.25">
      <c r="A59" s="16" t="str">
        <f t="shared" si="0"/>
        <v> AOEB 1 </v>
      </c>
      <c r="B59" s="20" t="str">
        <f t="shared" si="1"/>
        <v>I</v>
      </c>
      <c r="C59" s="16">
        <f t="shared" si="2"/>
        <v>43011.856</v>
      </c>
      <c r="D59" s="18" t="str">
        <f t="shared" si="3"/>
        <v>vis</v>
      </c>
      <c r="E59" s="50">
        <f>VLOOKUP(C59,Active!C$21:E$965,3,FALSE)</f>
        <v>44.001189495436591</v>
      </c>
      <c r="F59" s="20" t="s">
        <v>187</v>
      </c>
      <c r="G59" s="18" t="str">
        <f t="shared" si="4"/>
        <v>43011.856</v>
      </c>
      <c r="H59" s="16">
        <f t="shared" si="5"/>
        <v>44</v>
      </c>
      <c r="I59" s="51" t="s">
        <v>568</v>
      </c>
      <c r="J59" s="52" t="s">
        <v>569</v>
      </c>
      <c r="K59" s="51">
        <v>44</v>
      </c>
      <c r="L59" s="51" t="s">
        <v>402</v>
      </c>
      <c r="M59" s="52" t="s">
        <v>218</v>
      </c>
      <c r="N59" s="52"/>
      <c r="O59" s="53" t="s">
        <v>570</v>
      </c>
      <c r="P59" s="53" t="s">
        <v>560</v>
      </c>
    </row>
    <row r="60" spans="1:16" ht="12.75" customHeight="1" thickBot="1" x14ac:dyDescent="0.25">
      <c r="A60" s="16" t="str">
        <f t="shared" si="0"/>
        <v> AOEB 1 </v>
      </c>
      <c r="B60" s="20" t="str">
        <f t="shared" si="1"/>
        <v>I</v>
      </c>
      <c r="C60" s="16">
        <f t="shared" si="2"/>
        <v>43011.86</v>
      </c>
      <c r="D60" s="18" t="str">
        <f t="shared" si="3"/>
        <v>vis</v>
      </c>
      <c r="E60" s="50">
        <f>VLOOKUP(C60,Active!C$21:E$965,3,FALSE)</f>
        <v>44.004547659906216</v>
      </c>
      <c r="F60" s="20" t="s">
        <v>187</v>
      </c>
      <c r="G60" s="18" t="str">
        <f t="shared" si="4"/>
        <v>43011.860</v>
      </c>
      <c r="H60" s="16">
        <f t="shared" si="5"/>
        <v>44</v>
      </c>
      <c r="I60" s="51" t="s">
        <v>571</v>
      </c>
      <c r="J60" s="52" t="s">
        <v>572</v>
      </c>
      <c r="K60" s="51">
        <v>44</v>
      </c>
      <c r="L60" s="51" t="s">
        <v>406</v>
      </c>
      <c r="M60" s="52" t="s">
        <v>218</v>
      </c>
      <c r="N60" s="52"/>
      <c r="O60" s="53" t="s">
        <v>573</v>
      </c>
      <c r="P60" s="53" t="s">
        <v>560</v>
      </c>
    </row>
    <row r="61" spans="1:16" ht="12.75" customHeight="1" thickBot="1" x14ac:dyDescent="0.25">
      <c r="A61" s="16" t="str">
        <f t="shared" si="0"/>
        <v> AOEB 1 </v>
      </c>
      <c r="B61" s="20" t="str">
        <f t="shared" si="1"/>
        <v>I</v>
      </c>
      <c r="C61" s="16">
        <f t="shared" si="2"/>
        <v>43011.862999999998</v>
      </c>
      <c r="D61" s="18" t="str">
        <f t="shared" si="3"/>
        <v>vis</v>
      </c>
      <c r="E61" s="50">
        <f>VLOOKUP(C61,Active!C$21:E$965,3,FALSE)</f>
        <v>44.007066283255384</v>
      </c>
      <c r="F61" s="20" t="s">
        <v>187</v>
      </c>
      <c r="G61" s="18" t="str">
        <f t="shared" si="4"/>
        <v>43011.863</v>
      </c>
      <c r="H61" s="16">
        <f t="shared" si="5"/>
        <v>44</v>
      </c>
      <c r="I61" s="51" t="s">
        <v>574</v>
      </c>
      <c r="J61" s="52" t="s">
        <v>575</v>
      </c>
      <c r="K61" s="51">
        <v>44</v>
      </c>
      <c r="L61" s="51" t="s">
        <v>307</v>
      </c>
      <c r="M61" s="52" t="s">
        <v>218</v>
      </c>
      <c r="N61" s="52"/>
      <c r="O61" s="53" t="s">
        <v>576</v>
      </c>
      <c r="P61" s="53" t="s">
        <v>560</v>
      </c>
    </row>
    <row r="62" spans="1:16" ht="12.75" customHeight="1" thickBot="1" x14ac:dyDescent="0.25">
      <c r="A62" s="16" t="str">
        <f t="shared" si="0"/>
        <v> BBS 29 </v>
      </c>
      <c r="B62" s="20" t="str">
        <f t="shared" si="1"/>
        <v>I</v>
      </c>
      <c r="C62" s="16">
        <f t="shared" si="2"/>
        <v>43015.432999999997</v>
      </c>
      <c r="D62" s="18" t="str">
        <f t="shared" si="3"/>
        <v>vis</v>
      </c>
      <c r="E62" s="50">
        <f>VLOOKUP(C62,Active!C$21:E$965,3,FALSE)</f>
        <v>47.004228071786336</v>
      </c>
      <c r="F62" s="20" t="s">
        <v>187</v>
      </c>
      <c r="G62" s="18" t="str">
        <f t="shared" si="4"/>
        <v>43015.433</v>
      </c>
      <c r="H62" s="16">
        <f t="shared" si="5"/>
        <v>47</v>
      </c>
      <c r="I62" s="51" t="s">
        <v>577</v>
      </c>
      <c r="J62" s="52" t="s">
        <v>578</v>
      </c>
      <c r="K62" s="51">
        <v>47</v>
      </c>
      <c r="L62" s="51" t="s">
        <v>406</v>
      </c>
      <c r="M62" s="52" t="s">
        <v>218</v>
      </c>
      <c r="N62" s="52"/>
      <c r="O62" s="53" t="s">
        <v>484</v>
      </c>
      <c r="P62" s="53" t="s">
        <v>563</v>
      </c>
    </row>
    <row r="63" spans="1:16" ht="12.75" customHeight="1" thickBot="1" x14ac:dyDescent="0.25">
      <c r="A63" s="16" t="str">
        <f t="shared" si="0"/>
        <v> BBS 30 </v>
      </c>
      <c r="B63" s="20" t="str">
        <f t="shared" si="1"/>
        <v>I</v>
      </c>
      <c r="C63" s="16">
        <f t="shared" si="2"/>
        <v>43040.442000000003</v>
      </c>
      <c r="D63" s="18" t="str">
        <f t="shared" si="3"/>
        <v>vis</v>
      </c>
      <c r="E63" s="50">
        <f>VLOOKUP(C63,Active!C$21:E$965,3,FALSE)</f>
        <v>68.000311872736773</v>
      </c>
      <c r="F63" s="20" t="s">
        <v>187</v>
      </c>
      <c r="G63" s="18" t="str">
        <f t="shared" si="4"/>
        <v>43040.442</v>
      </c>
      <c r="H63" s="16">
        <f t="shared" si="5"/>
        <v>68</v>
      </c>
      <c r="I63" s="51" t="s">
        <v>579</v>
      </c>
      <c r="J63" s="52" t="s">
        <v>580</v>
      </c>
      <c r="K63" s="51">
        <v>68</v>
      </c>
      <c r="L63" s="51" t="s">
        <v>464</v>
      </c>
      <c r="M63" s="52" t="s">
        <v>218</v>
      </c>
      <c r="N63" s="52"/>
      <c r="O63" s="53" t="s">
        <v>484</v>
      </c>
      <c r="P63" s="53" t="s">
        <v>581</v>
      </c>
    </row>
    <row r="64" spans="1:16" ht="12.75" customHeight="1" thickBot="1" x14ac:dyDescent="0.25">
      <c r="A64" s="16" t="str">
        <f t="shared" si="0"/>
        <v> AOEB 1 </v>
      </c>
      <c r="B64" s="20" t="str">
        <f t="shared" si="1"/>
        <v>I</v>
      </c>
      <c r="C64" s="16">
        <f t="shared" si="2"/>
        <v>43054.739000000001</v>
      </c>
      <c r="D64" s="18" t="str">
        <f t="shared" si="3"/>
        <v>vis</v>
      </c>
      <c r="E64" s="50">
        <f>VLOOKUP(C64,Active!C$21:E$965,3,FALSE)</f>
        <v>80.003231225853426</v>
      </c>
      <c r="F64" s="20" t="s">
        <v>187</v>
      </c>
      <c r="G64" s="18" t="str">
        <f t="shared" si="4"/>
        <v>43054.739</v>
      </c>
      <c r="H64" s="16">
        <f t="shared" si="5"/>
        <v>80</v>
      </c>
      <c r="I64" s="51" t="s">
        <v>582</v>
      </c>
      <c r="J64" s="52" t="s">
        <v>583</v>
      </c>
      <c r="K64" s="51">
        <v>80</v>
      </c>
      <c r="L64" s="51" t="s">
        <v>304</v>
      </c>
      <c r="M64" s="52" t="s">
        <v>218</v>
      </c>
      <c r="N64" s="52"/>
      <c r="O64" s="53" t="s">
        <v>584</v>
      </c>
      <c r="P64" s="53" t="s">
        <v>560</v>
      </c>
    </row>
    <row r="65" spans="1:16" ht="12.75" customHeight="1" thickBot="1" x14ac:dyDescent="0.25">
      <c r="A65" s="16" t="str">
        <f t="shared" si="0"/>
        <v> AOEB 1 </v>
      </c>
      <c r="B65" s="20" t="str">
        <f t="shared" si="1"/>
        <v>I</v>
      </c>
      <c r="C65" s="16">
        <f t="shared" si="2"/>
        <v>43347.754999999997</v>
      </c>
      <c r="D65" s="18" t="str">
        <f t="shared" si="3"/>
        <v>vis</v>
      </c>
      <c r="E65" s="50">
        <f>VLOOKUP(C65,Active!C$21:E$965,3,FALSE)</f>
        <v>326.00221123376508</v>
      </c>
      <c r="F65" s="20" t="s">
        <v>187</v>
      </c>
      <c r="G65" s="18" t="str">
        <f t="shared" si="4"/>
        <v>43347.755</v>
      </c>
      <c r="H65" s="16">
        <f t="shared" si="5"/>
        <v>326</v>
      </c>
      <c r="I65" s="51" t="s">
        <v>585</v>
      </c>
      <c r="J65" s="52" t="s">
        <v>586</v>
      </c>
      <c r="K65" s="51">
        <v>326</v>
      </c>
      <c r="L65" s="51" t="s">
        <v>418</v>
      </c>
      <c r="M65" s="52" t="s">
        <v>218</v>
      </c>
      <c r="N65" s="52"/>
      <c r="O65" s="53" t="s">
        <v>573</v>
      </c>
      <c r="P65" s="53" t="s">
        <v>560</v>
      </c>
    </row>
    <row r="66" spans="1:16" ht="12.75" customHeight="1" thickBot="1" x14ac:dyDescent="0.25">
      <c r="A66" s="16" t="str">
        <f t="shared" si="0"/>
        <v> AOEB 1 </v>
      </c>
      <c r="B66" s="20" t="str">
        <f t="shared" si="1"/>
        <v>I</v>
      </c>
      <c r="C66" s="16">
        <f t="shared" si="2"/>
        <v>43390.637000000002</v>
      </c>
      <c r="D66" s="18" t="str">
        <f t="shared" si="3"/>
        <v>vis</v>
      </c>
      <c r="E66" s="50">
        <f>VLOOKUP(C66,Active!C$21:E$965,3,FALSE)</f>
        <v>362.00341342306757</v>
      </c>
      <c r="F66" s="20" t="s">
        <v>187</v>
      </c>
      <c r="G66" s="18" t="str">
        <f t="shared" si="4"/>
        <v>43390.637</v>
      </c>
      <c r="H66" s="16">
        <f t="shared" si="5"/>
        <v>362</v>
      </c>
      <c r="I66" s="51" t="s">
        <v>587</v>
      </c>
      <c r="J66" s="52" t="s">
        <v>588</v>
      </c>
      <c r="K66" s="51">
        <v>362</v>
      </c>
      <c r="L66" s="51" t="s">
        <v>304</v>
      </c>
      <c r="M66" s="52" t="s">
        <v>218</v>
      </c>
      <c r="N66" s="52"/>
      <c r="O66" s="53" t="s">
        <v>410</v>
      </c>
      <c r="P66" s="53" t="s">
        <v>560</v>
      </c>
    </row>
    <row r="67" spans="1:16" ht="12.75" customHeight="1" thickBot="1" x14ac:dyDescent="0.25">
      <c r="A67" s="16" t="str">
        <f t="shared" si="0"/>
        <v> AOEB 1 </v>
      </c>
      <c r="B67" s="20" t="str">
        <f t="shared" si="1"/>
        <v>I</v>
      </c>
      <c r="C67" s="16">
        <f t="shared" si="2"/>
        <v>43421.601999999999</v>
      </c>
      <c r="D67" s="18" t="str">
        <f t="shared" si="3"/>
        <v>vis</v>
      </c>
      <c r="E67" s="50">
        <f>VLOOKUP(C67,Active!C$21:E$965,3,FALSE)</f>
        <v>387.9998041182659</v>
      </c>
      <c r="F67" s="20" t="s">
        <v>187</v>
      </c>
      <c r="G67" s="18" t="str">
        <f t="shared" si="4"/>
        <v>43421.602</v>
      </c>
      <c r="H67" s="16">
        <f t="shared" si="5"/>
        <v>388</v>
      </c>
      <c r="I67" s="51" t="s">
        <v>589</v>
      </c>
      <c r="J67" s="52" t="s">
        <v>590</v>
      </c>
      <c r="K67" s="51">
        <v>388</v>
      </c>
      <c r="L67" s="51" t="s">
        <v>500</v>
      </c>
      <c r="M67" s="52" t="s">
        <v>218</v>
      </c>
      <c r="N67" s="52"/>
      <c r="O67" s="53" t="s">
        <v>410</v>
      </c>
      <c r="P67" s="53" t="s">
        <v>560</v>
      </c>
    </row>
    <row r="68" spans="1:16" ht="12.75" customHeight="1" thickBot="1" x14ac:dyDescent="0.25">
      <c r="A68" s="16" t="str">
        <f t="shared" si="0"/>
        <v> AOEB 1 </v>
      </c>
      <c r="B68" s="20" t="str">
        <f t="shared" si="1"/>
        <v>I</v>
      </c>
      <c r="C68" s="16">
        <f t="shared" si="2"/>
        <v>43659.832999999999</v>
      </c>
      <c r="D68" s="18" t="str">
        <f t="shared" si="3"/>
        <v>vis</v>
      </c>
      <c r="E68" s="50">
        <f>VLOOKUP(C68,Active!C$21:E$965,3,FALSE)</f>
        <v>588.00452401842676</v>
      </c>
      <c r="F68" s="20" t="s">
        <v>187</v>
      </c>
      <c r="G68" s="18" t="str">
        <f t="shared" si="4"/>
        <v>43659.833</v>
      </c>
      <c r="H68" s="16">
        <f t="shared" si="5"/>
        <v>588</v>
      </c>
      <c r="I68" s="51" t="s">
        <v>591</v>
      </c>
      <c r="J68" s="52" t="s">
        <v>592</v>
      </c>
      <c r="K68" s="51">
        <v>588</v>
      </c>
      <c r="L68" s="51" t="s">
        <v>406</v>
      </c>
      <c r="M68" s="52" t="s">
        <v>218</v>
      </c>
      <c r="N68" s="52"/>
      <c r="O68" s="53" t="s">
        <v>584</v>
      </c>
      <c r="P68" s="53" t="s">
        <v>560</v>
      </c>
    </row>
    <row r="69" spans="1:16" ht="12.75" customHeight="1" thickBot="1" x14ac:dyDescent="0.25">
      <c r="A69" s="16" t="str">
        <f t="shared" si="0"/>
        <v> BBS 38 </v>
      </c>
      <c r="B69" s="20" t="str">
        <f t="shared" si="1"/>
        <v>I</v>
      </c>
      <c r="C69" s="16">
        <f t="shared" si="2"/>
        <v>43719.389000000003</v>
      </c>
      <c r="D69" s="18" t="str">
        <f t="shared" si="3"/>
        <v>vis</v>
      </c>
      <c r="E69" s="50">
        <f>VLOOKUP(C69,Active!C$21:E$965,3,FALSE)</f>
        <v>638.00423479651533</v>
      </c>
      <c r="F69" s="20" t="s">
        <v>187</v>
      </c>
      <c r="G69" s="18" t="str">
        <f t="shared" si="4"/>
        <v>43719.389</v>
      </c>
      <c r="H69" s="16">
        <f t="shared" si="5"/>
        <v>638</v>
      </c>
      <c r="I69" s="51" t="s">
        <v>593</v>
      </c>
      <c r="J69" s="52" t="s">
        <v>594</v>
      </c>
      <c r="K69" s="51">
        <v>638</v>
      </c>
      <c r="L69" s="51" t="s">
        <v>406</v>
      </c>
      <c r="M69" s="52" t="s">
        <v>218</v>
      </c>
      <c r="N69" s="52"/>
      <c r="O69" s="53" t="s">
        <v>460</v>
      </c>
      <c r="P69" s="53" t="s">
        <v>595</v>
      </c>
    </row>
    <row r="70" spans="1:16" ht="12.75" customHeight="1" thickBot="1" x14ac:dyDescent="0.25">
      <c r="A70" s="16" t="str">
        <f t="shared" si="0"/>
        <v> BBS 38 </v>
      </c>
      <c r="B70" s="20" t="str">
        <f t="shared" si="1"/>
        <v>I</v>
      </c>
      <c r="C70" s="16">
        <f t="shared" si="2"/>
        <v>43726.538</v>
      </c>
      <c r="D70" s="18" t="str">
        <f t="shared" si="3"/>
        <v>vis</v>
      </c>
      <c r="E70" s="50">
        <f>VLOOKUP(C70,Active!C$21:E$965,3,FALSE)</f>
        <v>644.0061142436308</v>
      </c>
      <c r="F70" s="20" t="s">
        <v>187</v>
      </c>
      <c r="G70" s="18" t="str">
        <f t="shared" si="4"/>
        <v>43726.538</v>
      </c>
      <c r="H70" s="16">
        <f t="shared" si="5"/>
        <v>644</v>
      </c>
      <c r="I70" s="51" t="s">
        <v>596</v>
      </c>
      <c r="J70" s="52" t="s">
        <v>597</v>
      </c>
      <c r="K70" s="51">
        <v>644</v>
      </c>
      <c r="L70" s="51" t="s">
        <v>310</v>
      </c>
      <c r="M70" s="52" t="s">
        <v>218</v>
      </c>
      <c r="N70" s="52"/>
      <c r="O70" s="53" t="s">
        <v>460</v>
      </c>
      <c r="P70" s="53" t="s">
        <v>595</v>
      </c>
    </row>
    <row r="71" spans="1:16" ht="12.75" customHeight="1" thickBot="1" x14ac:dyDescent="0.25">
      <c r="A71" s="16" t="str">
        <f t="shared" si="0"/>
        <v> AOEB 1 </v>
      </c>
      <c r="B71" s="20" t="str">
        <f t="shared" si="1"/>
        <v>I</v>
      </c>
      <c r="C71" s="16">
        <f t="shared" si="2"/>
        <v>43758.696000000004</v>
      </c>
      <c r="D71" s="18" t="str">
        <f t="shared" si="3"/>
        <v>vis</v>
      </c>
      <c r="E71" s="50">
        <f>VLOOKUP(C71,Active!C$21:E$965,3,FALSE)</f>
        <v>671.00407749169676</v>
      </c>
      <c r="F71" s="20" t="s">
        <v>187</v>
      </c>
      <c r="G71" s="18" t="str">
        <f t="shared" si="4"/>
        <v>43758.696</v>
      </c>
      <c r="H71" s="16">
        <f t="shared" si="5"/>
        <v>671</v>
      </c>
      <c r="I71" s="51" t="s">
        <v>598</v>
      </c>
      <c r="J71" s="52" t="s">
        <v>599</v>
      </c>
      <c r="K71" s="51">
        <v>671</v>
      </c>
      <c r="L71" s="51" t="s">
        <v>406</v>
      </c>
      <c r="M71" s="52" t="s">
        <v>218</v>
      </c>
      <c r="N71" s="52"/>
      <c r="O71" s="53" t="s">
        <v>410</v>
      </c>
      <c r="P71" s="53" t="s">
        <v>560</v>
      </c>
    </row>
    <row r="72" spans="1:16" ht="12.75" customHeight="1" thickBot="1" x14ac:dyDescent="0.25">
      <c r="A72" s="16" t="str">
        <f t="shared" si="0"/>
        <v> BBS 39 </v>
      </c>
      <c r="B72" s="20" t="str">
        <f t="shared" si="1"/>
        <v>I</v>
      </c>
      <c r="C72" s="16">
        <f t="shared" si="2"/>
        <v>43787.275000000001</v>
      </c>
      <c r="D72" s="18" t="str">
        <f t="shared" si="3"/>
        <v>vis</v>
      </c>
      <c r="E72" s="50">
        <f>VLOOKUP(C72,Active!C$21:E$965,3,FALSE)</f>
        <v>694.99732308117211</v>
      </c>
      <c r="F72" s="20" t="s">
        <v>187</v>
      </c>
      <c r="G72" s="18" t="str">
        <f t="shared" si="4"/>
        <v>43787.275</v>
      </c>
      <c r="H72" s="16">
        <f t="shared" si="5"/>
        <v>695</v>
      </c>
      <c r="I72" s="51" t="s">
        <v>600</v>
      </c>
      <c r="J72" s="52" t="s">
        <v>601</v>
      </c>
      <c r="K72" s="51">
        <v>695</v>
      </c>
      <c r="L72" s="51" t="s">
        <v>188</v>
      </c>
      <c r="M72" s="52" t="s">
        <v>218</v>
      </c>
      <c r="N72" s="52"/>
      <c r="O72" s="53" t="s">
        <v>460</v>
      </c>
      <c r="P72" s="53" t="s">
        <v>602</v>
      </c>
    </row>
    <row r="73" spans="1:16" ht="12.75" customHeight="1" thickBot="1" x14ac:dyDescent="0.25">
      <c r="A73" s="16" t="str">
        <f t="shared" si="0"/>
        <v> BBS 39 </v>
      </c>
      <c r="B73" s="20" t="str">
        <f t="shared" si="1"/>
        <v>I</v>
      </c>
      <c r="C73" s="16">
        <f t="shared" si="2"/>
        <v>43794.428</v>
      </c>
      <c r="D73" s="18" t="str">
        <f t="shared" si="3"/>
        <v>vis</v>
      </c>
      <c r="E73" s="50">
        <f>VLOOKUP(C73,Active!C$21:E$965,3,FALSE)</f>
        <v>701.00256069275724</v>
      </c>
      <c r="F73" s="20" t="s">
        <v>187</v>
      </c>
      <c r="G73" s="18" t="str">
        <f t="shared" si="4"/>
        <v>43794.428</v>
      </c>
      <c r="H73" s="16">
        <f t="shared" si="5"/>
        <v>701</v>
      </c>
      <c r="I73" s="51" t="s">
        <v>603</v>
      </c>
      <c r="J73" s="52" t="s">
        <v>604</v>
      </c>
      <c r="K73" s="51">
        <v>701</v>
      </c>
      <c r="L73" s="51" t="s">
        <v>418</v>
      </c>
      <c r="M73" s="52" t="s">
        <v>218</v>
      </c>
      <c r="N73" s="52"/>
      <c r="O73" s="53" t="s">
        <v>484</v>
      </c>
      <c r="P73" s="53" t="s">
        <v>602</v>
      </c>
    </row>
    <row r="74" spans="1:16" ht="12.75" customHeight="1" thickBot="1" x14ac:dyDescent="0.25">
      <c r="A74" s="16" t="str">
        <f t="shared" si="0"/>
        <v> BBS 41 </v>
      </c>
      <c r="B74" s="20" t="str">
        <f t="shared" si="1"/>
        <v>I</v>
      </c>
      <c r="C74" s="16">
        <f t="shared" si="2"/>
        <v>43837.309000000001</v>
      </c>
      <c r="D74" s="18" t="str">
        <f t="shared" si="3"/>
        <v>vis</v>
      </c>
      <c r="E74" s="50">
        <f>VLOOKUP(C74,Active!C$21:E$965,3,FALSE)</f>
        <v>737.00292334093922</v>
      </c>
      <c r="F74" s="20" t="s">
        <v>187</v>
      </c>
      <c r="G74" s="18" t="str">
        <f t="shared" si="4"/>
        <v>43837.309</v>
      </c>
      <c r="H74" s="16">
        <f t="shared" si="5"/>
        <v>737</v>
      </c>
      <c r="I74" s="51" t="s">
        <v>605</v>
      </c>
      <c r="J74" s="52" t="s">
        <v>606</v>
      </c>
      <c r="K74" s="51">
        <v>737</v>
      </c>
      <c r="L74" s="51" t="s">
        <v>418</v>
      </c>
      <c r="M74" s="52" t="s">
        <v>218</v>
      </c>
      <c r="N74" s="52"/>
      <c r="O74" s="53" t="s">
        <v>484</v>
      </c>
      <c r="P74" s="53" t="s">
        <v>607</v>
      </c>
    </row>
    <row r="75" spans="1:16" ht="12.75" customHeight="1" thickBot="1" x14ac:dyDescent="0.25">
      <c r="A75" s="16" t="str">
        <f t="shared" ref="A75:A138" si="6">P75</f>
        <v> AOEB 1 </v>
      </c>
      <c r="B75" s="20" t="str">
        <f t="shared" ref="B75:B138" si="7">IF(H75=INT(H75),"I","II")</f>
        <v>I</v>
      </c>
      <c r="C75" s="16">
        <f t="shared" ref="C75:C138" si="8">1*G75</f>
        <v>44051.714999999997</v>
      </c>
      <c r="D75" s="18" t="str">
        <f t="shared" ref="D75:D138" si="9">VLOOKUP(F75,I$1:J$5,2,FALSE)</f>
        <v>vis</v>
      </c>
      <c r="E75" s="50">
        <f>VLOOKUP(C75,Active!C$21:E$965,3,FALSE)</f>
        <v>917.00557612295756</v>
      </c>
      <c r="F75" s="20" t="s">
        <v>187</v>
      </c>
      <c r="G75" s="18" t="str">
        <f t="shared" ref="G75:G138" si="10">MID(I75,3,LEN(I75)-3)</f>
        <v>44051.715</v>
      </c>
      <c r="H75" s="16">
        <f t="shared" ref="H75:H138" si="11">1*K75</f>
        <v>917</v>
      </c>
      <c r="I75" s="51" t="s">
        <v>608</v>
      </c>
      <c r="J75" s="52" t="s">
        <v>609</v>
      </c>
      <c r="K75" s="51">
        <v>917</v>
      </c>
      <c r="L75" s="51" t="s">
        <v>310</v>
      </c>
      <c r="M75" s="52" t="s">
        <v>218</v>
      </c>
      <c r="N75" s="52"/>
      <c r="O75" s="53" t="s">
        <v>410</v>
      </c>
      <c r="P75" s="53" t="s">
        <v>560</v>
      </c>
    </row>
    <row r="76" spans="1:16" ht="12.75" customHeight="1" thickBot="1" x14ac:dyDescent="0.25">
      <c r="A76" s="16" t="str">
        <f t="shared" si="6"/>
        <v> AOEB 1 </v>
      </c>
      <c r="B76" s="20" t="str">
        <f t="shared" si="7"/>
        <v>I</v>
      </c>
      <c r="C76" s="16">
        <f t="shared" si="8"/>
        <v>44083.868999999999</v>
      </c>
      <c r="D76" s="18" t="str">
        <f t="shared" si="9"/>
        <v>vis</v>
      </c>
      <c r="E76" s="50">
        <f>VLOOKUP(C76,Active!C$21:E$965,3,FALSE)</f>
        <v>944.00018120655398</v>
      </c>
      <c r="F76" s="20" t="s">
        <v>187</v>
      </c>
      <c r="G76" s="18" t="str">
        <f t="shared" si="10"/>
        <v>44083.869</v>
      </c>
      <c r="H76" s="16">
        <f t="shared" si="11"/>
        <v>944</v>
      </c>
      <c r="I76" s="51" t="s">
        <v>610</v>
      </c>
      <c r="J76" s="52" t="s">
        <v>611</v>
      </c>
      <c r="K76" s="51">
        <v>944</v>
      </c>
      <c r="L76" s="51" t="s">
        <v>464</v>
      </c>
      <c r="M76" s="52" t="s">
        <v>218</v>
      </c>
      <c r="N76" s="52"/>
      <c r="O76" s="53" t="s">
        <v>612</v>
      </c>
      <c r="P76" s="53" t="s">
        <v>560</v>
      </c>
    </row>
    <row r="77" spans="1:16" ht="12.75" customHeight="1" thickBot="1" x14ac:dyDescent="0.25">
      <c r="A77" s="16" t="str">
        <f t="shared" si="6"/>
        <v> AOEB 1 </v>
      </c>
      <c r="B77" s="20" t="str">
        <f t="shared" si="7"/>
        <v>I</v>
      </c>
      <c r="C77" s="16">
        <f t="shared" si="8"/>
        <v>44101.735000000001</v>
      </c>
      <c r="D77" s="18" t="str">
        <f t="shared" si="9"/>
        <v>vis</v>
      </c>
      <c r="E77" s="50">
        <f>VLOOKUP(C77,Active!C$21:E$965,3,FALSE)</f>
        <v>958.99942280708717</v>
      </c>
      <c r="F77" s="20" t="s">
        <v>187</v>
      </c>
      <c r="G77" s="18" t="str">
        <f t="shared" si="10"/>
        <v>44101.735</v>
      </c>
      <c r="H77" s="16">
        <f t="shared" si="11"/>
        <v>959</v>
      </c>
      <c r="I77" s="51" t="s">
        <v>613</v>
      </c>
      <c r="J77" s="52" t="s">
        <v>614</v>
      </c>
      <c r="K77" s="51">
        <v>959</v>
      </c>
      <c r="L77" s="51" t="s">
        <v>365</v>
      </c>
      <c r="M77" s="52" t="s">
        <v>218</v>
      </c>
      <c r="N77" s="52"/>
      <c r="O77" s="53" t="s">
        <v>410</v>
      </c>
      <c r="P77" s="53" t="s">
        <v>560</v>
      </c>
    </row>
    <row r="78" spans="1:16" ht="12.75" customHeight="1" thickBot="1" x14ac:dyDescent="0.25">
      <c r="A78" s="16" t="str">
        <f t="shared" si="6"/>
        <v> AOEB 1 </v>
      </c>
      <c r="B78" s="20" t="str">
        <f t="shared" si="7"/>
        <v>I</v>
      </c>
      <c r="C78" s="16">
        <f t="shared" si="8"/>
        <v>44101.74</v>
      </c>
      <c r="D78" s="18" t="str">
        <f t="shared" si="9"/>
        <v>vis</v>
      </c>
      <c r="E78" s="50">
        <f>VLOOKUP(C78,Active!C$21:E$965,3,FALSE)</f>
        <v>959.0036205126712</v>
      </c>
      <c r="F78" s="20" t="s">
        <v>187</v>
      </c>
      <c r="G78" s="18" t="str">
        <f t="shared" si="10"/>
        <v>44101.740</v>
      </c>
      <c r="H78" s="16">
        <f t="shared" si="11"/>
        <v>959</v>
      </c>
      <c r="I78" s="51" t="s">
        <v>615</v>
      </c>
      <c r="J78" s="52" t="s">
        <v>616</v>
      </c>
      <c r="K78" s="51">
        <v>959</v>
      </c>
      <c r="L78" s="51" t="s">
        <v>304</v>
      </c>
      <c r="M78" s="52" t="s">
        <v>218</v>
      </c>
      <c r="N78" s="52"/>
      <c r="O78" s="53" t="s">
        <v>573</v>
      </c>
      <c r="P78" s="53" t="s">
        <v>560</v>
      </c>
    </row>
    <row r="79" spans="1:16" ht="12.75" customHeight="1" thickBot="1" x14ac:dyDescent="0.25">
      <c r="A79" s="16" t="str">
        <f t="shared" si="6"/>
        <v> AOEB 1 </v>
      </c>
      <c r="B79" s="20" t="str">
        <f t="shared" si="7"/>
        <v>I</v>
      </c>
      <c r="C79" s="16">
        <f t="shared" si="8"/>
        <v>44107.692999999999</v>
      </c>
      <c r="D79" s="18" t="str">
        <f t="shared" si="9"/>
        <v>vis</v>
      </c>
      <c r="E79" s="50">
        <f>VLOOKUP(C79,Active!C$21:E$965,3,FALSE)</f>
        <v>964.00140878357604</v>
      </c>
      <c r="F79" s="20" t="s">
        <v>187</v>
      </c>
      <c r="G79" s="18" t="str">
        <f t="shared" si="10"/>
        <v>44107.693</v>
      </c>
      <c r="H79" s="16">
        <f t="shared" si="11"/>
        <v>964</v>
      </c>
      <c r="I79" s="51" t="s">
        <v>617</v>
      </c>
      <c r="J79" s="52" t="s">
        <v>618</v>
      </c>
      <c r="K79" s="51">
        <v>964</v>
      </c>
      <c r="L79" s="51" t="s">
        <v>379</v>
      </c>
      <c r="M79" s="52" t="s">
        <v>218</v>
      </c>
      <c r="N79" s="52"/>
      <c r="O79" s="53" t="s">
        <v>619</v>
      </c>
      <c r="P79" s="53" t="s">
        <v>560</v>
      </c>
    </row>
    <row r="80" spans="1:16" ht="12.75" customHeight="1" thickBot="1" x14ac:dyDescent="0.25">
      <c r="A80" s="16" t="str">
        <f t="shared" si="6"/>
        <v> BBS 45 </v>
      </c>
      <c r="B80" s="20" t="str">
        <f t="shared" si="7"/>
        <v>I</v>
      </c>
      <c r="C80" s="16">
        <f t="shared" si="8"/>
        <v>44118.417000000001</v>
      </c>
      <c r="D80" s="18" t="str">
        <f t="shared" si="9"/>
        <v>vis</v>
      </c>
      <c r="E80" s="50">
        <f>VLOOKUP(C80,Active!C$21:E$965,3,FALSE)</f>
        <v>973.00464772481257</v>
      </c>
      <c r="F80" s="20" t="s">
        <v>187</v>
      </c>
      <c r="G80" s="18" t="str">
        <f t="shared" si="10"/>
        <v>44118.417</v>
      </c>
      <c r="H80" s="16">
        <f t="shared" si="11"/>
        <v>973</v>
      </c>
      <c r="I80" s="51" t="s">
        <v>620</v>
      </c>
      <c r="J80" s="52" t="s">
        <v>621</v>
      </c>
      <c r="K80" s="51">
        <v>973</v>
      </c>
      <c r="L80" s="51" t="s">
        <v>350</v>
      </c>
      <c r="M80" s="52" t="s">
        <v>218</v>
      </c>
      <c r="N80" s="52"/>
      <c r="O80" s="53" t="s">
        <v>484</v>
      </c>
      <c r="P80" s="53" t="s">
        <v>622</v>
      </c>
    </row>
    <row r="81" spans="1:16" ht="12.75" customHeight="1" thickBot="1" x14ac:dyDescent="0.25">
      <c r="A81" s="16" t="str">
        <f t="shared" si="6"/>
        <v> AOEB 1 </v>
      </c>
      <c r="B81" s="20" t="str">
        <f t="shared" si="7"/>
        <v>I</v>
      </c>
      <c r="C81" s="16">
        <f t="shared" si="8"/>
        <v>44126.741000000002</v>
      </c>
      <c r="D81" s="18" t="str">
        <f t="shared" si="9"/>
        <v>vis</v>
      </c>
      <c r="E81" s="50">
        <f>VLOOKUP(C81,Active!C$21:E$965,3,FALSE)</f>
        <v>979.99298798468237</v>
      </c>
      <c r="F81" s="20" t="s">
        <v>187</v>
      </c>
      <c r="G81" s="18" t="str">
        <f t="shared" si="10"/>
        <v>44126.741</v>
      </c>
      <c r="H81" s="16">
        <f t="shared" si="11"/>
        <v>980</v>
      </c>
      <c r="I81" s="51" t="s">
        <v>623</v>
      </c>
      <c r="J81" s="52" t="s">
        <v>624</v>
      </c>
      <c r="K81" s="51">
        <v>980</v>
      </c>
      <c r="L81" s="51" t="s">
        <v>292</v>
      </c>
      <c r="M81" s="52" t="s">
        <v>218</v>
      </c>
      <c r="N81" s="52"/>
      <c r="O81" s="53" t="s">
        <v>619</v>
      </c>
      <c r="P81" s="53" t="s">
        <v>560</v>
      </c>
    </row>
    <row r="82" spans="1:16" ht="12.75" customHeight="1" thickBot="1" x14ac:dyDescent="0.25">
      <c r="A82" s="16" t="str">
        <f t="shared" si="6"/>
        <v> AOEB 1 </v>
      </c>
      <c r="B82" s="20" t="str">
        <f t="shared" si="7"/>
        <v>I</v>
      </c>
      <c r="C82" s="16">
        <f t="shared" si="8"/>
        <v>44132.703000000001</v>
      </c>
      <c r="D82" s="18" t="str">
        <f t="shared" si="9"/>
        <v>vis</v>
      </c>
      <c r="E82" s="50">
        <f>VLOOKUP(C82,Active!C$21:E$965,3,FALSE)</f>
        <v>984.99833212564079</v>
      </c>
      <c r="F82" s="20" t="s">
        <v>187</v>
      </c>
      <c r="G82" s="18" t="str">
        <f t="shared" si="10"/>
        <v>44132.703</v>
      </c>
      <c r="H82" s="16">
        <f t="shared" si="11"/>
        <v>985</v>
      </c>
      <c r="I82" s="51" t="s">
        <v>625</v>
      </c>
      <c r="J82" s="52" t="s">
        <v>626</v>
      </c>
      <c r="K82" s="51">
        <v>985</v>
      </c>
      <c r="L82" s="51" t="s">
        <v>414</v>
      </c>
      <c r="M82" s="52" t="s">
        <v>218</v>
      </c>
      <c r="N82" s="52"/>
      <c r="O82" s="53" t="s">
        <v>410</v>
      </c>
      <c r="P82" s="53" t="s">
        <v>560</v>
      </c>
    </row>
    <row r="83" spans="1:16" ht="12.75" customHeight="1" thickBot="1" x14ac:dyDescent="0.25">
      <c r="A83" s="16" t="str">
        <f t="shared" si="6"/>
        <v> AOEB 1 </v>
      </c>
      <c r="B83" s="20" t="str">
        <f t="shared" si="7"/>
        <v>I</v>
      </c>
      <c r="C83" s="16">
        <f t="shared" si="8"/>
        <v>44138.663</v>
      </c>
      <c r="D83" s="18" t="str">
        <f t="shared" si="9"/>
        <v>vis</v>
      </c>
      <c r="E83" s="50">
        <f>VLOOKUP(C83,Active!C$21:E$965,3,FALSE)</f>
        <v>990.00199718436443</v>
      </c>
      <c r="F83" s="20" t="s">
        <v>187</v>
      </c>
      <c r="G83" s="18" t="str">
        <f t="shared" si="10"/>
        <v>44138.663</v>
      </c>
      <c r="H83" s="16">
        <f t="shared" si="11"/>
        <v>990</v>
      </c>
      <c r="I83" s="51" t="s">
        <v>627</v>
      </c>
      <c r="J83" s="52" t="s">
        <v>628</v>
      </c>
      <c r="K83" s="51">
        <v>990</v>
      </c>
      <c r="L83" s="51" t="s">
        <v>379</v>
      </c>
      <c r="M83" s="52" t="s">
        <v>218</v>
      </c>
      <c r="N83" s="52"/>
      <c r="O83" s="53" t="s">
        <v>619</v>
      </c>
      <c r="P83" s="53" t="s">
        <v>560</v>
      </c>
    </row>
    <row r="84" spans="1:16" ht="12.75" customHeight="1" thickBot="1" x14ac:dyDescent="0.25">
      <c r="A84" s="16" t="str">
        <f t="shared" si="6"/>
        <v> BBS 45 </v>
      </c>
      <c r="B84" s="20" t="str">
        <f t="shared" si="7"/>
        <v>I</v>
      </c>
      <c r="C84" s="16">
        <f t="shared" si="8"/>
        <v>44143.417999999998</v>
      </c>
      <c r="D84" s="18" t="str">
        <f t="shared" si="9"/>
        <v>vis</v>
      </c>
      <c r="E84" s="50">
        <f>VLOOKUP(C84,Active!C$21:E$965,3,FALSE)</f>
        <v>993.9940151968176</v>
      </c>
      <c r="F84" s="20" t="s">
        <v>187</v>
      </c>
      <c r="G84" s="18" t="str">
        <f t="shared" si="10"/>
        <v>44143.418</v>
      </c>
      <c r="H84" s="16">
        <f t="shared" si="11"/>
        <v>994</v>
      </c>
      <c r="I84" s="51" t="s">
        <v>629</v>
      </c>
      <c r="J84" s="52" t="s">
        <v>630</v>
      </c>
      <c r="K84" s="51">
        <v>994</v>
      </c>
      <c r="L84" s="51" t="s">
        <v>384</v>
      </c>
      <c r="M84" s="52" t="s">
        <v>218</v>
      </c>
      <c r="N84" s="52"/>
      <c r="O84" s="53" t="s">
        <v>484</v>
      </c>
      <c r="P84" s="53" t="s">
        <v>622</v>
      </c>
    </row>
    <row r="85" spans="1:16" ht="12.75" customHeight="1" thickBot="1" x14ac:dyDescent="0.25">
      <c r="A85" s="16" t="str">
        <f t="shared" si="6"/>
        <v> AOEB 1 </v>
      </c>
      <c r="B85" s="20" t="str">
        <f t="shared" si="7"/>
        <v>I</v>
      </c>
      <c r="C85" s="16">
        <f t="shared" si="8"/>
        <v>44144.614000000001</v>
      </c>
      <c r="D85" s="18" t="str">
        <f t="shared" si="9"/>
        <v>vis</v>
      </c>
      <c r="E85" s="50">
        <f>VLOOKUP(C85,Active!C$21:E$965,3,FALSE)</f>
        <v>994.99810637303437</v>
      </c>
      <c r="F85" s="20" t="s">
        <v>187</v>
      </c>
      <c r="G85" s="18" t="str">
        <f t="shared" si="10"/>
        <v>44144.614</v>
      </c>
      <c r="H85" s="16">
        <f t="shared" si="11"/>
        <v>995</v>
      </c>
      <c r="I85" s="51" t="s">
        <v>631</v>
      </c>
      <c r="J85" s="52" t="s">
        <v>632</v>
      </c>
      <c r="K85" s="51">
        <v>995</v>
      </c>
      <c r="L85" s="51" t="s">
        <v>414</v>
      </c>
      <c r="M85" s="52" t="s">
        <v>218</v>
      </c>
      <c r="N85" s="52"/>
      <c r="O85" s="53" t="s">
        <v>619</v>
      </c>
      <c r="P85" s="53" t="s">
        <v>560</v>
      </c>
    </row>
    <row r="86" spans="1:16" ht="12.75" customHeight="1" thickBot="1" x14ac:dyDescent="0.25">
      <c r="A86" s="16" t="str">
        <f t="shared" si="6"/>
        <v> BBS 45 </v>
      </c>
      <c r="B86" s="20" t="str">
        <f t="shared" si="7"/>
        <v>I</v>
      </c>
      <c r="C86" s="16">
        <f t="shared" si="8"/>
        <v>44155.337</v>
      </c>
      <c r="D86" s="18" t="str">
        <f t="shared" si="9"/>
        <v>vis</v>
      </c>
      <c r="E86" s="50">
        <f>VLOOKUP(C86,Active!C$21:E$965,3,FALSE)</f>
        <v>1004.0005057731505</v>
      </c>
      <c r="F86" s="20" t="s">
        <v>187</v>
      </c>
      <c r="G86" s="18" t="str">
        <f t="shared" si="10"/>
        <v>44155.337</v>
      </c>
      <c r="H86" s="16">
        <f t="shared" si="11"/>
        <v>1004</v>
      </c>
      <c r="I86" s="51" t="s">
        <v>633</v>
      </c>
      <c r="J86" s="52" t="s">
        <v>634</v>
      </c>
      <c r="K86" s="51">
        <v>1004</v>
      </c>
      <c r="L86" s="51" t="s">
        <v>402</v>
      </c>
      <c r="M86" s="52" t="s">
        <v>218</v>
      </c>
      <c r="N86" s="52"/>
      <c r="O86" s="53" t="s">
        <v>460</v>
      </c>
      <c r="P86" s="53" t="s">
        <v>622</v>
      </c>
    </row>
    <row r="87" spans="1:16" ht="12.75" customHeight="1" thickBot="1" x14ac:dyDescent="0.25">
      <c r="A87" s="16" t="str">
        <f t="shared" si="6"/>
        <v> BBS 46 </v>
      </c>
      <c r="B87" s="20" t="str">
        <f t="shared" si="7"/>
        <v>I</v>
      </c>
      <c r="C87" s="16">
        <f t="shared" si="8"/>
        <v>44211.324999999997</v>
      </c>
      <c r="D87" s="18" t="str">
        <f t="shared" si="9"/>
        <v>vis</v>
      </c>
      <c r="E87" s="50">
        <f>VLOOKUP(C87,Active!C$21:E$965,3,FALSE)</f>
        <v>1051.0047338449367</v>
      </c>
      <c r="F87" s="20" t="s">
        <v>187</v>
      </c>
      <c r="G87" s="18" t="str">
        <f t="shared" si="10"/>
        <v>44211.325</v>
      </c>
      <c r="H87" s="16">
        <f t="shared" si="11"/>
        <v>1051</v>
      </c>
      <c r="I87" s="51" t="s">
        <v>635</v>
      </c>
      <c r="J87" s="52" t="s">
        <v>636</v>
      </c>
      <c r="K87" s="51">
        <v>1051</v>
      </c>
      <c r="L87" s="51" t="s">
        <v>350</v>
      </c>
      <c r="M87" s="52" t="s">
        <v>218</v>
      </c>
      <c r="N87" s="52"/>
      <c r="O87" s="53" t="s">
        <v>484</v>
      </c>
      <c r="P87" s="53" t="s">
        <v>637</v>
      </c>
    </row>
    <row r="88" spans="1:16" ht="12.75" customHeight="1" thickBot="1" x14ac:dyDescent="0.25">
      <c r="A88" s="16" t="str">
        <f t="shared" si="6"/>
        <v> AOEB 1 </v>
      </c>
      <c r="B88" s="20" t="str">
        <f t="shared" si="7"/>
        <v>I</v>
      </c>
      <c r="C88" s="16">
        <f t="shared" si="8"/>
        <v>44382.845999999998</v>
      </c>
      <c r="D88" s="18" t="str">
        <f t="shared" si="9"/>
        <v>vis</v>
      </c>
      <c r="E88" s="50">
        <f>VLOOKUP(C88,Active!C$21:E$965,3,FALSE)</f>
        <v>1195.0036658143097</v>
      </c>
      <c r="F88" s="20" t="s">
        <v>187</v>
      </c>
      <c r="G88" s="18" t="str">
        <f t="shared" si="10"/>
        <v>44382.846</v>
      </c>
      <c r="H88" s="16">
        <f t="shared" si="11"/>
        <v>1195</v>
      </c>
      <c r="I88" s="51" t="s">
        <v>638</v>
      </c>
      <c r="J88" s="52" t="s">
        <v>639</v>
      </c>
      <c r="K88" s="51">
        <v>1195</v>
      </c>
      <c r="L88" s="51" t="s">
        <v>304</v>
      </c>
      <c r="M88" s="52" t="s">
        <v>218</v>
      </c>
      <c r="N88" s="52"/>
      <c r="O88" s="53" t="s">
        <v>640</v>
      </c>
      <c r="P88" s="53" t="s">
        <v>560</v>
      </c>
    </row>
    <row r="89" spans="1:16" ht="12.75" customHeight="1" thickBot="1" x14ac:dyDescent="0.25">
      <c r="A89" s="16" t="str">
        <f t="shared" si="6"/>
        <v> AOEB 1 </v>
      </c>
      <c r="B89" s="20" t="str">
        <f t="shared" si="7"/>
        <v>I</v>
      </c>
      <c r="C89" s="16">
        <f t="shared" si="8"/>
        <v>44419.764000000003</v>
      </c>
      <c r="D89" s="18" t="str">
        <f t="shared" si="9"/>
        <v>vis</v>
      </c>
      <c r="E89" s="50">
        <f>VLOOKUP(C89,Active!C$21:E$965,3,FALSE)</f>
        <v>1225.997844780419</v>
      </c>
      <c r="F89" s="20" t="s">
        <v>187</v>
      </c>
      <c r="G89" s="18" t="str">
        <f t="shared" si="10"/>
        <v>44419.764</v>
      </c>
      <c r="H89" s="16">
        <f t="shared" si="11"/>
        <v>1226</v>
      </c>
      <c r="I89" s="51" t="s">
        <v>641</v>
      </c>
      <c r="J89" s="52" t="s">
        <v>642</v>
      </c>
      <c r="K89" s="51">
        <v>1226</v>
      </c>
      <c r="L89" s="51" t="s">
        <v>188</v>
      </c>
      <c r="M89" s="52" t="s">
        <v>218</v>
      </c>
      <c r="N89" s="52"/>
      <c r="O89" s="53" t="s">
        <v>643</v>
      </c>
      <c r="P89" s="53" t="s">
        <v>560</v>
      </c>
    </row>
    <row r="90" spans="1:16" ht="12.75" customHeight="1" thickBot="1" x14ac:dyDescent="0.25">
      <c r="A90" s="16" t="str">
        <f t="shared" si="6"/>
        <v> AOEB 1 </v>
      </c>
      <c r="B90" s="20" t="str">
        <f t="shared" si="7"/>
        <v>I</v>
      </c>
      <c r="C90" s="16">
        <f t="shared" si="8"/>
        <v>44438.826000000001</v>
      </c>
      <c r="D90" s="18" t="str">
        <f t="shared" si="9"/>
        <v>vis</v>
      </c>
      <c r="E90" s="50">
        <f>VLOOKUP(C90,Active!C$21:E$965,3,FALSE)</f>
        <v>1242.0011775571629</v>
      </c>
      <c r="F90" s="20" t="s">
        <v>187</v>
      </c>
      <c r="G90" s="18" t="str">
        <f t="shared" si="10"/>
        <v>44438.826</v>
      </c>
      <c r="H90" s="16">
        <f t="shared" si="11"/>
        <v>1242</v>
      </c>
      <c r="I90" s="51" t="s">
        <v>644</v>
      </c>
      <c r="J90" s="52" t="s">
        <v>645</v>
      </c>
      <c r="K90" s="51">
        <v>1242</v>
      </c>
      <c r="L90" s="51" t="s">
        <v>402</v>
      </c>
      <c r="M90" s="52" t="s">
        <v>218</v>
      </c>
      <c r="N90" s="52"/>
      <c r="O90" s="53" t="s">
        <v>643</v>
      </c>
      <c r="P90" s="53" t="s">
        <v>560</v>
      </c>
    </row>
    <row r="91" spans="1:16" ht="12.75" customHeight="1" thickBot="1" x14ac:dyDescent="0.25">
      <c r="A91" s="16" t="str">
        <f t="shared" si="6"/>
        <v> BBS 49 </v>
      </c>
      <c r="B91" s="20" t="str">
        <f t="shared" si="7"/>
        <v>I</v>
      </c>
      <c r="C91" s="16">
        <f t="shared" si="8"/>
        <v>44443.587</v>
      </c>
      <c r="D91" s="18" t="str">
        <f t="shared" si="9"/>
        <v>vis</v>
      </c>
      <c r="E91" s="50">
        <f>VLOOKUP(C91,Active!C$21:E$965,3,FALSE)</f>
        <v>1245.9982328163205</v>
      </c>
      <c r="F91" s="20" t="s">
        <v>187</v>
      </c>
      <c r="G91" s="18" t="str">
        <f t="shared" si="10"/>
        <v>44443.587</v>
      </c>
      <c r="H91" s="16">
        <f t="shared" si="11"/>
        <v>1246</v>
      </c>
      <c r="I91" s="51" t="s">
        <v>646</v>
      </c>
      <c r="J91" s="52" t="s">
        <v>647</v>
      </c>
      <c r="K91" s="51">
        <v>1246</v>
      </c>
      <c r="L91" s="51" t="s">
        <v>414</v>
      </c>
      <c r="M91" s="52" t="s">
        <v>218</v>
      </c>
      <c r="N91" s="52"/>
      <c r="O91" s="53" t="s">
        <v>460</v>
      </c>
      <c r="P91" s="53" t="s">
        <v>648</v>
      </c>
    </row>
    <row r="92" spans="1:16" ht="12.75" customHeight="1" thickBot="1" x14ac:dyDescent="0.25">
      <c r="A92" s="16" t="str">
        <f t="shared" si="6"/>
        <v> AOEB 1 </v>
      </c>
      <c r="B92" s="20" t="str">
        <f t="shared" si="7"/>
        <v>I</v>
      </c>
      <c r="C92" s="16">
        <f t="shared" si="8"/>
        <v>44444.781000000003</v>
      </c>
      <c r="D92" s="18" t="str">
        <f t="shared" si="9"/>
        <v>vis</v>
      </c>
      <c r="E92" s="50">
        <f>VLOOKUP(C92,Active!C$21:E$965,3,FALSE)</f>
        <v>1247.0006449103025</v>
      </c>
      <c r="F92" s="20" t="s">
        <v>187</v>
      </c>
      <c r="G92" s="18" t="str">
        <f t="shared" si="10"/>
        <v>44444.781</v>
      </c>
      <c r="H92" s="16">
        <f t="shared" si="11"/>
        <v>1247</v>
      </c>
      <c r="I92" s="51" t="s">
        <v>649</v>
      </c>
      <c r="J92" s="52" t="s">
        <v>650</v>
      </c>
      <c r="K92" s="51">
        <v>1247</v>
      </c>
      <c r="L92" s="51" t="s">
        <v>402</v>
      </c>
      <c r="M92" s="52" t="s">
        <v>218</v>
      </c>
      <c r="N92" s="52"/>
      <c r="O92" s="53" t="s">
        <v>643</v>
      </c>
      <c r="P92" s="53" t="s">
        <v>560</v>
      </c>
    </row>
    <row r="93" spans="1:16" ht="12.75" customHeight="1" thickBot="1" x14ac:dyDescent="0.25">
      <c r="A93" s="16" t="str">
        <f t="shared" si="6"/>
        <v> AOEB 1 </v>
      </c>
      <c r="B93" s="20" t="str">
        <f t="shared" si="7"/>
        <v>I</v>
      </c>
      <c r="C93" s="16">
        <f t="shared" si="8"/>
        <v>44444.785000000003</v>
      </c>
      <c r="D93" s="18" t="str">
        <f t="shared" si="9"/>
        <v>vis</v>
      </c>
      <c r="E93" s="50">
        <f>VLOOKUP(C93,Active!C$21:E$965,3,FALSE)</f>
        <v>1247.0040030747721</v>
      </c>
      <c r="F93" s="20" t="s">
        <v>187</v>
      </c>
      <c r="G93" s="18" t="str">
        <f t="shared" si="10"/>
        <v>44444.785</v>
      </c>
      <c r="H93" s="16">
        <f t="shared" si="11"/>
        <v>1247</v>
      </c>
      <c r="I93" s="51" t="s">
        <v>651</v>
      </c>
      <c r="J93" s="52" t="s">
        <v>652</v>
      </c>
      <c r="K93" s="51">
        <v>1247</v>
      </c>
      <c r="L93" s="51" t="s">
        <v>406</v>
      </c>
      <c r="M93" s="52" t="s">
        <v>218</v>
      </c>
      <c r="N93" s="52"/>
      <c r="O93" s="53" t="s">
        <v>640</v>
      </c>
      <c r="P93" s="53" t="s">
        <v>560</v>
      </c>
    </row>
    <row r="94" spans="1:16" ht="12.75" customHeight="1" thickBot="1" x14ac:dyDescent="0.25">
      <c r="A94" s="16" t="str">
        <f t="shared" si="6"/>
        <v> BBS 49 </v>
      </c>
      <c r="B94" s="20" t="str">
        <f t="shared" si="7"/>
        <v>I</v>
      </c>
      <c r="C94" s="16">
        <f t="shared" si="8"/>
        <v>44461.455999999998</v>
      </c>
      <c r="D94" s="18" t="str">
        <f t="shared" si="9"/>
        <v>vis</v>
      </c>
      <c r="E94" s="50">
        <f>VLOOKUP(C94,Active!C$21:E$965,3,FALSE)</f>
        <v>1260.999993040203</v>
      </c>
      <c r="F94" s="20" t="s">
        <v>187</v>
      </c>
      <c r="G94" s="18" t="str">
        <f t="shared" si="10"/>
        <v>44461.456</v>
      </c>
      <c r="H94" s="16">
        <f t="shared" si="11"/>
        <v>1261</v>
      </c>
      <c r="I94" s="51" t="s">
        <v>653</v>
      </c>
      <c r="J94" s="52" t="s">
        <v>654</v>
      </c>
      <c r="K94" s="51">
        <v>1261</v>
      </c>
      <c r="L94" s="51" t="s">
        <v>500</v>
      </c>
      <c r="M94" s="52" t="s">
        <v>218</v>
      </c>
      <c r="N94" s="52"/>
      <c r="O94" s="53" t="s">
        <v>439</v>
      </c>
      <c r="P94" s="53" t="s">
        <v>648</v>
      </c>
    </row>
    <row r="95" spans="1:16" ht="12.75" customHeight="1" thickBot="1" x14ac:dyDescent="0.25">
      <c r="A95" s="16" t="str">
        <f t="shared" si="6"/>
        <v> BRNO 26 </v>
      </c>
      <c r="B95" s="20" t="str">
        <f t="shared" si="7"/>
        <v>I</v>
      </c>
      <c r="C95" s="16">
        <f t="shared" si="8"/>
        <v>44461.463000000003</v>
      </c>
      <c r="D95" s="18" t="str">
        <f t="shared" si="9"/>
        <v>vis</v>
      </c>
      <c r="E95" s="50">
        <f>VLOOKUP(C95,Active!C$21:E$965,3,FALSE)</f>
        <v>1261.0058698280279</v>
      </c>
      <c r="F95" s="20" t="s">
        <v>187</v>
      </c>
      <c r="G95" s="18" t="str">
        <f t="shared" si="10"/>
        <v>44461.463</v>
      </c>
      <c r="H95" s="16">
        <f t="shared" si="11"/>
        <v>1261</v>
      </c>
      <c r="I95" s="51" t="s">
        <v>655</v>
      </c>
      <c r="J95" s="52" t="s">
        <v>656</v>
      </c>
      <c r="K95" s="51">
        <v>1261</v>
      </c>
      <c r="L95" s="51" t="s">
        <v>310</v>
      </c>
      <c r="M95" s="52" t="s">
        <v>189</v>
      </c>
      <c r="N95" s="52"/>
      <c r="O95" s="53" t="s">
        <v>657</v>
      </c>
      <c r="P95" s="53" t="s">
        <v>658</v>
      </c>
    </row>
    <row r="96" spans="1:16" ht="12.75" customHeight="1" thickBot="1" x14ac:dyDescent="0.25">
      <c r="A96" s="16" t="str">
        <f t="shared" si="6"/>
        <v> AOEB 1 </v>
      </c>
      <c r="B96" s="20" t="str">
        <f t="shared" si="7"/>
        <v>I</v>
      </c>
      <c r="C96" s="16">
        <f t="shared" si="8"/>
        <v>44469.786999999997</v>
      </c>
      <c r="D96" s="18" t="str">
        <f t="shared" si="9"/>
        <v>vis</v>
      </c>
      <c r="E96" s="50">
        <f>VLOOKUP(C96,Active!C$21:E$965,3,FALSE)</f>
        <v>1267.9942100878916</v>
      </c>
      <c r="F96" s="20" t="s">
        <v>187</v>
      </c>
      <c r="G96" s="18" t="str">
        <f t="shared" si="10"/>
        <v>44469.787</v>
      </c>
      <c r="H96" s="16">
        <f t="shared" si="11"/>
        <v>1268</v>
      </c>
      <c r="I96" s="51" t="s">
        <v>659</v>
      </c>
      <c r="J96" s="52" t="s">
        <v>660</v>
      </c>
      <c r="K96" s="51">
        <v>1268</v>
      </c>
      <c r="L96" s="51" t="s">
        <v>384</v>
      </c>
      <c r="M96" s="52" t="s">
        <v>218</v>
      </c>
      <c r="N96" s="52"/>
      <c r="O96" s="53" t="s">
        <v>643</v>
      </c>
      <c r="P96" s="53" t="s">
        <v>560</v>
      </c>
    </row>
    <row r="97" spans="1:16" ht="12.75" customHeight="1" thickBot="1" x14ac:dyDescent="0.25">
      <c r="A97" s="16" t="str">
        <f t="shared" si="6"/>
        <v> BBS 50 </v>
      </c>
      <c r="B97" s="20" t="str">
        <f t="shared" si="7"/>
        <v>I</v>
      </c>
      <c r="C97" s="16">
        <f t="shared" si="8"/>
        <v>44486.468999999997</v>
      </c>
      <c r="D97" s="18" t="str">
        <f t="shared" si="9"/>
        <v>vis</v>
      </c>
      <c r="E97" s="50">
        <f>VLOOKUP(C97,Active!C$21:E$965,3,FALSE)</f>
        <v>1281.9994350056168</v>
      </c>
      <c r="F97" s="20" t="s">
        <v>187</v>
      </c>
      <c r="G97" s="18" t="str">
        <f t="shared" si="10"/>
        <v>44486.469</v>
      </c>
      <c r="H97" s="16">
        <f t="shared" si="11"/>
        <v>1282</v>
      </c>
      <c r="I97" s="51" t="s">
        <v>661</v>
      </c>
      <c r="J97" s="52" t="s">
        <v>662</v>
      </c>
      <c r="K97" s="51">
        <v>1282</v>
      </c>
      <c r="L97" s="51" t="s">
        <v>365</v>
      </c>
      <c r="M97" s="52" t="s">
        <v>218</v>
      </c>
      <c r="N97" s="52"/>
      <c r="O97" s="53" t="s">
        <v>484</v>
      </c>
      <c r="P97" s="53" t="s">
        <v>663</v>
      </c>
    </row>
    <row r="98" spans="1:16" ht="12.75" customHeight="1" thickBot="1" x14ac:dyDescent="0.25">
      <c r="A98" s="16" t="str">
        <f t="shared" si="6"/>
        <v>BAVM 32 </v>
      </c>
      <c r="B98" s="20" t="str">
        <f t="shared" si="7"/>
        <v>I</v>
      </c>
      <c r="C98" s="16">
        <f t="shared" si="8"/>
        <v>44486.472999999998</v>
      </c>
      <c r="D98" s="18" t="str">
        <f t="shared" si="9"/>
        <v>vis</v>
      </c>
      <c r="E98" s="50">
        <f>VLOOKUP(C98,Active!C$21:E$965,3,FALSE)</f>
        <v>1282.0027931700865</v>
      </c>
      <c r="F98" s="20" t="s">
        <v>187</v>
      </c>
      <c r="G98" s="18" t="str">
        <f t="shared" si="10"/>
        <v>44486.473</v>
      </c>
      <c r="H98" s="16">
        <f t="shared" si="11"/>
        <v>1282</v>
      </c>
      <c r="I98" s="51" t="s">
        <v>664</v>
      </c>
      <c r="J98" s="52" t="s">
        <v>665</v>
      </c>
      <c r="K98" s="51">
        <v>1282</v>
      </c>
      <c r="L98" s="51" t="s">
        <v>418</v>
      </c>
      <c r="M98" s="52" t="s">
        <v>218</v>
      </c>
      <c r="N98" s="52"/>
      <c r="O98" s="53" t="s">
        <v>666</v>
      </c>
      <c r="P98" s="54" t="s">
        <v>667</v>
      </c>
    </row>
    <row r="99" spans="1:16" ht="12.75" customHeight="1" thickBot="1" x14ac:dyDescent="0.25">
      <c r="A99" s="16" t="str">
        <f t="shared" si="6"/>
        <v> AOEB 1 </v>
      </c>
      <c r="B99" s="20" t="str">
        <f t="shared" si="7"/>
        <v>I</v>
      </c>
      <c r="C99" s="16">
        <f t="shared" si="8"/>
        <v>44487.66</v>
      </c>
      <c r="D99" s="18" t="str">
        <f t="shared" si="9"/>
        <v>vis</v>
      </c>
      <c r="E99" s="50">
        <f>VLOOKUP(C99,Active!C$21:E$965,3,FALSE)</f>
        <v>1282.9993284762497</v>
      </c>
      <c r="F99" s="20" t="s">
        <v>187</v>
      </c>
      <c r="G99" s="18" t="str">
        <f t="shared" si="10"/>
        <v>44487.660</v>
      </c>
      <c r="H99" s="16">
        <f t="shared" si="11"/>
        <v>1283</v>
      </c>
      <c r="I99" s="51" t="s">
        <v>668</v>
      </c>
      <c r="J99" s="52" t="s">
        <v>669</v>
      </c>
      <c r="K99" s="51">
        <v>1283</v>
      </c>
      <c r="L99" s="51" t="s">
        <v>365</v>
      </c>
      <c r="M99" s="52" t="s">
        <v>218</v>
      </c>
      <c r="N99" s="52"/>
      <c r="O99" s="53" t="s">
        <v>643</v>
      </c>
      <c r="P99" s="53" t="s">
        <v>560</v>
      </c>
    </row>
    <row r="100" spans="1:16" ht="12.75" customHeight="1" thickBot="1" x14ac:dyDescent="0.25">
      <c r="A100" s="16" t="str">
        <f t="shared" si="6"/>
        <v> AOEB 1 </v>
      </c>
      <c r="B100" s="20" t="str">
        <f t="shared" si="7"/>
        <v>I</v>
      </c>
      <c r="C100" s="16">
        <f t="shared" si="8"/>
        <v>44487.669000000002</v>
      </c>
      <c r="D100" s="18" t="str">
        <f t="shared" si="9"/>
        <v>vis</v>
      </c>
      <c r="E100" s="50">
        <f>VLOOKUP(C100,Active!C$21:E$965,3,FALSE)</f>
        <v>1283.0068843463032</v>
      </c>
      <c r="F100" s="20" t="s">
        <v>187</v>
      </c>
      <c r="G100" s="18" t="str">
        <f t="shared" si="10"/>
        <v>44487.669</v>
      </c>
      <c r="H100" s="16">
        <f t="shared" si="11"/>
        <v>1283</v>
      </c>
      <c r="I100" s="51" t="s">
        <v>670</v>
      </c>
      <c r="J100" s="52" t="s">
        <v>671</v>
      </c>
      <c r="K100" s="51">
        <v>1283</v>
      </c>
      <c r="L100" s="51" t="s">
        <v>307</v>
      </c>
      <c r="M100" s="52" t="s">
        <v>218</v>
      </c>
      <c r="N100" s="52"/>
      <c r="O100" s="53" t="s">
        <v>640</v>
      </c>
      <c r="P100" s="53" t="s">
        <v>560</v>
      </c>
    </row>
    <row r="101" spans="1:16" ht="12.75" customHeight="1" thickBot="1" x14ac:dyDescent="0.25">
      <c r="A101" s="16" t="str">
        <f t="shared" si="6"/>
        <v> BBS 50 </v>
      </c>
      <c r="B101" s="20" t="str">
        <f t="shared" si="7"/>
        <v>I</v>
      </c>
      <c r="C101" s="16">
        <f t="shared" si="8"/>
        <v>44498.383000000002</v>
      </c>
      <c r="D101" s="18" t="str">
        <f t="shared" si="9"/>
        <v>vis</v>
      </c>
      <c r="E101" s="50">
        <f>VLOOKUP(C101,Active!C$21:E$965,3,FALSE)</f>
        <v>1292.0017278763657</v>
      </c>
      <c r="F101" s="20" t="s">
        <v>187</v>
      </c>
      <c r="G101" s="18" t="str">
        <f t="shared" si="10"/>
        <v>44498.383</v>
      </c>
      <c r="H101" s="16">
        <f t="shared" si="11"/>
        <v>1292</v>
      </c>
      <c r="I101" s="51" t="s">
        <v>672</v>
      </c>
      <c r="J101" s="52" t="s">
        <v>673</v>
      </c>
      <c r="K101" s="51">
        <v>1292</v>
      </c>
      <c r="L101" s="51" t="s">
        <v>379</v>
      </c>
      <c r="M101" s="52" t="s">
        <v>218</v>
      </c>
      <c r="N101" s="52"/>
      <c r="O101" s="53" t="s">
        <v>439</v>
      </c>
      <c r="P101" s="53" t="s">
        <v>663</v>
      </c>
    </row>
    <row r="102" spans="1:16" ht="12.75" customHeight="1" thickBot="1" x14ac:dyDescent="0.25">
      <c r="A102" s="16" t="str">
        <f t="shared" si="6"/>
        <v> AOEB 1 </v>
      </c>
      <c r="B102" s="20" t="str">
        <f t="shared" si="7"/>
        <v>I</v>
      </c>
      <c r="C102" s="16">
        <f t="shared" si="8"/>
        <v>44512.675000000003</v>
      </c>
      <c r="D102" s="18" t="str">
        <f t="shared" si="9"/>
        <v>vis</v>
      </c>
      <c r="E102" s="50">
        <f>VLOOKUP(C102,Active!C$21:E$965,3,FALSE)</f>
        <v>1304.0004495238984</v>
      </c>
      <c r="F102" s="20" t="s">
        <v>187</v>
      </c>
      <c r="G102" s="18" t="str">
        <f t="shared" si="10"/>
        <v>44512.675</v>
      </c>
      <c r="H102" s="16">
        <f t="shared" si="11"/>
        <v>1304</v>
      </c>
      <c r="I102" s="51" t="s">
        <v>674</v>
      </c>
      <c r="J102" s="52" t="s">
        <v>675</v>
      </c>
      <c r="K102" s="51">
        <v>1304</v>
      </c>
      <c r="L102" s="51" t="s">
        <v>402</v>
      </c>
      <c r="M102" s="52" t="s">
        <v>218</v>
      </c>
      <c r="N102" s="52"/>
      <c r="O102" s="53" t="s">
        <v>619</v>
      </c>
      <c r="P102" s="53" t="s">
        <v>560</v>
      </c>
    </row>
    <row r="103" spans="1:16" ht="12.75" customHeight="1" thickBot="1" x14ac:dyDescent="0.25">
      <c r="A103" s="16" t="str">
        <f t="shared" si="6"/>
        <v> BBS 51 </v>
      </c>
      <c r="B103" s="20" t="str">
        <f t="shared" si="7"/>
        <v>I</v>
      </c>
      <c r="C103" s="16">
        <f t="shared" si="8"/>
        <v>44541.27</v>
      </c>
      <c r="D103" s="18" t="str">
        <f t="shared" si="9"/>
        <v>vis</v>
      </c>
      <c r="E103" s="50">
        <f>VLOOKUP(C103,Active!C$21:E$965,3,FALSE)</f>
        <v>1328.0071277712461</v>
      </c>
      <c r="F103" s="20" t="s">
        <v>187</v>
      </c>
      <c r="G103" s="18" t="str">
        <f t="shared" si="10"/>
        <v>44541.270</v>
      </c>
      <c r="H103" s="16">
        <f t="shared" si="11"/>
        <v>1328</v>
      </c>
      <c r="I103" s="51" t="s">
        <v>676</v>
      </c>
      <c r="J103" s="52" t="s">
        <v>677</v>
      </c>
      <c r="K103" s="51">
        <v>1328</v>
      </c>
      <c r="L103" s="51" t="s">
        <v>307</v>
      </c>
      <c r="M103" s="52" t="s">
        <v>218</v>
      </c>
      <c r="N103" s="52"/>
      <c r="O103" s="53" t="s">
        <v>678</v>
      </c>
      <c r="P103" s="53" t="s">
        <v>679</v>
      </c>
    </row>
    <row r="104" spans="1:16" ht="12.75" customHeight="1" thickBot="1" x14ac:dyDescent="0.25">
      <c r="A104" s="16" t="str">
        <f t="shared" si="6"/>
        <v> AOEB 1 </v>
      </c>
      <c r="B104" s="20" t="str">
        <f t="shared" si="7"/>
        <v>I</v>
      </c>
      <c r="C104" s="16">
        <f t="shared" si="8"/>
        <v>44762.813000000002</v>
      </c>
      <c r="D104" s="18" t="str">
        <f t="shared" si="9"/>
        <v>vis</v>
      </c>
      <c r="E104" s="50">
        <f>VLOOKUP(C104,Active!C$21:E$965,3,FALSE)</f>
        <v>1514.0015855069832</v>
      </c>
      <c r="F104" s="20" t="s">
        <v>187</v>
      </c>
      <c r="G104" s="18" t="str">
        <f t="shared" si="10"/>
        <v>44762.813</v>
      </c>
      <c r="H104" s="16">
        <f t="shared" si="11"/>
        <v>1514</v>
      </c>
      <c r="I104" s="51" t="s">
        <v>680</v>
      </c>
      <c r="J104" s="52" t="s">
        <v>681</v>
      </c>
      <c r="K104" s="51">
        <v>1514</v>
      </c>
      <c r="L104" s="51" t="s">
        <v>379</v>
      </c>
      <c r="M104" s="52" t="s">
        <v>218</v>
      </c>
      <c r="N104" s="52"/>
      <c r="O104" s="53" t="s">
        <v>682</v>
      </c>
      <c r="P104" s="53" t="s">
        <v>560</v>
      </c>
    </row>
    <row r="105" spans="1:16" ht="12.75" customHeight="1" thickBot="1" x14ac:dyDescent="0.25">
      <c r="A105" s="16" t="str">
        <f t="shared" si="6"/>
        <v> BBS 56 </v>
      </c>
      <c r="B105" s="20" t="str">
        <f t="shared" si="7"/>
        <v>I</v>
      </c>
      <c r="C105" s="16">
        <f t="shared" si="8"/>
        <v>44822.375</v>
      </c>
      <c r="D105" s="18" t="str">
        <f t="shared" si="9"/>
        <v>vis</v>
      </c>
      <c r="E105" s="50">
        <f>VLOOKUP(C105,Active!C$21:E$965,3,FALSE)</f>
        <v>1564.0063335317702</v>
      </c>
      <c r="F105" s="20" t="s">
        <v>187</v>
      </c>
      <c r="G105" s="18" t="str">
        <f t="shared" si="10"/>
        <v>44822.375</v>
      </c>
      <c r="H105" s="16">
        <f t="shared" si="11"/>
        <v>1564</v>
      </c>
      <c r="I105" s="51" t="s">
        <v>683</v>
      </c>
      <c r="J105" s="52" t="s">
        <v>684</v>
      </c>
      <c r="K105" s="51">
        <v>1564</v>
      </c>
      <c r="L105" s="51" t="s">
        <v>307</v>
      </c>
      <c r="M105" s="52" t="s">
        <v>479</v>
      </c>
      <c r="N105" s="52" t="s">
        <v>480</v>
      </c>
      <c r="O105" s="53" t="s">
        <v>439</v>
      </c>
      <c r="P105" s="53" t="s">
        <v>685</v>
      </c>
    </row>
    <row r="106" spans="1:16" ht="12.75" customHeight="1" thickBot="1" x14ac:dyDescent="0.25">
      <c r="A106" s="16" t="str">
        <f t="shared" si="6"/>
        <v> BBS 56 </v>
      </c>
      <c r="B106" s="20" t="str">
        <f t="shared" si="7"/>
        <v>I</v>
      </c>
      <c r="C106" s="16">
        <f t="shared" si="8"/>
        <v>44835.472000000002</v>
      </c>
      <c r="D106" s="18" t="str">
        <f t="shared" si="9"/>
        <v>vis</v>
      </c>
      <c r="E106" s="50">
        <f>VLOOKUP(C106,Active!C$21:E$965,3,FALSE)</f>
        <v>1575.0018035442065</v>
      </c>
      <c r="F106" s="20" t="s">
        <v>187</v>
      </c>
      <c r="G106" s="18" t="str">
        <f t="shared" si="10"/>
        <v>44835.472</v>
      </c>
      <c r="H106" s="16">
        <f t="shared" si="11"/>
        <v>1575</v>
      </c>
      <c r="I106" s="51" t="s">
        <v>686</v>
      </c>
      <c r="J106" s="52" t="s">
        <v>687</v>
      </c>
      <c r="K106" s="51">
        <v>1575</v>
      </c>
      <c r="L106" s="51" t="s">
        <v>379</v>
      </c>
      <c r="M106" s="52" t="s">
        <v>218</v>
      </c>
      <c r="N106" s="52"/>
      <c r="O106" s="53" t="s">
        <v>460</v>
      </c>
      <c r="P106" s="53" t="s">
        <v>685</v>
      </c>
    </row>
    <row r="107" spans="1:16" ht="12.75" customHeight="1" thickBot="1" x14ac:dyDescent="0.25">
      <c r="A107" s="16" t="str">
        <f t="shared" si="6"/>
        <v> BBS 56 </v>
      </c>
      <c r="B107" s="20" t="str">
        <f t="shared" si="7"/>
        <v>I</v>
      </c>
      <c r="C107" s="16">
        <f t="shared" si="8"/>
        <v>44847.38</v>
      </c>
      <c r="D107" s="18" t="str">
        <f t="shared" si="9"/>
        <v>vis</v>
      </c>
      <c r="E107" s="50">
        <f>VLOOKUP(C107,Active!C$21:E$965,3,FALSE)</f>
        <v>1584.9990591682449</v>
      </c>
      <c r="F107" s="20" t="s">
        <v>187</v>
      </c>
      <c r="G107" s="18" t="str">
        <f t="shared" si="10"/>
        <v>44847.380</v>
      </c>
      <c r="H107" s="16">
        <f t="shared" si="11"/>
        <v>1585</v>
      </c>
      <c r="I107" s="51" t="s">
        <v>688</v>
      </c>
      <c r="J107" s="52" t="s">
        <v>689</v>
      </c>
      <c r="K107" s="51">
        <v>1585</v>
      </c>
      <c r="L107" s="51" t="s">
        <v>365</v>
      </c>
      <c r="M107" s="52" t="s">
        <v>218</v>
      </c>
      <c r="N107" s="52"/>
      <c r="O107" s="53" t="s">
        <v>484</v>
      </c>
      <c r="P107" s="53" t="s">
        <v>685</v>
      </c>
    </row>
    <row r="108" spans="1:16" ht="12.75" customHeight="1" thickBot="1" x14ac:dyDescent="0.25">
      <c r="A108" s="16" t="str">
        <f t="shared" si="6"/>
        <v> AOEB 1 </v>
      </c>
      <c r="B108" s="20" t="str">
        <f t="shared" si="7"/>
        <v>I</v>
      </c>
      <c r="C108" s="16">
        <f t="shared" si="8"/>
        <v>44849.760999999999</v>
      </c>
      <c r="D108" s="18" t="str">
        <f t="shared" si="9"/>
        <v>vis</v>
      </c>
      <c r="E108" s="50">
        <f>VLOOKUP(C108,Active!C$21:E$965,3,FALSE)</f>
        <v>1586.998006568384</v>
      </c>
      <c r="F108" s="20" t="s">
        <v>187</v>
      </c>
      <c r="G108" s="18" t="str">
        <f t="shared" si="10"/>
        <v>44849.761</v>
      </c>
      <c r="H108" s="16">
        <f t="shared" si="11"/>
        <v>1587</v>
      </c>
      <c r="I108" s="51" t="s">
        <v>690</v>
      </c>
      <c r="J108" s="52" t="s">
        <v>691</v>
      </c>
      <c r="K108" s="51">
        <v>1587</v>
      </c>
      <c r="L108" s="51" t="s">
        <v>414</v>
      </c>
      <c r="M108" s="52" t="s">
        <v>218</v>
      </c>
      <c r="N108" s="52"/>
      <c r="O108" s="53" t="s">
        <v>643</v>
      </c>
      <c r="P108" s="53" t="s">
        <v>560</v>
      </c>
    </row>
    <row r="109" spans="1:16" ht="12.75" customHeight="1" thickBot="1" x14ac:dyDescent="0.25">
      <c r="A109" s="16" t="str">
        <f t="shared" si="6"/>
        <v> BBS 56 </v>
      </c>
      <c r="B109" s="20" t="str">
        <f t="shared" si="7"/>
        <v>I</v>
      </c>
      <c r="C109" s="16">
        <f t="shared" si="8"/>
        <v>44878.356</v>
      </c>
      <c r="D109" s="18" t="str">
        <f t="shared" si="9"/>
        <v>vis</v>
      </c>
      <c r="E109" s="50">
        <f>VLOOKUP(C109,Active!C$21:E$965,3,FALSE)</f>
        <v>1611.0046848157378</v>
      </c>
      <c r="F109" s="20" t="s">
        <v>187</v>
      </c>
      <c r="G109" s="18" t="str">
        <f t="shared" si="10"/>
        <v>44878.356</v>
      </c>
      <c r="H109" s="16">
        <f t="shared" si="11"/>
        <v>1611</v>
      </c>
      <c r="I109" s="51" t="s">
        <v>692</v>
      </c>
      <c r="J109" s="52" t="s">
        <v>693</v>
      </c>
      <c r="K109" s="51">
        <v>1611</v>
      </c>
      <c r="L109" s="51" t="s">
        <v>350</v>
      </c>
      <c r="M109" s="52" t="s">
        <v>218</v>
      </c>
      <c r="N109" s="52"/>
      <c r="O109" s="53" t="s">
        <v>484</v>
      </c>
      <c r="P109" s="53" t="s">
        <v>685</v>
      </c>
    </row>
    <row r="110" spans="1:16" ht="12.75" customHeight="1" thickBot="1" x14ac:dyDescent="0.25">
      <c r="A110" s="16" t="str">
        <f t="shared" si="6"/>
        <v> BBS 56 </v>
      </c>
      <c r="B110" s="20" t="str">
        <f t="shared" si="7"/>
        <v>I</v>
      </c>
      <c r="C110" s="16">
        <f t="shared" si="8"/>
        <v>44878.366999999998</v>
      </c>
      <c r="D110" s="18" t="str">
        <f t="shared" si="9"/>
        <v>vis</v>
      </c>
      <c r="E110" s="50">
        <f>VLOOKUP(C110,Active!C$21:E$965,3,FALSE)</f>
        <v>1611.0139197680262</v>
      </c>
      <c r="F110" s="20" t="s">
        <v>187</v>
      </c>
      <c r="G110" s="18" t="str">
        <f t="shared" si="10"/>
        <v>44878.367</v>
      </c>
      <c r="H110" s="16">
        <f t="shared" si="11"/>
        <v>1611</v>
      </c>
      <c r="I110" s="51" t="s">
        <v>694</v>
      </c>
      <c r="J110" s="52" t="s">
        <v>695</v>
      </c>
      <c r="K110" s="51">
        <v>1611</v>
      </c>
      <c r="L110" s="51" t="s">
        <v>696</v>
      </c>
      <c r="M110" s="52" t="s">
        <v>218</v>
      </c>
      <c r="N110" s="52"/>
      <c r="O110" s="53" t="s">
        <v>678</v>
      </c>
      <c r="P110" s="53" t="s">
        <v>685</v>
      </c>
    </row>
    <row r="111" spans="1:16" ht="12.75" customHeight="1" thickBot="1" x14ac:dyDescent="0.25">
      <c r="A111" s="16" t="str">
        <f t="shared" si="6"/>
        <v> BBS 57 </v>
      </c>
      <c r="B111" s="20" t="str">
        <f t="shared" si="7"/>
        <v>I</v>
      </c>
      <c r="C111" s="16">
        <f t="shared" si="8"/>
        <v>44884.307999999997</v>
      </c>
      <c r="D111" s="18" t="str">
        <f t="shared" si="9"/>
        <v>vis</v>
      </c>
      <c r="E111" s="50">
        <f>VLOOKUP(C111,Active!C$21:E$965,3,FALSE)</f>
        <v>1616.0016335455221</v>
      </c>
      <c r="F111" s="20" t="s">
        <v>187</v>
      </c>
      <c r="G111" s="18" t="str">
        <f t="shared" si="10"/>
        <v>44884.308</v>
      </c>
      <c r="H111" s="16">
        <f t="shared" si="11"/>
        <v>1616</v>
      </c>
      <c r="I111" s="51" t="s">
        <v>697</v>
      </c>
      <c r="J111" s="52" t="s">
        <v>698</v>
      </c>
      <c r="K111" s="51">
        <v>1616</v>
      </c>
      <c r="L111" s="51" t="s">
        <v>379</v>
      </c>
      <c r="M111" s="52" t="s">
        <v>218</v>
      </c>
      <c r="N111" s="52"/>
      <c r="O111" s="53" t="s">
        <v>460</v>
      </c>
      <c r="P111" s="53" t="s">
        <v>699</v>
      </c>
    </row>
    <row r="112" spans="1:16" ht="12.75" customHeight="1" thickBot="1" x14ac:dyDescent="0.25">
      <c r="A112" s="16" t="str">
        <f t="shared" si="6"/>
        <v> AOEB 1 </v>
      </c>
      <c r="B112" s="20" t="str">
        <f t="shared" si="7"/>
        <v>I</v>
      </c>
      <c r="C112" s="16">
        <f t="shared" si="8"/>
        <v>44898.610999999997</v>
      </c>
      <c r="D112" s="18" t="str">
        <f t="shared" si="9"/>
        <v>vis</v>
      </c>
      <c r="E112" s="50">
        <f>VLOOKUP(C112,Active!C$21:E$965,3,FALSE)</f>
        <v>1628.0095901453433</v>
      </c>
      <c r="F112" s="20" t="s">
        <v>187</v>
      </c>
      <c r="G112" s="18" t="str">
        <f t="shared" si="10"/>
        <v>44898.611</v>
      </c>
      <c r="H112" s="16">
        <f t="shared" si="11"/>
        <v>1628</v>
      </c>
      <c r="I112" s="51" t="s">
        <v>700</v>
      </c>
      <c r="J112" s="52" t="s">
        <v>701</v>
      </c>
      <c r="K112" s="51">
        <v>1628</v>
      </c>
      <c r="L112" s="51" t="s">
        <v>702</v>
      </c>
      <c r="M112" s="52" t="s">
        <v>218</v>
      </c>
      <c r="N112" s="52"/>
      <c r="O112" s="53" t="s">
        <v>410</v>
      </c>
      <c r="P112" s="53" t="s">
        <v>560</v>
      </c>
    </row>
    <row r="113" spans="1:16" ht="12.75" customHeight="1" thickBot="1" x14ac:dyDescent="0.25">
      <c r="A113" s="16" t="str">
        <f t="shared" si="6"/>
        <v> BBS 57 </v>
      </c>
      <c r="B113" s="20" t="str">
        <f t="shared" si="7"/>
        <v>I</v>
      </c>
      <c r="C113" s="16">
        <f t="shared" si="8"/>
        <v>44915.286</v>
      </c>
      <c r="D113" s="18" t="str">
        <f t="shared" si="9"/>
        <v>vis</v>
      </c>
      <c r="E113" s="50">
        <f>VLOOKUP(C113,Active!C$21:E$965,3,FALSE)</f>
        <v>1642.0089382752499</v>
      </c>
      <c r="F113" s="20" t="s">
        <v>187</v>
      </c>
      <c r="G113" s="18" t="str">
        <f t="shared" si="10"/>
        <v>44915.286</v>
      </c>
      <c r="H113" s="16">
        <f t="shared" si="11"/>
        <v>1642</v>
      </c>
      <c r="I113" s="51" t="s">
        <v>703</v>
      </c>
      <c r="J113" s="52" t="s">
        <v>704</v>
      </c>
      <c r="K113" s="51">
        <v>1642</v>
      </c>
      <c r="L113" s="51" t="s">
        <v>702</v>
      </c>
      <c r="M113" s="52" t="s">
        <v>218</v>
      </c>
      <c r="N113" s="52"/>
      <c r="O113" s="53" t="s">
        <v>484</v>
      </c>
      <c r="P113" s="53" t="s">
        <v>699</v>
      </c>
    </row>
    <row r="114" spans="1:16" ht="12.75" customHeight="1" thickBot="1" x14ac:dyDescent="0.25">
      <c r="A114" s="16" t="str">
        <f t="shared" si="6"/>
        <v> BBS 61 </v>
      </c>
      <c r="B114" s="20" t="str">
        <f t="shared" si="7"/>
        <v>I</v>
      </c>
      <c r="C114" s="16">
        <f t="shared" si="8"/>
        <v>45165.423999999999</v>
      </c>
      <c r="D114" s="18" t="str">
        <f t="shared" si="9"/>
        <v>vis</v>
      </c>
      <c r="E114" s="50">
        <f>VLOOKUP(C114,Active!C$21:E$965,3,FALSE)</f>
        <v>1852.0100742583347</v>
      </c>
      <c r="F114" s="20" t="s">
        <v>187</v>
      </c>
      <c r="G114" s="18" t="str">
        <f t="shared" si="10"/>
        <v>45165.424</v>
      </c>
      <c r="H114" s="16">
        <f t="shared" si="11"/>
        <v>1852</v>
      </c>
      <c r="I114" s="51" t="s">
        <v>705</v>
      </c>
      <c r="J114" s="52" t="s">
        <v>706</v>
      </c>
      <c r="K114" s="51">
        <v>1852</v>
      </c>
      <c r="L114" s="51" t="s">
        <v>325</v>
      </c>
      <c r="M114" s="52" t="s">
        <v>218</v>
      </c>
      <c r="N114" s="52"/>
      <c r="O114" s="53" t="s">
        <v>484</v>
      </c>
      <c r="P114" s="53" t="s">
        <v>707</v>
      </c>
    </row>
    <row r="115" spans="1:16" ht="12.75" customHeight="1" thickBot="1" x14ac:dyDescent="0.25">
      <c r="A115" s="16" t="str">
        <f t="shared" si="6"/>
        <v> AOEB 1 </v>
      </c>
      <c r="B115" s="20" t="str">
        <f t="shared" si="7"/>
        <v>I</v>
      </c>
      <c r="C115" s="16">
        <f t="shared" si="8"/>
        <v>45173.760999999999</v>
      </c>
      <c r="D115" s="18" t="str">
        <f t="shared" si="9"/>
        <v>vis</v>
      </c>
      <c r="E115" s="50">
        <f>VLOOKUP(C115,Active!C$21:E$965,3,FALSE)</f>
        <v>1859.0093285527278</v>
      </c>
      <c r="F115" s="20" t="s">
        <v>187</v>
      </c>
      <c r="G115" s="18" t="str">
        <f t="shared" si="10"/>
        <v>45173.761</v>
      </c>
      <c r="H115" s="16">
        <f t="shared" si="11"/>
        <v>1859</v>
      </c>
      <c r="I115" s="51" t="s">
        <v>708</v>
      </c>
      <c r="J115" s="52" t="s">
        <v>709</v>
      </c>
      <c r="K115" s="51">
        <v>1859</v>
      </c>
      <c r="L115" s="51" t="s">
        <v>702</v>
      </c>
      <c r="M115" s="52" t="s">
        <v>218</v>
      </c>
      <c r="N115" s="52"/>
      <c r="O115" s="53" t="s">
        <v>573</v>
      </c>
      <c r="P115" s="53" t="s">
        <v>560</v>
      </c>
    </row>
    <row r="116" spans="1:16" ht="12.75" customHeight="1" thickBot="1" x14ac:dyDescent="0.25">
      <c r="A116" s="16" t="str">
        <f t="shared" si="6"/>
        <v> BBS 62 </v>
      </c>
      <c r="B116" s="20" t="str">
        <f t="shared" si="7"/>
        <v>I</v>
      </c>
      <c r="C116" s="16">
        <f t="shared" si="8"/>
        <v>45196.379000000001</v>
      </c>
      <c r="D116" s="18" t="str">
        <f t="shared" si="9"/>
        <v>vis</v>
      </c>
      <c r="E116" s="50">
        <f>VLOOKUP(C116,Active!C$21:E$965,3,FALSE)</f>
        <v>1877.9980695423651</v>
      </c>
      <c r="F116" s="20" t="s">
        <v>187</v>
      </c>
      <c r="G116" s="18" t="str">
        <f t="shared" si="10"/>
        <v>45196.379</v>
      </c>
      <c r="H116" s="16">
        <f t="shared" si="11"/>
        <v>1878</v>
      </c>
      <c r="I116" s="51" t="s">
        <v>710</v>
      </c>
      <c r="J116" s="52" t="s">
        <v>711</v>
      </c>
      <c r="K116" s="51">
        <v>1878</v>
      </c>
      <c r="L116" s="51" t="s">
        <v>414</v>
      </c>
      <c r="M116" s="52" t="s">
        <v>218</v>
      </c>
      <c r="N116" s="52"/>
      <c r="O116" s="53" t="s">
        <v>678</v>
      </c>
      <c r="P116" s="53" t="s">
        <v>712</v>
      </c>
    </row>
    <row r="117" spans="1:16" ht="12.75" customHeight="1" thickBot="1" x14ac:dyDescent="0.25">
      <c r="A117" s="16" t="str">
        <f t="shared" si="6"/>
        <v> BBS 62 </v>
      </c>
      <c r="B117" s="20" t="str">
        <f t="shared" si="7"/>
        <v>I</v>
      </c>
      <c r="C117" s="16">
        <f t="shared" si="8"/>
        <v>45196.383999999998</v>
      </c>
      <c r="D117" s="18" t="str">
        <f t="shared" si="9"/>
        <v>vis</v>
      </c>
      <c r="E117" s="50">
        <f>VLOOKUP(C117,Active!C$21:E$965,3,FALSE)</f>
        <v>1878.002267247949</v>
      </c>
      <c r="F117" s="20" t="s">
        <v>187</v>
      </c>
      <c r="G117" s="18" t="str">
        <f t="shared" si="10"/>
        <v>45196.384</v>
      </c>
      <c r="H117" s="16">
        <f t="shared" si="11"/>
        <v>1878</v>
      </c>
      <c r="I117" s="51" t="s">
        <v>713</v>
      </c>
      <c r="J117" s="52" t="s">
        <v>714</v>
      </c>
      <c r="K117" s="51">
        <v>1878</v>
      </c>
      <c r="L117" s="51" t="s">
        <v>418</v>
      </c>
      <c r="M117" s="52" t="s">
        <v>218</v>
      </c>
      <c r="N117" s="52"/>
      <c r="O117" s="53" t="s">
        <v>484</v>
      </c>
      <c r="P117" s="53" t="s">
        <v>712</v>
      </c>
    </row>
    <row r="118" spans="1:16" ht="12.75" customHeight="1" thickBot="1" x14ac:dyDescent="0.25">
      <c r="A118" s="16" t="str">
        <f t="shared" si="6"/>
        <v> AOEB 1 </v>
      </c>
      <c r="B118" s="20" t="str">
        <f t="shared" si="7"/>
        <v>I</v>
      </c>
      <c r="C118" s="16">
        <f t="shared" si="8"/>
        <v>45198.771000000001</v>
      </c>
      <c r="D118" s="18" t="str">
        <f t="shared" si="9"/>
        <v>vis</v>
      </c>
      <c r="E118" s="50">
        <f>VLOOKUP(C118,Active!C$21:E$965,3,FALSE)</f>
        <v>1880.0062518947925</v>
      </c>
      <c r="F118" s="20" t="s">
        <v>187</v>
      </c>
      <c r="G118" s="18" t="str">
        <f t="shared" si="10"/>
        <v>45198.771</v>
      </c>
      <c r="H118" s="16">
        <f t="shared" si="11"/>
        <v>1880</v>
      </c>
      <c r="I118" s="51" t="s">
        <v>715</v>
      </c>
      <c r="J118" s="52" t="s">
        <v>716</v>
      </c>
      <c r="K118" s="51">
        <v>1880</v>
      </c>
      <c r="L118" s="51" t="s">
        <v>310</v>
      </c>
      <c r="M118" s="52" t="s">
        <v>218</v>
      </c>
      <c r="N118" s="52"/>
      <c r="O118" s="53" t="s">
        <v>682</v>
      </c>
      <c r="P118" s="53" t="s">
        <v>560</v>
      </c>
    </row>
    <row r="119" spans="1:16" ht="12.75" customHeight="1" thickBot="1" x14ac:dyDescent="0.25">
      <c r="A119" s="16" t="str">
        <f t="shared" si="6"/>
        <v>IBVS 2310 </v>
      </c>
      <c r="B119" s="20" t="str">
        <f t="shared" si="7"/>
        <v>I</v>
      </c>
      <c r="C119" s="16">
        <f t="shared" si="8"/>
        <v>45216.641300000003</v>
      </c>
      <c r="D119" s="18" t="str">
        <f t="shared" si="9"/>
        <v>vis</v>
      </c>
      <c r="E119" s="50">
        <f>VLOOKUP(C119,Active!C$21:E$965,3,FALSE)</f>
        <v>1895.0091035221303</v>
      </c>
      <c r="F119" s="20" t="s">
        <v>187</v>
      </c>
      <c r="G119" s="18" t="str">
        <f t="shared" si="10"/>
        <v>45216.6413</v>
      </c>
      <c r="H119" s="16">
        <f t="shared" si="11"/>
        <v>1895</v>
      </c>
      <c r="I119" s="51" t="s">
        <v>717</v>
      </c>
      <c r="J119" s="52" t="s">
        <v>718</v>
      </c>
      <c r="K119" s="51">
        <v>1895</v>
      </c>
      <c r="L119" s="51" t="s">
        <v>719</v>
      </c>
      <c r="M119" s="52" t="s">
        <v>479</v>
      </c>
      <c r="N119" s="52" t="s">
        <v>480</v>
      </c>
      <c r="O119" s="53" t="s">
        <v>720</v>
      </c>
      <c r="P119" s="54" t="s">
        <v>721</v>
      </c>
    </row>
    <row r="120" spans="1:16" ht="13.5" thickBot="1" x14ac:dyDescent="0.25">
      <c r="A120" s="16" t="str">
        <f t="shared" si="6"/>
        <v> BBS 62 </v>
      </c>
      <c r="B120" s="20" t="str">
        <f t="shared" si="7"/>
        <v>I</v>
      </c>
      <c r="C120" s="16">
        <f t="shared" si="8"/>
        <v>45227.364999999998</v>
      </c>
      <c r="D120" s="18" t="str">
        <f t="shared" si="9"/>
        <v>vis</v>
      </c>
      <c r="E120" s="50">
        <f>VLOOKUP(C120,Active!C$21:E$965,3,FALSE)</f>
        <v>1904.0120906010259</v>
      </c>
      <c r="F120" s="20" t="s">
        <v>187</v>
      </c>
      <c r="G120" s="18" t="str">
        <f t="shared" si="10"/>
        <v>45227.365</v>
      </c>
      <c r="H120" s="16">
        <f t="shared" si="11"/>
        <v>1904</v>
      </c>
      <c r="I120" s="51" t="s">
        <v>722</v>
      </c>
      <c r="J120" s="52" t="s">
        <v>723</v>
      </c>
      <c r="K120" s="51">
        <v>1904</v>
      </c>
      <c r="L120" s="51" t="s">
        <v>342</v>
      </c>
      <c r="M120" s="52" t="s">
        <v>218</v>
      </c>
      <c r="N120" s="52"/>
      <c r="O120" s="53" t="s">
        <v>484</v>
      </c>
      <c r="P120" s="53" t="s">
        <v>712</v>
      </c>
    </row>
    <row r="121" spans="1:16" ht="13.5" thickBot="1" x14ac:dyDescent="0.25">
      <c r="A121" s="16" t="str">
        <f t="shared" si="6"/>
        <v>IBVS 2310 </v>
      </c>
      <c r="B121" s="20" t="str">
        <f t="shared" si="7"/>
        <v>I</v>
      </c>
      <c r="C121" s="16">
        <f t="shared" si="8"/>
        <v>45241.654499999997</v>
      </c>
      <c r="D121" s="18" t="str">
        <f t="shared" si="9"/>
        <v>vis</v>
      </c>
      <c r="E121" s="50">
        <f>VLOOKUP(C121,Active!C$21:E$965,3,FALSE)</f>
        <v>1916.0087133957636</v>
      </c>
      <c r="F121" s="20" t="s">
        <v>187</v>
      </c>
      <c r="G121" s="18" t="str">
        <f t="shared" si="10"/>
        <v>45241.6545</v>
      </c>
      <c r="H121" s="16">
        <f t="shared" si="11"/>
        <v>1916</v>
      </c>
      <c r="I121" s="51" t="s">
        <v>724</v>
      </c>
      <c r="J121" s="52" t="s">
        <v>725</v>
      </c>
      <c r="K121" s="51">
        <v>1916</v>
      </c>
      <c r="L121" s="51" t="s">
        <v>726</v>
      </c>
      <c r="M121" s="52" t="s">
        <v>479</v>
      </c>
      <c r="N121" s="52" t="s">
        <v>480</v>
      </c>
      <c r="O121" s="53" t="s">
        <v>720</v>
      </c>
      <c r="P121" s="54" t="s">
        <v>721</v>
      </c>
    </row>
    <row r="122" spans="1:16" ht="13.5" thickBot="1" x14ac:dyDescent="0.25">
      <c r="A122" s="16" t="str">
        <f t="shared" si="6"/>
        <v>IBVS 2310 </v>
      </c>
      <c r="B122" s="20" t="str">
        <f t="shared" si="7"/>
        <v>I</v>
      </c>
      <c r="C122" s="16">
        <f t="shared" si="8"/>
        <v>45253.567300000002</v>
      </c>
      <c r="D122" s="18" t="str">
        <f t="shared" si="9"/>
        <v>vis</v>
      </c>
      <c r="E122" s="50">
        <f>VLOOKUP(C122,Active!C$21:E$965,3,FALSE)</f>
        <v>1926.0099988171728</v>
      </c>
      <c r="F122" s="20" t="s">
        <v>187</v>
      </c>
      <c r="G122" s="18" t="str">
        <f t="shared" si="10"/>
        <v>45253.5673</v>
      </c>
      <c r="H122" s="16">
        <f t="shared" si="11"/>
        <v>1926</v>
      </c>
      <c r="I122" s="51" t="s">
        <v>727</v>
      </c>
      <c r="J122" s="52" t="s">
        <v>728</v>
      </c>
      <c r="K122" s="51">
        <v>1926</v>
      </c>
      <c r="L122" s="51" t="s">
        <v>729</v>
      </c>
      <c r="M122" s="52" t="s">
        <v>479</v>
      </c>
      <c r="N122" s="52" t="s">
        <v>480</v>
      </c>
      <c r="O122" s="53" t="s">
        <v>720</v>
      </c>
      <c r="P122" s="54" t="s">
        <v>721</v>
      </c>
    </row>
    <row r="123" spans="1:16" ht="13.5" thickBot="1" x14ac:dyDescent="0.25">
      <c r="A123" s="16" t="str">
        <f t="shared" si="6"/>
        <v> BBS 63 </v>
      </c>
      <c r="B123" s="20" t="str">
        <f t="shared" si="7"/>
        <v>I</v>
      </c>
      <c r="C123" s="16">
        <f t="shared" si="8"/>
        <v>45264.279000000002</v>
      </c>
      <c r="D123" s="18" t="str">
        <f t="shared" si="9"/>
        <v>vis</v>
      </c>
      <c r="E123" s="50">
        <f>VLOOKUP(C123,Active!C$21:E$965,3,FALSE)</f>
        <v>1935.0029114026654</v>
      </c>
      <c r="F123" s="20" t="s">
        <v>187</v>
      </c>
      <c r="G123" s="18" t="str">
        <f t="shared" si="10"/>
        <v>45264.279</v>
      </c>
      <c r="H123" s="16">
        <f t="shared" si="11"/>
        <v>1935</v>
      </c>
      <c r="I123" s="51" t="s">
        <v>730</v>
      </c>
      <c r="J123" s="52" t="s">
        <v>731</v>
      </c>
      <c r="K123" s="51">
        <v>1935</v>
      </c>
      <c r="L123" s="51" t="s">
        <v>418</v>
      </c>
      <c r="M123" s="52" t="s">
        <v>218</v>
      </c>
      <c r="N123" s="52"/>
      <c r="O123" s="53" t="s">
        <v>460</v>
      </c>
      <c r="P123" s="53" t="s">
        <v>732</v>
      </c>
    </row>
    <row r="124" spans="1:16" ht="13.5" thickBot="1" x14ac:dyDescent="0.25">
      <c r="A124" s="16" t="str">
        <f t="shared" si="6"/>
        <v> BBS 63 </v>
      </c>
      <c r="B124" s="20" t="str">
        <f t="shared" si="7"/>
        <v>I</v>
      </c>
      <c r="C124" s="16">
        <f t="shared" si="8"/>
        <v>45264.281000000003</v>
      </c>
      <c r="D124" s="18" t="str">
        <f t="shared" si="9"/>
        <v>vis</v>
      </c>
      <c r="E124" s="50">
        <f>VLOOKUP(C124,Active!C$21:E$965,3,FALSE)</f>
        <v>1935.0045904849003</v>
      </c>
      <c r="F124" s="20" t="s">
        <v>187</v>
      </c>
      <c r="G124" s="18" t="str">
        <f t="shared" si="10"/>
        <v>45264.281</v>
      </c>
      <c r="H124" s="16">
        <f t="shared" si="11"/>
        <v>1935</v>
      </c>
      <c r="I124" s="51" t="s">
        <v>733</v>
      </c>
      <c r="J124" s="52" t="s">
        <v>734</v>
      </c>
      <c r="K124" s="51">
        <v>1935</v>
      </c>
      <c r="L124" s="51" t="s">
        <v>406</v>
      </c>
      <c r="M124" s="52" t="s">
        <v>218</v>
      </c>
      <c r="N124" s="52"/>
      <c r="O124" s="53" t="s">
        <v>678</v>
      </c>
      <c r="P124" s="53" t="s">
        <v>732</v>
      </c>
    </row>
    <row r="125" spans="1:16" ht="13.5" thickBot="1" x14ac:dyDescent="0.25">
      <c r="A125" s="16" t="str">
        <f t="shared" si="6"/>
        <v> BBS 64 </v>
      </c>
      <c r="B125" s="20" t="str">
        <f t="shared" si="7"/>
        <v>I</v>
      </c>
      <c r="C125" s="16">
        <f t="shared" si="8"/>
        <v>45271.430999999997</v>
      </c>
      <c r="D125" s="18" t="str">
        <f t="shared" si="9"/>
        <v>vis</v>
      </c>
      <c r="E125" s="50">
        <f>VLOOKUP(C125,Active!C$21:E$965,3,FALSE)</f>
        <v>1941.0073094731301</v>
      </c>
      <c r="F125" s="20" t="s">
        <v>187</v>
      </c>
      <c r="G125" s="18" t="str">
        <f t="shared" si="10"/>
        <v>45271.431</v>
      </c>
      <c r="H125" s="16">
        <f t="shared" si="11"/>
        <v>1941</v>
      </c>
      <c r="I125" s="51" t="s">
        <v>735</v>
      </c>
      <c r="J125" s="52" t="s">
        <v>736</v>
      </c>
      <c r="K125" s="51">
        <v>1941</v>
      </c>
      <c r="L125" s="51" t="s">
        <v>459</v>
      </c>
      <c r="M125" s="52" t="s">
        <v>218</v>
      </c>
      <c r="N125" s="52"/>
      <c r="O125" s="53" t="s">
        <v>737</v>
      </c>
      <c r="P125" s="53" t="s">
        <v>738</v>
      </c>
    </row>
    <row r="126" spans="1:16" ht="13.5" thickBot="1" x14ac:dyDescent="0.25">
      <c r="A126" s="16" t="str">
        <f t="shared" si="6"/>
        <v> BBS 64 </v>
      </c>
      <c r="B126" s="20" t="str">
        <f t="shared" si="7"/>
        <v>I</v>
      </c>
      <c r="C126" s="16">
        <f t="shared" si="8"/>
        <v>45295.245999999999</v>
      </c>
      <c r="D126" s="18" t="str">
        <f t="shared" si="9"/>
        <v>vis</v>
      </c>
      <c r="E126" s="50">
        <f>VLOOKUP(C126,Active!C$21:E$965,3,FALSE)</f>
        <v>1961.0009811800985</v>
      </c>
      <c r="F126" s="20" t="s">
        <v>187</v>
      </c>
      <c r="G126" s="18" t="str">
        <f t="shared" si="10"/>
        <v>45295.246</v>
      </c>
      <c r="H126" s="16">
        <f t="shared" si="11"/>
        <v>1961</v>
      </c>
      <c r="I126" s="51" t="s">
        <v>739</v>
      </c>
      <c r="J126" s="52" t="s">
        <v>740</v>
      </c>
      <c r="K126" s="51">
        <v>1961</v>
      </c>
      <c r="L126" s="51" t="s">
        <v>402</v>
      </c>
      <c r="M126" s="52" t="s">
        <v>218</v>
      </c>
      <c r="N126" s="52"/>
      <c r="O126" s="53" t="s">
        <v>678</v>
      </c>
      <c r="P126" s="53" t="s">
        <v>738</v>
      </c>
    </row>
    <row r="127" spans="1:16" ht="13.5" thickBot="1" x14ac:dyDescent="0.25">
      <c r="A127" s="16" t="str">
        <f t="shared" si="6"/>
        <v> AOEB 1 </v>
      </c>
      <c r="B127" s="20" t="str">
        <f t="shared" si="7"/>
        <v>I</v>
      </c>
      <c r="C127" s="16">
        <f t="shared" si="8"/>
        <v>45522.764999999999</v>
      </c>
      <c r="D127" s="18" t="str">
        <f t="shared" si="9"/>
        <v>vis</v>
      </c>
      <c r="E127" s="50">
        <f>VLOOKUP(C127,Active!C$21:E$965,3,FALSE)</f>
        <v>2152.0125366324319</v>
      </c>
      <c r="F127" s="20" t="s">
        <v>187</v>
      </c>
      <c r="G127" s="18" t="str">
        <f t="shared" si="10"/>
        <v>45522.765</v>
      </c>
      <c r="H127" s="16">
        <f t="shared" si="11"/>
        <v>2152</v>
      </c>
      <c r="I127" s="51" t="s">
        <v>741</v>
      </c>
      <c r="J127" s="52" t="s">
        <v>742</v>
      </c>
      <c r="K127" s="51">
        <v>2152</v>
      </c>
      <c r="L127" s="51" t="s">
        <v>328</v>
      </c>
      <c r="M127" s="52" t="s">
        <v>218</v>
      </c>
      <c r="N127" s="52"/>
      <c r="O127" s="53" t="s">
        <v>682</v>
      </c>
      <c r="P127" s="53" t="s">
        <v>560</v>
      </c>
    </row>
    <row r="128" spans="1:16" ht="13.5" thickBot="1" x14ac:dyDescent="0.25">
      <c r="A128" s="16" t="str">
        <f t="shared" si="6"/>
        <v> BBS 67 </v>
      </c>
      <c r="B128" s="20" t="str">
        <f t="shared" si="7"/>
        <v>I</v>
      </c>
      <c r="C128" s="16">
        <f t="shared" si="8"/>
        <v>45533.483</v>
      </c>
      <c r="D128" s="18" t="str">
        <f t="shared" si="9"/>
        <v>vis</v>
      </c>
      <c r="E128" s="50">
        <f>VLOOKUP(C128,Active!C$21:E$965,3,FALSE)</f>
        <v>2161.0107383269637</v>
      </c>
      <c r="F128" s="20" t="s">
        <v>187</v>
      </c>
      <c r="G128" s="18" t="str">
        <f t="shared" si="10"/>
        <v>45533.483</v>
      </c>
      <c r="H128" s="16">
        <f t="shared" si="11"/>
        <v>2161</v>
      </c>
      <c r="I128" s="51" t="s">
        <v>743</v>
      </c>
      <c r="J128" s="52" t="s">
        <v>744</v>
      </c>
      <c r="K128" s="51">
        <v>2161</v>
      </c>
      <c r="L128" s="51" t="s">
        <v>399</v>
      </c>
      <c r="M128" s="52" t="s">
        <v>218</v>
      </c>
      <c r="N128" s="52"/>
      <c r="O128" s="53" t="s">
        <v>737</v>
      </c>
      <c r="P128" s="53" t="s">
        <v>745</v>
      </c>
    </row>
    <row r="129" spans="1:16" ht="13.5" thickBot="1" x14ac:dyDescent="0.25">
      <c r="A129" s="16" t="str">
        <f t="shared" si="6"/>
        <v> BBS 67 </v>
      </c>
      <c r="B129" s="20" t="str">
        <f t="shared" si="7"/>
        <v>I</v>
      </c>
      <c r="C129" s="16">
        <f t="shared" si="8"/>
        <v>45533.483</v>
      </c>
      <c r="D129" s="18" t="str">
        <f t="shared" si="9"/>
        <v>vis</v>
      </c>
      <c r="E129" s="50">
        <f>VLOOKUP(C129,Active!C$21:E$965,3,FALSE)</f>
        <v>2161.0107383269637</v>
      </c>
      <c r="F129" s="20" t="s">
        <v>187</v>
      </c>
      <c r="G129" s="18" t="str">
        <f t="shared" si="10"/>
        <v>45533.483</v>
      </c>
      <c r="H129" s="16">
        <f t="shared" si="11"/>
        <v>2161</v>
      </c>
      <c r="I129" s="51" t="s">
        <v>743</v>
      </c>
      <c r="J129" s="52" t="s">
        <v>744</v>
      </c>
      <c r="K129" s="51">
        <v>2161</v>
      </c>
      <c r="L129" s="51" t="s">
        <v>399</v>
      </c>
      <c r="M129" s="52" t="s">
        <v>218</v>
      </c>
      <c r="N129" s="52"/>
      <c r="O129" s="53" t="s">
        <v>484</v>
      </c>
      <c r="P129" s="53" t="s">
        <v>745</v>
      </c>
    </row>
    <row r="130" spans="1:16" ht="13.5" thickBot="1" x14ac:dyDescent="0.25">
      <c r="A130" s="16" t="str">
        <f t="shared" si="6"/>
        <v> PASP 98.691 </v>
      </c>
      <c r="B130" s="20" t="str">
        <f t="shared" si="7"/>
        <v>I</v>
      </c>
      <c r="C130" s="16">
        <f t="shared" si="8"/>
        <v>45541.822</v>
      </c>
      <c r="D130" s="18" t="str">
        <f t="shared" si="9"/>
        <v>vis</v>
      </c>
      <c r="E130" s="50">
        <f>VLOOKUP(C130,Active!C$21:E$965,3,FALSE)</f>
        <v>2168.0116717035917</v>
      </c>
      <c r="F130" s="20" t="s">
        <v>187</v>
      </c>
      <c r="G130" s="18" t="str">
        <f t="shared" si="10"/>
        <v>45541.8220</v>
      </c>
      <c r="H130" s="16">
        <f t="shared" si="11"/>
        <v>2168</v>
      </c>
      <c r="I130" s="51" t="s">
        <v>746</v>
      </c>
      <c r="J130" s="52" t="s">
        <v>747</v>
      </c>
      <c r="K130" s="51">
        <v>2168</v>
      </c>
      <c r="L130" s="51" t="s">
        <v>748</v>
      </c>
      <c r="M130" s="52" t="s">
        <v>479</v>
      </c>
      <c r="N130" s="52" t="s">
        <v>480</v>
      </c>
      <c r="O130" s="53" t="s">
        <v>720</v>
      </c>
      <c r="P130" s="53" t="s">
        <v>749</v>
      </c>
    </row>
    <row r="131" spans="1:16" ht="13.5" thickBot="1" x14ac:dyDescent="0.25">
      <c r="A131" s="16" t="str">
        <f t="shared" si="6"/>
        <v>BAVM 38 </v>
      </c>
      <c r="B131" s="20" t="str">
        <f t="shared" si="7"/>
        <v>I</v>
      </c>
      <c r="C131" s="16">
        <f t="shared" si="8"/>
        <v>45558.500999999997</v>
      </c>
      <c r="D131" s="18" t="str">
        <f t="shared" si="9"/>
        <v>vis</v>
      </c>
      <c r="E131" s="50">
        <f>VLOOKUP(C131,Active!C$21:E$965,3,FALSE)</f>
        <v>2182.0143779979617</v>
      </c>
      <c r="F131" s="20" t="s">
        <v>187</v>
      </c>
      <c r="G131" s="18" t="str">
        <f t="shared" si="10"/>
        <v>45558.501</v>
      </c>
      <c r="H131" s="16">
        <f t="shared" si="11"/>
        <v>2182</v>
      </c>
      <c r="I131" s="51" t="s">
        <v>750</v>
      </c>
      <c r="J131" s="52" t="s">
        <v>751</v>
      </c>
      <c r="K131" s="51">
        <v>2182</v>
      </c>
      <c r="L131" s="51" t="s">
        <v>696</v>
      </c>
      <c r="M131" s="52" t="s">
        <v>218</v>
      </c>
      <c r="N131" s="52"/>
      <c r="O131" s="53" t="s">
        <v>380</v>
      </c>
      <c r="P131" s="54" t="s">
        <v>752</v>
      </c>
    </row>
    <row r="132" spans="1:16" ht="13.5" thickBot="1" x14ac:dyDescent="0.25">
      <c r="A132" s="16" t="str">
        <f t="shared" si="6"/>
        <v> AOEB 1 </v>
      </c>
      <c r="B132" s="20" t="str">
        <f t="shared" si="7"/>
        <v>I</v>
      </c>
      <c r="C132" s="16">
        <f t="shared" si="8"/>
        <v>45578.747000000003</v>
      </c>
      <c r="D132" s="18" t="str">
        <f t="shared" si="9"/>
        <v>vis</v>
      </c>
      <c r="E132" s="50">
        <f>VLOOKUP(C132,Active!C$21:E$965,3,FALSE)</f>
        <v>2199.01172745752</v>
      </c>
      <c r="F132" s="20" t="s">
        <v>187</v>
      </c>
      <c r="G132" s="18" t="str">
        <f t="shared" si="10"/>
        <v>45578.747</v>
      </c>
      <c r="H132" s="16">
        <f t="shared" si="11"/>
        <v>2199</v>
      </c>
      <c r="I132" s="51" t="s">
        <v>753</v>
      </c>
      <c r="J132" s="52" t="s">
        <v>754</v>
      </c>
      <c r="K132" s="51">
        <v>2199</v>
      </c>
      <c r="L132" s="51" t="s">
        <v>342</v>
      </c>
      <c r="M132" s="52" t="s">
        <v>218</v>
      </c>
      <c r="N132" s="52"/>
      <c r="O132" s="53" t="s">
        <v>573</v>
      </c>
      <c r="P132" s="53" t="s">
        <v>560</v>
      </c>
    </row>
    <row r="133" spans="1:16" ht="13.5" thickBot="1" x14ac:dyDescent="0.25">
      <c r="A133" s="16" t="str">
        <f t="shared" si="6"/>
        <v> AOEB 1 </v>
      </c>
      <c r="B133" s="20" t="str">
        <f t="shared" si="7"/>
        <v>I</v>
      </c>
      <c r="C133" s="16">
        <f t="shared" si="8"/>
        <v>45578.75</v>
      </c>
      <c r="D133" s="18" t="str">
        <f t="shared" si="9"/>
        <v>vis</v>
      </c>
      <c r="E133" s="50">
        <f>VLOOKUP(C133,Active!C$21:E$965,3,FALSE)</f>
        <v>2199.0142460808688</v>
      </c>
      <c r="F133" s="20" t="s">
        <v>187</v>
      </c>
      <c r="G133" s="18" t="str">
        <f t="shared" si="10"/>
        <v>45578.750</v>
      </c>
      <c r="H133" s="16">
        <f t="shared" si="11"/>
        <v>2199</v>
      </c>
      <c r="I133" s="51" t="s">
        <v>755</v>
      </c>
      <c r="J133" s="52" t="s">
        <v>756</v>
      </c>
      <c r="K133" s="51">
        <v>2199</v>
      </c>
      <c r="L133" s="51" t="s">
        <v>696</v>
      </c>
      <c r="M133" s="52" t="s">
        <v>218</v>
      </c>
      <c r="N133" s="52"/>
      <c r="O133" s="53" t="s">
        <v>682</v>
      </c>
      <c r="P133" s="53" t="s">
        <v>560</v>
      </c>
    </row>
    <row r="134" spans="1:16" ht="13.5" thickBot="1" x14ac:dyDescent="0.25">
      <c r="A134" s="16" t="str">
        <f t="shared" si="6"/>
        <v> AOEB 1 </v>
      </c>
      <c r="B134" s="20" t="str">
        <f t="shared" si="7"/>
        <v>I</v>
      </c>
      <c r="C134" s="16">
        <f t="shared" si="8"/>
        <v>45584.707000000002</v>
      </c>
      <c r="D134" s="18" t="str">
        <f t="shared" si="9"/>
        <v>vis</v>
      </c>
      <c r="E134" s="50">
        <f>VLOOKUP(C134,Active!C$21:E$965,3,FALSE)</f>
        <v>2204.0153925162435</v>
      </c>
      <c r="F134" s="20" t="s">
        <v>187</v>
      </c>
      <c r="G134" s="18" t="str">
        <f t="shared" si="10"/>
        <v>45584.707</v>
      </c>
      <c r="H134" s="16">
        <f t="shared" si="11"/>
        <v>2204</v>
      </c>
      <c r="I134" s="51" t="s">
        <v>757</v>
      </c>
      <c r="J134" s="52" t="s">
        <v>758</v>
      </c>
      <c r="K134" s="51">
        <v>2204</v>
      </c>
      <c r="L134" s="51" t="s">
        <v>214</v>
      </c>
      <c r="M134" s="52" t="s">
        <v>218</v>
      </c>
      <c r="N134" s="52"/>
      <c r="O134" s="53" t="s">
        <v>573</v>
      </c>
      <c r="P134" s="53" t="s">
        <v>560</v>
      </c>
    </row>
    <row r="135" spans="1:16" ht="13.5" thickBot="1" x14ac:dyDescent="0.25">
      <c r="A135" s="16" t="str">
        <f t="shared" si="6"/>
        <v> BBS 68 </v>
      </c>
      <c r="B135" s="20" t="str">
        <f t="shared" si="7"/>
        <v>I</v>
      </c>
      <c r="C135" s="16">
        <f t="shared" si="8"/>
        <v>45607.330999999998</v>
      </c>
      <c r="D135" s="18" t="str">
        <f t="shared" si="9"/>
        <v>vis</v>
      </c>
      <c r="E135" s="50">
        <f>VLOOKUP(C135,Active!C$21:E$965,3,FALSE)</f>
        <v>2223.0091707525789</v>
      </c>
      <c r="F135" s="20" t="s">
        <v>187</v>
      </c>
      <c r="G135" s="18" t="str">
        <f t="shared" si="10"/>
        <v>45607.331</v>
      </c>
      <c r="H135" s="16">
        <f t="shared" si="11"/>
        <v>2223</v>
      </c>
      <c r="I135" s="51" t="s">
        <v>759</v>
      </c>
      <c r="J135" s="52" t="s">
        <v>760</v>
      </c>
      <c r="K135" s="51">
        <v>2223</v>
      </c>
      <c r="L135" s="51" t="s">
        <v>702</v>
      </c>
      <c r="M135" s="52" t="s">
        <v>218</v>
      </c>
      <c r="N135" s="52"/>
      <c r="O135" s="53" t="s">
        <v>678</v>
      </c>
      <c r="P135" s="53" t="s">
        <v>761</v>
      </c>
    </row>
    <row r="136" spans="1:16" ht="13.5" thickBot="1" x14ac:dyDescent="0.25">
      <c r="A136" s="16" t="str">
        <f t="shared" si="6"/>
        <v> BBS 68 </v>
      </c>
      <c r="B136" s="20" t="str">
        <f t="shared" si="7"/>
        <v>I</v>
      </c>
      <c r="C136" s="16">
        <f t="shared" si="8"/>
        <v>45607.34</v>
      </c>
      <c r="D136" s="18" t="str">
        <f t="shared" si="9"/>
        <v>vis</v>
      </c>
      <c r="E136" s="50">
        <f>VLOOKUP(C136,Active!C$21:E$965,3,FALSE)</f>
        <v>2223.0167266226326</v>
      </c>
      <c r="F136" s="20" t="s">
        <v>187</v>
      </c>
      <c r="G136" s="18" t="str">
        <f t="shared" si="10"/>
        <v>45607.340</v>
      </c>
      <c r="H136" s="16">
        <f t="shared" si="11"/>
        <v>2223</v>
      </c>
      <c r="I136" s="51" t="s">
        <v>762</v>
      </c>
      <c r="J136" s="52" t="s">
        <v>763</v>
      </c>
      <c r="K136" s="51">
        <v>2223</v>
      </c>
      <c r="L136" s="51" t="s">
        <v>764</v>
      </c>
      <c r="M136" s="52" t="s">
        <v>218</v>
      </c>
      <c r="N136" s="52"/>
      <c r="O136" s="53" t="s">
        <v>460</v>
      </c>
      <c r="P136" s="53" t="s">
        <v>761</v>
      </c>
    </row>
    <row r="137" spans="1:16" ht="13.5" thickBot="1" x14ac:dyDescent="0.25">
      <c r="A137" s="16" t="str">
        <f t="shared" si="6"/>
        <v> BBS 69 </v>
      </c>
      <c r="B137" s="20" t="str">
        <f t="shared" si="7"/>
        <v>I</v>
      </c>
      <c r="C137" s="16">
        <f t="shared" si="8"/>
        <v>45613.286</v>
      </c>
      <c r="D137" s="18" t="str">
        <f t="shared" si="9"/>
        <v>vis</v>
      </c>
      <c r="E137" s="50">
        <f>VLOOKUP(C137,Active!C$21:E$965,3,FALSE)</f>
        <v>2228.0086381057185</v>
      </c>
      <c r="F137" s="20" t="s">
        <v>187</v>
      </c>
      <c r="G137" s="18" t="str">
        <f t="shared" si="10"/>
        <v>45613.286</v>
      </c>
      <c r="H137" s="16">
        <f t="shared" si="11"/>
        <v>2228</v>
      </c>
      <c r="I137" s="51" t="s">
        <v>765</v>
      </c>
      <c r="J137" s="52" t="s">
        <v>766</v>
      </c>
      <c r="K137" s="51">
        <v>2228</v>
      </c>
      <c r="L137" s="51" t="s">
        <v>315</v>
      </c>
      <c r="M137" s="52" t="s">
        <v>218</v>
      </c>
      <c r="N137" s="52"/>
      <c r="O137" s="53" t="s">
        <v>484</v>
      </c>
      <c r="P137" s="53" t="s">
        <v>767</v>
      </c>
    </row>
    <row r="138" spans="1:16" ht="13.5" thickBot="1" x14ac:dyDescent="0.25">
      <c r="A138" s="16" t="str">
        <f t="shared" si="6"/>
        <v> BBS 69 </v>
      </c>
      <c r="B138" s="20" t="str">
        <f t="shared" si="7"/>
        <v>I</v>
      </c>
      <c r="C138" s="16">
        <f t="shared" si="8"/>
        <v>45613.286999999997</v>
      </c>
      <c r="D138" s="18" t="str">
        <f t="shared" si="9"/>
        <v>vis</v>
      </c>
      <c r="E138" s="50">
        <f>VLOOKUP(C138,Active!C$21:E$965,3,FALSE)</f>
        <v>2228.0094776468331</v>
      </c>
      <c r="F138" s="20" t="s">
        <v>187</v>
      </c>
      <c r="G138" s="18" t="str">
        <f t="shared" si="10"/>
        <v>45613.287</v>
      </c>
      <c r="H138" s="16">
        <f t="shared" si="11"/>
        <v>2228</v>
      </c>
      <c r="I138" s="51" t="s">
        <v>768</v>
      </c>
      <c r="J138" s="52" t="s">
        <v>769</v>
      </c>
      <c r="K138" s="51">
        <v>2228</v>
      </c>
      <c r="L138" s="51" t="s">
        <v>702</v>
      </c>
      <c r="M138" s="52" t="s">
        <v>218</v>
      </c>
      <c r="N138" s="52"/>
      <c r="O138" s="53" t="s">
        <v>770</v>
      </c>
      <c r="P138" s="53" t="s">
        <v>767</v>
      </c>
    </row>
    <row r="139" spans="1:16" ht="13.5" thickBot="1" x14ac:dyDescent="0.25">
      <c r="A139" s="16" t="str">
        <f t="shared" ref="A139:A202" si="12">P139</f>
        <v> BBS 69 </v>
      </c>
      <c r="B139" s="20" t="str">
        <f t="shared" ref="B139:B202" si="13">IF(H139=INT(H139),"I","II")</f>
        <v>I</v>
      </c>
      <c r="C139" s="16">
        <f t="shared" ref="C139:C202" si="14">1*G139</f>
        <v>45613.294000000002</v>
      </c>
      <c r="D139" s="18" t="str">
        <f t="shared" ref="D139:D202" si="15">VLOOKUP(F139,I$1:J$5,2,FALSE)</f>
        <v>vis</v>
      </c>
      <c r="E139" s="50">
        <f>VLOOKUP(C139,Active!C$21:E$965,3,FALSE)</f>
        <v>2228.0153544346581</v>
      </c>
      <c r="F139" s="20" t="s">
        <v>187</v>
      </c>
      <c r="G139" s="18" t="str">
        <f t="shared" ref="G139:G202" si="16">MID(I139,3,LEN(I139)-3)</f>
        <v>45613.294</v>
      </c>
      <c r="H139" s="16">
        <f t="shared" ref="H139:H202" si="17">1*K139</f>
        <v>2228</v>
      </c>
      <c r="I139" s="51" t="s">
        <v>771</v>
      </c>
      <c r="J139" s="52" t="s">
        <v>772</v>
      </c>
      <c r="K139" s="51">
        <v>2228</v>
      </c>
      <c r="L139" s="51" t="s">
        <v>214</v>
      </c>
      <c r="M139" s="52" t="s">
        <v>218</v>
      </c>
      <c r="N139" s="52"/>
      <c r="O139" s="53" t="s">
        <v>737</v>
      </c>
      <c r="P139" s="53" t="s">
        <v>767</v>
      </c>
    </row>
    <row r="140" spans="1:16" ht="13.5" thickBot="1" x14ac:dyDescent="0.25">
      <c r="A140" s="16" t="str">
        <f t="shared" si="12"/>
        <v> BBS 69 </v>
      </c>
      <c r="B140" s="20" t="str">
        <f t="shared" si="13"/>
        <v>I</v>
      </c>
      <c r="C140" s="16">
        <f t="shared" si="14"/>
        <v>45644.258000000002</v>
      </c>
      <c r="D140" s="18" t="str">
        <f t="shared" si="15"/>
        <v>vis</v>
      </c>
      <c r="E140" s="50">
        <f>VLOOKUP(C140,Active!C$21:E$965,3,FALSE)</f>
        <v>2254.0109055887419</v>
      </c>
      <c r="F140" s="20" t="s">
        <v>187</v>
      </c>
      <c r="G140" s="18" t="str">
        <f t="shared" si="16"/>
        <v>45644.258</v>
      </c>
      <c r="H140" s="16">
        <f t="shared" si="17"/>
        <v>2254</v>
      </c>
      <c r="I140" s="51" t="s">
        <v>773</v>
      </c>
      <c r="J140" s="52" t="s">
        <v>774</v>
      </c>
      <c r="K140" s="51">
        <v>2254</v>
      </c>
      <c r="L140" s="51" t="s">
        <v>399</v>
      </c>
      <c r="M140" s="52" t="s">
        <v>218</v>
      </c>
      <c r="N140" s="52"/>
      <c r="O140" s="53" t="s">
        <v>484</v>
      </c>
      <c r="P140" s="53" t="s">
        <v>767</v>
      </c>
    </row>
    <row r="141" spans="1:16" ht="13.5" thickBot="1" x14ac:dyDescent="0.25">
      <c r="A141" s="16" t="str">
        <f t="shared" si="12"/>
        <v> PASP 98.691 </v>
      </c>
      <c r="B141" s="20" t="str">
        <f t="shared" si="13"/>
        <v>I</v>
      </c>
      <c r="C141" s="16">
        <f t="shared" si="14"/>
        <v>45664.509400000003</v>
      </c>
      <c r="D141" s="18" t="str">
        <f t="shared" si="15"/>
        <v>vis</v>
      </c>
      <c r="E141" s="50">
        <f>VLOOKUP(C141,Active!C$21:E$965,3,FALSE)</f>
        <v>2271.0127885703282</v>
      </c>
      <c r="F141" s="20" t="s">
        <v>187</v>
      </c>
      <c r="G141" s="18" t="str">
        <f t="shared" si="16"/>
        <v>45664.5094</v>
      </c>
      <c r="H141" s="16">
        <f t="shared" si="17"/>
        <v>2271</v>
      </c>
      <c r="I141" s="51" t="s">
        <v>775</v>
      </c>
      <c r="J141" s="52" t="s">
        <v>776</v>
      </c>
      <c r="K141" s="51">
        <v>2271</v>
      </c>
      <c r="L141" s="51" t="s">
        <v>777</v>
      </c>
      <c r="M141" s="52" t="s">
        <v>479</v>
      </c>
      <c r="N141" s="52" t="s">
        <v>480</v>
      </c>
      <c r="O141" s="53" t="s">
        <v>720</v>
      </c>
      <c r="P141" s="53" t="s">
        <v>749</v>
      </c>
    </row>
    <row r="142" spans="1:16" ht="13.5" thickBot="1" x14ac:dyDescent="0.25">
      <c r="A142" s="16" t="str">
        <f t="shared" si="12"/>
        <v> BBS 70 </v>
      </c>
      <c r="B142" s="20" t="str">
        <f t="shared" si="13"/>
        <v>I</v>
      </c>
      <c r="C142" s="16">
        <f t="shared" si="14"/>
        <v>45694.277000000002</v>
      </c>
      <c r="D142" s="18" t="str">
        <f t="shared" si="15"/>
        <v>vis</v>
      </c>
      <c r="E142" s="50">
        <f>VLOOKUP(C142,Active!C$21:E$965,3,FALSE)</f>
        <v>2296.0039127317509</v>
      </c>
      <c r="F142" s="20" t="s">
        <v>187</v>
      </c>
      <c r="G142" s="18" t="str">
        <f t="shared" si="16"/>
        <v>45694.277</v>
      </c>
      <c r="H142" s="16">
        <f t="shared" si="17"/>
        <v>2296</v>
      </c>
      <c r="I142" s="51" t="s">
        <v>778</v>
      </c>
      <c r="J142" s="52" t="s">
        <v>779</v>
      </c>
      <c r="K142" s="51">
        <v>2296</v>
      </c>
      <c r="L142" s="51" t="s">
        <v>406</v>
      </c>
      <c r="M142" s="52" t="s">
        <v>218</v>
      </c>
      <c r="N142" s="52"/>
      <c r="O142" s="53" t="s">
        <v>737</v>
      </c>
      <c r="P142" s="53" t="s">
        <v>780</v>
      </c>
    </row>
    <row r="143" spans="1:16" ht="13.5" thickBot="1" x14ac:dyDescent="0.25">
      <c r="A143" s="16" t="str">
        <f t="shared" si="12"/>
        <v> BBS 73 </v>
      </c>
      <c r="B143" s="20" t="str">
        <f t="shared" si="13"/>
        <v>I</v>
      </c>
      <c r="C143" s="16">
        <f t="shared" si="14"/>
        <v>45888.444000000003</v>
      </c>
      <c r="D143" s="18" t="str">
        <f t="shared" si="15"/>
        <v>vis</v>
      </c>
      <c r="E143" s="50">
        <f>VLOOKUP(C143,Active!C$21:E$965,3,FALSE)</f>
        <v>2459.0150928420426</v>
      </c>
      <c r="F143" s="20" t="s">
        <v>187</v>
      </c>
      <c r="G143" s="18" t="str">
        <f t="shared" si="16"/>
        <v>45888.444</v>
      </c>
      <c r="H143" s="16">
        <f t="shared" si="17"/>
        <v>2459</v>
      </c>
      <c r="I143" s="51" t="s">
        <v>781</v>
      </c>
      <c r="J143" s="52" t="s">
        <v>782</v>
      </c>
      <c r="K143" s="51">
        <v>2459</v>
      </c>
      <c r="L143" s="51" t="s">
        <v>214</v>
      </c>
      <c r="M143" s="52" t="s">
        <v>218</v>
      </c>
      <c r="N143" s="52"/>
      <c r="O143" s="53" t="s">
        <v>484</v>
      </c>
      <c r="P143" s="53" t="s">
        <v>783</v>
      </c>
    </row>
    <row r="144" spans="1:16" ht="13.5" thickBot="1" x14ac:dyDescent="0.25">
      <c r="A144" s="16" t="str">
        <f t="shared" si="12"/>
        <v> BRNO 27 </v>
      </c>
      <c r="B144" s="20" t="str">
        <f t="shared" si="13"/>
        <v>I</v>
      </c>
      <c r="C144" s="16">
        <f t="shared" si="14"/>
        <v>45913.449000000001</v>
      </c>
      <c r="D144" s="18" t="str">
        <f t="shared" si="15"/>
        <v>vis</v>
      </c>
      <c r="E144" s="50">
        <f>VLOOKUP(C144,Active!C$21:E$965,3,FALSE)</f>
        <v>2480.007818478517</v>
      </c>
      <c r="F144" s="20" t="s">
        <v>187</v>
      </c>
      <c r="G144" s="18" t="str">
        <f t="shared" si="16"/>
        <v>45913.449</v>
      </c>
      <c r="H144" s="16">
        <f t="shared" si="17"/>
        <v>2480</v>
      </c>
      <c r="I144" s="51" t="s">
        <v>784</v>
      </c>
      <c r="J144" s="52" t="s">
        <v>785</v>
      </c>
      <c r="K144" s="51">
        <v>2480</v>
      </c>
      <c r="L144" s="51" t="s">
        <v>459</v>
      </c>
      <c r="M144" s="52" t="s">
        <v>218</v>
      </c>
      <c r="N144" s="52"/>
      <c r="O144" s="53" t="s">
        <v>786</v>
      </c>
      <c r="P144" s="53" t="s">
        <v>787</v>
      </c>
    </row>
    <row r="145" spans="1:16" ht="13.5" thickBot="1" x14ac:dyDescent="0.25">
      <c r="A145" s="16" t="str">
        <f t="shared" si="12"/>
        <v> BRNO 27 </v>
      </c>
      <c r="B145" s="20" t="str">
        <f t="shared" si="13"/>
        <v>I</v>
      </c>
      <c r="C145" s="16">
        <f t="shared" si="14"/>
        <v>45913.451000000001</v>
      </c>
      <c r="D145" s="18" t="str">
        <f t="shared" si="15"/>
        <v>vis</v>
      </c>
      <c r="E145" s="50">
        <f>VLOOKUP(C145,Active!C$21:E$965,3,FALSE)</f>
        <v>2480.0094975607522</v>
      </c>
      <c r="F145" s="20" t="s">
        <v>187</v>
      </c>
      <c r="G145" s="18" t="str">
        <f t="shared" si="16"/>
        <v>45913.451</v>
      </c>
      <c r="H145" s="16">
        <f t="shared" si="17"/>
        <v>2480</v>
      </c>
      <c r="I145" s="51" t="s">
        <v>788</v>
      </c>
      <c r="J145" s="52" t="s">
        <v>789</v>
      </c>
      <c r="K145" s="51">
        <v>2480</v>
      </c>
      <c r="L145" s="51" t="s">
        <v>702</v>
      </c>
      <c r="M145" s="52" t="s">
        <v>218</v>
      </c>
      <c r="N145" s="52"/>
      <c r="O145" s="53" t="s">
        <v>790</v>
      </c>
      <c r="P145" s="53" t="s">
        <v>787</v>
      </c>
    </row>
    <row r="146" spans="1:16" ht="13.5" thickBot="1" x14ac:dyDescent="0.25">
      <c r="A146" s="16" t="str">
        <f t="shared" si="12"/>
        <v> BRNO 27 </v>
      </c>
      <c r="B146" s="20" t="str">
        <f t="shared" si="13"/>
        <v>I</v>
      </c>
      <c r="C146" s="16">
        <f t="shared" si="14"/>
        <v>45913.453999999998</v>
      </c>
      <c r="D146" s="18" t="str">
        <f t="shared" si="15"/>
        <v>vis</v>
      </c>
      <c r="E146" s="50">
        <f>VLOOKUP(C146,Active!C$21:E$965,3,FALSE)</f>
        <v>2480.012016184101</v>
      </c>
      <c r="F146" s="20" t="s">
        <v>187</v>
      </c>
      <c r="G146" s="18" t="str">
        <f t="shared" si="16"/>
        <v>45913.454</v>
      </c>
      <c r="H146" s="16">
        <f t="shared" si="17"/>
        <v>2480</v>
      </c>
      <c r="I146" s="51" t="s">
        <v>791</v>
      </c>
      <c r="J146" s="52" t="s">
        <v>792</v>
      </c>
      <c r="K146" s="51">
        <v>2480</v>
      </c>
      <c r="L146" s="51" t="s">
        <v>342</v>
      </c>
      <c r="M146" s="52" t="s">
        <v>218</v>
      </c>
      <c r="N146" s="52"/>
      <c r="O146" s="53" t="s">
        <v>793</v>
      </c>
      <c r="P146" s="53" t="s">
        <v>787</v>
      </c>
    </row>
    <row r="147" spans="1:16" ht="13.5" thickBot="1" x14ac:dyDescent="0.25">
      <c r="A147" s="16" t="str">
        <f t="shared" si="12"/>
        <v> BRNO 27 </v>
      </c>
      <c r="B147" s="20" t="str">
        <f t="shared" si="13"/>
        <v>I</v>
      </c>
      <c r="C147" s="16">
        <f t="shared" si="14"/>
        <v>45913.453999999998</v>
      </c>
      <c r="D147" s="18" t="str">
        <f t="shared" si="15"/>
        <v>vis</v>
      </c>
      <c r="E147" s="50">
        <f>VLOOKUP(C147,Active!C$21:E$965,3,FALSE)</f>
        <v>2480.012016184101</v>
      </c>
      <c r="F147" s="20" t="s">
        <v>187</v>
      </c>
      <c r="G147" s="18" t="str">
        <f t="shared" si="16"/>
        <v>45913.454</v>
      </c>
      <c r="H147" s="16">
        <f t="shared" si="17"/>
        <v>2480</v>
      </c>
      <c r="I147" s="51" t="s">
        <v>791</v>
      </c>
      <c r="J147" s="52" t="s">
        <v>792</v>
      </c>
      <c r="K147" s="51">
        <v>2480</v>
      </c>
      <c r="L147" s="51" t="s">
        <v>342</v>
      </c>
      <c r="M147" s="52" t="s">
        <v>218</v>
      </c>
      <c r="N147" s="52"/>
      <c r="O147" s="53" t="s">
        <v>794</v>
      </c>
      <c r="P147" s="53" t="s">
        <v>787</v>
      </c>
    </row>
    <row r="148" spans="1:16" ht="13.5" thickBot="1" x14ac:dyDescent="0.25">
      <c r="A148" s="16" t="str">
        <f t="shared" si="12"/>
        <v> BRNO 27 </v>
      </c>
      <c r="B148" s="20" t="str">
        <f t="shared" si="13"/>
        <v>I</v>
      </c>
      <c r="C148" s="16">
        <f t="shared" si="14"/>
        <v>45913.453999999998</v>
      </c>
      <c r="D148" s="18" t="str">
        <f t="shared" si="15"/>
        <v>vis</v>
      </c>
      <c r="E148" s="50">
        <f>VLOOKUP(C148,Active!C$21:E$965,3,FALSE)</f>
        <v>2480.012016184101</v>
      </c>
      <c r="F148" s="20" t="s">
        <v>187</v>
      </c>
      <c r="G148" s="18" t="str">
        <f t="shared" si="16"/>
        <v>45913.454</v>
      </c>
      <c r="H148" s="16">
        <f t="shared" si="17"/>
        <v>2480</v>
      </c>
      <c r="I148" s="51" t="s">
        <v>791</v>
      </c>
      <c r="J148" s="52" t="s">
        <v>792</v>
      </c>
      <c r="K148" s="51">
        <v>2480</v>
      </c>
      <c r="L148" s="51" t="s">
        <v>342</v>
      </c>
      <c r="M148" s="52" t="s">
        <v>218</v>
      </c>
      <c r="N148" s="52"/>
      <c r="O148" s="53" t="s">
        <v>795</v>
      </c>
      <c r="P148" s="53" t="s">
        <v>787</v>
      </c>
    </row>
    <row r="149" spans="1:16" ht="13.5" thickBot="1" x14ac:dyDescent="0.25">
      <c r="A149" s="16" t="str">
        <f t="shared" si="12"/>
        <v> BRNO 27 </v>
      </c>
      <c r="B149" s="20" t="str">
        <f t="shared" si="13"/>
        <v>I</v>
      </c>
      <c r="C149" s="16">
        <f t="shared" si="14"/>
        <v>45913.455000000002</v>
      </c>
      <c r="D149" s="18" t="str">
        <f t="shared" si="15"/>
        <v>vis</v>
      </c>
      <c r="E149" s="50">
        <f>VLOOKUP(C149,Active!C$21:E$965,3,FALSE)</f>
        <v>2480.0128557252215</v>
      </c>
      <c r="F149" s="20" t="s">
        <v>187</v>
      </c>
      <c r="G149" s="18" t="str">
        <f t="shared" si="16"/>
        <v>45913.455</v>
      </c>
      <c r="H149" s="16">
        <f t="shared" si="17"/>
        <v>2480</v>
      </c>
      <c r="I149" s="51" t="s">
        <v>796</v>
      </c>
      <c r="J149" s="52" t="s">
        <v>797</v>
      </c>
      <c r="K149" s="51">
        <v>2480</v>
      </c>
      <c r="L149" s="51" t="s">
        <v>328</v>
      </c>
      <c r="M149" s="52" t="s">
        <v>218</v>
      </c>
      <c r="N149" s="52"/>
      <c r="O149" s="53" t="s">
        <v>798</v>
      </c>
      <c r="P149" s="53" t="s">
        <v>787</v>
      </c>
    </row>
    <row r="150" spans="1:16" ht="13.5" thickBot="1" x14ac:dyDescent="0.25">
      <c r="A150" s="16" t="str">
        <f t="shared" si="12"/>
        <v> BRNO 27 </v>
      </c>
      <c r="B150" s="20" t="str">
        <f t="shared" si="13"/>
        <v>I</v>
      </c>
      <c r="C150" s="16">
        <f t="shared" si="14"/>
        <v>45913.455000000002</v>
      </c>
      <c r="D150" s="18" t="str">
        <f t="shared" si="15"/>
        <v>vis</v>
      </c>
      <c r="E150" s="50">
        <f>VLOOKUP(C150,Active!C$21:E$965,3,FALSE)</f>
        <v>2480.0128557252215</v>
      </c>
      <c r="F150" s="20" t="s">
        <v>187</v>
      </c>
      <c r="G150" s="18" t="str">
        <f t="shared" si="16"/>
        <v>45913.455</v>
      </c>
      <c r="H150" s="16">
        <f t="shared" si="17"/>
        <v>2480</v>
      </c>
      <c r="I150" s="51" t="s">
        <v>796</v>
      </c>
      <c r="J150" s="52" t="s">
        <v>797</v>
      </c>
      <c r="K150" s="51">
        <v>2480</v>
      </c>
      <c r="L150" s="51" t="s">
        <v>328</v>
      </c>
      <c r="M150" s="52" t="s">
        <v>218</v>
      </c>
      <c r="N150" s="52"/>
      <c r="O150" s="53" t="s">
        <v>799</v>
      </c>
      <c r="P150" s="53" t="s">
        <v>787</v>
      </c>
    </row>
    <row r="151" spans="1:16" ht="13.5" thickBot="1" x14ac:dyDescent="0.25">
      <c r="A151" s="16" t="str">
        <f t="shared" si="12"/>
        <v> BRNO 27 </v>
      </c>
      <c r="B151" s="20" t="str">
        <f t="shared" si="13"/>
        <v>I</v>
      </c>
      <c r="C151" s="16">
        <f t="shared" si="14"/>
        <v>45913.455999999998</v>
      </c>
      <c r="D151" s="18" t="str">
        <f t="shared" si="15"/>
        <v>vis</v>
      </c>
      <c r="E151" s="50">
        <f>VLOOKUP(C151,Active!C$21:E$965,3,FALSE)</f>
        <v>2480.0136952663361</v>
      </c>
      <c r="F151" s="20" t="s">
        <v>187</v>
      </c>
      <c r="G151" s="18" t="str">
        <f t="shared" si="16"/>
        <v>45913.456</v>
      </c>
      <c r="H151" s="16">
        <f t="shared" si="17"/>
        <v>2480</v>
      </c>
      <c r="I151" s="51" t="s">
        <v>800</v>
      </c>
      <c r="J151" s="52" t="s">
        <v>801</v>
      </c>
      <c r="K151" s="51">
        <v>2480</v>
      </c>
      <c r="L151" s="51" t="s">
        <v>802</v>
      </c>
      <c r="M151" s="52" t="s">
        <v>218</v>
      </c>
      <c r="N151" s="52"/>
      <c r="O151" s="53" t="s">
        <v>803</v>
      </c>
      <c r="P151" s="53" t="s">
        <v>787</v>
      </c>
    </row>
    <row r="152" spans="1:16" ht="13.5" thickBot="1" x14ac:dyDescent="0.25">
      <c r="A152" s="16" t="str">
        <f t="shared" si="12"/>
        <v> BRNO 27 </v>
      </c>
      <c r="B152" s="20" t="str">
        <f t="shared" si="13"/>
        <v>I</v>
      </c>
      <c r="C152" s="16">
        <f t="shared" si="14"/>
        <v>45913.457999999999</v>
      </c>
      <c r="D152" s="18" t="str">
        <f t="shared" si="15"/>
        <v>vis</v>
      </c>
      <c r="E152" s="50">
        <f>VLOOKUP(C152,Active!C$21:E$965,3,FALSE)</f>
        <v>2480.0153743485707</v>
      </c>
      <c r="F152" s="20" t="s">
        <v>187</v>
      </c>
      <c r="G152" s="18" t="str">
        <f t="shared" si="16"/>
        <v>45913.458</v>
      </c>
      <c r="H152" s="16">
        <f t="shared" si="17"/>
        <v>2480</v>
      </c>
      <c r="I152" s="51" t="s">
        <v>804</v>
      </c>
      <c r="J152" s="52" t="s">
        <v>805</v>
      </c>
      <c r="K152" s="51">
        <v>2480</v>
      </c>
      <c r="L152" s="51" t="s">
        <v>214</v>
      </c>
      <c r="M152" s="52" t="s">
        <v>218</v>
      </c>
      <c r="N152" s="52"/>
      <c r="O152" s="53" t="s">
        <v>806</v>
      </c>
      <c r="P152" s="53" t="s">
        <v>787</v>
      </c>
    </row>
    <row r="153" spans="1:16" ht="13.5" thickBot="1" x14ac:dyDescent="0.25">
      <c r="A153" s="16" t="str">
        <f t="shared" si="12"/>
        <v> BRNO 27 </v>
      </c>
      <c r="B153" s="20" t="str">
        <f t="shared" si="13"/>
        <v>I</v>
      </c>
      <c r="C153" s="16">
        <f t="shared" si="14"/>
        <v>45913.46</v>
      </c>
      <c r="D153" s="18" t="str">
        <f t="shared" si="15"/>
        <v>vis</v>
      </c>
      <c r="E153" s="50">
        <f>VLOOKUP(C153,Active!C$21:E$965,3,FALSE)</f>
        <v>2480.0170534308054</v>
      </c>
      <c r="F153" s="20" t="s">
        <v>187</v>
      </c>
      <c r="G153" s="18" t="str">
        <f t="shared" si="16"/>
        <v>45913.460</v>
      </c>
      <c r="H153" s="16">
        <f t="shared" si="17"/>
        <v>2480</v>
      </c>
      <c r="I153" s="51" t="s">
        <v>807</v>
      </c>
      <c r="J153" s="52" t="s">
        <v>808</v>
      </c>
      <c r="K153" s="51">
        <v>2480</v>
      </c>
      <c r="L153" s="51" t="s">
        <v>764</v>
      </c>
      <c r="M153" s="52" t="s">
        <v>218</v>
      </c>
      <c r="N153" s="52"/>
      <c r="O153" s="53" t="s">
        <v>809</v>
      </c>
      <c r="P153" s="53" t="s">
        <v>787</v>
      </c>
    </row>
    <row r="154" spans="1:16" ht="13.5" thickBot="1" x14ac:dyDescent="0.25">
      <c r="A154" s="16" t="str">
        <f t="shared" si="12"/>
        <v> BRNO 27 </v>
      </c>
      <c r="B154" s="20" t="str">
        <f t="shared" si="13"/>
        <v>I</v>
      </c>
      <c r="C154" s="16">
        <f t="shared" si="14"/>
        <v>45913.46</v>
      </c>
      <c r="D154" s="18" t="str">
        <f t="shared" si="15"/>
        <v>vis</v>
      </c>
      <c r="E154" s="50">
        <f>VLOOKUP(C154,Active!C$21:E$965,3,FALSE)</f>
        <v>2480.0170534308054</v>
      </c>
      <c r="F154" s="20" t="s">
        <v>187</v>
      </c>
      <c r="G154" s="18" t="str">
        <f t="shared" si="16"/>
        <v>45913.460</v>
      </c>
      <c r="H154" s="16">
        <f t="shared" si="17"/>
        <v>2480</v>
      </c>
      <c r="I154" s="51" t="s">
        <v>807</v>
      </c>
      <c r="J154" s="52" t="s">
        <v>808</v>
      </c>
      <c r="K154" s="51">
        <v>2480</v>
      </c>
      <c r="L154" s="51" t="s">
        <v>764</v>
      </c>
      <c r="M154" s="52" t="s">
        <v>218</v>
      </c>
      <c r="N154" s="52"/>
      <c r="O154" s="53" t="s">
        <v>810</v>
      </c>
      <c r="P154" s="53" t="s">
        <v>787</v>
      </c>
    </row>
    <row r="155" spans="1:16" ht="13.5" thickBot="1" x14ac:dyDescent="0.25">
      <c r="A155" s="16" t="str">
        <f t="shared" si="12"/>
        <v> BRNO 27 </v>
      </c>
      <c r="B155" s="20" t="str">
        <f t="shared" si="13"/>
        <v>I</v>
      </c>
      <c r="C155" s="16">
        <f t="shared" si="14"/>
        <v>45913.46</v>
      </c>
      <c r="D155" s="18" t="str">
        <f t="shared" si="15"/>
        <v>vis</v>
      </c>
      <c r="E155" s="50">
        <f>VLOOKUP(C155,Active!C$21:E$965,3,FALSE)</f>
        <v>2480.0170534308054</v>
      </c>
      <c r="F155" s="20" t="s">
        <v>187</v>
      </c>
      <c r="G155" s="18" t="str">
        <f t="shared" si="16"/>
        <v>45913.460</v>
      </c>
      <c r="H155" s="16">
        <f t="shared" si="17"/>
        <v>2480</v>
      </c>
      <c r="I155" s="51" t="s">
        <v>807</v>
      </c>
      <c r="J155" s="52" t="s">
        <v>808</v>
      </c>
      <c r="K155" s="51">
        <v>2480</v>
      </c>
      <c r="L155" s="51" t="s">
        <v>764</v>
      </c>
      <c r="M155" s="52" t="s">
        <v>218</v>
      </c>
      <c r="N155" s="52"/>
      <c r="O155" s="53" t="s">
        <v>811</v>
      </c>
      <c r="P155" s="53" t="s">
        <v>787</v>
      </c>
    </row>
    <row r="156" spans="1:16" ht="13.5" thickBot="1" x14ac:dyDescent="0.25">
      <c r="A156" s="16" t="str">
        <f t="shared" si="12"/>
        <v> BRNO 27 </v>
      </c>
      <c r="B156" s="20" t="str">
        <f t="shared" si="13"/>
        <v>I</v>
      </c>
      <c r="C156" s="16">
        <f t="shared" si="14"/>
        <v>45913.46</v>
      </c>
      <c r="D156" s="18" t="str">
        <f t="shared" si="15"/>
        <v>vis</v>
      </c>
      <c r="E156" s="50">
        <f>VLOOKUP(C156,Active!C$21:E$965,3,FALSE)</f>
        <v>2480.0170534308054</v>
      </c>
      <c r="F156" s="20" t="s">
        <v>187</v>
      </c>
      <c r="G156" s="18" t="str">
        <f t="shared" si="16"/>
        <v>45913.460</v>
      </c>
      <c r="H156" s="16">
        <f t="shared" si="17"/>
        <v>2480</v>
      </c>
      <c r="I156" s="51" t="s">
        <v>807</v>
      </c>
      <c r="J156" s="52" t="s">
        <v>808</v>
      </c>
      <c r="K156" s="51">
        <v>2480</v>
      </c>
      <c r="L156" s="51" t="s">
        <v>764</v>
      </c>
      <c r="M156" s="52" t="s">
        <v>218</v>
      </c>
      <c r="N156" s="52"/>
      <c r="O156" s="53" t="s">
        <v>812</v>
      </c>
      <c r="P156" s="53" t="s">
        <v>787</v>
      </c>
    </row>
    <row r="157" spans="1:16" ht="13.5" thickBot="1" x14ac:dyDescent="0.25">
      <c r="A157" s="16" t="str">
        <f t="shared" si="12"/>
        <v> BRNO 27 </v>
      </c>
      <c r="B157" s="20" t="str">
        <f t="shared" si="13"/>
        <v>I</v>
      </c>
      <c r="C157" s="16">
        <f t="shared" si="14"/>
        <v>45913.463000000003</v>
      </c>
      <c r="D157" s="18" t="str">
        <f t="shared" si="15"/>
        <v>vis</v>
      </c>
      <c r="E157" s="50">
        <f>VLOOKUP(C157,Active!C$21:E$965,3,FALSE)</f>
        <v>2480.019572054161</v>
      </c>
      <c r="F157" s="20" t="s">
        <v>187</v>
      </c>
      <c r="G157" s="18" t="str">
        <f t="shared" si="16"/>
        <v>45913.463</v>
      </c>
      <c r="H157" s="16">
        <f t="shared" si="17"/>
        <v>2480</v>
      </c>
      <c r="I157" s="51" t="s">
        <v>813</v>
      </c>
      <c r="J157" s="52" t="s">
        <v>814</v>
      </c>
      <c r="K157" s="51">
        <v>2480</v>
      </c>
      <c r="L157" s="51" t="s">
        <v>395</v>
      </c>
      <c r="M157" s="52" t="s">
        <v>218</v>
      </c>
      <c r="N157" s="52"/>
      <c r="O157" s="53" t="s">
        <v>815</v>
      </c>
      <c r="P157" s="53" t="s">
        <v>787</v>
      </c>
    </row>
    <row r="158" spans="1:16" ht="13.5" thickBot="1" x14ac:dyDescent="0.25">
      <c r="A158" s="16" t="str">
        <f t="shared" si="12"/>
        <v> BBS 73 </v>
      </c>
      <c r="B158" s="20" t="str">
        <f t="shared" si="13"/>
        <v>I</v>
      </c>
      <c r="C158" s="16">
        <f t="shared" si="14"/>
        <v>45932.51</v>
      </c>
      <c r="D158" s="18" t="str">
        <f t="shared" si="15"/>
        <v>vis</v>
      </c>
      <c r="E158" s="50">
        <f>VLOOKUP(C158,Active!C$21:E$965,3,FALSE)</f>
        <v>2496.0103117141466</v>
      </c>
      <c r="F158" s="20" t="s">
        <v>187</v>
      </c>
      <c r="G158" s="18" t="str">
        <f t="shared" si="16"/>
        <v>45932.510</v>
      </c>
      <c r="H158" s="16">
        <f t="shared" si="17"/>
        <v>2496</v>
      </c>
      <c r="I158" s="51" t="s">
        <v>816</v>
      </c>
      <c r="J158" s="52" t="s">
        <v>817</v>
      </c>
      <c r="K158" s="51">
        <v>2496</v>
      </c>
      <c r="L158" s="51" t="s">
        <v>325</v>
      </c>
      <c r="M158" s="52" t="s">
        <v>218</v>
      </c>
      <c r="N158" s="52"/>
      <c r="O158" s="53" t="s">
        <v>737</v>
      </c>
      <c r="P158" s="53" t="s">
        <v>783</v>
      </c>
    </row>
    <row r="159" spans="1:16" ht="13.5" thickBot="1" x14ac:dyDescent="0.25">
      <c r="A159" s="16" t="str">
        <f t="shared" si="12"/>
        <v> PASP 98.691 </v>
      </c>
      <c r="B159" s="20" t="str">
        <f t="shared" si="13"/>
        <v>I</v>
      </c>
      <c r="C159" s="16">
        <f t="shared" si="14"/>
        <v>45933.7048</v>
      </c>
      <c r="D159" s="18" t="str">
        <f t="shared" si="15"/>
        <v>vis</v>
      </c>
      <c r="E159" s="50">
        <f>VLOOKUP(C159,Active!C$21:E$965,3,FALSE)</f>
        <v>2497.0133954410176</v>
      </c>
      <c r="F159" s="20" t="s">
        <v>187</v>
      </c>
      <c r="G159" s="18" t="str">
        <f t="shared" si="16"/>
        <v>45933.7048</v>
      </c>
      <c r="H159" s="16">
        <f t="shared" si="17"/>
        <v>2497</v>
      </c>
      <c r="I159" s="51" t="s">
        <v>818</v>
      </c>
      <c r="J159" s="52" t="s">
        <v>819</v>
      </c>
      <c r="K159" s="51">
        <v>2497</v>
      </c>
      <c r="L159" s="51" t="s">
        <v>820</v>
      </c>
      <c r="M159" s="52" t="s">
        <v>479</v>
      </c>
      <c r="N159" s="52" t="s">
        <v>480</v>
      </c>
      <c r="O159" s="53" t="s">
        <v>720</v>
      </c>
      <c r="P159" s="53" t="s">
        <v>749</v>
      </c>
    </row>
    <row r="160" spans="1:16" ht="13.5" thickBot="1" x14ac:dyDescent="0.25">
      <c r="A160" s="16" t="str">
        <f t="shared" si="12"/>
        <v> PASP 98.691 </v>
      </c>
      <c r="B160" s="20" t="str">
        <f t="shared" si="13"/>
        <v>I</v>
      </c>
      <c r="C160" s="16">
        <f t="shared" si="14"/>
        <v>45939.660499999998</v>
      </c>
      <c r="D160" s="18" t="str">
        <f t="shared" si="15"/>
        <v>vis</v>
      </c>
      <c r="E160" s="50">
        <f>VLOOKUP(C160,Active!C$21:E$965,3,FALSE)</f>
        <v>2502.0134504729367</v>
      </c>
      <c r="F160" s="20" t="s">
        <v>187</v>
      </c>
      <c r="G160" s="18" t="str">
        <f t="shared" si="16"/>
        <v>45939.6605</v>
      </c>
      <c r="H160" s="16">
        <f t="shared" si="17"/>
        <v>2502</v>
      </c>
      <c r="I160" s="51" t="s">
        <v>821</v>
      </c>
      <c r="J160" s="52" t="s">
        <v>822</v>
      </c>
      <c r="K160" s="51">
        <v>2502</v>
      </c>
      <c r="L160" s="51" t="s">
        <v>820</v>
      </c>
      <c r="M160" s="52" t="s">
        <v>479</v>
      </c>
      <c r="N160" s="52" t="s">
        <v>480</v>
      </c>
      <c r="O160" s="53" t="s">
        <v>720</v>
      </c>
      <c r="P160" s="53" t="s">
        <v>749</v>
      </c>
    </row>
    <row r="161" spans="1:16" ht="13.5" thickBot="1" x14ac:dyDescent="0.25">
      <c r="A161" s="16" t="str">
        <f t="shared" si="12"/>
        <v> AOEB 1 </v>
      </c>
      <c r="B161" s="20" t="str">
        <f t="shared" si="13"/>
        <v>I</v>
      </c>
      <c r="C161" s="16">
        <f t="shared" si="14"/>
        <v>45939.663</v>
      </c>
      <c r="D161" s="18" t="str">
        <f t="shared" si="15"/>
        <v>vis</v>
      </c>
      <c r="E161" s="50">
        <f>VLOOKUP(C161,Active!C$21:E$965,3,FALSE)</f>
        <v>2502.0155493257321</v>
      </c>
      <c r="F161" s="20" t="s">
        <v>187</v>
      </c>
      <c r="G161" s="18" t="str">
        <f t="shared" si="16"/>
        <v>45939.663</v>
      </c>
      <c r="H161" s="16">
        <f t="shared" si="17"/>
        <v>2502</v>
      </c>
      <c r="I161" s="51" t="s">
        <v>823</v>
      </c>
      <c r="J161" s="52" t="s">
        <v>824</v>
      </c>
      <c r="K161" s="51">
        <v>2502</v>
      </c>
      <c r="L161" s="51" t="s">
        <v>825</v>
      </c>
      <c r="M161" s="52" t="s">
        <v>218</v>
      </c>
      <c r="N161" s="52"/>
      <c r="O161" s="53" t="s">
        <v>826</v>
      </c>
      <c r="P161" s="53" t="s">
        <v>560</v>
      </c>
    </row>
    <row r="162" spans="1:16" ht="13.5" thickBot="1" x14ac:dyDescent="0.25">
      <c r="A162" s="16" t="str">
        <f t="shared" si="12"/>
        <v> BRNO 27 </v>
      </c>
      <c r="B162" s="20" t="str">
        <f t="shared" si="13"/>
        <v>I</v>
      </c>
      <c r="C162" s="16">
        <f t="shared" si="14"/>
        <v>45944.421999999999</v>
      </c>
      <c r="D162" s="18" t="str">
        <f t="shared" si="15"/>
        <v>vis</v>
      </c>
      <c r="E162" s="50">
        <f>VLOOKUP(C162,Active!C$21:E$965,3,FALSE)</f>
        <v>2506.0109255026546</v>
      </c>
      <c r="F162" s="20" t="s">
        <v>187</v>
      </c>
      <c r="G162" s="18" t="str">
        <f t="shared" si="16"/>
        <v>45944.422</v>
      </c>
      <c r="H162" s="16">
        <f t="shared" si="17"/>
        <v>2506</v>
      </c>
      <c r="I162" s="51" t="s">
        <v>827</v>
      </c>
      <c r="J162" s="52" t="s">
        <v>828</v>
      </c>
      <c r="K162" s="51">
        <v>2506</v>
      </c>
      <c r="L162" s="51" t="s">
        <v>399</v>
      </c>
      <c r="M162" s="52" t="s">
        <v>218</v>
      </c>
      <c r="N162" s="52"/>
      <c r="O162" s="53" t="s">
        <v>829</v>
      </c>
      <c r="P162" s="53" t="s">
        <v>787</v>
      </c>
    </row>
    <row r="163" spans="1:16" ht="13.5" thickBot="1" x14ac:dyDescent="0.25">
      <c r="A163" s="16" t="str">
        <f t="shared" si="12"/>
        <v> BBS 74 </v>
      </c>
      <c r="B163" s="20" t="str">
        <f t="shared" si="13"/>
        <v>I</v>
      </c>
      <c r="C163" s="16">
        <f t="shared" si="14"/>
        <v>45944.430999999997</v>
      </c>
      <c r="D163" s="18" t="str">
        <f t="shared" si="15"/>
        <v>vis</v>
      </c>
      <c r="E163" s="50">
        <f>VLOOKUP(C163,Active!C$21:E$965,3,FALSE)</f>
        <v>2506.0184813727083</v>
      </c>
      <c r="F163" s="20" t="s">
        <v>187</v>
      </c>
      <c r="G163" s="18" t="str">
        <f t="shared" si="16"/>
        <v>45944.431</v>
      </c>
      <c r="H163" s="16">
        <f t="shared" si="17"/>
        <v>2506</v>
      </c>
      <c r="I163" s="51" t="s">
        <v>830</v>
      </c>
      <c r="J163" s="52" t="s">
        <v>831</v>
      </c>
      <c r="K163" s="51">
        <v>2506</v>
      </c>
      <c r="L163" s="51" t="s">
        <v>832</v>
      </c>
      <c r="M163" s="52" t="s">
        <v>218</v>
      </c>
      <c r="N163" s="52"/>
      <c r="O163" s="53" t="s">
        <v>737</v>
      </c>
      <c r="P163" s="53" t="s">
        <v>833</v>
      </c>
    </row>
    <row r="164" spans="1:16" ht="13.5" thickBot="1" x14ac:dyDescent="0.25">
      <c r="A164" s="16" t="str">
        <f t="shared" si="12"/>
        <v> AOEB 1 </v>
      </c>
      <c r="B164" s="20" t="str">
        <f t="shared" si="13"/>
        <v>I</v>
      </c>
      <c r="C164" s="16">
        <f t="shared" si="14"/>
        <v>45964.677000000003</v>
      </c>
      <c r="D164" s="18" t="str">
        <f t="shared" si="15"/>
        <v>vis</v>
      </c>
      <c r="E164" s="50">
        <f>VLOOKUP(C164,Active!C$21:E$965,3,FALSE)</f>
        <v>2523.0158308322661</v>
      </c>
      <c r="F164" s="20" t="s">
        <v>187</v>
      </c>
      <c r="G164" s="18" t="str">
        <f t="shared" si="16"/>
        <v>45964.677</v>
      </c>
      <c r="H164" s="16">
        <f t="shared" si="17"/>
        <v>2523</v>
      </c>
      <c r="I164" s="51" t="s">
        <v>834</v>
      </c>
      <c r="J164" s="52" t="s">
        <v>835</v>
      </c>
      <c r="K164" s="51">
        <v>2523</v>
      </c>
      <c r="L164" s="51" t="s">
        <v>825</v>
      </c>
      <c r="M164" s="52" t="s">
        <v>218</v>
      </c>
      <c r="N164" s="52"/>
      <c r="O164" s="53" t="s">
        <v>682</v>
      </c>
      <c r="P164" s="53" t="s">
        <v>560</v>
      </c>
    </row>
    <row r="165" spans="1:16" ht="13.5" thickBot="1" x14ac:dyDescent="0.25">
      <c r="A165" s="16" t="str">
        <f t="shared" si="12"/>
        <v> AOEB 1 </v>
      </c>
      <c r="B165" s="20" t="str">
        <f t="shared" si="13"/>
        <v>I</v>
      </c>
      <c r="C165" s="16">
        <f t="shared" si="14"/>
        <v>45964.682000000001</v>
      </c>
      <c r="D165" s="18" t="str">
        <f t="shared" si="15"/>
        <v>vis</v>
      </c>
      <c r="E165" s="50">
        <f>VLOOKUP(C165,Active!C$21:E$965,3,FALSE)</f>
        <v>2523.0200285378501</v>
      </c>
      <c r="F165" s="20" t="s">
        <v>187</v>
      </c>
      <c r="G165" s="18" t="str">
        <f t="shared" si="16"/>
        <v>45964.682</v>
      </c>
      <c r="H165" s="16">
        <f t="shared" si="17"/>
        <v>2523</v>
      </c>
      <c r="I165" s="51" t="s">
        <v>836</v>
      </c>
      <c r="J165" s="52" t="s">
        <v>837</v>
      </c>
      <c r="K165" s="51">
        <v>2523</v>
      </c>
      <c r="L165" s="51" t="s">
        <v>338</v>
      </c>
      <c r="M165" s="52" t="s">
        <v>218</v>
      </c>
      <c r="N165" s="52"/>
      <c r="O165" s="53" t="s">
        <v>826</v>
      </c>
      <c r="P165" s="53" t="s">
        <v>560</v>
      </c>
    </row>
    <row r="166" spans="1:16" ht="13.5" thickBot="1" x14ac:dyDescent="0.25">
      <c r="A166" s="16" t="str">
        <f t="shared" si="12"/>
        <v> AOEB 1 </v>
      </c>
      <c r="B166" s="20" t="str">
        <f t="shared" si="13"/>
        <v>I</v>
      </c>
      <c r="C166" s="16">
        <f t="shared" si="14"/>
        <v>45971.822</v>
      </c>
      <c r="D166" s="18" t="str">
        <f t="shared" si="15"/>
        <v>vis</v>
      </c>
      <c r="E166" s="50">
        <f>VLOOKUP(C166,Active!C$21:E$965,3,FALSE)</f>
        <v>2529.0143521149121</v>
      </c>
      <c r="F166" s="20" t="s">
        <v>187</v>
      </c>
      <c r="G166" s="18" t="str">
        <f t="shared" si="16"/>
        <v>45971.822</v>
      </c>
      <c r="H166" s="16">
        <f t="shared" si="17"/>
        <v>2529</v>
      </c>
      <c r="I166" s="51" t="s">
        <v>838</v>
      </c>
      <c r="J166" s="52" t="s">
        <v>839</v>
      </c>
      <c r="K166" s="51">
        <v>2529</v>
      </c>
      <c r="L166" s="51" t="s">
        <v>696</v>
      </c>
      <c r="M166" s="52" t="s">
        <v>218</v>
      </c>
      <c r="N166" s="52"/>
      <c r="O166" s="53" t="s">
        <v>612</v>
      </c>
      <c r="P166" s="53" t="s">
        <v>560</v>
      </c>
    </row>
    <row r="167" spans="1:16" ht="13.5" thickBot="1" x14ac:dyDescent="0.25">
      <c r="A167" s="16" t="str">
        <f t="shared" si="12"/>
        <v> BBS 74 </v>
      </c>
      <c r="B167" s="20" t="str">
        <f t="shared" si="13"/>
        <v>I</v>
      </c>
      <c r="C167" s="16">
        <f t="shared" si="14"/>
        <v>46006.37</v>
      </c>
      <c r="D167" s="18" t="str">
        <f t="shared" si="15"/>
        <v>vis</v>
      </c>
      <c r="E167" s="50">
        <f>VLOOKUP(C167,Active!C$21:E$965,3,FALSE)</f>
        <v>2558.0188186331707</v>
      </c>
      <c r="F167" s="20" t="s">
        <v>187</v>
      </c>
      <c r="G167" s="18" t="str">
        <f t="shared" si="16"/>
        <v>46006.370</v>
      </c>
      <c r="H167" s="16">
        <f t="shared" si="17"/>
        <v>2558</v>
      </c>
      <c r="I167" s="51" t="s">
        <v>840</v>
      </c>
      <c r="J167" s="52" t="s">
        <v>841</v>
      </c>
      <c r="K167" s="51">
        <v>2558</v>
      </c>
      <c r="L167" s="51" t="s">
        <v>832</v>
      </c>
      <c r="M167" s="52" t="s">
        <v>218</v>
      </c>
      <c r="N167" s="52"/>
      <c r="O167" s="53" t="s">
        <v>484</v>
      </c>
      <c r="P167" s="53" t="s">
        <v>833</v>
      </c>
    </row>
    <row r="168" spans="1:16" ht="13.5" thickBot="1" x14ac:dyDescent="0.25">
      <c r="A168" s="16" t="str">
        <f t="shared" si="12"/>
        <v> AOEB 1 </v>
      </c>
      <c r="B168" s="20" t="str">
        <f t="shared" si="13"/>
        <v>I</v>
      </c>
      <c r="C168" s="16">
        <f t="shared" si="14"/>
        <v>46007.553</v>
      </c>
      <c r="D168" s="18" t="str">
        <f t="shared" si="15"/>
        <v>vis</v>
      </c>
      <c r="E168" s="50">
        <f>VLOOKUP(C168,Active!C$21:E$965,3,FALSE)</f>
        <v>2559.0119957748584</v>
      </c>
      <c r="F168" s="20" t="s">
        <v>187</v>
      </c>
      <c r="G168" s="18" t="str">
        <f t="shared" si="16"/>
        <v>46007.553</v>
      </c>
      <c r="H168" s="16">
        <f t="shared" si="17"/>
        <v>2559</v>
      </c>
      <c r="I168" s="51" t="s">
        <v>842</v>
      </c>
      <c r="J168" s="52" t="s">
        <v>843</v>
      </c>
      <c r="K168" s="51">
        <v>2559</v>
      </c>
      <c r="L168" s="51" t="s">
        <v>342</v>
      </c>
      <c r="M168" s="52" t="s">
        <v>218</v>
      </c>
      <c r="N168" s="52"/>
      <c r="O168" s="53" t="s">
        <v>410</v>
      </c>
      <c r="P168" s="53" t="s">
        <v>560</v>
      </c>
    </row>
    <row r="169" spans="1:16" ht="13.5" thickBot="1" x14ac:dyDescent="0.25">
      <c r="A169" s="16" t="str">
        <f t="shared" si="12"/>
        <v> AOEB 1 </v>
      </c>
      <c r="B169" s="20" t="str">
        <f t="shared" si="13"/>
        <v>I</v>
      </c>
      <c r="C169" s="16">
        <f t="shared" si="14"/>
        <v>46026.616000000002</v>
      </c>
      <c r="D169" s="18" t="str">
        <f t="shared" si="15"/>
        <v>vis</v>
      </c>
      <c r="E169" s="50">
        <f>VLOOKUP(C169,Active!C$21:E$965,3,FALSE)</f>
        <v>2575.0161680927226</v>
      </c>
      <c r="F169" s="20" t="s">
        <v>187</v>
      </c>
      <c r="G169" s="18" t="str">
        <f t="shared" si="16"/>
        <v>46026.616</v>
      </c>
      <c r="H169" s="16">
        <f t="shared" si="17"/>
        <v>2575</v>
      </c>
      <c r="I169" s="51" t="s">
        <v>844</v>
      </c>
      <c r="J169" s="52" t="s">
        <v>845</v>
      </c>
      <c r="K169" s="51">
        <v>2575</v>
      </c>
      <c r="L169" s="51" t="s">
        <v>825</v>
      </c>
      <c r="M169" s="52" t="s">
        <v>218</v>
      </c>
      <c r="N169" s="52"/>
      <c r="O169" s="53" t="s">
        <v>410</v>
      </c>
      <c r="P169" s="53" t="s">
        <v>560</v>
      </c>
    </row>
    <row r="170" spans="1:16" ht="13.5" thickBot="1" x14ac:dyDescent="0.25">
      <c r="A170" s="16" t="str">
        <f t="shared" si="12"/>
        <v> BBS 77 </v>
      </c>
      <c r="B170" s="20" t="str">
        <f t="shared" si="13"/>
        <v>I</v>
      </c>
      <c r="C170" s="16">
        <f t="shared" si="14"/>
        <v>46219.578000000001</v>
      </c>
      <c r="D170" s="18" t="str">
        <f t="shared" si="15"/>
        <v>vis</v>
      </c>
      <c r="E170" s="50">
        <f>VLOOKUP(C170,Active!C$21:E$965,3,FALSE)</f>
        <v>2737.0157011567435</v>
      </c>
      <c r="F170" s="20" t="s">
        <v>187</v>
      </c>
      <c r="G170" s="18" t="str">
        <f t="shared" si="16"/>
        <v>46219.578</v>
      </c>
      <c r="H170" s="16">
        <f t="shared" si="17"/>
        <v>2737</v>
      </c>
      <c r="I170" s="51" t="s">
        <v>846</v>
      </c>
      <c r="J170" s="52" t="s">
        <v>847</v>
      </c>
      <c r="K170" s="51">
        <v>2737</v>
      </c>
      <c r="L170" s="51" t="s">
        <v>825</v>
      </c>
      <c r="M170" s="52" t="s">
        <v>218</v>
      </c>
      <c r="N170" s="52"/>
      <c r="O170" s="53" t="s">
        <v>460</v>
      </c>
      <c r="P170" s="53" t="s">
        <v>848</v>
      </c>
    </row>
    <row r="171" spans="1:16" ht="13.5" thickBot="1" x14ac:dyDescent="0.25">
      <c r="A171" s="16" t="str">
        <f t="shared" si="12"/>
        <v> AOEB 1 </v>
      </c>
      <c r="B171" s="20" t="str">
        <f t="shared" si="13"/>
        <v>I</v>
      </c>
      <c r="C171" s="16">
        <f t="shared" si="14"/>
        <v>46257.692999999999</v>
      </c>
      <c r="D171" s="18" t="str">
        <f t="shared" si="15"/>
        <v>vis</v>
      </c>
      <c r="E171" s="50">
        <f>VLOOKUP(C171,Active!C$21:E$965,3,FALSE)</f>
        <v>2769.0148108401781</v>
      </c>
      <c r="F171" s="20" t="s">
        <v>187</v>
      </c>
      <c r="G171" s="18" t="str">
        <f t="shared" si="16"/>
        <v>46257.693</v>
      </c>
      <c r="H171" s="16">
        <f t="shared" si="17"/>
        <v>2769</v>
      </c>
      <c r="I171" s="51" t="s">
        <v>849</v>
      </c>
      <c r="J171" s="52" t="s">
        <v>850</v>
      </c>
      <c r="K171" s="51">
        <v>2769</v>
      </c>
      <c r="L171" s="51" t="s">
        <v>214</v>
      </c>
      <c r="M171" s="52" t="s">
        <v>218</v>
      </c>
      <c r="N171" s="52"/>
      <c r="O171" s="53" t="s">
        <v>410</v>
      </c>
      <c r="P171" s="53" t="s">
        <v>560</v>
      </c>
    </row>
    <row r="172" spans="1:16" ht="13.5" thickBot="1" x14ac:dyDescent="0.25">
      <c r="A172" s="16" t="str">
        <f t="shared" si="12"/>
        <v> PASP 98.691 </v>
      </c>
      <c r="B172" s="20" t="str">
        <f t="shared" si="13"/>
        <v>I</v>
      </c>
      <c r="C172" s="16">
        <f t="shared" si="14"/>
        <v>46264.838799999998</v>
      </c>
      <c r="D172" s="18" t="str">
        <f t="shared" si="15"/>
        <v>vis</v>
      </c>
      <c r="E172" s="50">
        <f>VLOOKUP(C172,Active!C$21:E$965,3,FALSE)</f>
        <v>2775.0140037557189</v>
      </c>
      <c r="F172" s="20" t="s">
        <v>187</v>
      </c>
      <c r="G172" s="18" t="str">
        <f t="shared" si="16"/>
        <v>46264.8388</v>
      </c>
      <c r="H172" s="16">
        <f t="shared" si="17"/>
        <v>2775</v>
      </c>
      <c r="I172" s="51" t="s">
        <v>851</v>
      </c>
      <c r="J172" s="52" t="s">
        <v>852</v>
      </c>
      <c r="K172" s="51">
        <v>2775</v>
      </c>
      <c r="L172" s="51" t="s">
        <v>853</v>
      </c>
      <c r="M172" s="52" t="s">
        <v>479</v>
      </c>
      <c r="N172" s="52" t="s">
        <v>480</v>
      </c>
      <c r="O172" s="53" t="s">
        <v>720</v>
      </c>
      <c r="P172" s="53" t="s">
        <v>749</v>
      </c>
    </row>
    <row r="173" spans="1:16" ht="13.5" thickBot="1" x14ac:dyDescent="0.25">
      <c r="A173" s="16" t="str">
        <f t="shared" si="12"/>
        <v> BRNO 27 </v>
      </c>
      <c r="B173" s="20" t="str">
        <f t="shared" si="13"/>
        <v>I</v>
      </c>
      <c r="C173" s="16">
        <f t="shared" si="14"/>
        <v>46268.415000000001</v>
      </c>
      <c r="D173" s="18" t="str">
        <f t="shared" si="15"/>
        <v>vis</v>
      </c>
      <c r="E173" s="50">
        <f>VLOOKUP(C173,Active!C$21:E$965,3,FALSE)</f>
        <v>2778.0163706991798</v>
      </c>
      <c r="F173" s="20" t="s">
        <v>187</v>
      </c>
      <c r="G173" s="18" t="str">
        <f t="shared" si="16"/>
        <v>46268.415</v>
      </c>
      <c r="H173" s="16">
        <f t="shared" si="17"/>
        <v>2778</v>
      </c>
      <c r="I173" s="51" t="s">
        <v>854</v>
      </c>
      <c r="J173" s="52" t="s">
        <v>855</v>
      </c>
      <c r="K173" s="51">
        <v>2778</v>
      </c>
      <c r="L173" s="51" t="s">
        <v>825</v>
      </c>
      <c r="M173" s="52" t="s">
        <v>218</v>
      </c>
      <c r="N173" s="52"/>
      <c r="O173" s="53" t="s">
        <v>856</v>
      </c>
      <c r="P173" s="53" t="s">
        <v>787</v>
      </c>
    </row>
    <row r="174" spans="1:16" ht="13.5" thickBot="1" x14ac:dyDescent="0.25">
      <c r="A174" s="16" t="str">
        <f t="shared" si="12"/>
        <v> BRNO 27 </v>
      </c>
      <c r="B174" s="20" t="str">
        <f t="shared" si="13"/>
        <v>I</v>
      </c>
      <c r="C174" s="16">
        <f t="shared" si="14"/>
        <v>46293.428999999996</v>
      </c>
      <c r="D174" s="18" t="str">
        <f t="shared" si="15"/>
        <v>vis</v>
      </c>
      <c r="E174" s="50">
        <f>VLOOKUP(C174,Active!C$21:E$965,3,FALSE)</f>
        <v>2799.0166522057079</v>
      </c>
      <c r="F174" s="20" t="s">
        <v>187</v>
      </c>
      <c r="G174" s="18" t="str">
        <f t="shared" si="16"/>
        <v>46293.429</v>
      </c>
      <c r="H174" s="16">
        <f t="shared" si="17"/>
        <v>2799</v>
      </c>
      <c r="I174" s="51" t="s">
        <v>857</v>
      </c>
      <c r="J174" s="52" t="s">
        <v>858</v>
      </c>
      <c r="K174" s="51">
        <v>2799</v>
      </c>
      <c r="L174" s="51" t="s">
        <v>764</v>
      </c>
      <c r="M174" s="52" t="s">
        <v>218</v>
      </c>
      <c r="N174" s="52"/>
      <c r="O174" s="53" t="s">
        <v>859</v>
      </c>
      <c r="P174" s="53" t="s">
        <v>787</v>
      </c>
    </row>
    <row r="175" spans="1:16" ht="13.5" thickBot="1" x14ac:dyDescent="0.25">
      <c r="A175" s="16" t="str">
        <f t="shared" si="12"/>
        <v> AOEB 1 </v>
      </c>
      <c r="B175" s="20" t="str">
        <f t="shared" si="13"/>
        <v>I</v>
      </c>
      <c r="C175" s="16">
        <f t="shared" si="14"/>
        <v>46295.807000000001</v>
      </c>
      <c r="D175" s="18" t="str">
        <f t="shared" si="15"/>
        <v>vis</v>
      </c>
      <c r="E175" s="50">
        <f>VLOOKUP(C175,Active!C$21:E$965,3,FALSE)</f>
        <v>2801.0130809824977</v>
      </c>
      <c r="F175" s="20" t="s">
        <v>187</v>
      </c>
      <c r="G175" s="18" t="str">
        <f t="shared" si="16"/>
        <v>46295.807</v>
      </c>
      <c r="H175" s="16">
        <f t="shared" si="17"/>
        <v>2801</v>
      </c>
      <c r="I175" s="51" t="s">
        <v>860</v>
      </c>
      <c r="J175" s="52" t="s">
        <v>861</v>
      </c>
      <c r="K175" s="51">
        <v>2801</v>
      </c>
      <c r="L175" s="51" t="s">
        <v>802</v>
      </c>
      <c r="M175" s="52" t="s">
        <v>218</v>
      </c>
      <c r="N175" s="52"/>
      <c r="O175" s="53" t="s">
        <v>410</v>
      </c>
      <c r="P175" s="53" t="s">
        <v>560</v>
      </c>
    </row>
    <row r="176" spans="1:16" ht="13.5" thickBot="1" x14ac:dyDescent="0.25">
      <c r="A176" s="16" t="str">
        <f t="shared" si="12"/>
        <v> BBS 78 </v>
      </c>
      <c r="B176" s="20" t="str">
        <f t="shared" si="13"/>
        <v>I</v>
      </c>
      <c r="C176" s="16">
        <f t="shared" si="14"/>
        <v>46299.385999999999</v>
      </c>
      <c r="D176" s="18" t="str">
        <f t="shared" si="15"/>
        <v>vis</v>
      </c>
      <c r="E176" s="50">
        <f>VLOOKUP(C176,Active!C$21:E$965,3,FALSE)</f>
        <v>2804.0177986410827</v>
      </c>
      <c r="F176" s="20" t="s">
        <v>187</v>
      </c>
      <c r="G176" s="18" t="str">
        <f t="shared" si="16"/>
        <v>46299.386</v>
      </c>
      <c r="H176" s="16">
        <f t="shared" si="17"/>
        <v>2804</v>
      </c>
      <c r="I176" s="51" t="s">
        <v>862</v>
      </c>
      <c r="J176" s="52" t="s">
        <v>863</v>
      </c>
      <c r="K176" s="51">
        <v>2804</v>
      </c>
      <c r="L176" s="51" t="s">
        <v>334</v>
      </c>
      <c r="M176" s="52" t="s">
        <v>218</v>
      </c>
      <c r="N176" s="52"/>
      <c r="O176" s="53" t="s">
        <v>484</v>
      </c>
      <c r="P176" s="53" t="s">
        <v>864</v>
      </c>
    </row>
    <row r="177" spans="1:16" ht="13.5" thickBot="1" x14ac:dyDescent="0.25">
      <c r="A177" s="16" t="str">
        <f t="shared" si="12"/>
        <v> AOEB 1 </v>
      </c>
      <c r="B177" s="20" t="str">
        <f t="shared" si="13"/>
        <v>I</v>
      </c>
      <c r="C177" s="16">
        <f t="shared" si="14"/>
        <v>46320.82</v>
      </c>
      <c r="D177" s="18" t="str">
        <f t="shared" si="15"/>
        <v>vis</v>
      </c>
      <c r="E177" s="50">
        <f>VLOOKUP(C177,Active!C$21:E$965,3,FALSE)</f>
        <v>2822.0125229479117</v>
      </c>
      <c r="F177" s="20" t="s">
        <v>187</v>
      </c>
      <c r="G177" s="18" t="str">
        <f t="shared" si="16"/>
        <v>46320.820</v>
      </c>
      <c r="H177" s="16">
        <f t="shared" si="17"/>
        <v>2822</v>
      </c>
      <c r="I177" s="51" t="s">
        <v>865</v>
      </c>
      <c r="J177" s="52" t="s">
        <v>866</v>
      </c>
      <c r="K177" s="51">
        <v>2822</v>
      </c>
      <c r="L177" s="51" t="s">
        <v>328</v>
      </c>
      <c r="M177" s="52" t="s">
        <v>218</v>
      </c>
      <c r="N177" s="52"/>
      <c r="O177" s="53" t="s">
        <v>612</v>
      </c>
      <c r="P177" s="53" t="s">
        <v>560</v>
      </c>
    </row>
    <row r="178" spans="1:16" ht="13.5" thickBot="1" x14ac:dyDescent="0.25">
      <c r="A178" s="16" t="str">
        <f t="shared" si="12"/>
        <v> BBS 79 </v>
      </c>
      <c r="B178" s="20" t="str">
        <f t="shared" si="13"/>
        <v>I</v>
      </c>
      <c r="C178" s="16">
        <f t="shared" si="14"/>
        <v>46330.355000000003</v>
      </c>
      <c r="D178" s="18" t="str">
        <f t="shared" si="15"/>
        <v>vis</v>
      </c>
      <c r="E178" s="50">
        <f>VLOOKUP(C178,Active!C$21:E$965,3,FALSE)</f>
        <v>2830.0175475007563</v>
      </c>
      <c r="F178" s="20" t="s">
        <v>187</v>
      </c>
      <c r="G178" s="18" t="str">
        <f t="shared" si="16"/>
        <v>46330.355</v>
      </c>
      <c r="H178" s="16">
        <f t="shared" si="17"/>
        <v>2830</v>
      </c>
      <c r="I178" s="51" t="s">
        <v>867</v>
      </c>
      <c r="J178" s="52" t="s">
        <v>868</v>
      </c>
      <c r="K178" s="51">
        <v>2830</v>
      </c>
      <c r="L178" s="51" t="s">
        <v>334</v>
      </c>
      <c r="M178" s="52" t="s">
        <v>218</v>
      </c>
      <c r="N178" s="52"/>
      <c r="O178" s="53" t="s">
        <v>869</v>
      </c>
      <c r="P178" s="53" t="s">
        <v>870</v>
      </c>
    </row>
    <row r="179" spans="1:16" ht="13.5" thickBot="1" x14ac:dyDescent="0.25">
      <c r="A179" s="16" t="str">
        <f t="shared" si="12"/>
        <v> AOEB 1 </v>
      </c>
      <c r="B179" s="20" t="str">
        <f t="shared" si="13"/>
        <v>I</v>
      </c>
      <c r="C179" s="16">
        <f t="shared" si="14"/>
        <v>46344.648000000001</v>
      </c>
      <c r="D179" s="18" t="str">
        <f t="shared" si="15"/>
        <v>vis</v>
      </c>
      <c r="E179" s="50">
        <f>VLOOKUP(C179,Active!C$21:E$965,3,FALSE)</f>
        <v>2842.0171086894034</v>
      </c>
      <c r="F179" s="20" t="s">
        <v>187</v>
      </c>
      <c r="G179" s="18" t="str">
        <f t="shared" si="16"/>
        <v>46344.648</v>
      </c>
      <c r="H179" s="16">
        <f t="shared" si="17"/>
        <v>2842</v>
      </c>
      <c r="I179" s="51" t="s">
        <v>871</v>
      </c>
      <c r="J179" s="52" t="s">
        <v>872</v>
      </c>
      <c r="K179" s="51">
        <v>2842</v>
      </c>
      <c r="L179" s="51" t="s">
        <v>764</v>
      </c>
      <c r="M179" s="52" t="s">
        <v>218</v>
      </c>
      <c r="N179" s="52"/>
      <c r="O179" s="53" t="s">
        <v>826</v>
      </c>
      <c r="P179" s="53" t="s">
        <v>560</v>
      </c>
    </row>
    <row r="180" spans="1:16" ht="13.5" thickBot="1" x14ac:dyDescent="0.25">
      <c r="A180" s="16" t="str">
        <f t="shared" si="12"/>
        <v> AOEB 1 </v>
      </c>
      <c r="B180" s="20" t="str">
        <f t="shared" si="13"/>
        <v>I</v>
      </c>
      <c r="C180" s="16">
        <f t="shared" si="14"/>
        <v>46357.752999999997</v>
      </c>
      <c r="D180" s="18" t="str">
        <f t="shared" si="15"/>
        <v>vis</v>
      </c>
      <c r="E180" s="50">
        <f>VLOOKUP(C180,Active!C$21:E$965,3,FALSE)</f>
        <v>2853.0192950307728</v>
      </c>
      <c r="F180" s="20" t="s">
        <v>187</v>
      </c>
      <c r="G180" s="18" t="str">
        <f t="shared" si="16"/>
        <v>46357.753</v>
      </c>
      <c r="H180" s="16">
        <f t="shared" si="17"/>
        <v>2853</v>
      </c>
      <c r="I180" s="51" t="s">
        <v>873</v>
      </c>
      <c r="J180" s="52" t="s">
        <v>874</v>
      </c>
      <c r="K180" s="51">
        <v>2853</v>
      </c>
      <c r="L180" s="51" t="s">
        <v>395</v>
      </c>
      <c r="M180" s="52" t="s">
        <v>218</v>
      </c>
      <c r="N180" s="52"/>
      <c r="O180" s="53" t="s">
        <v>612</v>
      </c>
      <c r="P180" s="53" t="s">
        <v>560</v>
      </c>
    </row>
    <row r="181" spans="1:16" ht="13.5" thickBot="1" x14ac:dyDescent="0.25">
      <c r="A181" s="16" t="str">
        <f t="shared" si="12"/>
        <v> BBS 78 </v>
      </c>
      <c r="B181" s="20" t="str">
        <f t="shared" si="13"/>
        <v>I</v>
      </c>
      <c r="C181" s="16">
        <f t="shared" si="14"/>
        <v>46361.315999999999</v>
      </c>
      <c r="D181" s="18" t="str">
        <f t="shared" si="15"/>
        <v>vis</v>
      </c>
      <c r="E181" s="50">
        <f>VLOOKUP(C181,Active!C$21:E$965,3,FALSE)</f>
        <v>2856.010580031485</v>
      </c>
      <c r="F181" s="20" t="s">
        <v>187</v>
      </c>
      <c r="G181" s="18" t="str">
        <f t="shared" si="16"/>
        <v>46361.316</v>
      </c>
      <c r="H181" s="16">
        <f t="shared" si="17"/>
        <v>2856</v>
      </c>
      <c r="I181" s="51" t="s">
        <v>875</v>
      </c>
      <c r="J181" s="52" t="s">
        <v>876</v>
      </c>
      <c r="K181" s="51">
        <v>2856</v>
      </c>
      <c r="L181" s="51" t="s">
        <v>399</v>
      </c>
      <c r="M181" s="52" t="s">
        <v>218</v>
      </c>
      <c r="N181" s="52"/>
      <c r="O181" s="53" t="s">
        <v>484</v>
      </c>
      <c r="P181" s="53" t="s">
        <v>864</v>
      </c>
    </row>
    <row r="182" spans="1:16" ht="13.5" thickBot="1" x14ac:dyDescent="0.25">
      <c r="A182" s="16" t="str">
        <f t="shared" si="12"/>
        <v> AOEB 1 </v>
      </c>
      <c r="B182" s="20" t="str">
        <f t="shared" si="13"/>
        <v>I</v>
      </c>
      <c r="C182" s="16">
        <f t="shared" si="14"/>
        <v>46406.584999999999</v>
      </c>
      <c r="D182" s="18" t="str">
        <f t="shared" si="15"/>
        <v>vis</v>
      </c>
      <c r="E182" s="50">
        <f>VLOOKUP(C182,Active!C$21:E$965,3,FALSE)</f>
        <v>2894.0157668676252</v>
      </c>
      <c r="F182" s="20" t="s">
        <v>187</v>
      </c>
      <c r="G182" s="18" t="str">
        <f t="shared" si="16"/>
        <v>46406.585</v>
      </c>
      <c r="H182" s="16">
        <f t="shared" si="17"/>
        <v>2894</v>
      </c>
      <c r="I182" s="51" t="s">
        <v>877</v>
      </c>
      <c r="J182" s="52" t="s">
        <v>878</v>
      </c>
      <c r="K182" s="51">
        <v>2894</v>
      </c>
      <c r="L182" s="51" t="s">
        <v>825</v>
      </c>
      <c r="M182" s="52" t="s">
        <v>218</v>
      </c>
      <c r="N182" s="52"/>
      <c r="O182" s="53" t="s">
        <v>573</v>
      </c>
      <c r="P182" s="53" t="s">
        <v>560</v>
      </c>
    </row>
    <row r="183" spans="1:16" ht="13.5" thickBot="1" x14ac:dyDescent="0.25">
      <c r="A183" s="16" t="str">
        <f t="shared" si="12"/>
        <v> BBS 81 </v>
      </c>
      <c r="B183" s="20" t="str">
        <f t="shared" si="13"/>
        <v>I</v>
      </c>
      <c r="C183" s="16">
        <f t="shared" si="14"/>
        <v>46642.434999999998</v>
      </c>
      <c r="D183" s="18" t="str">
        <f t="shared" si="15"/>
        <v>vis</v>
      </c>
      <c r="E183" s="50">
        <f>VLOOKUP(C183,Active!C$21:E$965,3,FALSE)</f>
        <v>3092.0215393676467</v>
      </c>
      <c r="F183" s="20" t="s">
        <v>187</v>
      </c>
      <c r="G183" s="18" t="str">
        <f t="shared" si="16"/>
        <v>46642.435</v>
      </c>
      <c r="H183" s="16">
        <f t="shared" si="17"/>
        <v>3092</v>
      </c>
      <c r="I183" s="51" t="s">
        <v>879</v>
      </c>
      <c r="J183" s="52" t="s">
        <v>880</v>
      </c>
      <c r="K183" s="51">
        <v>3092</v>
      </c>
      <c r="L183" s="51" t="s">
        <v>881</v>
      </c>
      <c r="M183" s="52" t="s">
        <v>218</v>
      </c>
      <c r="N183" s="52"/>
      <c r="O183" s="53" t="s">
        <v>869</v>
      </c>
      <c r="P183" s="53" t="s">
        <v>882</v>
      </c>
    </row>
    <row r="184" spans="1:16" ht="13.5" thickBot="1" x14ac:dyDescent="0.25">
      <c r="A184" s="16" t="str">
        <f t="shared" si="12"/>
        <v> BBS 81 </v>
      </c>
      <c r="B184" s="20" t="str">
        <f t="shared" si="13"/>
        <v>I</v>
      </c>
      <c r="C184" s="16">
        <f t="shared" si="14"/>
        <v>46679.360000000001</v>
      </c>
      <c r="D184" s="18" t="str">
        <f t="shared" si="15"/>
        <v>vis</v>
      </c>
      <c r="E184" s="50">
        <f>VLOOKUP(C184,Active!C$21:E$965,3,FALSE)</f>
        <v>3123.021595121575</v>
      </c>
      <c r="F184" s="20" t="s">
        <v>187</v>
      </c>
      <c r="G184" s="18" t="str">
        <f t="shared" si="16"/>
        <v>46679.360</v>
      </c>
      <c r="H184" s="16">
        <f t="shared" si="17"/>
        <v>3123</v>
      </c>
      <c r="I184" s="51" t="s">
        <v>883</v>
      </c>
      <c r="J184" s="52" t="s">
        <v>884</v>
      </c>
      <c r="K184" s="51">
        <v>3123</v>
      </c>
      <c r="L184" s="51" t="s">
        <v>881</v>
      </c>
      <c r="M184" s="52" t="s">
        <v>218</v>
      </c>
      <c r="N184" s="52"/>
      <c r="O184" s="53" t="s">
        <v>678</v>
      </c>
      <c r="P184" s="53" t="s">
        <v>882</v>
      </c>
    </row>
    <row r="185" spans="1:16" ht="13.5" thickBot="1" x14ac:dyDescent="0.25">
      <c r="A185" s="16" t="str">
        <f t="shared" si="12"/>
        <v> AOEB 1 </v>
      </c>
      <c r="B185" s="20" t="str">
        <f t="shared" si="13"/>
        <v>I</v>
      </c>
      <c r="C185" s="16">
        <f t="shared" si="14"/>
        <v>46712.71</v>
      </c>
      <c r="D185" s="18" t="str">
        <f t="shared" si="15"/>
        <v>vis</v>
      </c>
      <c r="E185" s="50">
        <f>VLOOKUP(C185,Active!C$21:E$965,3,FALSE)</f>
        <v>3151.0202913813819</v>
      </c>
      <c r="F185" s="20" t="s">
        <v>187</v>
      </c>
      <c r="G185" s="18" t="str">
        <f t="shared" si="16"/>
        <v>46712.710</v>
      </c>
      <c r="H185" s="16">
        <f t="shared" si="17"/>
        <v>3151</v>
      </c>
      <c r="I185" s="51" t="s">
        <v>885</v>
      </c>
      <c r="J185" s="52" t="s">
        <v>886</v>
      </c>
      <c r="K185" s="51">
        <v>3151</v>
      </c>
      <c r="L185" s="51" t="s">
        <v>338</v>
      </c>
      <c r="M185" s="52" t="s">
        <v>218</v>
      </c>
      <c r="N185" s="52"/>
      <c r="O185" s="53" t="s">
        <v>410</v>
      </c>
      <c r="P185" s="53" t="s">
        <v>560</v>
      </c>
    </row>
    <row r="186" spans="1:16" ht="13.5" thickBot="1" x14ac:dyDescent="0.25">
      <c r="A186" s="16" t="str">
        <f t="shared" si="12"/>
        <v> BBS 82 </v>
      </c>
      <c r="B186" s="20" t="str">
        <f t="shared" si="13"/>
        <v>I</v>
      </c>
      <c r="C186" s="16">
        <f t="shared" si="14"/>
        <v>46747.285000000003</v>
      </c>
      <c r="D186" s="18" t="str">
        <f t="shared" si="15"/>
        <v>vis</v>
      </c>
      <c r="E186" s="50">
        <f>VLOOKUP(C186,Active!C$21:E$965,3,FALSE)</f>
        <v>3180.0474255098075</v>
      </c>
      <c r="F186" s="20" t="s">
        <v>187</v>
      </c>
      <c r="G186" s="18" t="str">
        <f t="shared" si="16"/>
        <v>46747.285</v>
      </c>
      <c r="H186" s="16">
        <f t="shared" si="17"/>
        <v>3180</v>
      </c>
      <c r="I186" s="51" t="s">
        <v>887</v>
      </c>
      <c r="J186" s="52" t="s">
        <v>888</v>
      </c>
      <c r="K186" s="51">
        <v>3180</v>
      </c>
      <c r="L186" s="51" t="s">
        <v>221</v>
      </c>
      <c r="M186" s="52" t="s">
        <v>218</v>
      </c>
      <c r="N186" s="52"/>
      <c r="O186" s="53" t="s">
        <v>484</v>
      </c>
      <c r="P186" s="53" t="s">
        <v>889</v>
      </c>
    </row>
    <row r="187" spans="1:16" ht="13.5" thickBot="1" x14ac:dyDescent="0.25">
      <c r="A187" s="16" t="str">
        <f t="shared" si="12"/>
        <v> VSSC 70.20 </v>
      </c>
      <c r="B187" s="20" t="str">
        <f t="shared" si="13"/>
        <v>I</v>
      </c>
      <c r="C187" s="16">
        <f t="shared" si="14"/>
        <v>46960.466</v>
      </c>
      <c r="D187" s="18" t="str">
        <f t="shared" si="15"/>
        <v>vis</v>
      </c>
      <c r="E187" s="50">
        <f>VLOOKUP(C187,Active!C$21:E$965,3,FALSE)</f>
        <v>3359.0216404232133</v>
      </c>
      <c r="F187" s="20" t="s">
        <v>187</v>
      </c>
      <c r="G187" s="18" t="str">
        <f t="shared" si="16"/>
        <v>46960.466</v>
      </c>
      <c r="H187" s="16">
        <f t="shared" si="17"/>
        <v>3359</v>
      </c>
      <c r="I187" s="51" t="s">
        <v>890</v>
      </c>
      <c r="J187" s="52" t="s">
        <v>891</v>
      </c>
      <c r="K187" s="51">
        <v>3359</v>
      </c>
      <c r="L187" s="51" t="s">
        <v>881</v>
      </c>
      <c r="M187" s="52" t="s">
        <v>218</v>
      </c>
      <c r="N187" s="52"/>
      <c r="O187" s="53" t="s">
        <v>892</v>
      </c>
      <c r="P187" s="53" t="s">
        <v>893</v>
      </c>
    </row>
    <row r="188" spans="1:16" ht="13.5" thickBot="1" x14ac:dyDescent="0.25">
      <c r="A188" s="16" t="str">
        <f t="shared" si="12"/>
        <v> AOEB 1 </v>
      </c>
      <c r="B188" s="20" t="str">
        <f t="shared" si="13"/>
        <v>I</v>
      </c>
      <c r="C188" s="16">
        <f t="shared" si="14"/>
        <v>46974.752999999997</v>
      </c>
      <c r="D188" s="18" t="str">
        <f t="shared" si="15"/>
        <v>vis</v>
      </c>
      <c r="E188" s="50">
        <f>VLOOKUP(C188,Active!C$21:E$965,3,FALSE)</f>
        <v>3371.0161643651559</v>
      </c>
      <c r="F188" s="20" t="s">
        <v>187</v>
      </c>
      <c r="G188" s="18" t="str">
        <f t="shared" si="16"/>
        <v>46974.753</v>
      </c>
      <c r="H188" s="16">
        <f t="shared" si="17"/>
        <v>3371</v>
      </c>
      <c r="I188" s="51" t="s">
        <v>894</v>
      </c>
      <c r="J188" s="52" t="s">
        <v>895</v>
      </c>
      <c r="K188" s="51">
        <v>3371</v>
      </c>
      <c r="L188" s="51" t="s">
        <v>825</v>
      </c>
      <c r="M188" s="52" t="s">
        <v>218</v>
      </c>
      <c r="N188" s="52"/>
      <c r="O188" s="53" t="s">
        <v>410</v>
      </c>
      <c r="P188" s="53" t="s">
        <v>560</v>
      </c>
    </row>
    <row r="189" spans="1:16" ht="13.5" thickBot="1" x14ac:dyDescent="0.25">
      <c r="A189" s="16" t="str">
        <f t="shared" si="12"/>
        <v> AOEB 1 </v>
      </c>
      <c r="B189" s="20" t="str">
        <f t="shared" si="13"/>
        <v>I</v>
      </c>
      <c r="C189" s="16">
        <f t="shared" si="14"/>
        <v>46999.769</v>
      </c>
      <c r="D189" s="18" t="str">
        <f t="shared" si="15"/>
        <v>vis</v>
      </c>
      <c r="E189" s="50">
        <f>VLOOKUP(C189,Active!C$21:E$965,3,FALSE)</f>
        <v>3392.0181249539251</v>
      </c>
      <c r="F189" s="20" t="s">
        <v>187</v>
      </c>
      <c r="G189" s="18" t="str">
        <f t="shared" si="16"/>
        <v>46999.769</v>
      </c>
      <c r="H189" s="16">
        <f t="shared" si="17"/>
        <v>3392</v>
      </c>
      <c r="I189" s="51" t="s">
        <v>896</v>
      </c>
      <c r="J189" s="52" t="s">
        <v>897</v>
      </c>
      <c r="K189" s="51">
        <v>3392</v>
      </c>
      <c r="L189" s="51" t="s">
        <v>832</v>
      </c>
      <c r="M189" s="52" t="s">
        <v>218</v>
      </c>
      <c r="N189" s="52"/>
      <c r="O189" s="53" t="s">
        <v>612</v>
      </c>
      <c r="P189" s="53" t="s">
        <v>560</v>
      </c>
    </row>
    <row r="190" spans="1:16" ht="13.5" thickBot="1" x14ac:dyDescent="0.25">
      <c r="A190" s="16" t="str">
        <f t="shared" si="12"/>
        <v> VSSC 70.20 </v>
      </c>
      <c r="B190" s="20" t="str">
        <f t="shared" si="13"/>
        <v>I</v>
      </c>
      <c r="C190" s="16">
        <f t="shared" si="14"/>
        <v>47003.347999999998</v>
      </c>
      <c r="D190" s="18" t="str">
        <f t="shared" si="15"/>
        <v>vis</v>
      </c>
      <c r="E190" s="50">
        <f>VLOOKUP(C190,Active!C$21:E$965,3,FALSE)</f>
        <v>3395.02284261251</v>
      </c>
      <c r="F190" s="20" t="s">
        <v>187</v>
      </c>
      <c r="G190" s="18" t="str">
        <f t="shared" si="16"/>
        <v>47003.348</v>
      </c>
      <c r="H190" s="16">
        <f t="shared" si="17"/>
        <v>3395</v>
      </c>
      <c r="I190" s="51" t="s">
        <v>898</v>
      </c>
      <c r="J190" s="52" t="s">
        <v>899</v>
      </c>
      <c r="K190" s="51">
        <v>3395</v>
      </c>
      <c r="L190" s="51" t="s">
        <v>900</v>
      </c>
      <c r="M190" s="52" t="s">
        <v>218</v>
      </c>
      <c r="N190" s="52"/>
      <c r="O190" s="53" t="s">
        <v>892</v>
      </c>
      <c r="P190" s="53" t="s">
        <v>893</v>
      </c>
    </row>
    <row r="191" spans="1:16" ht="13.5" thickBot="1" x14ac:dyDescent="0.25">
      <c r="A191" s="16" t="str">
        <f t="shared" si="12"/>
        <v> BBS 87 </v>
      </c>
      <c r="B191" s="20" t="str">
        <f t="shared" si="13"/>
        <v>I</v>
      </c>
      <c r="C191" s="16">
        <f t="shared" si="14"/>
        <v>47060.519</v>
      </c>
      <c r="D191" s="18" t="str">
        <f t="shared" si="15"/>
        <v>vis</v>
      </c>
      <c r="E191" s="50">
        <f>VLOOKUP(C191,Active!C$21:E$965,3,FALSE)</f>
        <v>3443.0202478259898</v>
      </c>
      <c r="F191" s="20" t="s">
        <v>187</v>
      </c>
      <c r="G191" s="18" t="str">
        <f t="shared" si="16"/>
        <v>47060.519</v>
      </c>
      <c r="H191" s="16">
        <f t="shared" si="17"/>
        <v>3443</v>
      </c>
      <c r="I191" s="51" t="s">
        <v>901</v>
      </c>
      <c r="J191" s="52" t="s">
        <v>902</v>
      </c>
      <c r="K191" s="51">
        <v>3443</v>
      </c>
      <c r="L191" s="51" t="s">
        <v>338</v>
      </c>
      <c r="M191" s="52" t="s">
        <v>218</v>
      </c>
      <c r="N191" s="52"/>
      <c r="O191" s="53" t="s">
        <v>737</v>
      </c>
      <c r="P191" s="53" t="s">
        <v>903</v>
      </c>
    </row>
    <row r="192" spans="1:16" ht="13.5" thickBot="1" x14ac:dyDescent="0.25">
      <c r="A192" s="16" t="str">
        <f t="shared" si="12"/>
        <v> AOEB 1 </v>
      </c>
      <c r="B192" s="20" t="str">
        <f t="shared" si="13"/>
        <v>I</v>
      </c>
      <c r="C192" s="16">
        <f t="shared" si="14"/>
        <v>47073.625999999997</v>
      </c>
      <c r="D192" s="18" t="str">
        <f t="shared" si="15"/>
        <v>vis</v>
      </c>
      <c r="E192" s="50">
        <f>VLOOKUP(C192,Active!C$21:E$965,3,FALSE)</f>
        <v>3454.0241132495939</v>
      </c>
      <c r="F192" s="20" t="s">
        <v>187</v>
      </c>
      <c r="G192" s="18" t="str">
        <f t="shared" si="16"/>
        <v>47073.626</v>
      </c>
      <c r="H192" s="16">
        <f t="shared" si="17"/>
        <v>3454</v>
      </c>
      <c r="I192" s="51" t="s">
        <v>904</v>
      </c>
      <c r="J192" s="52" t="s">
        <v>905</v>
      </c>
      <c r="K192" s="51">
        <v>3454</v>
      </c>
      <c r="L192" s="51" t="s">
        <v>358</v>
      </c>
      <c r="M192" s="52" t="s">
        <v>218</v>
      </c>
      <c r="N192" s="52"/>
      <c r="O192" s="53" t="s">
        <v>573</v>
      </c>
      <c r="P192" s="53" t="s">
        <v>560</v>
      </c>
    </row>
    <row r="193" spans="1:16" ht="13.5" thickBot="1" x14ac:dyDescent="0.25">
      <c r="A193" s="16" t="str">
        <f t="shared" si="12"/>
        <v> BBS 86 </v>
      </c>
      <c r="B193" s="20" t="str">
        <f t="shared" si="13"/>
        <v>I</v>
      </c>
      <c r="C193" s="16">
        <f t="shared" si="14"/>
        <v>47078.383300000001</v>
      </c>
      <c r="D193" s="18" t="str">
        <f t="shared" si="15"/>
        <v>vis</v>
      </c>
      <c r="E193" s="50">
        <f>VLOOKUP(C193,Active!C$21:E$965,3,FALSE)</f>
        <v>3458.0180622066232</v>
      </c>
      <c r="F193" s="20" t="s">
        <v>187</v>
      </c>
      <c r="G193" s="18" t="str">
        <f t="shared" si="16"/>
        <v>47078.3833</v>
      </c>
      <c r="H193" s="16">
        <f t="shared" si="17"/>
        <v>3458</v>
      </c>
      <c r="I193" s="51" t="s">
        <v>906</v>
      </c>
      <c r="J193" s="52" t="s">
        <v>907</v>
      </c>
      <c r="K193" s="51">
        <v>3458</v>
      </c>
      <c r="L193" s="51" t="s">
        <v>908</v>
      </c>
      <c r="M193" s="52" t="s">
        <v>479</v>
      </c>
      <c r="N193" s="52" t="s">
        <v>480</v>
      </c>
      <c r="O193" s="53" t="s">
        <v>439</v>
      </c>
      <c r="P193" s="53" t="s">
        <v>909</v>
      </c>
    </row>
    <row r="194" spans="1:16" ht="13.5" thickBot="1" x14ac:dyDescent="0.25">
      <c r="A194" s="16" t="str">
        <f t="shared" si="12"/>
        <v> AOEB 1 </v>
      </c>
      <c r="B194" s="20" t="str">
        <f t="shared" si="13"/>
        <v>I</v>
      </c>
      <c r="C194" s="16">
        <f t="shared" si="14"/>
        <v>47086.716999999997</v>
      </c>
      <c r="D194" s="18" t="str">
        <f t="shared" si="15"/>
        <v>vis</v>
      </c>
      <c r="E194" s="50">
        <f>VLOOKUP(C194,Active!C$21:E$965,3,FALSE)</f>
        <v>3465.0145460153258</v>
      </c>
      <c r="F194" s="20" t="s">
        <v>187</v>
      </c>
      <c r="G194" s="18" t="str">
        <f t="shared" si="16"/>
        <v>47086.717</v>
      </c>
      <c r="H194" s="16">
        <f t="shared" si="17"/>
        <v>3465</v>
      </c>
      <c r="I194" s="51" t="s">
        <v>910</v>
      </c>
      <c r="J194" s="52" t="s">
        <v>911</v>
      </c>
      <c r="K194" s="51">
        <v>3465</v>
      </c>
      <c r="L194" s="51" t="s">
        <v>696</v>
      </c>
      <c r="M194" s="52" t="s">
        <v>218</v>
      </c>
      <c r="N194" s="52"/>
      <c r="O194" s="53" t="s">
        <v>612</v>
      </c>
      <c r="P194" s="53" t="s">
        <v>560</v>
      </c>
    </row>
    <row r="195" spans="1:16" ht="13.5" thickBot="1" x14ac:dyDescent="0.25">
      <c r="A195" s="16" t="str">
        <f t="shared" si="12"/>
        <v> BBS 89 </v>
      </c>
      <c r="B195" s="20" t="str">
        <f t="shared" si="13"/>
        <v>I</v>
      </c>
      <c r="C195" s="16">
        <f t="shared" si="14"/>
        <v>47353.533000000003</v>
      </c>
      <c r="D195" s="18" t="str">
        <f t="shared" si="15"/>
        <v>vis</v>
      </c>
      <c r="E195" s="50">
        <f>VLOOKUP(C195,Active!C$21:E$965,3,FALSE)</f>
        <v>3689.0175487516726</v>
      </c>
      <c r="F195" s="20" t="s">
        <v>187</v>
      </c>
      <c r="G195" s="18" t="str">
        <f t="shared" si="16"/>
        <v>47353.533</v>
      </c>
      <c r="H195" s="16">
        <f t="shared" si="17"/>
        <v>3689</v>
      </c>
      <c r="I195" s="51" t="s">
        <v>912</v>
      </c>
      <c r="J195" s="52" t="s">
        <v>913</v>
      </c>
      <c r="K195" s="51">
        <v>3689</v>
      </c>
      <c r="L195" s="51" t="s">
        <v>334</v>
      </c>
      <c r="M195" s="52" t="s">
        <v>218</v>
      </c>
      <c r="N195" s="52"/>
      <c r="O195" s="53" t="s">
        <v>484</v>
      </c>
      <c r="P195" s="53" t="s">
        <v>914</v>
      </c>
    </row>
    <row r="196" spans="1:16" ht="13.5" thickBot="1" x14ac:dyDescent="0.25">
      <c r="A196" s="16" t="str">
        <f t="shared" si="12"/>
        <v> BBS 89 </v>
      </c>
      <c r="B196" s="20" t="str">
        <f t="shared" si="13"/>
        <v>I</v>
      </c>
      <c r="C196" s="16">
        <f t="shared" si="14"/>
        <v>47353.544999999998</v>
      </c>
      <c r="D196" s="18" t="str">
        <f t="shared" si="15"/>
        <v>vis</v>
      </c>
      <c r="E196" s="50">
        <f>VLOOKUP(C196,Active!C$21:E$965,3,FALSE)</f>
        <v>3689.0276232450756</v>
      </c>
      <c r="F196" s="20" t="s">
        <v>187</v>
      </c>
      <c r="G196" s="18" t="str">
        <f t="shared" si="16"/>
        <v>47353.545</v>
      </c>
      <c r="H196" s="16">
        <f t="shared" si="17"/>
        <v>3689</v>
      </c>
      <c r="I196" s="51" t="s">
        <v>915</v>
      </c>
      <c r="J196" s="52" t="s">
        <v>916</v>
      </c>
      <c r="K196" s="51">
        <v>3689</v>
      </c>
      <c r="L196" s="51" t="s">
        <v>917</v>
      </c>
      <c r="M196" s="52" t="s">
        <v>218</v>
      </c>
      <c r="N196" s="52"/>
      <c r="O196" s="53" t="s">
        <v>737</v>
      </c>
      <c r="P196" s="53" t="s">
        <v>914</v>
      </c>
    </row>
    <row r="197" spans="1:16" ht="13.5" thickBot="1" x14ac:dyDescent="0.25">
      <c r="A197" s="16" t="str">
        <f t="shared" si="12"/>
        <v> BBS 89 </v>
      </c>
      <c r="B197" s="20" t="str">
        <f t="shared" si="13"/>
        <v>I</v>
      </c>
      <c r="C197" s="16">
        <f t="shared" si="14"/>
        <v>47365.449000000001</v>
      </c>
      <c r="D197" s="18" t="str">
        <f t="shared" si="15"/>
        <v>vis</v>
      </c>
      <c r="E197" s="50">
        <f>VLOOKUP(C197,Active!C$21:E$965,3,FALSE)</f>
        <v>3699.0215207046504</v>
      </c>
      <c r="F197" s="20" t="s">
        <v>187</v>
      </c>
      <c r="G197" s="18" t="str">
        <f t="shared" si="16"/>
        <v>47365.449</v>
      </c>
      <c r="H197" s="16">
        <f t="shared" si="17"/>
        <v>3699</v>
      </c>
      <c r="I197" s="51" t="s">
        <v>918</v>
      </c>
      <c r="J197" s="52" t="s">
        <v>919</v>
      </c>
      <c r="K197" s="51">
        <v>3699</v>
      </c>
      <c r="L197" s="51" t="s">
        <v>881</v>
      </c>
      <c r="M197" s="52" t="s">
        <v>218</v>
      </c>
      <c r="N197" s="52"/>
      <c r="O197" s="53" t="s">
        <v>484</v>
      </c>
      <c r="P197" s="53" t="s">
        <v>914</v>
      </c>
    </row>
    <row r="198" spans="1:16" ht="13.5" thickBot="1" x14ac:dyDescent="0.25">
      <c r="A198" s="16" t="str">
        <f t="shared" si="12"/>
        <v> BBS 89 </v>
      </c>
      <c r="B198" s="20" t="str">
        <f t="shared" si="13"/>
        <v>I</v>
      </c>
      <c r="C198" s="16">
        <f t="shared" si="14"/>
        <v>47377.368999999999</v>
      </c>
      <c r="D198" s="18" t="str">
        <f t="shared" si="15"/>
        <v>vis</v>
      </c>
      <c r="E198" s="50">
        <f>VLOOKUP(C198,Active!C$21:E$965,3,FALSE)</f>
        <v>3709.0288508220974</v>
      </c>
      <c r="F198" s="20" t="s">
        <v>187</v>
      </c>
      <c r="G198" s="18" t="str">
        <f t="shared" si="16"/>
        <v>47377.369</v>
      </c>
      <c r="H198" s="16">
        <f t="shared" si="17"/>
        <v>3709</v>
      </c>
      <c r="I198" s="51" t="s">
        <v>920</v>
      </c>
      <c r="J198" s="52" t="s">
        <v>921</v>
      </c>
      <c r="K198" s="51">
        <v>3709</v>
      </c>
      <c r="L198" s="51" t="s">
        <v>922</v>
      </c>
      <c r="M198" s="52" t="s">
        <v>218</v>
      </c>
      <c r="N198" s="52"/>
      <c r="O198" s="53" t="s">
        <v>923</v>
      </c>
      <c r="P198" s="53" t="s">
        <v>914</v>
      </c>
    </row>
    <row r="199" spans="1:16" ht="13.5" thickBot="1" x14ac:dyDescent="0.25">
      <c r="A199" s="16" t="str">
        <f t="shared" si="12"/>
        <v> BBS 89 </v>
      </c>
      <c r="B199" s="20" t="str">
        <f t="shared" si="13"/>
        <v>I</v>
      </c>
      <c r="C199" s="16">
        <f t="shared" si="14"/>
        <v>47384.5</v>
      </c>
      <c r="D199" s="18" t="str">
        <f t="shared" si="15"/>
        <v>vis</v>
      </c>
      <c r="E199" s="50">
        <f>VLOOKUP(C199,Active!C$21:E$965,3,FALSE)</f>
        <v>3715.0156185291057</v>
      </c>
      <c r="F199" s="20" t="s">
        <v>187</v>
      </c>
      <c r="G199" s="18" t="str">
        <f t="shared" si="16"/>
        <v>47384.500</v>
      </c>
      <c r="H199" s="16">
        <f t="shared" si="17"/>
        <v>3715</v>
      </c>
      <c r="I199" s="51" t="s">
        <v>924</v>
      </c>
      <c r="J199" s="52" t="s">
        <v>925</v>
      </c>
      <c r="K199" s="51">
        <v>3715</v>
      </c>
      <c r="L199" s="51" t="s">
        <v>825</v>
      </c>
      <c r="M199" s="52" t="s">
        <v>218</v>
      </c>
      <c r="N199" s="52"/>
      <c r="O199" s="53" t="s">
        <v>484</v>
      </c>
      <c r="P199" s="53" t="s">
        <v>914</v>
      </c>
    </row>
    <row r="200" spans="1:16" ht="13.5" thickBot="1" x14ac:dyDescent="0.25">
      <c r="A200" s="16" t="str">
        <f t="shared" si="12"/>
        <v> BBS 89 </v>
      </c>
      <c r="B200" s="20" t="str">
        <f t="shared" si="13"/>
        <v>I</v>
      </c>
      <c r="C200" s="16">
        <f t="shared" si="14"/>
        <v>47396.423000000003</v>
      </c>
      <c r="D200" s="18" t="str">
        <f t="shared" si="15"/>
        <v>vis</v>
      </c>
      <c r="E200" s="50">
        <f>VLOOKUP(C200,Active!C$21:E$965,3,FALSE)</f>
        <v>3725.0254672699084</v>
      </c>
      <c r="F200" s="20" t="s">
        <v>187</v>
      </c>
      <c r="G200" s="18" t="str">
        <f t="shared" si="16"/>
        <v>47396.423</v>
      </c>
      <c r="H200" s="16">
        <f t="shared" si="17"/>
        <v>3725</v>
      </c>
      <c r="I200" s="51" t="s">
        <v>926</v>
      </c>
      <c r="J200" s="52" t="s">
        <v>927</v>
      </c>
      <c r="K200" s="51">
        <v>3725</v>
      </c>
      <c r="L200" s="51" t="s">
        <v>282</v>
      </c>
      <c r="M200" s="52" t="s">
        <v>218</v>
      </c>
      <c r="N200" s="52"/>
      <c r="O200" s="53" t="s">
        <v>484</v>
      </c>
      <c r="P200" s="53" t="s">
        <v>914</v>
      </c>
    </row>
    <row r="201" spans="1:16" ht="13.5" thickBot="1" x14ac:dyDescent="0.25">
      <c r="A201" s="16" t="str">
        <f t="shared" si="12"/>
        <v> AOEB 1 </v>
      </c>
      <c r="B201" s="20" t="str">
        <f t="shared" si="13"/>
        <v>I</v>
      </c>
      <c r="C201" s="16">
        <f t="shared" si="14"/>
        <v>47447.637999999999</v>
      </c>
      <c r="D201" s="18" t="str">
        <f t="shared" si="15"/>
        <v>vis</v>
      </c>
      <c r="E201" s="50">
        <f>VLOOKUP(C201,Active!C$21:E$965,3,FALSE)</f>
        <v>3768.0225655891281</v>
      </c>
      <c r="F201" s="20" t="s">
        <v>187</v>
      </c>
      <c r="G201" s="18" t="str">
        <f t="shared" si="16"/>
        <v>47447.638</v>
      </c>
      <c r="H201" s="16">
        <f t="shared" si="17"/>
        <v>3768</v>
      </c>
      <c r="I201" s="51" t="s">
        <v>928</v>
      </c>
      <c r="J201" s="52" t="s">
        <v>929</v>
      </c>
      <c r="K201" s="51">
        <v>3768</v>
      </c>
      <c r="L201" s="51" t="s">
        <v>900</v>
      </c>
      <c r="M201" s="52" t="s">
        <v>218</v>
      </c>
      <c r="N201" s="52"/>
      <c r="O201" s="53" t="s">
        <v>410</v>
      </c>
      <c r="P201" s="53" t="s">
        <v>560</v>
      </c>
    </row>
    <row r="202" spans="1:16" ht="13.5" thickBot="1" x14ac:dyDescent="0.25">
      <c r="A202" s="16" t="str">
        <f t="shared" si="12"/>
        <v> AOEB 1 </v>
      </c>
      <c r="B202" s="20" t="str">
        <f t="shared" si="13"/>
        <v>I</v>
      </c>
      <c r="C202" s="16">
        <f t="shared" si="14"/>
        <v>47464.31</v>
      </c>
      <c r="D202" s="18" t="str">
        <f t="shared" si="15"/>
        <v>vis</v>
      </c>
      <c r="E202" s="50">
        <f>VLOOKUP(C202,Active!C$21:E$965,3,FALSE)</f>
        <v>3782.0193950956796</v>
      </c>
      <c r="F202" s="20" t="s">
        <v>187</v>
      </c>
      <c r="G202" s="18" t="str">
        <f t="shared" si="16"/>
        <v>47464.310</v>
      </c>
      <c r="H202" s="16">
        <f t="shared" si="17"/>
        <v>3782</v>
      </c>
      <c r="I202" s="51" t="s">
        <v>930</v>
      </c>
      <c r="J202" s="52" t="s">
        <v>931</v>
      </c>
      <c r="K202" s="51">
        <v>3782</v>
      </c>
      <c r="L202" s="51" t="s">
        <v>395</v>
      </c>
      <c r="M202" s="52" t="s">
        <v>218</v>
      </c>
      <c r="N202" s="52"/>
      <c r="O202" s="53" t="s">
        <v>573</v>
      </c>
      <c r="P202" s="53" t="s">
        <v>560</v>
      </c>
    </row>
    <row r="203" spans="1:16" ht="13.5" thickBot="1" x14ac:dyDescent="0.25">
      <c r="A203" s="16" t="str">
        <f t="shared" ref="A203:A266" si="18">P203</f>
        <v> BBS 90 </v>
      </c>
      <c r="B203" s="20" t="str">
        <f t="shared" ref="B203:B266" si="19">IF(H203=INT(H203),"I","II")</f>
        <v>I</v>
      </c>
      <c r="C203" s="16">
        <f t="shared" ref="C203:C266" si="20">1*G203</f>
        <v>47470.262000000002</v>
      </c>
      <c r="D203" s="18" t="str">
        <f t="shared" ref="D203:D266" si="21">VLOOKUP(F203,I$1:J$5,2,FALSE)</f>
        <v>vis</v>
      </c>
      <c r="E203" s="50">
        <f>VLOOKUP(C203,Active!C$21:E$965,3,FALSE)</f>
        <v>3787.0163438254699</v>
      </c>
      <c r="F203" s="20" t="s">
        <v>187</v>
      </c>
      <c r="G203" s="18" t="str">
        <f t="shared" ref="G203:G266" si="22">MID(I203,3,LEN(I203)-3)</f>
        <v>47470.262</v>
      </c>
      <c r="H203" s="16">
        <f t="shared" ref="H203:H266" si="23">1*K203</f>
        <v>3787</v>
      </c>
      <c r="I203" s="51" t="s">
        <v>932</v>
      </c>
      <c r="J203" s="52" t="s">
        <v>933</v>
      </c>
      <c r="K203" s="51">
        <v>3787</v>
      </c>
      <c r="L203" s="51" t="s">
        <v>825</v>
      </c>
      <c r="M203" s="52" t="s">
        <v>218</v>
      </c>
      <c r="N203" s="52"/>
      <c r="O203" s="53" t="s">
        <v>484</v>
      </c>
      <c r="P203" s="53" t="s">
        <v>934</v>
      </c>
    </row>
    <row r="204" spans="1:16" ht="13.5" thickBot="1" x14ac:dyDescent="0.25">
      <c r="A204" s="16" t="str">
        <f t="shared" si="18"/>
        <v> AOEB 1 </v>
      </c>
      <c r="B204" s="20" t="str">
        <f t="shared" si="19"/>
        <v>I</v>
      </c>
      <c r="C204" s="16">
        <f t="shared" si="20"/>
        <v>47472.646000000001</v>
      </c>
      <c r="D204" s="18" t="str">
        <f t="shared" si="21"/>
        <v>vis</v>
      </c>
      <c r="E204" s="50">
        <f>VLOOKUP(C204,Active!C$21:E$965,3,FALSE)</f>
        <v>3789.0178098489582</v>
      </c>
      <c r="F204" s="20" t="s">
        <v>187</v>
      </c>
      <c r="G204" s="18" t="str">
        <f t="shared" si="22"/>
        <v>47472.646</v>
      </c>
      <c r="H204" s="16">
        <f t="shared" si="23"/>
        <v>3789</v>
      </c>
      <c r="I204" s="51" t="s">
        <v>935</v>
      </c>
      <c r="J204" s="52" t="s">
        <v>936</v>
      </c>
      <c r="K204" s="51">
        <v>3789</v>
      </c>
      <c r="L204" s="51" t="s">
        <v>334</v>
      </c>
      <c r="M204" s="52" t="s">
        <v>218</v>
      </c>
      <c r="N204" s="52"/>
      <c r="O204" s="53" t="s">
        <v>937</v>
      </c>
      <c r="P204" s="53" t="s">
        <v>560</v>
      </c>
    </row>
    <row r="205" spans="1:16" ht="13.5" thickBot="1" x14ac:dyDescent="0.25">
      <c r="A205" s="16" t="str">
        <f t="shared" si="18"/>
        <v> AOEB 1 </v>
      </c>
      <c r="B205" s="20" t="str">
        <f t="shared" si="19"/>
        <v>I</v>
      </c>
      <c r="C205" s="16">
        <f t="shared" si="20"/>
        <v>47497.659</v>
      </c>
      <c r="D205" s="18" t="str">
        <f t="shared" si="21"/>
        <v>vis</v>
      </c>
      <c r="E205" s="50">
        <f>VLOOKUP(C205,Active!C$21:E$965,3,FALSE)</f>
        <v>3810.0172518143718</v>
      </c>
      <c r="F205" s="20" t="s">
        <v>187</v>
      </c>
      <c r="G205" s="18" t="str">
        <f t="shared" si="22"/>
        <v>47497.659</v>
      </c>
      <c r="H205" s="16">
        <f t="shared" si="23"/>
        <v>3810</v>
      </c>
      <c r="I205" s="51" t="s">
        <v>938</v>
      </c>
      <c r="J205" s="52" t="s">
        <v>939</v>
      </c>
      <c r="K205" s="51">
        <v>3810</v>
      </c>
      <c r="L205" s="51" t="s">
        <v>334</v>
      </c>
      <c r="M205" s="52" t="s">
        <v>218</v>
      </c>
      <c r="N205" s="52"/>
      <c r="O205" s="53" t="s">
        <v>937</v>
      </c>
      <c r="P205" s="53" t="s">
        <v>560</v>
      </c>
    </row>
    <row r="206" spans="1:16" ht="13.5" thickBot="1" x14ac:dyDescent="0.25">
      <c r="A206" s="16" t="str">
        <f t="shared" si="18"/>
        <v> BBS 92 </v>
      </c>
      <c r="B206" s="20" t="str">
        <f t="shared" si="19"/>
        <v>I</v>
      </c>
      <c r="C206" s="16">
        <f t="shared" si="20"/>
        <v>47714.444000000003</v>
      </c>
      <c r="D206" s="18" t="str">
        <f t="shared" si="21"/>
        <v>vis</v>
      </c>
      <c r="E206" s="50">
        <f>VLOOKUP(C206,Active!C$21:E$965,3,FALSE)</f>
        <v>3992.0171729143008</v>
      </c>
      <c r="F206" s="20" t="s">
        <v>187</v>
      </c>
      <c r="G206" s="18" t="str">
        <f t="shared" si="22"/>
        <v>47714.444</v>
      </c>
      <c r="H206" s="16">
        <f t="shared" si="23"/>
        <v>3992</v>
      </c>
      <c r="I206" s="51" t="s">
        <v>940</v>
      </c>
      <c r="J206" s="52" t="s">
        <v>941</v>
      </c>
      <c r="K206" s="51">
        <v>3992</v>
      </c>
      <c r="L206" s="51" t="s">
        <v>764</v>
      </c>
      <c r="M206" s="52" t="s">
        <v>218</v>
      </c>
      <c r="N206" s="52"/>
      <c r="O206" s="53" t="s">
        <v>484</v>
      </c>
      <c r="P206" s="53" t="s">
        <v>942</v>
      </c>
    </row>
    <row r="207" spans="1:16" ht="13.5" thickBot="1" x14ac:dyDescent="0.25">
      <c r="A207" s="16" t="str">
        <f t="shared" si="18"/>
        <v> BBS 92 </v>
      </c>
      <c r="B207" s="20" t="str">
        <f t="shared" si="19"/>
        <v>I</v>
      </c>
      <c r="C207" s="16">
        <f t="shared" si="20"/>
        <v>47770.432999999997</v>
      </c>
      <c r="D207" s="18" t="str">
        <f t="shared" si="21"/>
        <v>vis</v>
      </c>
      <c r="E207" s="50">
        <f>VLOOKUP(C207,Active!C$21:E$965,3,FALSE)</f>
        <v>4039.0222405272016</v>
      </c>
      <c r="F207" s="20" t="s">
        <v>187</v>
      </c>
      <c r="G207" s="18" t="str">
        <f t="shared" si="22"/>
        <v>47770.433</v>
      </c>
      <c r="H207" s="16">
        <f t="shared" si="23"/>
        <v>4039</v>
      </c>
      <c r="I207" s="51" t="s">
        <v>943</v>
      </c>
      <c r="J207" s="52" t="s">
        <v>944</v>
      </c>
      <c r="K207" s="51">
        <v>4039</v>
      </c>
      <c r="L207" s="51" t="s">
        <v>881</v>
      </c>
      <c r="M207" s="52" t="s">
        <v>218</v>
      </c>
      <c r="N207" s="52"/>
      <c r="O207" s="53" t="s">
        <v>484</v>
      </c>
      <c r="P207" s="53" t="s">
        <v>942</v>
      </c>
    </row>
    <row r="208" spans="1:16" ht="13.5" thickBot="1" x14ac:dyDescent="0.25">
      <c r="A208" s="16" t="str">
        <f t="shared" si="18"/>
        <v> AOEB 1 </v>
      </c>
      <c r="B208" s="20" t="str">
        <f t="shared" si="19"/>
        <v>I</v>
      </c>
      <c r="C208" s="16">
        <f t="shared" si="20"/>
        <v>47772.822</v>
      </c>
      <c r="D208" s="18" t="str">
        <f t="shared" si="21"/>
        <v>vis</v>
      </c>
      <c r="E208" s="50">
        <f>VLOOKUP(C208,Active!C$21:E$965,3,FALSE)</f>
        <v>4041.0279042562797</v>
      </c>
      <c r="F208" s="20" t="s">
        <v>187</v>
      </c>
      <c r="G208" s="18" t="str">
        <f t="shared" si="22"/>
        <v>47772.822</v>
      </c>
      <c r="H208" s="16">
        <f t="shared" si="23"/>
        <v>4041</v>
      </c>
      <c r="I208" s="51" t="s">
        <v>945</v>
      </c>
      <c r="J208" s="52" t="s">
        <v>946</v>
      </c>
      <c r="K208" s="51">
        <v>4041</v>
      </c>
      <c r="L208" s="51" t="s">
        <v>917</v>
      </c>
      <c r="M208" s="52" t="s">
        <v>218</v>
      </c>
      <c r="N208" s="52"/>
      <c r="O208" s="53" t="s">
        <v>573</v>
      </c>
      <c r="P208" s="53" t="s">
        <v>560</v>
      </c>
    </row>
    <row r="209" spans="1:16" ht="13.5" thickBot="1" x14ac:dyDescent="0.25">
      <c r="A209" s="16" t="str">
        <f t="shared" si="18"/>
        <v> AOEB 1 </v>
      </c>
      <c r="B209" s="20" t="str">
        <f t="shared" si="19"/>
        <v>I</v>
      </c>
      <c r="C209" s="16">
        <f t="shared" si="20"/>
        <v>47790.68</v>
      </c>
      <c r="D209" s="18" t="str">
        <f t="shared" si="21"/>
        <v>vis</v>
      </c>
      <c r="E209" s="50">
        <f>VLOOKUP(C209,Active!C$21:E$965,3,FALSE)</f>
        <v>4056.0204295278736</v>
      </c>
      <c r="F209" s="20" t="s">
        <v>187</v>
      </c>
      <c r="G209" s="18" t="str">
        <f t="shared" si="22"/>
        <v>47790.680</v>
      </c>
      <c r="H209" s="16">
        <f t="shared" si="23"/>
        <v>4056</v>
      </c>
      <c r="I209" s="51" t="s">
        <v>947</v>
      </c>
      <c r="J209" s="52" t="s">
        <v>948</v>
      </c>
      <c r="K209" s="51">
        <v>4056</v>
      </c>
      <c r="L209" s="51" t="s">
        <v>338</v>
      </c>
      <c r="M209" s="52" t="s">
        <v>218</v>
      </c>
      <c r="N209" s="52"/>
      <c r="O209" s="53" t="s">
        <v>949</v>
      </c>
      <c r="P209" s="53" t="s">
        <v>560</v>
      </c>
    </row>
    <row r="210" spans="1:16" ht="13.5" thickBot="1" x14ac:dyDescent="0.25">
      <c r="A210" s="16" t="str">
        <f t="shared" si="18"/>
        <v> BBS 93 </v>
      </c>
      <c r="B210" s="20" t="str">
        <f t="shared" si="19"/>
        <v>I</v>
      </c>
      <c r="C210" s="16">
        <f t="shared" si="20"/>
        <v>47838.328000000001</v>
      </c>
      <c r="D210" s="18" t="str">
        <f t="shared" si="21"/>
        <v>vis</v>
      </c>
      <c r="E210" s="50">
        <f>VLOOKUP(C210,Active!C$21:E$965,3,FALSE)</f>
        <v>4096.0228846819182</v>
      </c>
      <c r="F210" s="20" t="s">
        <v>187</v>
      </c>
      <c r="G210" s="18" t="str">
        <f t="shared" si="22"/>
        <v>47838.328</v>
      </c>
      <c r="H210" s="16">
        <f t="shared" si="23"/>
        <v>4096</v>
      </c>
      <c r="I210" s="51" t="s">
        <v>950</v>
      </c>
      <c r="J210" s="52" t="s">
        <v>951</v>
      </c>
      <c r="K210" s="51">
        <v>4096</v>
      </c>
      <c r="L210" s="51" t="s">
        <v>900</v>
      </c>
      <c r="M210" s="52" t="s">
        <v>218</v>
      </c>
      <c r="N210" s="52"/>
      <c r="O210" s="53" t="s">
        <v>484</v>
      </c>
      <c r="P210" s="53" t="s">
        <v>952</v>
      </c>
    </row>
    <row r="211" spans="1:16" ht="13.5" thickBot="1" x14ac:dyDescent="0.25">
      <c r="A211" s="16" t="str">
        <f t="shared" si="18"/>
        <v> AOEB 1 </v>
      </c>
      <c r="B211" s="20" t="str">
        <f t="shared" si="19"/>
        <v>I</v>
      </c>
      <c r="C211" s="16">
        <f t="shared" si="20"/>
        <v>47852.616999999998</v>
      </c>
      <c r="D211" s="18" t="str">
        <f t="shared" si="21"/>
        <v>vis</v>
      </c>
      <c r="E211" s="50">
        <f>VLOOKUP(C211,Active!C$21:E$965,3,FALSE)</f>
        <v>4108.019087706095</v>
      </c>
      <c r="F211" s="20" t="s">
        <v>187</v>
      </c>
      <c r="G211" s="18" t="str">
        <f t="shared" si="22"/>
        <v>47852.617</v>
      </c>
      <c r="H211" s="16">
        <f t="shared" si="23"/>
        <v>4108</v>
      </c>
      <c r="I211" s="51" t="s">
        <v>953</v>
      </c>
      <c r="J211" s="52" t="s">
        <v>954</v>
      </c>
      <c r="K211" s="51">
        <v>4108</v>
      </c>
      <c r="L211" s="51" t="s">
        <v>395</v>
      </c>
      <c r="M211" s="52" t="s">
        <v>218</v>
      </c>
      <c r="N211" s="52"/>
      <c r="O211" s="53" t="s">
        <v>937</v>
      </c>
      <c r="P211" s="53" t="s">
        <v>560</v>
      </c>
    </row>
    <row r="212" spans="1:16" ht="13.5" thickBot="1" x14ac:dyDescent="0.25">
      <c r="A212" s="16" t="str">
        <f t="shared" si="18"/>
        <v> BBS 96 </v>
      </c>
      <c r="B212" s="20" t="str">
        <f t="shared" si="19"/>
        <v>I</v>
      </c>
      <c r="C212" s="16">
        <f t="shared" si="20"/>
        <v>48094.42</v>
      </c>
      <c r="D212" s="18" t="str">
        <f t="shared" si="21"/>
        <v>vis</v>
      </c>
      <c r="E212" s="50">
        <f>VLOOKUP(C212,Active!C$21:E$965,3,FALSE)</f>
        <v>4311.0226484770219</v>
      </c>
      <c r="F212" s="20" t="s">
        <v>187</v>
      </c>
      <c r="G212" s="18" t="str">
        <f t="shared" si="22"/>
        <v>48094.420</v>
      </c>
      <c r="H212" s="16">
        <f t="shared" si="23"/>
        <v>4311</v>
      </c>
      <c r="I212" s="51" t="s">
        <v>955</v>
      </c>
      <c r="J212" s="52" t="s">
        <v>956</v>
      </c>
      <c r="K212" s="51">
        <v>4311</v>
      </c>
      <c r="L212" s="51" t="s">
        <v>900</v>
      </c>
      <c r="M212" s="52" t="s">
        <v>218</v>
      </c>
      <c r="N212" s="52"/>
      <c r="O212" s="53" t="s">
        <v>737</v>
      </c>
      <c r="P212" s="53" t="s">
        <v>957</v>
      </c>
    </row>
    <row r="213" spans="1:16" ht="13.5" thickBot="1" x14ac:dyDescent="0.25">
      <c r="A213" s="16" t="str">
        <f t="shared" si="18"/>
        <v> BBS 96 </v>
      </c>
      <c r="B213" s="20" t="str">
        <f t="shared" si="19"/>
        <v>I</v>
      </c>
      <c r="C213" s="16">
        <f t="shared" si="20"/>
        <v>48144.453000000001</v>
      </c>
      <c r="D213" s="18" t="str">
        <f t="shared" si="21"/>
        <v>vis</v>
      </c>
      <c r="E213" s="50">
        <f>VLOOKUP(C213,Active!C$21:E$965,3,FALSE)</f>
        <v>4353.0274091956744</v>
      </c>
      <c r="F213" s="20" t="s">
        <v>187</v>
      </c>
      <c r="G213" s="18" t="str">
        <f t="shared" si="22"/>
        <v>48144.453</v>
      </c>
      <c r="H213" s="16">
        <f t="shared" si="23"/>
        <v>4353</v>
      </c>
      <c r="I213" s="51" t="s">
        <v>958</v>
      </c>
      <c r="J213" s="52" t="s">
        <v>959</v>
      </c>
      <c r="K213" s="51">
        <v>4353</v>
      </c>
      <c r="L213" s="51" t="s">
        <v>917</v>
      </c>
      <c r="M213" s="52" t="s">
        <v>218</v>
      </c>
      <c r="N213" s="52"/>
      <c r="O213" s="53" t="s">
        <v>484</v>
      </c>
      <c r="P213" s="53" t="s">
        <v>957</v>
      </c>
    </row>
    <row r="214" spans="1:16" ht="13.5" thickBot="1" x14ac:dyDescent="0.25">
      <c r="A214" s="16" t="str">
        <f t="shared" si="18"/>
        <v> AOEB 1 </v>
      </c>
      <c r="B214" s="20" t="str">
        <f t="shared" si="19"/>
        <v>I</v>
      </c>
      <c r="C214" s="16">
        <f t="shared" si="20"/>
        <v>48176.612000000001</v>
      </c>
      <c r="D214" s="18" t="str">
        <f t="shared" si="21"/>
        <v>vis</v>
      </c>
      <c r="E214" s="50">
        <f>VLOOKUP(C214,Active!C$21:E$965,3,FALSE)</f>
        <v>4380.0262119848549</v>
      </c>
      <c r="F214" s="20" t="s">
        <v>187</v>
      </c>
      <c r="G214" s="18" t="str">
        <f t="shared" si="22"/>
        <v>48176.612</v>
      </c>
      <c r="H214" s="16">
        <f t="shared" si="23"/>
        <v>4380</v>
      </c>
      <c r="I214" s="51" t="s">
        <v>960</v>
      </c>
      <c r="J214" s="52" t="s">
        <v>961</v>
      </c>
      <c r="K214" s="51">
        <v>4380</v>
      </c>
      <c r="L214" s="51" t="s">
        <v>962</v>
      </c>
      <c r="M214" s="52" t="s">
        <v>218</v>
      </c>
      <c r="N214" s="52"/>
      <c r="O214" s="53" t="s">
        <v>573</v>
      </c>
      <c r="P214" s="53" t="s">
        <v>560</v>
      </c>
    </row>
    <row r="215" spans="1:16" ht="13.5" thickBot="1" x14ac:dyDescent="0.25">
      <c r="A215" s="16" t="str">
        <f t="shared" si="18"/>
        <v> AOEB 1 </v>
      </c>
      <c r="B215" s="20" t="str">
        <f t="shared" si="19"/>
        <v>I</v>
      </c>
      <c r="C215" s="16">
        <f t="shared" si="20"/>
        <v>48176.616999999998</v>
      </c>
      <c r="D215" s="18" t="str">
        <f t="shared" si="21"/>
        <v>vis</v>
      </c>
      <c r="E215" s="50">
        <f>VLOOKUP(C215,Active!C$21:E$965,3,FALSE)</f>
        <v>4380.0304096904392</v>
      </c>
      <c r="F215" s="20" t="s">
        <v>187</v>
      </c>
      <c r="G215" s="18" t="str">
        <f t="shared" si="22"/>
        <v>48176.617</v>
      </c>
      <c r="H215" s="16">
        <f t="shared" si="23"/>
        <v>4380</v>
      </c>
      <c r="I215" s="51" t="s">
        <v>963</v>
      </c>
      <c r="J215" s="52" t="s">
        <v>964</v>
      </c>
      <c r="K215" s="51">
        <v>4380</v>
      </c>
      <c r="L215" s="51" t="s">
        <v>965</v>
      </c>
      <c r="M215" s="52" t="s">
        <v>218</v>
      </c>
      <c r="N215" s="52"/>
      <c r="O215" s="53" t="s">
        <v>682</v>
      </c>
      <c r="P215" s="53" t="s">
        <v>560</v>
      </c>
    </row>
    <row r="216" spans="1:16" ht="13.5" thickBot="1" x14ac:dyDescent="0.25">
      <c r="A216" s="16" t="str">
        <f t="shared" si="18"/>
        <v> BBS 98 </v>
      </c>
      <c r="B216" s="20" t="str">
        <f t="shared" si="19"/>
        <v>I</v>
      </c>
      <c r="C216" s="16">
        <f t="shared" si="20"/>
        <v>48474.411</v>
      </c>
      <c r="D216" s="18" t="str">
        <f t="shared" si="21"/>
        <v>vis</v>
      </c>
      <c r="E216" s="50">
        <f>VLOOKUP(C216,Active!C$21:E$965,3,FALSE)</f>
        <v>4630.0407171565075</v>
      </c>
      <c r="F216" s="20" t="s">
        <v>187</v>
      </c>
      <c r="G216" s="18" t="str">
        <f t="shared" si="22"/>
        <v>48474.411</v>
      </c>
      <c r="H216" s="16">
        <f t="shared" si="23"/>
        <v>4630</v>
      </c>
      <c r="I216" s="51" t="s">
        <v>966</v>
      </c>
      <c r="J216" s="52" t="s">
        <v>967</v>
      </c>
      <c r="K216" s="51">
        <v>4630</v>
      </c>
      <c r="L216" s="51" t="s">
        <v>968</v>
      </c>
      <c r="M216" s="52" t="s">
        <v>218</v>
      </c>
      <c r="N216" s="52"/>
      <c r="O216" s="53" t="s">
        <v>484</v>
      </c>
      <c r="P216" s="53" t="s">
        <v>969</v>
      </c>
    </row>
    <row r="217" spans="1:16" ht="13.5" thickBot="1" x14ac:dyDescent="0.25">
      <c r="A217" s="16" t="str">
        <f t="shared" si="18"/>
        <v> AOEB 1 </v>
      </c>
      <c r="B217" s="20" t="str">
        <f t="shared" si="19"/>
        <v>I</v>
      </c>
      <c r="C217" s="16">
        <f t="shared" si="20"/>
        <v>48482.724999999999</v>
      </c>
      <c r="D217" s="18" t="str">
        <f t="shared" si="21"/>
        <v>vis</v>
      </c>
      <c r="E217" s="50">
        <f>VLOOKUP(C217,Active!C$21:E$965,3,FALSE)</f>
        <v>4637.0206620052031</v>
      </c>
      <c r="F217" s="20" t="s">
        <v>187</v>
      </c>
      <c r="G217" s="18" t="str">
        <f t="shared" si="22"/>
        <v>48482.725</v>
      </c>
      <c r="H217" s="16">
        <f t="shared" si="23"/>
        <v>4637</v>
      </c>
      <c r="I217" s="51" t="s">
        <v>970</v>
      </c>
      <c r="J217" s="52" t="s">
        <v>971</v>
      </c>
      <c r="K217" s="51">
        <v>4637</v>
      </c>
      <c r="L217" s="51" t="s">
        <v>245</v>
      </c>
      <c r="M217" s="52" t="s">
        <v>218</v>
      </c>
      <c r="N217" s="52"/>
      <c r="O217" s="53" t="s">
        <v>410</v>
      </c>
      <c r="P217" s="53" t="s">
        <v>560</v>
      </c>
    </row>
    <row r="218" spans="1:16" ht="13.5" thickBot="1" x14ac:dyDescent="0.25">
      <c r="A218" s="16" t="str">
        <f t="shared" si="18"/>
        <v> BBS 99 </v>
      </c>
      <c r="B218" s="20" t="str">
        <f t="shared" si="19"/>
        <v>I</v>
      </c>
      <c r="C218" s="16">
        <f t="shared" si="20"/>
        <v>48505.364000000001</v>
      </c>
      <c r="D218" s="18" t="str">
        <f t="shared" si="21"/>
        <v>vis</v>
      </c>
      <c r="E218" s="50">
        <f>VLOOKUP(C218,Active!C$21:E$965,3,FALSE)</f>
        <v>4656.027033358303</v>
      </c>
      <c r="F218" s="20" t="s">
        <v>187</v>
      </c>
      <c r="G218" s="18" t="str">
        <f t="shared" si="22"/>
        <v>48505.364</v>
      </c>
      <c r="H218" s="16">
        <f t="shared" si="23"/>
        <v>4656</v>
      </c>
      <c r="I218" s="51" t="s">
        <v>972</v>
      </c>
      <c r="J218" s="52" t="s">
        <v>973</v>
      </c>
      <c r="K218" s="51">
        <v>4656</v>
      </c>
      <c r="L218" s="51" t="s">
        <v>974</v>
      </c>
      <c r="M218" s="52" t="s">
        <v>218</v>
      </c>
      <c r="N218" s="52"/>
      <c r="O218" s="53" t="s">
        <v>484</v>
      </c>
      <c r="P218" s="53" t="s">
        <v>975</v>
      </c>
    </row>
    <row r="219" spans="1:16" ht="13.5" thickBot="1" x14ac:dyDescent="0.25">
      <c r="A219" s="16" t="str">
        <f t="shared" si="18"/>
        <v> BBS 99 </v>
      </c>
      <c r="B219" s="20" t="str">
        <f t="shared" si="19"/>
        <v>I</v>
      </c>
      <c r="C219" s="16">
        <f t="shared" si="20"/>
        <v>48524.434000000001</v>
      </c>
      <c r="D219" s="18" t="str">
        <f t="shared" si="21"/>
        <v>vis</v>
      </c>
      <c r="E219" s="50">
        <f>VLOOKUP(C219,Active!C$21:E$965,3,FALSE)</f>
        <v>4672.0370824639858</v>
      </c>
      <c r="F219" s="20" t="s">
        <v>187</v>
      </c>
      <c r="G219" s="18" t="str">
        <f t="shared" si="22"/>
        <v>48524.434</v>
      </c>
      <c r="H219" s="16">
        <f t="shared" si="23"/>
        <v>4672</v>
      </c>
      <c r="I219" s="51" t="s">
        <v>976</v>
      </c>
      <c r="J219" s="52" t="s">
        <v>977</v>
      </c>
      <c r="K219" s="51">
        <v>4672</v>
      </c>
      <c r="L219" s="51" t="s">
        <v>200</v>
      </c>
      <c r="M219" s="52" t="s">
        <v>218</v>
      </c>
      <c r="N219" s="52"/>
      <c r="O219" s="53" t="s">
        <v>484</v>
      </c>
      <c r="P219" s="53" t="s">
        <v>975</v>
      </c>
    </row>
    <row r="220" spans="1:16" ht="13.5" thickBot="1" x14ac:dyDescent="0.25">
      <c r="A220" s="16" t="str">
        <f t="shared" si="18"/>
        <v> BBS 100 </v>
      </c>
      <c r="B220" s="20" t="str">
        <f t="shared" si="19"/>
        <v>I</v>
      </c>
      <c r="C220" s="16">
        <f t="shared" si="20"/>
        <v>48598.273000000001</v>
      </c>
      <c r="D220" s="18" t="str">
        <f t="shared" si="21"/>
        <v>vis</v>
      </c>
      <c r="E220" s="50">
        <f>VLOOKUP(C220,Active!C$21:E$965,3,FALSE)</f>
        <v>4734.0279590195478</v>
      </c>
      <c r="F220" s="20" t="s">
        <v>187</v>
      </c>
      <c r="G220" s="18" t="str">
        <f t="shared" si="22"/>
        <v>48598.273</v>
      </c>
      <c r="H220" s="16">
        <f t="shared" si="23"/>
        <v>4734</v>
      </c>
      <c r="I220" s="51" t="s">
        <v>978</v>
      </c>
      <c r="J220" s="52" t="s">
        <v>979</v>
      </c>
      <c r="K220" s="51">
        <v>4734</v>
      </c>
      <c r="L220" s="51" t="s">
        <v>917</v>
      </c>
      <c r="M220" s="52" t="s">
        <v>218</v>
      </c>
      <c r="N220" s="52"/>
      <c r="O220" s="53" t="s">
        <v>484</v>
      </c>
      <c r="P220" s="53" t="s">
        <v>980</v>
      </c>
    </row>
    <row r="221" spans="1:16" ht="13.5" thickBot="1" x14ac:dyDescent="0.25">
      <c r="A221" s="16" t="str">
        <f t="shared" si="18"/>
        <v> BBS 101 </v>
      </c>
      <c r="B221" s="20" t="str">
        <f t="shared" si="19"/>
        <v>I</v>
      </c>
      <c r="C221" s="16">
        <f t="shared" si="20"/>
        <v>48817.461000000003</v>
      </c>
      <c r="D221" s="18" t="str">
        <f t="shared" si="21"/>
        <v>vis</v>
      </c>
      <c r="E221" s="50">
        <f>VLOOKUP(C221,Active!C$21:E$965,3,FALSE)</f>
        <v>4918.0452974241925</v>
      </c>
      <c r="F221" s="20" t="s">
        <v>187</v>
      </c>
      <c r="G221" s="18" t="str">
        <f t="shared" si="22"/>
        <v>48817.461</v>
      </c>
      <c r="H221" s="16">
        <f t="shared" si="23"/>
        <v>4918</v>
      </c>
      <c r="I221" s="51" t="s">
        <v>981</v>
      </c>
      <c r="J221" s="52" t="s">
        <v>982</v>
      </c>
      <c r="K221" s="51">
        <v>4918</v>
      </c>
      <c r="L221" s="51" t="s">
        <v>983</v>
      </c>
      <c r="M221" s="52" t="s">
        <v>218</v>
      </c>
      <c r="N221" s="52"/>
      <c r="O221" s="53" t="s">
        <v>484</v>
      </c>
      <c r="P221" s="53" t="s">
        <v>984</v>
      </c>
    </row>
    <row r="222" spans="1:16" ht="13.5" thickBot="1" x14ac:dyDescent="0.25">
      <c r="A222" s="16" t="str">
        <f t="shared" si="18"/>
        <v> AOEB 5 </v>
      </c>
      <c r="B222" s="20" t="str">
        <f t="shared" si="19"/>
        <v>I</v>
      </c>
      <c r="C222" s="16">
        <f t="shared" si="20"/>
        <v>48893.680999999997</v>
      </c>
      <c r="D222" s="18" t="str">
        <f t="shared" si="21"/>
        <v>vis</v>
      </c>
      <c r="E222" s="50">
        <f>VLOOKUP(C222,Active!C$21:E$965,3,FALSE)</f>
        <v>4982.0351213798867</v>
      </c>
      <c r="F222" s="20" t="s">
        <v>187</v>
      </c>
      <c r="G222" s="18" t="str">
        <f t="shared" si="22"/>
        <v>48893.681</v>
      </c>
      <c r="H222" s="16">
        <f t="shared" si="23"/>
        <v>4982</v>
      </c>
      <c r="I222" s="51" t="s">
        <v>985</v>
      </c>
      <c r="J222" s="52" t="s">
        <v>986</v>
      </c>
      <c r="K222" s="51">
        <v>4982</v>
      </c>
      <c r="L222" s="51" t="s">
        <v>287</v>
      </c>
      <c r="M222" s="52" t="s">
        <v>218</v>
      </c>
      <c r="N222" s="52"/>
      <c r="O222" s="53" t="s">
        <v>410</v>
      </c>
      <c r="P222" s="53" t="s">
        <v>987</v>
      </c>
    </row>
    <row r="223" spans="1:16" ht="13.5" thickBot="1" x14ac:dyDescent="0.25">
      <c r="A223" s="16" t="str">
        <f t="shared" si="18"/>
        <v> BBS 104 </v>
      </c>
      <c r="B223" s="20" t="str">
        <f t="shared" si="19"/>
        <v>I</v>
      </c>
      <c r="C223" s="16">
        <f t="shared" si="20"/>
        <v>49166.442000000003</v>
      </c>
      <c r="D223" s="18" t="str">
        <f t="shared" si="21"/>
        <v>vis</v>
      </c>
      <c r="E223" s="50">
        <f>VLOOKUP(C223,Active!C$21:E$965,3,FALSE)</f>
        <v>5211.029196058199</v>
      </c>
      <c r="F223" s="20" t="s">
        <v>187</v>
      </c>
      <c r="G223" s="18" t="str">
        <f t="shared" si="22"/>
        <v>49166.442</v>
      </c>
      <c r="H223" s="16">
        <f t="shared" si="23"/>
        <v>5211</v>
      </c>
      <c r="I223" s="51" t="s">
        <v>988</v>
      </c>
      <c r="J223" s="52" t="s">
        <v>989</v>
      </c>
      <c r="K223" s="51">
        <v>5211</v>
      </c>
      <c r="L223" s="51" t="s">
        <v>319</v>
      </c>
      <c r="M223" s="52" t="s">
        <v>218</v>
      </c>
      <c r="N223" s="52"/>
      <c r="O223" s="53" t="s">
        <v>484</v>
      </c>
      <c r="P223" s="53" t="s">
        <v>990</v>
      </c>
    </row>
    <row r="224" spans="1:16" ht="13.5" thickBot="1" x14ac:dyDescent="0.25">
      <c r="A224" s="16" t="str">
        <f t="shared" si="18"/>
        <v> AOEB 5 </v>
      </c>
      <c r="B224" s="20" t="str">
        <f t="shared" si="19"/>
        <v>I</v>
      </c>
      <c r="C224" s="16">
        <f t="shared" si="20"/>
        <v>49199.800999999999</v>
      </c>
      <c r="D224" s="18" t="str">
        <f t="shared" si="21"/>
        <v>vis</v>
      </c>
      <c r="E224" s="50">
        <f>VLOOKUP(C224,Active!C$21:E$965,3,FALSE)</f>
        <v>5239.0354481880595</v>
      </c>
      <c r="F224" s="20" t="s">
        <v>187</v>
      </c>
      <c r="G224" s="18" t="str">
        <f t="shared" si="22"/>
        <v>49199.801</v>
      </c>
      <c r="H224" s="16">
        <f t="shared" si="23"/>
        <v>5239</v>
      </c>
      <c r="I224" s="51" t="s">
        <v>991</v>
      </c>
      <c r="J224" s="52" t="s">
        <v>992</v>
      </c>
      <c r="K224" s="51">
        <v>5239</v>
      </c>
      <c r="L224" s="51" t="s">
        <v>287</v>
      </c>
      <c r="M224" s="52" t="s">
        <v>218</v>
      </c>
      <c r="N224" s="52"/>
      <c r="O224" s="53" t="s">
        <v>682</v>
      </c>
      <c r="P224" s="53" t="s">
        <v>987</v>
      </c>
    </row>
    <row r="225" spans="1:16" ht="13.5" thickBot="1" x14ac:dyDescent="0.25">
      <c r="A225" s="16" t="str">
        <f t="shared" si="18"/>
        <v> BBS 105 </v>
      </c>
      <c r="B225" s="20" t="str">
        <f t="shared" si="19"/>
        <v>I</v>
      </c>
      <c r="C225" s="16">
        <f t="shared" si="20"/>
        <v>49216.464999999997</v>
      </c>
      <c r="D225" s="18" t="str">
        <f t="shared" si="21"/>
        <v>vis</v>
      </c>
      <c r="E225" s="50">
        <f>VLOOKUP(C225,Active!C$21:E$965,3,FALSE)</f>
        <v>5253.0255613656718</v>
      </c>
      <c r="F225" s="20" t="s">
        <v>187</v>
      </c>
      <c r="G225" s="18" t="str">
        <f t="shared" si="22"/>
        <v>49216.465</v>
      </c>
      <c r="H225" s="16">
        <f t="shared" si="23"/>
        <v>5253</v>
      </c>
      <c r="I225" s="51" t="s">
        <v>993</v>
      </c>
      <c r="J225" s="52" t="s">
        <v>994</v>
      </c>
      <c r="K225" s="51">
        <v>5253</v>
      </c>
      <c r="L225" s="51" t="s">
        <v>282</v>
      </c>
      <c r="M225" s="52" t="s">
        <v>218</v>
      </c>
      <c r="N225" s="52"/>
      <c r="O225" s="53" t="s">
        <v>737</v>
      </c>
      <c r="P225" s="53" t="s">
        <v>995</v>
      </c>
    </row>
    <row r="226" spans="1:16" ht="13.5" thickBot="1" x14ac:dyDescent="0.25">
      <c r="A226" s="16" t="str">
        <f t="shared" si="18"/>
        <v> AOEB 5 </v>
      </c>
      <c r="B226" s="20" t="str">
        <f t="shared" si="19"/>
        <v>I</v>
      </c>
      <c r="C226" s="16">
        <f t="shared" si="20"/>
        <v>49223.618000000002</v>
      </c>
      <c r="D226" s="18" t="str">
        <f t="shared" si="21"/>
        <v>vis</v>
      </c>
      <c r="E226" s="50">
        <f>VLOOKUP(C226,Active!C$21:E$965,3,FALSE)</f>
        <v>5259.0307989772627</v>
      </c>
      <c r="F226" s="20" t="s">
        <v>187</v>
      </c>
      <c r="G226" s="18" t="str">
        <f t="shared" si="22"/>
        <v>49223.618</v>
      </c>
      <c r="H226" s="16">
        <f t="shared" si="23"/>
        <v>5259</v>
      </c>
      <c r="I226" s="51" t="s">
        <v>996</v>
      </c>
      <c r="J226" s="52" t="s">
        <v>997</v>
      </c>
      <c r="K226" s="51">
        <v>5259</v>
      </c>
      <c r="L226" s="51" t="s">
        <v>998</v>
      </c>
      <c r="M226" s="52" t="s">
        <v>218</v>
      </c>
      <c r="N226" s="52"/>
      <c r="O226" s="53" t="s">
        <v>826</v>
      </c>
      <c r="P226" s="53" t="s">
        <v>987</v>
      </c>
    </row>
    <row r="227" spans="1:16" ht="13.5" thickBot="1" x14ac:dyDescent="0.25">
      <c r="A227" s="16" t="str">
        <f t="shared" si="18"/>
        <v> AOEB 5 </v>
      </c>
      <c r="B227" s="20" t="str">
        <f t="shared" si="19"/>
        <v>I</v>
      </c>
      <c r="C227" s="16">
        <f t="shared" si="20"/>
        <v>49254.597999999998</v>
      </c>
      <c r="D227" s="18" t="str">
        <f t="shared" si="21"/>
        <v>vis</v>
      </c>
      <c r="E227" s="50">
        <f>VLOOKUP(C227,Active!C$21:E$965,3,FALSE)</f>
        <v>5285.0397827892193</v>
      </c>
      <c r="F227" s="20" t="s">
        <v>187</v>
      </c>
      <c r="G227" s="18" t="str">
        <f t="shared" si="22"/>
        <v>49254.598</v>
      </c>
      <c r="H227" s="16">
        <f t="shared" si="23"/>
        <v>5285</v>
      </c>
      <c r="I227" s="51" t="s">
        <v>999</v>
      </c>
      <c r="J227" s="52" t="s">
        <v>1000</v>
      </c>
      <c r="K227" s="51">
        <v>5285</v>
      </c>
      <c r="L227" s="51" t="s">
        <v>248</v>
      </c>
      <c r="M227" s="52" t="s">
        <v>218</v>
      </c>
      <c r="N227" s="52"/>
      <c r="O227" s="53" t="s">
        <v>573</v>
      </c>
      <c r="P227" s="53" t="s">
        <v>987</v>
      </c>
    </row>
    <row r="228" spans="1:16" ht="13.5" thickBot="1" x14ac:dyDescent="0.25">
      <c r="A228" s="16" t="str">
        <f t="shared" si="18"/>
        <v> BRNO 31 </v>
      </c>
      <c r="B228" s="20" t="str">
        <f t="shared" si="19"/>
        <v>I</v>
      </c>
      <c r="C228" s="16">
        <f t="shared" si="20"/>
        <v>49540.468999999997</v>
      </c>
      <c r="D228" s="18" t="str">
        <f t="shared" si="21"/>
        <v>vis</v>
      </c>
      <c r="E228" s="50">
        <f>VLOOKUP(C228,Active!C$21:E$965,3,FALSE)</f>
        <v>5525.0402415144854</v>
      </c>
      <c r="F228" s="20" t="s">
        <v>187</v>
      </c>
      <c r="G228" s="18" t="str">
        <f t="shared" si="22"/>
        <v>49540.469</v>
      </c>
      <c r="H228" s="16">
        <f t="shared" si="23"/>
        <v>5525</v>
      </c>
      <c r="I228" s="51" t="s">
        <v>1001</v>
      </c>
      <c r="J228" s="52" t="s">
        <v>1002</v>
      </c>
      <c r="K228" s="51">
        <v>5525</v>
      </c>
      <c r="L228" s="51" t="s">
        <v>968</v>
      </c>
      <c r="M228" s="52" t="s">
        <v>218</v>
      </c>
      <c r="N228" s="52"/>
      <c r="O228" s="53" t="s">
        <v>1003</v>
      </c>
      <c r="P228" s="53" t="s">
        <v>1004</v>
      </c>
    </row>
    <row r="229" spans="1:16" ht="13.5" thickBot="1" x14ac:dyDescent="0.25">
      <c r="A229" s="16" t="str">
        <f t="shared" si="18"/>
        <v> BBS 107 </v>
      </c>
      <c r="B229" s="20" t="str">
        <f t="shared" si="19"/>
        <v>I</v>
      </c>
      <c r="C229" s="16">
        <f t="shared" si="20"/>
        <v>49546.425999999999</v>
      </c>
      <c r="D229" s="18" t="str">
        <f t="shared" si="21"/>
        <v>vis</v>
      </c>
      <c r="E229" s="50">
        <f>VLOOKUP(C229,Active!C$21:E$965,3,FALSE)</f>
        <v>5530.0413879498592</v>
      </c>
      <c r="F229" s="20" t="s">
        <v>187</v>
      </c>
      <c r="G229" s="18" t="str">
        <f t="shared" si="22"/>
        <v>49546.426</v>
      </c>
      <c r="H229" s="16">
        <f t="shared" si="23"/>
        <v>5530</v>
      </c>
      <c r="I229" s="51" t="s">
        <v>1005</v>
      </c>
      <c r="J229" s="52" t="s">
        <v>1006</v>
      </c>
      <c r="K229" s="51">
        <v>5530</v>
      </c>
      <c r="L229" s="51" t="s">
        <v>1007</v>
      </c>
      <c r="M229" s="52" t="s">
        <v>218</v>
      </c>
      <c r="N229" s="52"/>
      <c r="O229" s="53" t="s">
        <v>484</v>
      </c>
      <c r="P229" s="53" t="s">
        <v>1008</v>
      </c>
    </row>
    <row r="230" spans="1:16" ht="13.5" thickBot="1" x14ac:dyDescent="0.25">
      <c r="A230" s="16" t="str">
        <f t="shared" si="18"/>
        <v> AOEB 5 </v>
      </c>
      <c r="B230" s="20" t="str">
        <f t="shared" si="19"/>
        <v>I</v>
      </c>
      <c r="C230" s="16">
        <f t="shared" si="20"/>
        <v>49597.633999999998</v>
      </c>
      <c r="D230" s="18" t="str">
        <f t="shared" si="21"/>
        <v>vis</v>
      </c>
      <c r="E230" s="50">
        <f>VLOOKUP(C230,Active!C$21:E$965,3,FALSE)</f>
        <v>5573.0326094812608</v>
      </c>
      <c r="F230" s="20" t="s">
        <v>187</v>
      </c>
      <c r="G230" s="18" t="str">
        <f t="shared" si="22"/>
        <v>49597.634</v>
      </c>
      <c r="H230" s="16">
        <f t="shared" si="23"/>
        <v>5573</v>
      </c>
      <c r="I230" s="51" t="s">
        <v>1009</v>
      </c>
      <c r="J230" s="52" t="s">
        <v>1010</v>
      </c>
      <c r="K230" s="51">
        <v>5573</v>
      </c>
      <c r="L230" s="51" t="s">
        <v>1011</v>
      </c>
      <c r="M230" s="52" t="s">
        <v>218</v>
      </c>
      <c r="N230" s="52"/>
      <c r="O230" s="53" t="s">
        <v>410</v>
      </c>
      <c r="P230" s="53" t="s">
        <v>987</v>
      </c>
    </row>
    <row r="231" spans="1:16" ht="13.5" thickBot="1" x14ac:dyDescent="0.25">
      <c r="A231" s="16" t="str">
        <f t="shared" si="18"/>
        <v> BBS 108 </v>
      </c>
      <c r="B231" s="20" t="str">
        <f t="shared" si="19"/>
        <v>I</v>
      </c>
      <c r="C231" s="16">
        <f t="shared" si="20"/>
        <v>49633.362000000001</v>
      </c>
      <c r="D231" s="18" t="str">
        <f t="shared" si="21"/>
        <v>vis</v>
      </c>
      <c r="E231" s="50">
        <f>VLOOKUP(C231,Active!C$21:E$965,3,FALSE)</f>
        <v>5603.0277345178574</v>
      </c>
      <c r="F231" s="20" t="s">
        <v>187</v>
      </c>
      <c r="G231" s="18" t="str">
        <f t="shared" si="22"/>
        <v>49633.362</v>
      </c>
      <c r="H231" s="16">
        <f t="shared" si="23"/>
        <v>5603</v>
      </c>
      <c r="I231" s="51" t="s">
        <v>1012</v>
      </c>
      <c r="J231" s="52" t="s">
        <v>1013</v>
      </c>
      <c r="K231" s="51">
        <v>5603</v>
      </c>
      <c r="L231" s="51" t="s">
        <v>917</v>
      </c>
      <c r="M231" s="52" t="s">
        <v>218</v>
      </c>
      <c r="N231" s="52"/>
      <c r="O231" s="53" t="s">
        <v>484</v>
      </c>
      <c r="P231" s="53" t="s">
        <v>1014</v>
      </c>
    </row>
    <row r="232" spans="1:16" ht="13.5" thickBot="1" x14ac:dyDescent="0.25">
      <c r="A232" s="16" t="str">
        <f t="shared" si="18"/>
        <v> AOEB 5 </v>
      </c>
      <c r="B232" s="20" t="str">
        <f t="shared" si="19"/>
        <v>I</v>
      </c>
      <c r="C232" s="16">
        <f t="shared" si="20"/>
        <v>49634.559999999998</v>
      </c>
      <c r="D232" s="18" t="str">
        <f t="shared" si="21"/>
        <v>vis</v>
      </c>
      <c r="E232" s="50">
        <f>VLOOKUP(C232,Active!C$21:E$965,3,FALSE)</f>
        <v>5604.0335047763028</v>
      </c>
      <c r="F232" s="20" t="s">
        <v>187</v>
      </c>
      <c r="G232" s="18" t="str">
        <f t="shared" si="22"/>
        <v>49634.560</v>
      </c>
      <c r="H232" s="16">
        <f t="shared" si="23"/>
        <v>5604</v>
      </c>
      <c r="I232" s="51" t="s">
        <v>1015</v>
      </c>
      <c r="J232" s="52" t="s">
        <v>1016</v>
      </c>
      <c r="K232" s="51">
        <v>5604</v>
      </c>
      <c r="L232" s="51" t="s">
        <v>269</v>
      </c>
      <c r="M232" s="52" t="s">
        <v>218</v>
      </c>
      <c r="N232" s="52"/>
      <c r="O232" s="53" t="s">
        <v>1017</v>
      </c>
      <c r="P232" s="53" t="s">
        <v>987</v>
      </c>
    </row>
    <row r="233" spans="1:16" ht="13.5" thickBot="1" x14ac:dyDescent="0.25">
      <c r="A233" s="16" t="str">
        <f t="shared" si="18"/>
        <v> AOEB 5 </v>
      </c>
      <c r="B233" s="20" t="str">
        <f t="shared" si="19"/>
        <v>I</v>
      </c>
      <c r="C233" s="16">
        <f t="shared" si="20"/>
        <v>49928.773000000001</v>
      </c>
      <c r="D233" s="18" t="str">
        <f t="shared" si="21"/>
        <v>vis</v>
      </c>
      <c r="E233" s="50">
        <f>VLOOKUP(C233,Active!C$21:E$965,3,FALSE)</f>
        <v>5851.0374155015515</v>
      </c>
      <c r="F233" s="20" t="s">
        <v>187</v>
      </c>
      <c r="G233" s="18" t="str">
        <f t="shared" si="22"/>
        <v>49928.773</v>
      </c>
      <c r="H233" s="16">
        <f t="shared" si="23"/>
        <v>5851</v>
      </c>
      <c r="I233" s="51" t="s">
        <v>1027</v>
      </c>
      <c r="J233" s="52" t="s">
        <v>1028</v>
      </c>
      <c r="K233" s="51">
        <v>5851</v>
      </c>
      <c r="L233" s="51" t="s">
        <v>1029</v>
      </c>
      <c r="M233" s="52" t="s">
        <v>218</v>
      </c>
      <c r="N233" s="52"/>
      <c r="O233" s="53" t="s">
        <v>410</v>
      </c>
      <c r="P233" s="53" t="s">
        <v>987</v>
      </c>
    </row>
    <row r="234" spans="1:16" ht="13.5" thickBot="1" x14ac:dyDescent="0.25">
      <c r="A234" s="16" t="str">
        <f t="shared" si="18"/>
        <v>BAVM 91 </v>
      </c>
      <c r="B234" s="20" t="str">
        <f t="shared" si="19"/>
        <v>I</v>
      </c>
      <c r="C234" s="16">
        <f t="shared" si="20"/>
        <v>49939.491199999997</v>
      </c>
      <c r="D234" s="18" t="str">
        <f t="shared" si="21"/>
        <v>vis</v>
      </c>
      <c r="E234" s="50">
        <f>VLOOKUP(C234,Active!C$21:E$965,3,FALSE)</f>
        <v>5860.0357851043027</v>
      </c>
      <c r="F234" s="20" t="s">
        <v>187</v>
      </c>
      <c r="G234" s="18" t="str">
        <f t="shared" si="22"/>
        <v>49939.4912</v>
      </c>
      <c r="H234" s="16">
        <f t="shared" si="23"/>
        <v>5860</v>
      </c>
      <c r="I234" s="51" t="s">
        <v>1030</v>
      </c>
      <c r="J234" s="52" t="s">
        <v>1031</v>
      </c>
      <c r="K234" s="51">
        <v>5860</v>
      </c>
      <c r="L234" s="51" t="s">
        <v>1032</v>
      </c>
      <c r="M234" s="52" t="s">
        <v>479</v>
      </c>
      <c r="N234" s="52" t="s">
        <v>1033</v>
      </c>
      <c r="O234" s="53" t="s">
        <v>1034</v>
      </c>
      <c r="P234" s="54" t="s">
        <v>1035</v>
      </c>
    </row>
    <row r="235" spans="1:16" ht="13.5" thickBot="1" x14ac:dyDescent="0.25">
      <c r="A235" s="16" t="str">
        <f t="shared" si="18"/>
        <v> BBS 110 </v>
      </c>
      <c r="B235" s="20" t="str">
        <f t="shared" si="19"/>
        <v>I</v>
      </c>
      <c r="C235" s="16">
        <f t="shared" si="20"/>
        <v>49945.453999999998</v>
      </c>
      <c r="D235" s="18" t="str">
        <f t="shared" si="21"/>
        <v>vis</v>
      </c>
      <c r="E235" s="50">
        <f>VLOOKUP(C235,Active!C$21:E$965,3,FALSE)</f>
        <v>5865.0418008781562</v>
      </c>
      <c r="F235" s="20" t="s">
        <v>187</v>
      </c>
      <c r="G235" s="18" t="str">
        <f t="shared" si="22"/>
        <v>49945.454</v>
      </c>
      <c r="H235" s="16">
        <f t="shared" si="23"/>
        <v>5865</v>
      </c>
      <c r="I235" s="51" t="s">
        <v>1036</v>
      </c>
      <c r="J235" s="52" t="s">
        <v>1037</v>
      </c>
      <c r="K235" s="51">
        <v>5865</v>
      </c>
      <c r="L235" s="51" t="s">
        <v>1038</v>
      </c>
      <c r="M235" s="52" t="s">
        <v>218</v>
      </c>
      <c r="N235" s="52"/>
      <c r="O235" s="53" t="s">
        <v>484</v>
      </c>
      <c r="P235" s="53" t="s">
        <v>1039</v>
      </c>
    </row>
    <row r="236" spans="1:16" ht="13.5" thickBot="1" x14ac:dyDescent="0.25">
      <c r="A236" s="16" t="str">
        <f t="shared" si="18"/>
        <v> AOEB 5 </v>
      </c>
      <c r="B236" s="20" t="str">
        <f t="shared" si="19"/>
        <v>I</v>
      </c>
      <c r="C236" s="16">
        <f t="shared" si="20"/>
        <v>49946.637999999999</v>
      </c>
      <c r="D236" s="18" t="str">
        <f t="shared" si="21"/>
        <v>vis</v>
      </c>
      <c r="E236" s="50">
        <f>VLOOKUP(C236,Active!C$21:E$965,3,FALSE)</f>
        <v>5866.0358175609645</v>
      </c>
      <c r="F236" s="20" t="s">
        <v>187</v>
      </c>
      <c r="G236" s="18" t="str">
        <f t="shared" si="22"/>
        <v>49946.638</v>
      </c>
      <c r="H236" s="16">
        <f t="shared" si="23"/>
        <v>5866</v>
      </c>
      <c r="I236" s="51" t="s">
        <v>1040</v>
      </c>
      <c r="J236" s="52" t="s">
        <v>1041</v>
      </c>
      <c r="K236" s="51">
        <v>5866</v>
      </c>
      <c r="L236" s="51" t="s">
        <v>1042</v>
      </c>
      <c r="M236" s="52" t="s">
        <v>1043</v>
      </c>
      <c r="N236" s="52"/>
      <c r="O236" s="53" t="s">
        <v>826</v>
      </c>
      <c r="P236" s="53" t="s">
        <v>987</v>
      </c>
    </row>
    <row r="237" spans="1:16" ht="13.5" thickBot="1" x14ac:dyDescent="0.25">
      <c r="A237" s="16" t="str">
        <f t="shared" si="18"/>
        <v> BBS 110 </v>
      </c>
      <c r="B237" s="20" t="str">
        <f t="shared" si="19"/>
        <v>I</v>
      </c>
      <c r="C237" s="16">
        <f t="shared" si="20"/>
        <v>50013.343999999997</v>
      </c>
      <c r="D237" s="18" t="str">
        <f t="shared" si="21"/>
        <v>vis</v>
      </c>
      <c r="E237" s="50">
        <f>VLOOKUP(C237,Active!C$21:E$965,3,FALSE)</f>
        <v>5922.038247327283</v>
      </c>
      <c r="F237" s="20" t="s">
        <v>187</v>
      </c>
      <c r="G237" s="18" t="str">
        <f t="shared" si="22"/>
        <v>50013.344</v>
      </c>
      <c r="H237" s="16">
        <f t="shared" si="23"/>
        <v>5922</v>
      </c>
      <c r="I237" s="51" t="s">
        <v>1044</v>
      </c>
      <c r="J237" s="52" t="s">
        <v>1045</v>
      </c>
      <c r="K237" s="51">
        <v>5922</v>
      </c>
      <c r="L237" s="51" t="s">
        <v>1046</v>
      </c>
      <c r="M237" s="52" t="s">
        <v>218</v>
      </c>
      <c r="N237" s="52"/>
      <c r="O237" s="53" t="s">
        <v>484</v>
      </c>
      <c r="P237" s="53" t="s">
        <v>1039</v>
      </c>
    </row>
    <row r="238" spans="1:16" ht="13.5" thickBot="1" x14ac:dyDescent="0.25">
      <c r="A238" s="16" t="str">
        <f t="shared" si="18"/>
        <v> AOEB 5 </v>
      </c>
      <c r="B238" s="20" t="str">
        <f t="shared" si="19"/>
        <v>I</v>
      </c>
      <c r="C238" s="16">
        <f t="shared" si="20"/>
        <v>50033.591999999997</v>
      </c>
      <c r="D238" s="18" t="str">
        <f t="shared" si="21"/>
        <v>vis</v>
      </c>
      <c r="E238" s="50">
        <f>VLOOKUP(C238,Active!C$21:E$965,3,FALSE)</f>
        <v>5939.0372758690692</v>
      </c>
      <c r="F238" s="20" t="s">
        <v>187</v>
      </c>
      <c r="G238" s="18" t="str">
        <f t="shared" si="22"/>
        <v>50033.592</v>
      </c>
      <c r="H238" s="16">
        <f t="shared" si="23"/>
        <v>5939</v>
      </c>
      <c r="I238" s="51" t="s">
        <v>1047</v>
      </c>
      <c r="J238" s="52" t="s">
        <v>1048</v>
      </c>
      <c r="K238" s="51">
        <v>5939</v>
      </c>
      <c r="L238" s="51" t="s">
        <v>200</v>
      </c>
      <c r="M238" s="52" t="s">
        <v>218</v>
      </c>
      <c r="N238" s="52"/>
      <c r="O238" s="53" t="s">
        <v>1049</v>
      </c>
      <c r="P238" s="53" t="s">
        <v>987</v>
      </c>
    </row>
    <row r="239" spans="1:16" ht="13.5" thickBot="1" x14ac:dyDescent="0.25">
      <c r="A239" s="16" t="str">
        <f t="shared" si="18"/>
        <v> BBS 113 </v>
      </c>
      <c r="B239" s="20" t="str">
        <f t="shared" si="19"/>
        <v>I</v>
      </c>
      <c r="C239" s="16">
        <f t="shared" si="20"/>
        <v>50300.411</v>
      </c>
      <c r="D239" s="18" t="str">
        <f t="shared" si="21"/>
        <v>vis</v>
      </c>
      <c r="E239" s="50">
        <f>VLOOKUP(C239,Active!C$21:E$965,3,FALSE)</f>
        <v>6163.0427972287653</v>
      </c>
      <c r="F239" s="20" t="s">
        <v>187</v>
      </c>
      <c r="G239" s="18" t="str">
        <f t="shared" si="22"/>
        <v>50300.411</v>
      </c>
      <c r="H239" s="16">
        <f t="shared" si="23"/>
        <v>6163</v>
      </c>
      <c r="I239" s="51" t="s">
        <v>1050</v>
      </c>
      <c r="J239" s="52" t="s">
        <v>1051</v>
      </c>
      <c r="K239" s="51">
        <v>6163</v>
      </c>
      <c r="L239" s="51" t="s">
        <v>217</v>
      </c>
      <c r="M239" s="52" t="s">
        <v>218</v>
      </c>
      <c r="N239" s="52"/>
      <c r="O239" s="53" t="s">
        <v>484</v>
      </c>
      <c r="P239" s="53" t="s">
        <v>1052</v>
      </c>
    </row>
    <row r="240" spans="1:16" ht="13.5" thickBot="1" x14ac:dyDescent="0.25">
      <c r="A240" s="16" t="str">
        <f t="shared" si="18"/>
        <v> AOEB 5 </v>
      </c>
      <c r="B240" s="20" t="str">
        <f t="shared" si="19"/>
        <v>I</v>
      </c>
      <c r="C240" s="16">
        <f t="shared" si="20"/>
        <v>50301.603000000003</v>
      </c>
      <c r="D240" s="18" t="str">
        <f t="shared" si="21"/>
        <v>vis</v>
      </c>
      <c r="E240" s="50">
        <f>VLOOKUP(C240,Active!C$21:E$965,3,FALSE)</f>
        <v>6164.0435302405131</v>
      </c>
      <c r="F240" s="20" t="s">
        <v>187</v>
      </c>
      <c r="G240" s="18" t="str">
        <f t="shared" si="22"/>
        <v>50301.603</v>
      </c>
      <c r="H240" s="16">
        <f t="shared" si="23"/>
        <v>6164</v>
      </c>
      <c r="I240" s="51" t="s">
        <v>1053</v>
      </c>
      <c r="J240" s="52" t="s">
        <v>1054</v>
      </c>
      <c r="K240" s="51">
        <v>6164</v>
      </c>
      <c r="L240" s="51" t="s">
        <v>275</v>
      </c>
      <c r="M240" s="52" t="s">
        <v>1043</v>
      </c>
      <c r="N240" s="52"/>
      <c r="O240" s="53" t="s">
        <v>826</v>
      </c>
      <c r="P240" s="53" t="s">
        <v>987</v>
      </c>
    </row>
    <row r="241" spans="1:16" ht="13.5" thickBot="1" x14ac:dyDescent="0.25">
      <c r="A241" s="16" t="str">
        <f t="shared" si="18"/>
        <v> AOEB 5 </v>
      </c>
      <c r="B241" s="20" t="str">
        <f t="shared" si="19"/>
        <v>I</v>
      </c>
      <c r="C241" s="16">
        <f t="shared" si="20"/>
        <v>50320.661</v>
      </c>
      <c r="D241" s="18" t="str">
        <f t="shared" si="21"/>
        <v>vis</v>
      </c>
      <c r="E241" s="50">
        <f>VLOOKUP(C241,Active!C$21:E$965,3,FALSE)</f>
        <v>6180.043504852787</v>
      </c>
      <c r="F241" s="20" t="s">
        <v>187</v>
      </c>
      <c r="G241" s="18" t="str">
        <f t="shared" si="22"/>
        <v>50320.661</v>
      </c>
      <c r="H241" s="16">
        <f t="shared" si="23"/>
        <v>6180</v>
      </c>
      <c r="I241" s="51" t="s">
        <v>1055</v>
      </c>
      <c r="J241" s="52" t="s">
        <v>1056</v>
      </c>
      <c r="K241" s="51">
        <v>6180</v>
      </c>
      <c r="L241" s="51" t="s">
        <v>275</v>
      </c>
      <c r="M241" s="52" t="s">
        <v>218</v>
      </c>
      <c r="N241" s="52"/>
      <c r="O241" s="53" t="s">
        <v>682</v>
      </c>
      <c r="P241" s="53" t="s">
        <v>987</v>
      </c>
    </row>
    <row r="242" spans="1:16" ht="13.5" thickBot="1" x14ac:dyDescent="0.25">
      <c r="A242" s="16" t="str">
        <f t="shared" si="18"/>
        <v> BBS 113 </v>
      </c>
      <c r="B242" s="20" t="str">
        <f t="shared" si="19"/>
        <v>I</v>
      </c>
      <c r="C242" s="16">
        <f t="shared" si="20"/>
        <v>50331.379000000001</v>
      </c>
      <c r="D242" s="18" t="str">
        <f t="shared" si="21"/>
        <v>vis</v>
      </c>
      <c r="E242" s="50">
        <f>VLOOKUP(C242,Active!C$21:E$965,3,FALSE)</f>
        <v>6189.0417065473193</v>
      </c>
      <c r="F242" s="20" t="s">
        <v>187</v>
      </c>
      <c r="G242" s="18" t="str">
        <f t="shared" si="22"/>
        <v>50331.379</v>
      </c>
      <c r="H242" s="16">
        <f t="shared" si="23"/>
        <v>6189</v>
      </c>
      <c r="I242" s="51" t="s">
        <v>1057</v>
      </c>
      <c r="J242" s="52" t="s">
        <v>1058</v>
      </c>
      <c r="K242" s="51">
        <v>6189</v>
      </c>
      <c r="L242" s="51" t="s">
        <v>1038</v>
      </c>
      <c r="M242" s="52" t="s">
        <v>218</v>
      </c>
      <c r="N242" s="52"/>
      <c r="O242" s="53" t="s">
        <v>484</v>
      </c>
      <c r="P242" s="53" t="s">
        <v>1052</v>
      </c>
    </row>
    <row r="243" spans="1:16" ht="13.5" thickBot="1" x14ac:dyDescent="0.25">
      <c r="A243" s="16" t="str">
        <f t="shared" si="18"/>
        <v> AOEB 5 </v>
      </c>
      <c r="B243" s="20" t="str">
        <f t="shared" si="19"/>
        <v>I</v>
      </c>
      <c r="C243" s="16">
        <f t="shared" si="20"/>
        <v>50351.627</v>
      </c>
      <c r="D243" s="18" t="str">
        <f t="shared" si="21"/>
        <v>vis</v>
      </c>
      <c r="E243" s="50">
        <f>VLOOKUP(C243,Active!C$21:E$965,3,FALSE)</f>
        <v>6206.0407350891055</v>
      </c>
      <c r="F243" s="20" t="s">
        <v>187</v>
      </c>
      <c r="G243" s="18" t="str">
        <f t="shared" si="22"/>
        <v>50351.627</v>
      </c>
      <c r="H243" s="16">
        <f t="shared" si="23"/>
        <v>6206</v>
      </c>
      <c r="I243" s="51" t="s">
        <v>1059</v>
      </c>
      <c r="J243" s="52" t="s">
        <v>1060</v>
      </c>
      <c r="K243" s="51">
        <v>6206</v>
      </c>
      <c r="L243" s="51" t="s">
        <v>1007</v>
      </c>
      <c r="M243" s="52" t="s">
        <v>218</v>
      </c>
      <c r="N243" s="52"/>
      <c r="O243" s="53" t="s">
        <v>1049</v>
      </c>
      <c r="P243" s="53" t="s">
        <v>987</v>
      </c>
    </row>
    <row r="244" spans="1:16" ht="13.5" thickBot="1" x14ac:dyDescent="0.25">
      <c r="A244" s="16" t="str">
        <f t="shared" si="18"/>
        <v> AOEB 5 </v>
      </c>
      <c r="B244" s="20" t="str">
        <f t="shared" si="19"/>
        <v>I</v>
      </c>
      <c r="C244" s="16">
        <f t="shared" si="20"/>
        <v>50370.682000000001</v>
      </c>
      <c r="D244" s="18" t="str">
        <f t="shared" si="21"/>
        <v>vis</v>
      </c>
      <c r="E244" s="50">
        <f>VLOOKUP(C244,Active!C$21:E$965,3,FALSE)</f>
        <v>6222.0381910780306</v>
      </c>
      <c r="F244" s="20" t="s">
        <v>187</v>
      </c>
      <c r="G244" s="18" t="str">
        <f t="shared" si="22"/>
        <v>50370.682</v>
      </c>
      <c r="H244" s="16">
        <f t="shared" si="23"/>
        <v>6222</v>
      </c>
      <c r="I244" s="51" t="s">
        <v>1061</v>
      </c>
      <c r="J244" s="52" t="s">
        <v>1062</v>
      </c>
      <c r="K244" s="51">
        <v>6222</v>
      </c>
      <c r="L244" s="51" t="s">
        <v>1029</v>
      </c>
      <c r="M244" s="52" t="s">
        <v>218</v>
      </c>
      <c r="N244" s="52"/>
      <c r="O244" s="53" t="s">
        <v>1049</v>
      </c>
      <c r="P244" s="53" t="s">
        <v>987</v>
      </c>
    </row>
    <row r="245" spans="1:16" ht="13.5" thickBot="1" x14ac:dyDescent="0.25">
      <c r="A245" s="16" t="str">
        <f t="shared" si="18"/>
        <v> BBS 113 </v>
      </c>
      <c r="B245" s="20" t="str">
        <f t="shared" si="19"/>
        <v>I</v>
      </c>
      <c r="C245" s="16">
        <f t="shared" si="20"/>
        <v>50387.368999999999</v>
      </c>
      <c r="D245" s="18" t="str">
        <f t="shared" si="21"/>
        <v>vis</v>
      </c>
      <c r="E245" s="50">
        <f>VLOOKUP(C245,Active!C$21:E$965,3,FALSE)</f>
        <v>6236.0476137013402</v>
      </c>
      <c r="F245" s="20" t="s">
        <v>187</v>
      </c>
      <c r="G245" s="18" t="str">
        <f t="shared" si="22"/>
        <v>50387.369</v>
      </c>
      <c r="H245" s="16">
        <f t="shared" si="23"/>
        <v>6236</v>
      </c>
      <c r="I245" s="51" t="s">
        <v>1063</v>
      </c>
      <c r="J245" s="52" t="s">
        <v>1064</v>
      </c>
      <c r="K245" s="51">
        <v>6236</v>
      </c>
      <c r="L245" s="51" t="s">
        <v>211</v>
      </c>
      <c r="M245" s="52" t="s">
        <v>218</v>
      </c>
      <c r="N245" s="52"/>
      <c r="O245" s="53" t="s">
        <v>484</v>
      </c>
      <c r="P245" s="53" t="s">
        <v>1052</v>
      </c>
    </row>
    <row r="246" spans="1:16" ht="13.5" thickBot="1" x14ac:dyDescent="0.25">
      <c r="A246" s="16" t="str">
        <f t="shared" si="18"/>
        <v> BBS 116 </v>
      </c>
      <c r="B246" s="20" t="str">
        <f t="shared" si="19"/>
        <v>I</v>
      </c>
      <c r="C246" s="16">
        <f t="shared" si="20"/>
        <v>50717.315999999999</v>
      </c>
      <c r="D246" s="18" t="str">
        <f t="shared" si="21"/>
        <v>vis</v>
      </c>
      <c r="E246" s="50">
        <f>VLOOKUP(C246,Active!C$21:E$965,3,FALSE)</f>
        <v>6513.0516867098841</v>
      </c>
      <c r="F246" s="20" t="s">
        <v>187</v>
      </c>
      <c r="G246" s="18" t="str">
        <f t="shared" si="22"/>
        <v>50717.316</v>
      </c>
      <c r="H246" s="16">
        <f t="shared" si="23"/>
        <v>6513</v>
      </c>
      <c r="I246" s="51" t="s">
        <v>1065</v>
      </c>
      <c r="J246" s="52" t="s">
        <v>1066</v>
      </c>
      <c r="K246" s="51">
        <v>6513</v>
      </c>
      <c r="L246" s="51" t="s">
        <v>194</v>
      </c>
      <c r="M246" s="52" t="s">
        <v>218</v>
      </c>
      <c r="N246" s="52"/>
      <c r="O246" s="53" t="s">
        <v>484</v>
      </c>
      <c r="P246" s="53" t="s">
        <v>1067</v>
      </c>
    </row>
    <row r="247" spans="1:16" ht="13.5" thickBot="1" x14ac:dyDescent="0.25">
      <c r="A247" s="16" t="str">
        <f t="shared" si="18"/>
        <v> AOEB 5 </v>
      </c>
      <c r="B247" s="20" t="str">
        <f t="shared" si="19"/>
        <v>I</v>
      </c>
      <c r="C247" s="16">
        <f t="shared" si="20"/>
        <v>50725.644</v>
      </c>
      <c r="D247" s="18" t="str">
        <f t="shared" si="21"/>
        <v>vis</v>
      </c>
      <c r="E247" s="50">
        <f>VLOOKUP(C247,Active!C$21:E$965,3,FALSE)</f>
        <v>6520.0433851342241</v>
      </c>
      <c r="F247" s="20" t="s">
        <v>187</v>
      </c>
      <c r="G247" s="18" t="str">
        <f t="shared" si="22"/>
        <v>50725.644</v>
      </c>
      <c r="H247" s="16">
        <f t="shared" si="23"/>
        <v>6520</v>
      </c>
      <c r="I247" s="51" t="s">
        <v>1068</v>
      </c>
      <c r="J247" s="52" t="s">
        <v>1069</v>
      </c>
      <c r="K247" s="51">
        <v>6520</v>
      </c>
      <c r="L247" s="51" t="s">
        <v>275</v>
      </c>
      <c r="M247" s="52" t="s">
        <v>218</v>
      </c>
      <c r="N247" s="52"/>
      <c r="O247" s="53" t="s">
        <v>1049</v>
      </c>
      <c r="P247" s="53" t="s">
        <v>987</v>
      </c>
    </row>
    <row r="248" spans="1:16" ht="13.5" thickBot="1" x14ac:dyDescent="0.25">
      <c r="A248" s="16" t="str">
        <f t="shared" si="18"/>
        <v> AOEB 5 </v>
      </c>
      <c r="B248" s="20" t="str">
        <f t="shared" si="19"/>
        <v>I</v>
      </c>
      <c r="C248" s="16">
        <f t="shared" si="20"/>
        <v>50750.650999999998</v>
      </c>
      <c r="D248" s="18" t="str">
        <f t="shared" si="21"/>
        <v>vis</v>
      </c>
      <c r="E248" s="50">
        <f>VLOOKUP(C248,Active!C$21:E$965,3,FALSE)</f>
        <v>6541.0377898529332</v>
      </c>
      <c r="F248" s="20" t="s">
        <v>187</v>
      </c>
      <c r="G248" s="18" t="str">
        <f t="shared" si="22"/>
        <v>50750.651</v>
      </c>
      <c r="H248" s="16">
        <f t="shared" si="23"/>
        <v>6541</v>
      </c>
      <c r="I248" s="51" t="s">
        <v>1070</v>
      </c>
      <c r="J248" s="52" t="s">
        <v>1071</v>
      </c>
      <c r="K248" s="51">
        <v>6541</v>
      </c>
      <c r="L248" s="51" t="s">
        <v>1029</v>
      </c>
      <c r="M248" s="52" t="s">
        <v>218</v>
      </c>
      <c r="N248" s="52"/>
      <c r="O248" s="53" t="s">
        <v>1049</v>
      </c>
      <c r="P248" s="53" t="s">
        <v>987</v>
      </c>
    </row>
    <row r="249" spans="1:16" ht="13.5" thickBot="1" x14ac:dyDescent="0.25">
      <c r="A249" s="16" t="str">
        <f t="shared" si="18"/>
        <v> BBS 116 </v>
      </c>
      <c r="B249" s="20" t="str">
        <f t="shared" si="19"/>
        <v>I</v>
      </c>
      <c r="C249" s="16">
        <f t="shared" si="20"/>
        <v>50755.425000000003</v>
      </c>
      <c r="D249" s="18" t="str">
        <f t="shared" si="21"/>
        <v>vis</v>
      </c>
      <c r="E249" s="50">
        <f>VLOOKUP(C249,Active!C$21:E$965,3,FALSE)</f>
        <v>6545.0457591466202</v>
      </c>
      <c r="F249" s="20" t="s">
        <v>187</v>
      </c>
      <c r="G249" s="18" t="str">
        <f t="shared" si="22"/>
        <v>50755.425</v>
      </c>
      <c r="H249" s="16">
        <f t="shared" si="23"/>
        <v>6545</v>
      </c>
      <c r="I249" s="51" t="s">
        <v>1072</v>
      </c>
      <c r="J249" s="52" t="s">
        <v>1073</v>
      </c>
      <c r="K249" s="51">
        <v>6545</v>
      </c>
      <c r="L249" s="51" t="s">
        <v>1074</v>
      </c>
      <c r="M249" s="52" t="s">
        <v>218</v>
      </c>
      <c r="N249" s="52"/>
      <c r="O249" s="53" t="s">
        <v>737</v>
      </c>
      <c r="P249" s="53" t="s">
        <v>1067</v>
      </c>
    </row>
    <row r="250" spans="1:16" ht="13.5" thickBot="1" x14ac:dyDescent="0.25">
      <c r="A250" s="16" t="str">
        <f t="shared" si="18"/>
        <v> AOEB 5 </v>
      </c>
      <c r="B250" s="20" t="str">
        <f t="shared" si="19"/>
        <v>I</v>
      </c>
      <c r="C250" s="16">
        <f t="shared" si="20"/>
        <v>51012.712</v>
      </c>
      <c r="D250" s="18" t="str">
        <f t="shared" si="21"/>
        <v>vis</v>
      </c>
      <c r="E250" s="50">
        <f>VLOOKUP(C250,Active!C$21:E$965,3,FALSE)</f>
        <v>6761.0487745768205</v>
      </c>
      <c r="F250" s="20" t="s">
        <v>187</v>
      </c>
      <c r="G250" s="18" t="str">
        <f t="shared" si="22"/>
        <v>51012.712</v>
      </c>
      <c r="H250" s="16">
        <f t="shared" si="23"/>
        <v>6761</v>
      </c>
      <c r="I250" s="51" t="s">
        <v>1075</v>
      </c>
      <c r="J250" s="52" t="s">
        <v>1076</v>
      </c>
      <c r="K250" s="51">
        <v>6761</v>
      </c>
      <c r="L250" s="51" t="s">
        <v>1077</v>
      </c>
      <c r="M250" s="52" t="s">
        <v>218</v>
      </c>
      <c r="N250" s="52"/>
      <c r="O250" s="53" t="s">
        <v>573</v>
      </c>
      <c r="P250" s="53" t="s">
        <v>987</v>
      </c>
    </row>
    <row r="251" spans="1:16" ht="13.5" thickBot="1" x14ac:dyDescent="0.25">
      <c r="A251" s="16" t="str">
        <f t="shared" si="18"/>
        <v> AOEB 5 </v>
      </c>
      <c r="B251" s="20" t="str">
        <f t="shared" si="19"/>
        <v>I</v>
      </c>
      <c r="C251" s="16">
        <f t="shared" si="20"/>
        <v>51074.633000000002</v>
      </c>
      <c r="D251" s="18" t="str">
        <f t="shared" si="21"/>
        <v>vis</v>
      </c>
      <c r="E251" s="50">
        <f>VLOOKUP(C251,Active!C$21:E$965,3,FALSE)</f>
        <v>6813.0340000971701</v>
      </c>
      <c r="F251" s="20" t="s">
        <v>187</v>
      </c>
      <c r="G251" s="18" t="str">
        <f t="shared" si="22"/>
        <v>51074.633</v>
      </c>
      <c r="H251" s="16">
        <f t="shared" si="23"/>
        <v>6813</v>
      </c>
      <c r="I251" s="51" t="s">
        <v>1078</v>
      </c>
      <c r="J251" s="52" t="s">
        <v>1079</v>
      </c>
      <c r="K251" s="51">
        <v>6813</v>
      </c>
      <c r="L251" s="51" t="s">
        <v>269</v>
      </c>
      <c r="M251" s="52" t="s">
        <v>218</v>
      </c>
      <c r="N251" s="52"/>
      <c r="O251" s="53" t="s">
        <v>1080</v>
      </c>
      <c r="P251" s="53" t="s">
        <v>987</v>
      </c>
    </row>
    <row r="252" spans="1:16" ht="13.5" thickBot="1" x14ac:dyDescent="0.25">
      <c r="A252" s="16" t="str">
        <f t="shared" si="18"/>
        <v>BAVM 117 </v>
      </c>
      <c r="B252" s="20" t="str">
        <f t="shared" si="19"/>
        <v>I</v>
      </c>
      <c r="C252" s="16">
        <f t="shared" si="20"/>
        <v>51079.406300000002</v>
      </c>
      <c r="D252" s="18" t="str">
        <f t="shared" si="21"/>
        <v>vis</v>
      </c>
      <c r="E252" s="50">
        <f>VLOOKUP(C252,Active!C$21:E$965,3,FALSE)</f>
        <v>6817.0413817120716</v>
      </c>
      <c r="F252" s="20" t="s">
        <v>187</v>
      </c>
      <c r="G252" s="18" t="str">
        <f t="shared" si="22"/>
        <v>51079.4063</v>
      </c>
      <c r="H252" s="16">
        <f t="shared" si="23"/>
        <v>6817</v>
      </c>
      <c r="I252" s="51" t="s">
        <v>1081</v>
      </c>
      <c r="J252" s="52" t="s">
        <v>1082</v>
      </c>
      <c r="K252" s="51">
        <v>6817</v>
      </c>
      <c r="L252" s="51" t="s">
        <v>1083</v>
      </c>
      <c r="M252" s="52" t="s">
        <v>479</v>
      </c>
      <c r="N252" s="52" t="s">
        <v>1033</v>
      </c>
      <c r="O252" s="53" t="s">
        <v>1034</v>
      </c>
      <c r="P252" s="54" t="s">
        <v>1084</v>
      </c>
    </row>
    <row r="253" spans="1:16" ht="13.5" thickBot="1" x14ac:dyDescent="0.25">
      <c r="A253" s="16" t="str">
        <f t="shared" si="18"/>
        <v> AOEB 5 </v>
      </c>
      <c r="B253" s="20" t="str">
        <f t="shared" si="19"/>
        <v>I</v>
      </c>
      <c r="C253" s="16">
        <f t="shared" si="20"/>
        <v>51080.603000000003</v>
      </c>
      <c r="D253" s="18" t="str">
        <f t="shared" si="21"/>
        <v>vis</v>
      </c>
      <c r="E253" s="50">
        <f>VLOOKUP(C253,Active!C$21:E$965,3,FALSE)</f>
        <v>6818.0460605670678</v>
      </c>
      <c r="F253" s="20" t="s">
        <v>187</v>
      </c>
      <c r="G253" s="18" t="str">
        <f t="shared" si="22"/>
        <v>51080.603</v>
      </c>
      <c r="H253" s="16">
        <f t="shared" si="23"/>
        <v>6818</v>
      </c>
      <c r="I253" s="51" t="s">
        <v>1085</v>
      </c>
      <c r="J253" s="52" t="s">
        <v>1086</v>
      </c>
      <c r="K253" s="51">
        <v>6818</v>
      </c>
      <c r="L253" s="51" t="s">
        <v>1074</v>
      </c>
      <c r="M253" s="52" t="s">
        <v>218</v>
      </c>
      <c r="N253" s="52"/>
      <c r="O253" s="53" t="s">
        <v>1049</v>
      </c>
      <c r="P253" s="53" t="s">
        <v>987</v>
      </c>
    </row>
    <row r="254" spans="1:16" ht="13.5" thickBot="1" x14ac:dyDescent="0.25">
      <c r="A254" s="16" t="str">
        <f t="shared" si="18"/>
        <v> AOEB 5 </v>
      </c>
      <c r="B254" s="20" t="str">
        <f t="shared" si="19"/>
        <v>I</v>
      </c>
      <c r="C254" s="16">
        <f t="shared" si="20"/>
        <v>51099.652999999998</v>
      </c>
      <c r="D254" s="18" t="str">
        <f t="shared" si="21"/>
        <v>vis</v>
      </c>
      <c r="E254" s="50">
        <f>VLOOKUP(C254,Active!C$21:E$965,3,FALSE)</f>
        <v>6834.0393188504022</v>
      </c>
      <c r="F254" s="20" t="s">
        <v>187</v>
      </c>
      <c r="G254" s="18" t="str">
        <f t="shared" si="22"/>
        <v>51099.653</v>
      </c>
      <c r="H254" s="16">
        <f t="shared" si="23"/>
        <v>6834</v>
      </c>
      <c r="I254" s="51" t="s">
        <v>1087</v>
      </c>
      <c r="J254" s="52" t="s">
        <v>1088</v>
      </c>
      <c r="K254" s="51">
        <v>6834</v>
      </c>
      <c r="L254" s="51" t="s">
        <v>248</v>
      </c>
      <c r="M254" s="52" t="s">
        <v>218</v>
      </c>
      <c r="N254" s="52"/>
      <c r="O254" s="53" t="s">
        <v>1049</v>
      </c>
      <c r="P254" s="53" t="s">
        <v>987</v>
      </c>
    </row>
    <row r="255" spans="1:16" ht="13.5" thickBot="1" x14ac:dyDescent="0.25">
      <c r="A255" s="16" t="str">
        <f t="shared" si="18"/>
        <v> AOEB 5 </v>
      </c>
      <c r="B255" s="20" t="str">
        <f t="shared" si="19"/>
        <v>I</v>
      </c>
      <c r="C255" s="16">
        <f t="shared" si="20"/>
        <v>51130.627</v>
      </c>
      <c r="D255" s="18" t="str">
        <f t="shared" si="21"/>
        <v>vis</v>
      </c>
      <c r="E255" s="50">
        <f>VLOOKUP(C255,Active!C$21:E$965,3,FALSE)</f>
        <v>6860.0432654156602</v>
      </c>
      <c r="F255" s="20" t="s">
        <v>187</v>
      </c>
      <c r="G255" s="18" t="str">
        <f t="shared" si="22"/>
        <v>51130.627</v>
      </c>
      <c r="H255" s="16">
        <f t="shared" si="23"/>
        <v>6860</v>
      </c>
      <c r="I255" s="51" t="s">
        <v>1089</v>
      </c>
      <c r="J255" s="52" t="s">
        <v>1090</v>
      </c>
      <c r="K255" s="51">
        <v>6860</v>
      </c>
      <c r="L255" s="51" t="s">
        <v>275</v>
      </c>
      <c r="M255" s="52" t="s">
        <v>218</v>
      </c>
      <c r="N255" s="52"/>
      <c r="O255" s="53" t="s">
        <v>573</v>
      </c>
      <c r="P255" s="53" t="s">
        <v>987</v>
      </c>
    </row>
    <row r="256" spans="1:16" ht="13.5" thickBot="1" x14ac:dyDescent="0.25">
      <c r="A256" s="16" t="str">
        <f t="shared" si="18"/>
        <v> AOEB 5 </v>
      </c>
      <c r="B256" s="20" t="str">
        <f t="shared" si="19"/>
        <v>I</v>
      </c>
      <c r="C256" s="16">
        <f t="shared" si="20"/>
        <v>51136.578999999998</v>
      </c>
      <c r="D256" s="18" t="str">
        <f t="shared" si="21"/>
        <v>vis</v>
      </c>
      <c r="E256" s="50">
        <f>VLOOKUP(C256,Active!C$21:E$965,3,FALSE)</f>
        <v>6865.0402141454451</v>
      </c>
      <c r="F256" s="20" t="s">
        <v>187</v>
      </c>
      <c r="G256" s="18" t="str">
        <f t="shared" si="22"/>
        <v>51136.579</v>
      </c>
      <c r="H256" s="16">
        <f t="shared" si="23"/>
        <v>6865</v>
      </c>
      <c r="I256" s="51" t="s">
        <v>1091</v>
      </c>
      <c r="J256" s="52" t="s">
        <v>1092</v>
      </c>
      <c r="K256" s="51">
        <v>6865</v>
      </c>
      <c r="L256" s="51" t="s">
        <v>968</v>
      </c>
      <c r="M256" s="52" t="s">
        <v>218</v>
      </c>
      <c r="N256" s="52"/>
      <c r="O256" s="53" t="s">
        <v>410</v>
      </c>
      <c r="P256" s="53" t="s">
        <v>987</v>
      </c>
    </row>
    <row r="257" spans="1:16" ht="13.5" thickBot="1" x14ac:dyDescent="0.25">
      <c r="A257" s="16" t="str">
        <f t="shared" si="18"/>
        <v>BAVM 132 </v>
      </c>
      <c r="B257" s="20" t="str">
        <f t="shared" si="19"/>
        <v>I</v>
      </c>
      <c r="C257" s="16">
        <f t="shared" si="20"/>
        <v>51471.285900000003</v>
      </c>
      <c r="D257" s="18" t="str">
        <f t="shared" si="21"/>
        <v>vis</v>
      </c>
      <c r="E257" s="50">
        <f>VLOOKUP(C257,Active!C$21:E$965,3,FALSE)</f>
        <v>7146.0404189179226</v>
      </c>
      <c r="F257" s="20" t="s">
        <v>187</v>
      </c>
      <c r="G257" s="18" t="str">
        <f t="shared" si="22"/>
        <v>51471.2859</v>
      </c>
      <c r="H257" s="16">
        <f t="shared" si="23"/>
        <v>7146</v>
      </c>
      <c r="I257" s="51" t="s">
        <v>1114</v>
      </c>
      <c r="J257" s="52" t="s">
        <v>1115</v>
      </c>
      <c r="K257" s="51">
        <v>7146</v>
      </c>
      <c r="L257" s="51" t="s">
        <v>1116</v>
      </c>
      <c r="M257" s="52" t="s">
        <v>479</v>
      </c>
      <c r="N257" s="52" t="s">
        <v>1117</v>
      </c>
      <c r="O257" s="53" t="s">
        <v>1034</v>
      </c>
      <c r="P257" s="54" t="s">
        <v>1118</v>
      </c>
    </row>
    <row r="258" spans="1:16" ht="13.5" thickBot="1" x14ac:dyDescent="0.25">
      <c r="A258" s="16" t="str">
        <f t="shared" si="18"/>
        <v>BAVM 152 </v>
      </c>
      <c r="B258" s="20" t="str">
        <f t="shared" si="19"/>
        <v>I</v>
      </c>
      <c r="C258" s="16">
        <f t="shared" si="20"/>
        <v>51814.327599999997</v>
      </c>
      <c r="D258" s="18" t="str">
        <f t="shared" si="21"/>
        <v>vis</v>
      </c>
      <c r="E258" s="50">
        <f>VLOOKUP(C258,Active!C$21:E$965,3,FALSE)</f>
        <v>7434.0380309943275</v>
      </c>
      <c r="F258" s="20" t="s">
        <v>187</v>
      </c>
      <c r="G258" s="18" t="str">
        <f t="shared" si="22"/>
        <v>51814.3276</v>
      </c>
      <c r="H258" s="16">
        <f t="shared" si="23"/>
        <v>7434</v>
      </c>
      <c r="I258" s="51" t="s">
        <v>1142</v>
      </c>
      <c r="J258" s="52" t="s">
        <v>1143</v>
      </c>
      <c r="K258" s="51" t="s">
        <v>1144</v>
      </c>
      <c r="L258" s="51" t="s">
        <v>1145</v>
      </c>
      <c r="M258" s="52" t="s">
        <v>479</v>
      </c>
      <c r="N258" s="52" t="s">
        <v>1117</v>
      </c>
      <c r="O258" s="53" t="s">
        <v>1034</v>
      </c>
      <c r="P258" s="54" t="s">
        <v>1146</v>
      </c>
    </row>
    <row r="259" spans="1:16" ht="13.5" thickBot="1" x14ac:dyDescent="0.25">
      <c r="A259" s="16" t="str">
        <f t="shared" si="18"/>
        <v>IBVS 5636 </v>
      </c>
      <c r="B259" s="20" t="str">
        <f t="shared" si="19"/>
        <v>I</v>
      </c>
      <c r="C259" s="16">
        <f t="shared" si="20"/>
        <v>53531.932099999998</v>
      </c>
      <c r="D259" s="18" t="str">
        <f t="shared" si="21"/>
        <v>vis</v>
      </c>
      <c r="E259" s="50">
        <f>VLOOKUP(C259,Active!C$21:E$965,3,FALSE)</f>
        <v>8876.0376318932722</v>
      </c>
      <c r="F259" s="20" t="s">
        <v>187</v>
      </c>
      <c r="G259" s="18" t="str">
        <f t="shared" si="22"/>
        <v>53531.9321</v>
      </c>
      <c r="H259" s="16">
        <f t="shared" si="23"/>
        <v>8876</v>
      </c>
      <c r="I259" s="51" t="s">
        <v>1188</v>
      </c>
      <c r="J259" s="52" t="s">
        <v>1189</v>
      </c>
      <c r="K259" s="51" t="s">
        <v>1190</v>
      </c>
      <c r="L259" s="51" t="s">
        <v>1191</v>
      </c>
      <c r="M259" s="52" t="s">
        <v>479</v>
      </c>
      <c r="N259" s="52" t="s">
        <v>1192</v>
      </c>
      <c r="O259" s="53" t="s">
        <v>1193</v>
      </c>
      <c r="P259" s="54" t="s">
        <v>1194</v>
      </c>
    </row>
    <row r="260" spans="1:16" ht="13.5" thickBot="1" x14ac:dyDescent="0.25">
      <c r="A260" s="16" t="str">
        <f t="shared" si="18"/>
        <v>IBVS 5636 </v>
      </c>
      <c r="B260" s="20" t="str">
        <f t="shared" si="19"/>
        <v>I</v>
      </c>
      <c r="C260" s="16">
        <f t="shared" si="20"/>
        <v>53555.754699999998</v>
      </c>
      <c r="D260" s="18" t="str">
        <f t="shared" si="21"/>
        <v>vis</v>
      </c>
      <c r="E260" s="50">
        <f>VLOOKUP(C260,Active!C$21:E$965,3,FALSE)</f>
        <v>8896.037684112729</v>
      </c>
      <c r="F260" s="20" t="s">
        <v>187</v>
      </c>
      <c r="G260" s="18" t="str">
        <f t="shared" si="22"/>
        <v>53555.7547</v>
      </c>
      <c r="H260" s="16">
        <f t="shared" si="23"/>
        <v>8896</v>
      </c>
      <c r="I260" s="51" t="s">
        <v>1195</v>
      </c>
      <c r="J260" s="52" t="s">
        <v>1196</v>
      </c>
      <c r="K260" s="51" t="s">
        <v>1197</v>
      </c>
      <c r="L260" s="51" t="s">
        <v>1198</v>
      </c>
      <c r="M260" s="52" t="s">
        <v>479</v>
      </c>
      <c r="N260" s="52" t="s">
        <v>1192</v>
      </c>
      <c r="O260" s="53" t="s">
        <v>1193</v>
      </c>
      <c r="P260" s="54" t="s">
        <v>1194</v>
      </c>
    </row>
    <row r="261" spans="1:16" ht="13.5" thickBot="1" x14ac:dyDescent="0.25">
      <c r="A261" s="16" t="str">
        <f t="shared" si="18"/>
        <v>OEJV 0074 </v>
      </c>
      <c r="B261" s="20" t="str">
        <f t="shared" si="19"/>
        <v>I</v>
      </c>
      <c r="C261" s="16">
        <f t="shared" si="20"/>
        <v>53609.355000000003</v>
      </c>
      <c r="D261" s="18" t="str">
        <f t="shared" si="21"/>
        <v>vis</v>
      </c>
      <c r="E261" s="50">
        <f>VLOOKUP(C261,Active!C$21:E$965,3,FALSE)</f>
        <v>8941.0373398588981</v>
      </c>
      <c r="F261" s="20" t="s">
        <v>187</v>
      </c>
      <c r="G261" s="18" t="str">
        <f t="shared" si="22"/>
        <v>53609.35500</v>
      </c>
      <c r="H261" s="16">
        <f t="shared" si="23"/>
        <v>8941</v>
      </c>
      <c r="I261" s="51" t="s">
        <v>1205</v>
      </c>
      <c r="J261" s="52" t="s">
        <v>1206</v>
      </c>
      <c r="K261" s="51" t="s">
        <v>1207</v>
      </c>
      <c r="L261" s="51" t="s">
        <v>1208</v>
      </c>
      <c r="M261" s="52" t="s">
        <v>1043</v>
      </c>
      <c r="N261" s="52" t="s">
        <v>179</v>
      </c>
      <c r="O261" s="53" t="s">
        <v>1209</v>
      </c>
      <c r="P261" s="54" t="s">
        <v>1129</v>
      </c>
    </row>
    <row r="262" spans="1:16" ht="13.5" thickBot="1" x14ac:dyDescent="0.25">
      <c r="A262" s="16" t="str">
        <f t="shared" si="18"/>
        <v>OEJV 0074 </v>
      </c>
      <c r="B262" s="20" t="str">
        <f t="shared" si="19"/>
        <v>I</v>
      </c>
      <c r="C262" s="16">
        <f t="shared" si="20"/>
        <v>53989.328959999999</v>
      </c>
      <c r="D262" s="18" t="str">
        <f t="shared" si="21"/>
        <v>vis</v>
      </c>
      <c r="E262" s="50">
        <f>VLOOKUP(C262,Active!C$21:E$965,3,FALSE)</f>
        <v>9260.0411027577411</v>
      </c>
      <c r="F262" s="20" t="s">
        <v>187</v>
      </c>
      <c r="G262" s="18" t="str">
        <f t="shared" si="22"/>
        <v>53989.32896</v>
      </c>
      <c r="H262" s="16">
        <f t="shared" si="23"/>
        <v>9260</v>
      </c>
      <c r="I262" s="51" t="s">
        <v>1231</v>
      </c>
      <c r="J262" s="52" t="s">
        <v>1232</v>
      </c>
      <c r="K262" s="51" t="s">
        <v>1233</v>
      </c>
      <c r="L262" s="51" t="s">
        <v>1234</v>
      </c>
      <c r="M262" s="52" t="s">
        <v>1043</v>
      </c>
      <c r="N262" s="52" t="s">
        <v>1192</v>
      </c>
      <c r="O262" s="53" t="s">
        <v>1209</v>
      </c>
      <c r="P262" s="54" t="s">
        <v>1129</v>
      </c>
    </row>
    <row r="263" spans="1:16" ht="13.5" thickBot="1" x14ac:dyDescent="0.25">
      <c r="A263" s="16" t="str">
        <f t="shared" si="18"/>
        <v>IBVS 5746 </v>
      </c>
      <c r="B263" s="20" t="str">
        <f t="shared" si="19"/>
        <v>I</v>
      </c>
      <c r="C263" s="16">
        <f t="shared" si="20"/>
        <v>54014.3387</v>
      </c>
      <c r="D263" s="18" t="str">
        <f t="shared" si="21"/>
        <v>vis</v>
      </c>
      <c r="E263" s="50">
        <f>VLOOKUP(C263,Active!C$21:E$965,3,FALSE)</f>
        <v>9281.0378078191152</v>
      </c>
      <c r="F263" s="20" t="s">
        <v>187</v>
      </c>
      <c r="G263" s="18" t="str">
        <f t="shared" si="22"/>
        <v>54014.3387</v>
      </c>
      <c r="H263" s="16">
        <f t="shared" si="23"/>
        <v>9281</v>
      </c>
      <c r="I263" s="51" t="s">
        <v>1239</v>
      </c>
      <c r="J263" s="52" t="s">
        <v>1240</v>
      </c>
      <c r="K263" s="51" t="s">
        <v>1241</v>
      </c>
      <c r="L263" s="51" t="s">
        <v>1242</v>
      </c>
      <c r="M263" s="52" t="s">
        <v>479</v>
      </c>
      <c r="N263" s="52" t="s">
        <v>480</v>
      </c>
      <c r="O263" s="53" t="s">
        <v>1243</v>
      </c>
      <c r="P263" s="54" t="s">
        <v>1244</v>
      </c>
    </row>
    <row r="264" spans="1:16" ht="13.5" thickBot="1" x14ac:dyDescent="0.25">
      <c r="A264" s="16" t="str">
        <f t="shared" si="18"/>
        <v>OEJV 0074 </v>
      </c>
      <c r="B264" s="20" t="str">
        <f t="shared" si="19"/>
        <v>I</v>
      </c>
      <c r="C264" s="16">
        <f t="shared" si="20"/>
        <v>54289.494709999999</v>
      </c>
      <c r="D264" s="18" t="str">
        <f t="shared" si="21"/>
        <v>vis</v>
      </c>
      <c r="E264" s="50">
        <f>VLOOKUP(C264,Active!C$21:E$965,3,FALSE)</f>
        <v>9512.0425918686124</v>
      </c>
      <c r="F264" s="20" t="s">
        <v>187</v>
      </c>
      <c r="G264" s="18" t="str">
        <f t="shared" si="22"/>
        <v>54289.49471</v>
      </c>
      <c r="H264" s="16">
        <f t="shared" si="23"/>
        <v>9512</v>
      </c>
      <c r="I264" s="51" t="s">
        <v>1250</v>
      </c>
      <c r="J264" s="52" t="s">
        <v>1251</v>
      </c>
      <c r="K264" s="51" t="s">
        <v>1252</v>
      </c>
      <c r="L264" s="51" t="s">
        <v>1253</v>
      </c>
      <c r="M264" s="52" t="s">
        <v>1043</v>
      </c>
      <c r="N264" s="52" t="s">
        <v>1192</v>
      </c>
      <c r="O264" s="53" t="s">
        <v>1254</v>
      </c>
      <c r="P264" s="54" t="s">
        <v>1129</v>
      </c>
    </row>
    <row r="265" spans="1:16" ht="26.25" thickBot="1" x14ac:dyDescent="0.25">
      <c r="A265" s="16" t="str">
        <f t="shared" si="18"/>
        <v>JAAVSO 36(2);186 </v>
      </c>
      <c r="B265" s="20" t="str">
        <f t="shared" si="19"/>
        <v>I</v>
      </c>
      <c r="C265" s="16">
        <f t="shared" si="20"/>
        <v>54652.7909</v>
      </c>
      <c r="D265" s="18" t="str">
        <f t="shared" si="21"/>
        <v>vis</v>
      </c>
      <c r="E265" s="50">
        <f>VLOOKUP(C265,Active!C$21:E$965,3,FALSE)</f>
        <v>9817.0446811086604</v>
      </c>
      <c r="F265" s="20" t="s">
        <v>187</v>
      </c>
      <c r="G265" s="18" t="str">
        <f t="shared" si="22"/>
        <v>54652.7909</v>
      </c>
      <c r="H265" s="16">
        <f t="shared" si="23"/>
        <v>9817</v>
      </c>
      <c r="I265" s="51" t="s">
        <v>1279</v>
      </c>
      <c r="J265" s="52" t="s">
        <v>1280</v>
      </c>
      <c r="K265" s="51" t="s">
        <v>1281</v>
      </c>
      <c r="L265" s="51" t="s">
        <v>1282</v>
      </c>
      <c r="M265" s="52" t="s">
        <v>1043</v>
      </c>
      <c r="N265" s="52" t="s">
        <v>1033</v>
      </c>
      <c r="O265" s="53" t="s">
        <v>573</v>
      </c>
      <c r="P265" s="54" t="s">
        <v>1283</v>
      </c>
    </row>
    <row r="266" spans="1:16" ht="13.5" thickBot="1" x14ac:dyDescent="0.25">
      <c r="A266" s="16" t="str">
        <f t="shared" si="18"/>
        <v>JAAVSO 37(1);44 </v>
      </c>
      <c r="B266" s="20" t="str">
        <f t="shared" si="19"/>
        <v>I</v>
      </c>
      <c r="C266" s="16">
        <f t="shared" si="20"/>
        <v>54751.653700000003</v>
      </c>
      <c r="D266" s="18" t="str">
        <f t="shared" si="21"/>
        <v>vis</v>
      </c>
      <c r="E266" s="50">
        <f>VLOOKUP(C266,Active!C$21:E$965,3,FALSE)</f>
        <v>9900.0440666737049</v>
      </c>
      <c r="F266" s="20" t="s">
        <v>187</v>
      </c>
      <c r="G266" s="18" t="str">
        <f t="shared" si="22"/>
        <v>54751.6537</v>
      </c>
      <c r="H266" s="16">
        <f t="shared" si="23"/>
        <v>9900</v>
      </c>
      <c r="I266" s="51" t="s">
        <v>1284</v>
      </c>
      <c r="J266" s="52" t="s">
        <v>1285</v>
      </c>
      <c r="K266" s="51" t="s">
        <v>1286</v>
      </c>
      <c r="L266" s="51" t="s">
        <v>1287</v>
      </c>
      <c r="M266" s="52" t="s">
        <v>1043</v>
      </c>
      <c r="N266" s="52" t="s">
        <v>1099</v>
      </c>
      <c r="O266" s="53" t="s">
        <v>573</v>
      </c>
      <c r="P266" s="54" t="s">
        <v>1288</v>
      </c>
    </row>
    <row r="267" spans="1:16" ht="13.5" thickBot="1" x14ac:dyDescent="0.25">
      <c r="A267" s="16" t="str">
        <f t="shared" ref="A267:A330" si="24">P267</f>
        <v> JAAVSO 38;85 </v>
      </c>
      <c r="B267" s="20" t="str">
        <f t="shared" ref="B267:B330" si="25">IF(H267=INT(H267),"I","II")</f>
        <v>I</v>
      </c>
      <c r="C267" s="16">
        <f t="shared" ref="C267:C330" si="26">1*G267</f>
        <v>55044.672299999998</v>
      </c>
      <c r="D267" s="18" t="str">
        <f t="shared" ref="D267:D330" si="27">VLOOKUP(F267,I$1:J$5,2,FALSE)</f>
        <v>vis</v>
      </c>
      <c r="E267" s="50">
        <f>VLOOKUP(C267,Active!C$21:E$965,3,FALSE)</f>
        <v>10146.045229488522</v>
      </c>
      <c r="F267" s="20" t="s">
        <v>187</v>
      </c>
      <c r="G267" s="18" t="str">
        <f t="shared" ref="G267:G330" si="28">MID(I267,3,LEN(I267)-3)</f>
        <v>55044.6723</v>
      </c>
      <c r="H267" s="16">
        <f t="shared" ref="H267:H330" si="29">1*K267</f>
        <v>10146</v>
      </c>
      <c r="I267" s="51" t="s">
        <v>1289</v>
      </c>
      <c r="J267" s="52" t="s">
        <v>1290</v>
      </c>
      <c r="K267" s="51" t="s">
        <v>1291</v>
      </c>
      <c r="L267" s="51" t="s">
        <v>1292</v>
      </c>
      <c r="M267" s="52" t="s">
        <v>1043</v>
      </c>
      <c r="N267" s="52" t="s">
        <v>1099</v>
      </c>
      <c r="O267" s="53" t="s">
        <v>573</v>
      </c>
      <c r="P267" s="53" t="s">
        <v>1293</v>
      </c>
    </row>
    <row r="268" spans="1:16" ht="13.5" thickBot="1" x14ac:dyDescent="0.25">
      <c r="A268" s="16" t="str">
        <f t="shared" si="24"/>
        <v>IBVS 6007 </v>
      </c>
      <c r="B268" s="20" t="str">
        <f t="shared" si="25"/>
        <v>I</v>
      </c>
      <c r="C268" s="16">
        <f t="shared" si="26"/>
        <v>55049.436139999998</v>
      </c>
      <c r="D268" s="18" t="str">
        <f t="shared" si="27"/>
        <v>vis</v>
      </c>
      <c r="E268" s="50">
        <f>VLOOKUP(C268,Active!C$21:E$965,3,FALSE)</f>
        <v>10150.044669044451</v>
      </c>
      <c r="F268" s="20" t="s">
        <v>187</v>
      </c>
      <c r="G268" s="18" t="str">
        <f t="shared" si="28"/>
        <v>55049.43614</v>
      </c>
      <c r="H268" s="16">
        <f t="shared" si="29"/>
        <v>10150</v>
      </c>
      <c r="I268" s="51" t="s">
        <v>1294</v>
      </c>
      <c r="J268" s="52" t="s">
        <v>1295</v>
      </c>
      <c r="K268" s="51" t="s">
        <v>1296</v>
      </c>
      <c r="L268" s="51" t="s">
        <v>1297</v>
      </c>
      <c r="M268" s="52" t="s">
        <v>1043</v>
      </c>
      <c r="N268" s="52" t="s">
        <v>1298</v>
      </c>
      <c r="O268" s="53" t="s">
        <v>1275</v>
      </c>
      <c r="P268" s="54" t="s">
        <v>1299</v>
      </c>
    </row>
    <row r="269" spans="1:16" ht="13.5" thickBot="1" x14ac:dyDescent="0.25">
      <c r="A269" s="16" t="str">
        <f t="shared" si="24"/>
        <v>IBVS 6007 </v>
      </c>
      <c r="B269" s="20" t="str">
        <f t="shared" si="25"/>
        <v>II</v>
      </c>
      <c r="C269" s="16">
        <f t="shared" si="26"/>
        <v>55054.798629999998</v>
      </c>
      <c r="D269" s="18" t="str">
        <f t="shared" si="27"/>
        <v>vis</v>
      </c>
      <c r="E269" s="50">
        <f>VLOOKUP(C269,Active!C$21:E$965,3,FALSE)</f>
        <v>10154.546699890217</v>
      </c>
      <c r="F269" s="20" t="s">
        <v>187</v>
      </c>
      <c r="G269" s="18" t="str">
        <f t="shared" si="28"/>
        <v>55054.79863</v>
      </c>
      <c r="H269" s="16">
        <f t="shared" si="29"/>
        <v>10154.5</v>
      </c>
      <c r="I269" s="51" t="s">
        <v>1300</v>
      </c>
      <c r="J269" s="52" t="s">
        <v>1301</v>
      </c>
      <c r="K269" s="51" t="s">
        <v>1302</v>
      </c>
      <c r="L269" s="51" t="s">
        <v>1303</v>
      </c>
      <c r="M269" s="52" t="s">
        <v>1043</v>
      </c>
      <c r="N269" s="52" t="s">
        <v>145</v>
      </c>
      <c r="O269" s="53" t="s">
        <v>1304</v>
      </c>
      <c r="P269" s="54" t="s">
        <v>1299</v>
      </c>
    </row>
    <row r="270" spans="1:16" ht="13.5" thickBot="1" x14ac:dyDescent="0.25">
      <c r="A270" s="16" t="str">
        <f t="shared" si="24"/>
        <v>IBVS 6007 </v>
      </c>
      <c r="B270" s="20" t="str">
        <f t="shared" si="25"/>
        <v>I</v>
      </c>
      <c r="C270" s="16">
        <f t="shared" si="26"/>
        <v>55068.495049999998</v>
      </c>
      <c r="D270" s="18" t="str">
        <f t="shared" si="27"/>
        <v>vis</v>
      </c>
      <c r="E270" s="50">
        <f>VLOOKUP(C270,Active!C$21:E$965,3,FALSE)</f>
        <v>10166.045407639145</v>
      </c>
      <c r="F270" s="20" t="s">
        <v>187</v>
      </c>
      <c r="G270" s="18" t="str">
        <f t="shared" si="28"/>
        <v>55068.49505</v>
      </c>
      <c r="H270" s="16">
        <f t="shared" si="29"/>
        <v>10166</v>
      </c>
      <c r="I270" s="51" t="s">
        <v>1305</v>
      </c>
      <c r="J270" s="52" t="s">
        <v>1306</v>
      </c>
      <c r="K270" s="51" t="s">
        <v>1307</v>
      </c>
      <c r="L270" s="51" t="s">
        <v>1308</v>
      </c>
      <c r="M270" s="52" t="s">
        <v>1043</v>
      </c>
      <c r="N270" s="52" t="s">
        <v>1298</v>
      </c>
      <c r="O270" s="53" t="s">
        <v>1275</v>
      </c>
      <c r="P270" s="54" t="s">
        <v>1299</v>
      </c>
    </row>
    <row r="271" spans="1:16" ht="13.5" thickBot="1" x14ac:dyDescent="0.25">
      <c r="A271" s="16" t="str">
        <f t="shared" si="24"/>
        <v> JAAVSO 38;85 </v>
      </c>
      <c r="B271" s="20" t="str">
        <f t="shared" si="25"/>
        <v>I</v>
      </c>
      <c r="C271" s="16">
        <f t="shared" si="26"/>
        <v>55069.686099999999</v>
      </c>
      <c r="D271" s="18" t="str">
        <f t="shared" si="27"/>
        <v>vis</v>
      </c>
      <c r="E271" s="50">
        <f>VLOOKUP(C271,Active!C$21:E$965,3,FALSE)</f>
        <v>10167.045343086829</v>
      </c>
      <c r="F271" s="20" t="s">
        <v>187</v>
      </c>
      <c r="G271" s="18" t="str">
        <f t="shared" si="28"/>
        <v>55069.6861</v>
      </c>
      <c r="H271" s="16">
        <f t="shared" si="29"/>
        <v>10167</v>
      </c>
      <c r="I271" s="51" t="s">
        <v>1309</v>
      </c>
      <c r="J271" s="52" t="s">
        <v>1310</v>
      </c>
      <c r="K271" s="51" t="s">
        <v>1311</v>
      </c>
      <c r="L271" s="51" t="s">
        <v>1312</v>
      </c>
      <c r="M271" s="52" t="s">
        <v>1043</v>
      </c>
      <c r="N271" s="52" t="s">
        <v>1099</v>
      </c>
      <c r="O271" s="53" t="s">
        <v>1313</v>
      </c>
      <c r="P271" s="53" t="s">
        <v>1293</v>
      </c>
    </row>
    <row r="272" spans="1:16" ht="13.5" thickBot="1" x14ac:dyDescent="0.25">
      <c r="A272" s="16" t="str">
        <f t="shared" si="24"/>
        <v>IBVS 6007 </v>
      </c>
      <c r="B272" s="20" t="str">
        <f t="shared" si="25"/>
        <v>II</v>
      </c>
      <c r="C272" s="16">
        <f t="shared" si="26"/>
        <v>55071.476439999999</v>
      </c>
      <c r="D272" s="18" t="str">
        <f t="shared" si="27"/>
        <v>vis</v>
      </c>
      <c r="E272" s="50">
        <f>VLOOKUP(C272,Active!C$21:E$965,3,FALSE)</f>
        <v>10168.548407130662</v>
      </c>
      <c r="F272" s="20" t="s">
        <v>187</v>
      </c>
      <c r="G272" s="18" t="str">
        <f t="shared" si="28"/>
        <v>55071.47644</v>
      </c>
      <c r="H272" s="16">
        <f t="shared" si="29"/>
        <v>10168.5</v>
      </c>
      <c r="I272" s="51" t="s">
        <v>1314</v>
      </c>
      <c r="J272" s="52" t="s">
        <v>1315</v>
      </c>
      <c r="K272" s="51" t="s">
        <v>1316</v>
      </c>
      <c r="L272" s="51" t="s">
        <v>1317</v>
      </c>
      <c r="M272" s="52" t="s">
        <v>1043</v>
      </c>
      <c r="N272" s="52" t="s">
        <v>187</v>
      </c>
      <c r="O272" s="53" t="s">
        <v>1275</v>
      </c>
      <c r="P272" s="54" t="s">
        <v>1299</v>
      </c>
    </row>
    <row r="273" spans="1:16" ht="13.5" thickBot="1" x14ac:dyDescent="0.25">
      <c r="A273" s="16" t="str">
        <f t="shared" si="24"/>
        <v>IBVS 5924 </v>
      </c>
      <c r="B273" s="20" t="str">
        <f t="shared" si="25"/>
        <v>I</v>
      </c>
      <c r="C273" s="16">
        <f t="shared" si="26"/>
        <v>55105.4205</v>
      </c>
      <c r="D273" s="18" t="str">
        <f t="shared" si="27"/>
        <v>vis</v>
      </c>
      <c r="E273" s="50">
        <f>VLOOKUP(C273,Active!C$21:E$965,3,FALSE)</f>
        <v>10197.045841186577</v>
      </c>
      <c r="F273" s="20" t="s">
        <v>187</v>
      </c>
      <c r="G273" s="18" t="str">
        <f t="shared" si="28"/>
        <v>55105.4205</v>
      </c>
      <c r="H273" s="16">
        <f t="shared" si="29"/>
        <v>10197</v>
      </c>
      <c r="I273" s="51" t="s">
        <v>1318</v>
      </c>
      <c r="J273" s="52" t="s">
        <v>1319</v>
      </c>
      <c r="K273" s="51" t="s">
        <v>1320</v>
      </c>
      <c r="L273" s="51" t="s">
        <v>1321</v>
      </c>
      <c r="M273" s="52" t="s">
        <v>1043</v>
      </c>
      <c r="N273" s="52" t="s">
        <v>179</v>
      </c>
      <c r="O273" s="53" t="s">
        <v>1322</v>
      </c>
      <c r="P273" s="54" t="s">
        <v>1323</v>
      </c>
    </row>
    <row r="274" spans="1:16" ht="13.5" thickBot="1" x14ac:dyDescent="0.25">
      <c r="A274" s="16" t="str">
        <f t="shared" si="24"/>
        <v> JAAVSO 40;975 </v>
      </c>
      <c r="B274" s="20" t="str">
        <f t="shared" si="25"/>
        <v>I</v>
      </c>
      <c r="C274" s="16">
        <f t="shared" si="26"/>
        <v>55778.4084</v>
      </c>
      <c r="D274" s="18" t="str">
        <f t="shared" si="27"/>
        <v>vis</v>
      </c>
      <c r="E274" s="50">
        <f>VLOOKUP(C274,Active!C$21:E$965,3,FALSE)</f>
        <v>10762.046854638636</v>
      </c>
      <c r="F274" s="20" t="s">
        <v>187</v>
      </c>
      <c r="G274" s="18" t="str">
        <f t="shared" si="28"/>
        <v>55778.4084</v>
      </c>
      <c r="H274" s="16">
        <f t="shared" si="29"/>
        <v>10762</v>
      </c>
      <c r="I274" s="51" t="s">
        <v>1329</v>
      </c>
      <c r="J274" s="52" t="s">
        <v>1330</v>
      </c>
      <c r="K274" s="51" t="s">
        <v>1331</v>
      </c>
      <c r="L274" s="51" t="s">
        <v>1332</v>
      </c>
      <c r="M274" s="52" t="s">
        <v>1043</v>
      </c>
      <c r="N274" s="52" t="s">
        <v>1192</v>
      </c>
      <c r="O274" s="53" t="s">
        <v>1333</v>
      </c>
      <c r="P274" s="53" t="s">
        <v>1334</v>
      </c>
    </row>
    <row r="275" spans="1:16" ht="13.5" thickBot="1" x14ac:dyDescent="0.25">
      <c r="A275" s="16" t="str">
        <f t="shared" si="24"/>
        <v> JAAVSO 40;975 </v>
      </c>
      <c r="B275" s="20" t="str">
        <f t="shared" si="25"/>
        <v>I</v>
      </c>
      <c r="C275" s="16">
        <f t="shared" si="26"/>
        <v>55792.702499999999</v>
      </c>
      <c r="D275" s="18" t="str">
        <f t="shared" si="27"/>
        <v>vis</v>
      </c>
      <c r="E275" s="50">
        <f>VLOOKUP(C275,Active!C$21:E$965,3,FALSE)</f>
        <v>10774.047339322513</v>
      </c>
      <c r="F275" s="20" t="s">
        <v>187</v>
      </c>
      <c r="G275" s="18" t="str">
        <f t="shared" si="28"/>
        <v>55792.7025</v>
      </c>
      <c r="H275" s="16">
        <f t="shared" si="29"/>
        <v>10774</v>
      </c>
      <c r="I275" s="51" t="s">
        <v>1340</v>
      </c>
      <c r="J275" s="52" t="s">
        <v>1341</v>
      </c>
      <c r="K275" s="51" t="s">
        <v>1342</v>
      </c>
      <c r="L275" s="51" t="s">
        <v>1343</v>
      </c>
      <c r="M275" s="52" t="s">
        <v>1043</v>
      </c>
      <c r="N275" s="52" t="s">
        <v>187</v>
      </c>
      <c r="O275" s="53" t="s">
        <v>1259</v>
      </c>
      <c r="P275" s="53" t="s">
        <v>1334</v>
      </c>
    </row>
    <row r="276" spans="1:16" ht="13.5" thickBot="1" x14ac:dyDescent="0.25">
      <c r="A276" s="16" t="str">
        <f t="shared" si="24"/>
        <v>BAVM 234 </v>
      </c>
      <c r="B276" s="20" t="str">
        <f t="shared" si="25"/>
        <v>I</v>
      </c>
      <c r="C276" s="16">
        <f t="shared" si="26"/>
        <v>56489.5147</v>
      </c>
      <c r="D276" s="18" t="str">
        <f t="shared" si="27"/>
        <v>vis</v>
      </c>
      <c r="E276" s="50">
        <f>VLOOKUP(C276,Active!C$21:E$965,3,FALSE)</f>
        <v>11359.04983221393</v>
      </c>
      <c r="F276" s="20" t="s">
        <v>187</v>
      </c>
      <c r="G276" s="18" t="str">
        <f t="shared" si="28"/>
        <v>56489.5147</v>
      </c>
      <c r="H276" s="16">
        <f t="shared" si="29"/>
        <v>11359</v>
      </c>
      <c r="I276" s="51" t="s">
        <v>1344</v>
      </c>
      <c r="J276" s="52" t="s">
        <v>1345</v>
      </c>
      <c r="K276" s="51" t="s">
        <v>1346</v>
      </c>
      <c r="L276" s="51" t="s">
        <v>1347</v>
      </c>
      <c r="M276" s="52" t="s">
        <v>1043</v>
      </c>
      <c r="N276" s="52" t="s">
        <v>187</v>
      </c>
      <c r="O276" s="53" t="s">
        <v>1348</v>
      </c>
      <c r="P276" s="54" t="s">
        <v>1349</v>
      </c>
    </row>
    <row r="277" spans="1:16" ht="13.5" thickBot="1" x14ac:dyDescent="0.25">
      <c r="A277" s="16" t="str">
        <f t="shared" si="24"/>
        <v>BAVM 232 </v>
      </c>
      <c r="B277" s="20" t="str">
        <f t="shared" si="25"/>
        <v>I</v>
      </c>
      <c r="C277" s="16">
        <f t="shared" si="26"/>
        <v>56489.515200000002</v>
      </c>
      <c r="D277" s="18" t="str">
        <f t="shared" si="27"/>
        <v>vis</v>
      </c>
      <c r="E277" s="50">
        <f>VLOOKUP(C277,Active!C$21:E$965,3,FALSE)</f>
        <v>11359.05025198449</v>
      </c>
      <c r="F277" s="20" t="s">
        <v>187</v>
      </c>
      <c r="G277" s="18" t="str">
        <f t="shared" si="28"/>
        <v>56489.5152</v>
      </c>
      <c r="H277" s="16">
        <f t="shared" si="29"/>
        <v>11359</v>
      </c>
      <c r="I277" s="51" t="s">
        <v>1350</v>
      </c>
      <c r="J277" s="52" t="s">
        <v>1345</v>
      </c>
      <c r="K277" s="51" t="s">
        <v>1346</v>
      </c>
      <c r="L277" s="51" t="s">
        <v>1351</v>
      </c>
      <c r="M277" s="52" t="s">
        <v>1043</v>
      </c>
      <c r="N277" s="52" t="s">
        <v>1117</v>
      </c>
      <c r="O277" s="53" t="s">
        <v>1352</v>
      </c>
      <c r="P277" s="54" t="s">
        <v>1353</v>
      </c>
    </row>
    <row r="278" spans="1:16" ht="13.5" thickBot="1" x14ac:dyDescent="0.25">
      <c r="A278" s="16" t="str">
        <f t="shared" si="24"/>
        <v>BAVM 234 </v>
      </c>
      <c r="B278" s="20" t="str">
        <f t="shared" si="25"/>
        <v>I</v>
      </c>
      <c r="C278" s="16">
        <f t="shared" si="26"/>
        <v>56495.470600000001</v>
      </c>
      <c r="D278" s="18" t="str">
        <f t="shared" si="27"/>
        <v>vis</v>
      </c>
      <c r="E278" s="50">
        <f>VLOOKUP(C278,Active!C$21:E$965,3,FALSE)</f>
        <v>11364.050055154074</v>
      </c>
      <c r="F278" s="20" t="s">
        <v>187</v>
      </c>
      <c r="G278" s="18" t="str">
        <f t="shared" si="28"/>
        <v>56495.4706</v>
      </c>
      <c r="H278" s="16">
        <f t="shared" si="29"/>
        <v>11364</v>
      </c>
      <c r="I278" s="51" t="s">
        <v>1354</v>
      </c>
      <c r="J278" s="52" t="s">
        <v>1355</v>
      </c>
      <c r="K278" s="51">
        <v>11364</v>
      </c>
      <c r="L278" s="51" t="s">
        <v>1356</v>
      </c>
      <c r="M278" s="52" t="s">
        <v>1043</v>
      </c>
      <c r="N278" s="52" t="s">
        <v>1117</v>
      </c>
      <c r="O278" s="53" t="s">
        <v>1352</v>
      </c>
      <c r="P278" s="54" t="s">
        <v>1349</v>
      </c>
    </row>
    <row r="279" spans="1:16" ht="13.5" thickBot="1" x14ac:dyDescent="0.25">
      <c r="A279" s="16" t="str">
        <f t="shared" si="24"/>
        <v> JAAVSO 41;328 </v>
      </c>
      <c r="B279" s="20" t="str">
        <f t="shared" si="25"/>
        <v>I</v>
      </c>
      <c r="C279" s="16">
        <f t="shared" si="26"/>
        <v>56497.852800000001</v>
      </c>
      <c r="D279" s="18" t="str">
        <f t="shared" si="27"/>
        <v>vis</v>
      </c>
      <c r="E279" s="50">
        <f>VLOOKUP(C279,Active!C$21:E$965,3,FALSE)</f>
        <v>11366.050010003553</v>
      </c>
      <c r="F279" s="20" t="s">
        <v>187</v>
      </c>
      <c r="G279" s="18" t="str">
        <f t="shared" si="28"/>
        <v>56497.8528</v>
      </c>
      <c r="H279" s="16">
        <f t="shared" si="29"/>
        <v>11366</v>
      </c>
      <c r="I279" s="51" t="s">
        <v>1357</v>
      </c>
      <c r="J279" s="52" t="s">
        <v>1358</v>
      </c>
      <c r="K279" s="51">
        <v>11366</v>
      </c>
      <c r="L279" s="51" t="s">
        <v>1356</v>
      </c>
      <c r="M279" s="52" t="s">
        <v>1043</v>
      </c>
      <c r="N279" s="52" t="s">
        <v>187</v>
      </c>
      <c r="O279" s="53" t="s">
        <v>573</v>
      </c>
      <c r="P279" s="53" t="s">
        <v>1359</v>
      </c>
    </row>
    <row r="280" spans="1:16" ht="13.5" thickBot="1" x14ac:dyDescent="0.25">
      <c r="A280" s="16" t="str">
        <f t="shared" si="24"/>
        <v>OEJV 0160 </v>
      </c>
      <c r="B280" s="20" t="str">
        <f t="shared" si="25"/>
        <v>I</v>
      </c>
      <c r="C280" s="16">
        <f t="shared" si="26"/>
        <v>56501.41979</v>
      </c>
      <c r="D280" s="18" t="str">
        <f t="shared" si="27"/>
        <v>vis</v>
      </c>
      <c r="E280" s="50">
        <f>VLOOKUP(C280,Active!C$21:E$965,3,FALSE)</f>
        <v>11369.044644773319</v>
      </c>
      <c r="F280" s="20" t="s">
        <v>187</v>
      </c>
      <c r="G280" s="18" t="str">
        <f t="shared" si="28"/>
        <v>56501.41979</v>
      </c>
      <c r="H280" s="16">
        <f t="shared" si="29"/>
        <v>11369</v>
      </c>
      <c r="I280" s="51" t="s">
        <v>1360</v>
      </c>
      <c r="J280" s="52" t="s">
        <v>1361</v>
      </c>
      <c r="K280" s="51">
        <v>11369</v>
      </c>
      <c r="L280" s="51" t="s">
        <v>1362</v>
      </c>
      <c r="M280" s="52" t="s">
        <v>1043</v>
      </c>
      <c r="N280" s="52" t="s">
        <v>179</v>
      </c>
      <c r="O280" s="53" t="s">
        <v>1363</v>
      </c>
      <c r="P280" s="54" t="s">
        <v>1364</v>
      </c>
    </row>
    <row r="281" spans="1:16" ht="13.5" thickBot="1" x14ac:dyDescent="0.25">
      <c r="A281" s="16" t="str">
        <f t="shared" si="24"/>
        <v>BAVM 234 </v>
      </c>
      <c r="B281" s="20" t="str">
        <f t="shared" si="25"/>
        <v>I</v>
      </c>
      <c r="C281" s="16">
        <f t="shared" si="26"/>
        <v>56539.542399999998</v>
      </c>
      <c r="D281" s="18" t="str">
        <f t="shared" si="27"/>
        <v>vis</v>
      </c>
      <c r="E281" s="50">
        <f>VLOOKUP(C281,Active!C$21:E$965,3,FALSE)</f>
        <v>11401.050143364657</v>
      </c>
      <c r="F281" s="20" t="s">
        <v>187</v>
      </c>
      <c r="G281" s="18" t="str">
        <f t="shared" si="28"/>
        <v>56539.5424</v>
      </c>
      <c r="H281" s="16">
        <f t="shared" si="29"/>
        <v>11401</v>
      </c>
      <c r="I281" s="51" t="s">
        <v>1365</v>
      </c>
      <c r="J281" s="52" t="s">
        <v>1366</v>
      </c>
      <c r="K281" s="51">
        <v>11401</v>
      </c>
      <c r="L281" s="51" t="s">
        <v>1367</v>
      </c>
      <c r="M281" s="52" t="s">
        <v>1043</v>
      </c>
      <c r="N281" s="52" t="s">
        <v>1117</v>
      </c>
      <c r="O281" s="53" t="s">
        <v>1352</v>
      </c>
      <c r="P281" s="54" t="s">
        <v>1349</v>
      </c>
    </row>
    <row r="282" spans="1:16" ht="13.5" thickBot="1" x14ac:dyDescent="0.25">
      <c r="A282" s="16" t="str">
        <f t="shared" si="24"/>
        <v>BAVM 238 </v>
      </c>
      <c r="B282" s="20" t="str">
        <f t="shared" si="25"/>
        <v>II</v>
      </c>
      <c r="C282" s="16">
        <f t="shared" si="26"/>
        <v>56841.491300000002</v>
      </c>
      <c r="D282" s="18" t="str">
        <f t="shared" si="27"/>
        <v>vis</v>
      </c>
      <c r="E282" s="50">
        <f>VLOOKUP(C282,Active!C$21:E$965,3,FALSE)</f>
        <v>11654.548660218728</v>
      </c>
      <c r="F282" s="20" t="s">
        <v>187</v>
      </c>
      <c r="G282" s="18" t="str">
        <f t="shared" si="28"/>
        <v>56841.4913</v>
      </c>
      <c r="H282" s="16">
        <f t="shared" si="29"/>
        <v>11654.5</v>
      </c>
      <c r="I282" s="51" t="s">
        <v>1368</v>
      </c>
      <c r="J282" s="52" t="s">
        <v>1369</v>
      </c>
      <c r="K282" s="51">
        <v>11654.5</v>
      </c>
      <c r="L282" s="51" t="s">
        <v>1370</v>
      </c>
      <c r="M282" s="52" t="s">
        <v>1043</v>
      </c>
      <c r="N282" s="52" t="s">
        <v>1117</v>
      </c>
      <c r="O282" s="53" t="s">
        <v>1352</v>
      </c>
      <c r="P282" s="54" t="s">
        <v>1371</v>
      </c>
    </row>
    <row r="283" spans="1:16" ht="13.5" thickBot="1" x14ac:dyDescent="0.25">
      <c r="A283" s="16" t="str">
        <f t="shared" si="24"/>
        <v> AN 261.227 </v>
      </c>
      <c r="B283" s="20" t="str">
        <f t="shared" si="25"/>
        <v>I</v>
      </c>
      <c r="C283" s="16">
        <f t="shared" si="26"/>
        <v>25827.528999999999</v>
      </c>
      <c r="D283" s="18" t="str">
        <f t="shared" si="27"/>
        <v>vis</v>
      </c>
      <c r="E283" s="50">
        <f>VLOOKUP(C283,Active!C$21:E$965,3,FALSE)</f>
        <v>-14382.947899026945</v>
      </c>
      <c r="F283" s="20" t="s">
        <v>187</v>
      </c>
      <c r="G283" s="18" t="str">
        <f t="shared" si="28"/>
        <v>25827.529</v>
      </c>
      <c r="H283" s="16">
        <f t="shared" si="29"/>
        <v>-14383</v>
      </c>
      <c r="I283" s="51" t="s">
        <v>192</v>
      </c>
      <c r="J283" s="52" t="s">
        <v>193</v>
      </c>
      <c r="K283" s="51">
        <v>-14383</v>
      </c>
      <c r="L283" s="51" t="s">
        <v>194</v>
      </c>
      <c r="M283" s="52" t="s">
        <v>195</v>
      </c>
      <c r="N283" s="52"/>
      <c r="O283" s="53" t="s">
        <v>196</v>
      </c>
      <c r="P283" s="53" t="s">
        <v>197</v>
      </c>
    </row>
    <row r="284" spans="1:16" ht="13.5" thickBot="1" x14ac:dyDescent="0.25">
      <c r="A284" s="16" t="str">
        <f t="shared" si="24"/>
        <v> AN 261.227 </v>
      </c>
      <c r="B284" s="20" t="str">
        <f t="shared" si="25"/>
        <v>I</v>
      </c>
      <c r="C284" s="16">
        <f t="shared" si="26"/>
        <v>26238.45</v>
      </c>
      <c r="D284" s="18" t="str">
        <f t="shared" si="27"/>
        <v>vis</v>
      </c>
      <c r="E284" s="50">
        <f>VLOOKUP(C284,Active!C$21:E$965,3,FALSE)</f>
        <v>-14037.962823591362</v>
      </c>
      <c r="F284" s="20" t="s">
        <v>187</v>
      </c>
      <c r="G284" s="18" t="str">
        <f t="shared" si="28"/>
        <v>26238.450</v>
      </c>
      <c r="H284" s="16">
        <f t="shared" si="29"/>
        <v>-14038</v>
      </c>
      <c r="I284" s="51" t="s">
        <v>198</v>
      </c>
      <c r="J284" s="52" t="s">
        <v>199</v>
      </c>
      <c r="K284" s="51">
        <v>-14038</v>
      </c>
      <c r="L284" s="51" t="s">
        <v>200</v>
      </c>
      <c r="M284" s="52" t="s">
        <v>195</v>
      </c>
      <c r="N284" s="52"/>
      <c r="O284" s="53" t="s">
        <v>196</v>
      </c>
      <c r="P284" s="53" t="s">
        <v>197</v>
      </c>
    </row>
    <row r="285" spans="1:16" ht="13.5" thickBot="1" x14ac:dyDescent="0.25">
      <c r="A285" s="16" t="str">
        <f t="shared" si="24"/>
        <v> AN 261.227 </v>
      </c>
      <c r="B285" s="20" t="str">
        <f t="shared" si="25"/>
        <v>I</v>
      </c>
      <c r="C285" s="16">
        <f t="shared" si="26"/>
        <v>27628.518</v>
      </c>
      <c r="D285" s="18" t="str">
        <f t="shared" si="27"/>
        <v>vis</v>
      </c>
      <c r="E285" s="50">
        <f>VLOOKUP(C285,Active!C$21:E$965,3,FALSE)</f>
        <v>-12870.943581837868</v>
      </c>
      <c r="F285" s="20" t="s">
        <v>187</v>
      </c>
      <c r="G285" s="18" t="str">
        <f t="shared" si="28"/>
        <v>27628.518</v>
      </c>
      <c r="H285" s="16">
        <f t="shared" si="29"/>
        <v>-12871</v>
      </c>
      <c r="I285" s="51" t="s">
        <v>201</v>
      </c>
      <c r="J285" s="52" t="s">
        <v>202</v>
      </c>
      <c r="K285" s="51">
        <v>-12871</v>
      </c>
      <c r="L285" s="51" t="s">
        <v>203</v>
      </c>
      <c r="M285" s="52" t="s">
        <v>195</v>
      </c>
      <c r="N285" s="52"/>
      <c r="O285" s="53" t="s">
        <v>196</v>
      </c>
      <c r="P285" s="53" t="s">
        <v>197</v>
      </c>
    </row>
    <row r="286" spans="1:16" ht="13.5" thickBot="1" x14ac:dyDescent="0.25">
      <c r="A286" s="16" t="str">
        <f t="shared" si="24"/>
        <v> MVS 36 </v>
      </c>
      <c r="B286" s="20" t="str">
        <f t="shared" si="25"/>
        <v>I</v>
      </c>
      <c r="C286" s="16">
        <f t="shared" si="26"/>
        <v>27684.558000000001</v>
      </c>
      <c r="D286" s="18" t="str">
        <f t="shared" si="27"/>
        <v>vis</v>
      </c>
      <c r="E286" s="50">
        <f>VLOOKUP(C286,Active!C$21:E$965,3,FALSE)</f>
        <v>-12823.895697627982</v>
      </c>
      <c r="F286" s="20" t="s">
        <v>187</v>
      </c>
      <c r="G286" s="18" t="str">
        <f t="shared" si="28"/>
        <v>27684.558</v>
      </c>
      <c r="H286" s="16">
        <f t="shared" si="29"/>
        <v>-12824</v>
      </c>
      <c r="I286" s="51" t="s">
        <v>204</v>
      </c>
      <c r="J286" s="52" t="s">
        <v>205</v>
      </c>
      <c r="K286" s="51">
        <v>-12824</v>
      </c>
      <c r="L286" s="51" t="s">
        <v>206</v>
      </c>
      <c r="M286" s="52" t="s">
        <v>195</v>
      </c>
      <c r="N286" s="52"/>
      <c r="O286" s="53" t="s">
        <v>207</v>
      </c>
      <c r="P286" s="53" t="s">
        <v>208</v>
      </c>
    </row>
    <row r="287" spans="1:16" ht="13.5" thickBot="1" x14ac:dyDescent="0.25">
      <c r="A287" s="16" t="str">
        <f t="shared" si="24"/>
        <v> AN 261.227 </v>
      </c>
      <c r="B287" s="20" t="str">
        <f t="shared" si="25"/>
        <v>I</v>
      </c>
      <c r="C287" s="16">
        <f t="shared" si="26"/>
        <v>27690.446</v>
      </c>
      <c r="D287" s="18" t="str">
        <f t="shared" si="27"/>
        <v>vis</v>
      </c>
      <c r="E287" s="50">
        <f>VLOOKUP(C287,Active!C$21:E$965,3,FALSE)</f>
        <v>-12818.952479529698</v>
      </c>
      <c r="F287" s="20" t="s">
        <v>187</v>
      </c>
      <c r="G287" s="18" t="str">
        <f t="shared" si="28"/>
        <v>27690.446</v>
      </c>
      <c r="H287" s="16">
        <f t="shared" si="29"/>
        <v>-12819</v>
      </c>
      <c r="I287" s="51" t="s">
        <v>209</v>
      </c>
      <c r="J287" s="52" t="s">
        <v>210</v>
      </c>
      <c r="K287" s="51">
        <v>-12819</v>
      </c>
      <c r="L287" s="51" t="s">
        <v>211</v>
      </c>
      <c r="M287" s="52" t="s">
        <v>195</v>
      </c>
      <c r="N287" s="52"/>
      <c r="O287" s="53" t="s">
        <v>196</v>
      </c>
      <c r="P287" s="53" t="s">
        <v>197</v>
      </c>
    </row>
    <row r="288" spans="1:16" ht="13.5" thickBot="1" x14ac:dyDescent="0.25">
      <c r="A288" s="16" t="str">
        <f t="shared" si="24"/>
        <v> MVS 36 </v>
      </c>
      <c r="B288" s="20" t="str">
        <f t="shared" si="25"/>
        <v>I</v>
      </c>
      <c r="C288" s="16">
        <f t="shared" si="26"/>
        <v>27696.363000000001</v>
      </c>
      <c r="D288" s="18" t="str">
        <f t="shared" si="27"/>
        <v>vis</v>
      </c>
      <c r="E288" s="50">
        <f>VLOOKUP(C288,Active!C$21:E$965,3,FALSE)</f>
        <v>-12813.984914739014</v>
      </c>
      <c r="F288" s="20" t="s">
        <v>187</v>
      </c>
      <c r="G288" s="18" t="str">
        <f t="shared" si="28"/>
        <v>27696.363</v>
      </c>
      <c r="H288" s="16">
        <f t="shared" si="29"/>
        <v>-12814</v>
      </c>
      <c r="I288" s="51" t="s">
        <v>212</v>
      </c>
      <c r="J288" s="52" t="s">
        <v>213</v>
      </c>
      <c r="K288" s="51">
        <v>-12814</v>
      </c>
      <c r="L288" s="51" t="s">
        <v>214</v>
      </c>
      <c r="M288" s="52" t="s">
        <v>195</v>
      </c>
      <c r="N288" s="52"/>
      <c r="O288" s="53" t="s">
        <v>207</v>
      </c>
      <c r="P288" s="53" t="s">
        <v>208</v>
      </c>
    </row>
    <row r="289" spans="1:16" ht="13.5" thickBot="1" x14ac:dyDescent="0.25">
      <c r="A289" s="16" t="str">
        <f t="shared" si="24"/>
        <v> AN 261.227 </v>
      </c>
      <c r="B289" s="20" t="str">
        <f t="shared" si="25"/>
        <v>I</v>
      </c>
      <c r="C289" s="16">
        <f t="shared" si="26"/>
        <v>27983.457999999999</v>
      </c>
      <c r="D289" s="18" t="str">
        <f t="shared" si="27"/>
        <v>vis</v>
      </c>
      <c r="E289" s="50">
        <f>VLOOKUP(C289,Active!C$21:E$965,3,FALSE)</f>
        <v>-12572.956857686255</v>
      </c>
      <c r="F289" s="20" t="s">
        <v>187</v>
      </c>
      <c r="G289" s="18" t="str">
        <f t="shared" si="28"/>
        <v>27983.458</v>
      </c>
      <c r="H289" s="16">
        <f t="shared" si="29"/>
        <v>-12573</v>
      </c>
      <c r="I289" s="51" t="s">
        <v>215</v>
      </c>
      <c r="J289" s="52" t="s">
        <v>216</v>
      </c>
      <c r="K289" s="51">
        <v>-12573</v>
      </c>
      <c r="L289" s="51" t="s">
        <v>217</v>
      </c>
      <c r="M289" s="52" t="s">
        <v>218</v>
      </c>
      <c r="N289" s="52"/>
      <c r="O289" s="53" t="s">
        <v>196</v>
      </c>
      <c r="P289" s="53" t="s">
        <v>197</v>
      </c>
    </row>
    <row r="290" spans="1:16" ht="13.5" thickBot="1" x14ac:dyDescent="0.25">
      <c r="A290" s="16" t="str">
        <f t="shared" si="24"/>
        <v> AN 261.227 </v>
      </c>
      <c r="B290" s="20" t="str">
        <f t="shared" si="25"/>
        <v>I</v>
      </c>
      <c r="C290" s="16">
        <f t="shared" si="26"/>
        <v>27996.564999999999</v>
      </c>
      <c r="D290" s="18" t="str">
        <f t="shared" si="27"/>
        <v>vis</v>
      </c>
      <c r="E290" s="50">
        <f>VLOOKUP(C290,Active!C$21:E$965,3,FALSE)</f>
        <v>-12561.952992262646</v>
      </c>
      <c r="F290" s="20" t="s">
        <v>187</v>
      </c>
      <c r="G290" s="18" t="str">
        <f t="shared" si="28"/>
        <v>27996.565</v>
      </c>
      <c r="H290" s="16">
        <f t="shared" si="29"/>
        <v>-12562</v>
      </c>
      <c r="I290" s="51" t="s">
        <v>219</v>
      </c>
      <c r="J290" s="52" t="s">
        <v>220</v>
      </c>
      <c r="K290" s="51">
        <v>-12562</v>
      </c>
      <c r="L290" s="51" t="s">
        <v>221</v>
      </c>
      <c r="M290" s="52" t="s">
        <v>218</v>
      </c>
      <c r="N290" s="52"/>
      <c r="O290" s="53" t="s">
        <v>196</v>
      </c>
      <c r="P290" s="53" t="s">
        <v>197</v>
      </c>
    </row>
    <row r="291" spans="1:16" ht="13.5" thickBot="1" x14ac:dyDescent="0.25">
      <c r="A291" s="16" t="str">
        <f t="shared" si="24"/>
        <v> CTAD 13 </v>
      </c>
      <c r="B291" s="20" t="str">
        <f t="shared" si="25"/>
        <v>I</v>
      </c>
      <c r="C291" s="16">
        <f t="shared" si="26"/>
        <v>28007.3</v>
      </c>
      <c r="D291" s="18" t="str">
        <f t="shared" si="27"/>
        <v>vis</v>
      </c>
      <c r="E291" s="50">
        <f>VLOOKUP(C291,Active!C$21:E$965,3,FALSE)</f>
        <v>-12552.940518369121</v>
      </c>
      <c r="F291" s="20" t="s">
        <v>187</v>
      </c>
      <c r="G291" s="18" t="str">
        <f t="shared" si="28"/>
        <v>28007.300</v>
      </c>
      <c r="H291" s="16">
        <f t="shared" si="29"/>
        <v>-12553</v>
      </c>
      <c r="I291" s="51" t="s">
        <v>222</v>
      </c>
      <c r="J291" s="52" t="s">
        <v>223</v>
      </c>
      <c r="K291" s="51">
        <v>-12553</v>
      </c>
      <c r="L291" s="51" t="s">
        <v>224</v>
      </c>
      <c r="M291" s="52" t="s">
        <v>218</v>
      </c>
      <c r="N291" s="52"/>
      <c r="O291" s="53" t="s">
        <v>225</v>
      </c>
      <c r="P291" s="53" t="s">
        <v>226</v>
      </c>
    </row>
    <row r="292" spans="1:16" ht="13.5" thickBot="1" x14ac:dyDescent="0.25">
      <c r="A292" s="16" t="str">
        <f t="shared" si="24"/>
        <v> CTAD 13 </v>
      </c>
      <c r="B292" s="20" t="str">
        <f t="shared" si="25"/>
        <v>I</v>
      </c>
      <c r="C292" s="16">
        <f t="shared" si="26"/>
        <v>28014.441999999999</v>
      </c>
      <c r="D292" s="18" t="str">
        <f t="shared" si="27"/>
        <v>vis</v>
      </c>
      <c r="E292" s="50">
        <f>VLOOKUP(C292,Active!C$21:E$965,3,FALSE)</f>
        <v>-12546.944515709825</v>
      </c>
      <c r="F292" s="20" t="s">
        <v>187</v>
      </c>
      <c r="G292" s="18" t="str">
        <f t="shared" si="28"/>
        <v>28014.442</v>
      </c>
      <c r="H292" s="16">
        <f t="shared" si="29"/>
        <v>-12547</v>
      </c>
      <c r="I292" s="51" t="s">
        <v>227</v>
      </c>
      <c r="J292" s="52" t="s">
        <v>228</v>
      </c>
      <c r="K292" s="51">
        <v>-12547</v>
      </c>
      <c r="L292" s="51" t="s">
        <v>229</v>
      </c>
      <c r="M292" s="52" t="s">
        <v>218</v>
      </c>
      <c r="N292" s="52"/>
      <c r="O292" s="53" t="s">
        <v>225</v>
      </c>
      <c r="P292" s="53" t="s">
        <v>226</v>
      </c>
    </row>
    <row r="293" spans="1:16" ht="13.5" thickBot="1" x14ac:dyDescent="0.25">
      <c r="A293" s="16" t="str">
        <f t="shared" si="24"/>
        <v> CTAD 13 </v>
      </c>
      <c r="B293" s="20" t="str">
        <f t="shared" si="25"/>
        <v>I</v>
      </c>
      <c r="C293" s="16">
        <f t="shared" si="26"/>
        <v>28020.396000000001</v>
      </c>
      <c r="D293" s="18" t="str">
        <f t="shared" si="27"/>
        <v>vis</v>
      </c>
      <c r="E293" s="50">
        <f>VLOOKUP(C293,Active!C$21:E$965,3,FALSE)</f>
        <v>-12541.945887897802</v>
      </c>
      <c r="F293" s="20" t="s">
        <v>187</v>
      </c>
      <c r="G293" s="18" t="str">
        <f t="shared" si="28"/>
        <v>28020.396</v>
      </c>
      <c r="H293" s="16">
        <f t="shared" si="29"/>
        <v>-12542</v>
      </c>
      <c r="I293" s="51" t="s">
        <v>230</v>
      </c>
      <c r="J293" s="52" t="s">
        <v>231</v>
      </c>
      <c r="K293" s="51">
        <v>-12542</v>
      </c>
      <c r="L293" s="51" t="s">
        <v>232</v>
      </c>
      <c r="M293" s="52" t="s">
        <v>218</v>
      </c>
      <c r="N293" s="52"/>
      <c r="O293" s="53" t="s">
        <v>225</v>
      </c>
      <c r="P293" s="53" t="s">
        <v>226</v>
      </c>
    </row>
    <row r="294" spans="1:16" ht="13.5" thickBot="1" x14ac:dyDescent="0.25">
      <c r="A294" s="16" t="str">
        <f t="shared" si="24"/>
        <v> CTAD 13 </v>
      </c>
      <c r="B294" s="20" t="str">
        <f t="shared" si="25"/>
        <v>I</v>
      </c>
      <c r="C294" s="16">
        <f t="shared" si="26"/>
        <v>28045.412</v>
      </c>
      <c r="D294" s="18" t="str">
        <f t="shared" si="27"/>
        <v>vis</v>
      </c>
      <c r="E294" s="50">
        <f>VLOOKUP(C294,Active!C$21:E$965,3,FALSE)</f>
        <v>-12520.943927309037</v>
      </c>
      <c r="F294" s="20" t="s">
        <v>187</v>
      </c>
      <c r="G294" s="18" t="str">
        <f t="shared" si="28"/>
        <v>28045.412</v>
      </c>
      <c r="H294" s="16">
        <f t="shared" si="29"/>
        <v>-12521</v>
      </c>
      <c r="I294" s="51" t="s">
        <v>233</v>
      </c>
      <c r="J294" s="52" t="s">
        <v>234</v>
      </c>
      <c r="K294" s="51">
        <v>-12521</v>
      </c>
      <c r="L294" s="51" t="s">
        <v>203</v>
      </c>
      <c r="M294" s="52" t="s">
        <v>218</v>
      </c>
      <c r="N294" s="52"/>
      <c r="O294" s="53" t="s">
        <v>225</v>
      </c>
      <c r="P294" s="53" t="s">
        <v>226</v>
      </c>
    </row>
    <row r="295" spans="1:16" ht="13.5" thickBot="1" x14ac:dyDescent="0.25">
      <c r="A295" s="16" t="str">
        <f t="shared" si="24"/>
        <v> MVS 36 </v>
      </c>
      <c r="B295" s="20" t="str">
        <f t="shared" si="25"/>
        <v>I</v>
      </c>
      <c r="C295" s="16">
        <f t="shared" si="26"/>
        <v>28045.46</v>
      </c>
      <c r="D295" s="18" t="str">
        <f t="shared" si="27"/>
        <v>vis</v>
      </c>
      <c r="E295" s="50">
        <f>VLOOKUP(C295,Active!C$21:E$965,3,FALSE)</f>
        <v>-12520.903629335411</v>
      </c>
      <c r="F295" s="20" t="s">
        <v>187</v>
      </c>
      <c r="G295" s="18" t="str">
        <f t="shared" si="28"/>
        <v>28045.460</v>
      </c>
      <c r="H295" s="16">
        <f t="shared" si="29"/>
        <v>-12521</v>
      </c>
      <c r="I295" s="51" t="s">
        <v>235</v>
      </c>
      <c r="J295" s="52" t="s">
        <v>236</v>
      </c>
      <c r="K295" s="51">
        <v>-12521</v>
      </c>
      <c r="L295" s="51" t="s">
        <v>237</v>
      </c>
      <c r="M295" s="52" t="s">
        <v>195</v>
      </c>
      <c r="N295" s="52"/>
      <c r="O295" s="53" t="s">
        <v>207</v>
      </c>
      <c r="P295" s="53" t="s">
        <v>208</v>
      </c>
    </row>
    <row r="296" spans="1:16" ht="13.5" thickBot="1" x14ac:dyDescent="0.25">
      <c r="A296" s="16" t="str">
        <f t="shared" si="24"/>
        <v> CTAD 13 </v>
      </c>
      <c r="B296" s="20" t="str">
        <f t="shared" si="25"/>
        <v>I</v>
      </c>
      <c r="C296" s="16">
        <f t="shared" si="26"/>
        <v>28051.365000000002</v>
      </c>
      <c r="D296" s="18" t="str">
        <f t="shared" si="27"/>
        <v>vis</v>
      </c>
      <c r="E296" s="50">
        <f>VLOOKUP(C296,Active!C$21:E$965,3,FALSE)</f>
        <v>-12515.946139038131</v>
      </c>
      <c r="F296" s="20" t="s">
        <v>187</v>
      </c>
      <c r="G296" s="18" t="str">
        <f t="shared" si="28"/>
        <v>28051.365</v>
      </c>
      <c r="H296" s="16">
        <f t="shared" si="29"/>
        <v>-12516</v>
      </c>
      <c r="I296" s="51" t="s">
        <v>238</v>
      </c>
      <c r="J296" s="52" t="s">
        <v>239</v>
      </c>
      <c r="K296" s="51">
        <v>-12516</v>
      </c>
      <c r="L296" s="51" t="s">
        <v>232</v>
      </c>
      <c r="M296" s="52" t="s">
        <v>218</v>
      </c>
      <c r="N296" s="52"/>
      <c r="O296" s="53" t="s">
        <v>225</v>
      </c>
      <c r="P296" s="53" t="s">
        <v>226</v>
      </c>
    </row>
    <row r="297" spans="1:16" ht="13.5" thickBot="1" x14ac:dyDescent="0.25">
      <c r="A297" s="16" t="str">
        <f t="shared" si="24"/>
        <v> CTAD 13 </v>
      </c>
      <c r="B297" s="20" t="str">
        <f t="shared" si="25"/>
        <v>I</v>
      </c>
      <c r="C297" s="16">
        <f t="shared" si="26"/>
        <v>28069.236000000001</v>
      </c>
      <c r="D297" s="18" t="str">
        <f t="shared" si="27"/>
        <v>vis</v>
      </c>
      <c r="E297" s="50">
        <f>VLOOKUP(C297,Active!C$21:E$965,3,FALSE)</f>
        <v>-12500.942699732015</v>
      </c>
      <c r="F297" s="20" t="s">
        <v>187</v>
      </c>
      <c r="G297" s="18" t="str">
        <f t="shared" si="28"/>
        <v>28069.236</v>
      </c>
      <c r="H297" s="16">
        <f t="shared" si="29"/>
        <v>-12501</v>
      </c>
      <c r="I297" s="51" t="s">
        <v>240</v>
      </c>
      <c r="J297" s="52" t="s">
        <v>241</v>
      </c>
      <c r="K297" s="51">
        <v>-12501</v>
      </c>
      <c r="L297" s="51" t="s">
        <v>242</v>
      </c>
      <c r="M297" s="52" t="s">
        <v>218</v>
      </c>
      <c r="N297" s="52"/>
      <c r="O297" s="53" t="s">
        <v>225</v>
      </c>
      <c r="P297" s="53" t="s">
        <v>226</v>
      </c>
    </row>
    <row r="298" spans="1:16" ht="13.5" thickBot="1" x14ac:dyDescent="0.25">
      <c r="A298" s="16" t="str">
        <f t="shared" si="24"/>
        <v> MVS 36 </v>
      </c>
      <c r="B298" s="20" t="str">
        <f t="shared" si="25"/>
        <v>I</v>
      </c>
      <c r="C298" s="16">
        <f t="shared" si="26"/>
        <v>28070.383999999998</v>
      </c>
      <c r="D298" s="18" t="str">
        <f t="shared" si="27"/>
        <v>vis</v>
      </c>
      <c r="E298" s="50">
        <f>VLOOKUP(C298,Active!C$21:E$965,3,FALSE)</f>
        <v>-12499.97890652943</v>
      </c>
      <c r="F298" s="20" t="s">
        <v>187</v>
      </c>
      <c r="G298" s="18" t="str">
        <f t="shared" si="28"/>
        <v>28070.384</v>
      </c>
      <c r="H298" s="16">
        <f t="shared" si="29"/>
        <v>-12500</v>
      </c>
      <c r="I298" s="51" t="s">
        <v>243</v>
      </c>
      <c r="J298" s="52" t="s">
        <v>244</v>
      </c>
      <c r="K298" s="51">
        <v>-12500</v>
      </c>
      <c r="L298" s="51" t="s">
        <v>245</v>
      </c>
      <c r="M298" s="52" t="s">
        <v>195</v>
      </c>
      <c r="N298" s="52"/>
      <c r="O298" s="53" t="s">
        <v>207</v>
      </c>
      <c r="P298" s="53" t="s">
        <v>208</v>
      </c>
    </row>
    <row r="299" spans="1:16" ht="13.5" thickBot="1" x14ac:dyDescent="0.25">
      <c r="A299" s="16" t="str">
        <f t="shared" si="24"/>
        <v> MVS 36 </v>
      </c>
      <c r="B299" s="20" t="str">
        <f t="shared" si="25"/>
        <v>I</v>
      </c>
      <c r="C299" s="16">
        <f t="shared" si="26"/>
        <v>28107.330999999998</v>
      </c>
      <c r="D299" s="18" t="str">
        <f t="shared" si="27"/>
        <v>vis</v>
      </c>
      <c r="E299" s="50">
        <f>VLOOKUP(C299,Active!C$21:E$965,3,FALSE)</f>
        <v>-12468.960380870925</v>
      </c>
      <c r="F299" s="20" t="s">
        <v>187</v>
      </c>
      <c r="G299" s="18" t="str">
        <f t="shared" si="28"/>
        <v>28107.331</v>
      </c>
      <c r="H299" s="16">
        <f t="shared" si="29"/>
        <v>-12469</v>
      </c>
      <c r="I299" s="51" t="s">
        <v>246</v>
      </c>
      <c r="J299" s="52" t="s">
        <v>247</v>
      </c>
      <c r="K299" s="51">
        <v>-12469</v>
      </c>
      <c r="L299" s="51" t="s">
        <v>248</v>
      </c>
      <c r="M299" s="52" t="s">
        <v>195</v>
      </c>
      <c r="N299" s="52"/>
      <c r="O299" s="53" t="s">
        <v>207</v>
      </c>
      <c r="P299" s="53" t="s">
        <v>208</v>
      </c>
    </row>
    <row r="300" spans="1:16" ht="13.5" thickBot="1" x14ac:dyDescent="0.25">
      <c r="A300" s="16" t="str">
        <f t="shared" si="24"/>
        <v> CTAD 30 </v>
      </c>
      <c r="B300" s="20" t="str">
        <f t="shared" si="25"/>
        <v>I</v>
      </c>
      <c r="C300" s="16">
        <f t="shared" si="26"/>
        <v>28244.329000000002</v>
      </c>
      <c r="D300" s="18" t="str">
        <f t="shared" si="27"/>
        <v>vis</v>
      </c>
      <c r="E300" s="50">
        <f>VLOOKUP(C300,Active!C$21:E$965,3,FALSE)</f>
        <v>-12353.944926891876</v>
      </c>
      <c r="F300" s="20" t="s">
        <v>187</v>
      </c>
      <c r="G300" s="18" t="str">
        <f t="shared" si="28"/>
        <v>28244.329</v>
      </c>
      <c r="H300" s="16">
        <f t="shared" si="29"/>
        <v>-12354</v>
      </c>
      <c r="I300" s="51" t="s">
        <v>249</v>
      </c>
      <c r="J300" s="52" t="s">
        <v>250</v>
      </c>
      <c r="K300" s="51">
        <v>-12354</v>
      </c>
      <c r="L300" s="51" t="s">
        <v>229</v>
      </c>
      <c r="M300" s="52" t="s">
        <v>218</v>
      </c>
      <c r="N300" s="52"/>
      <c r="O300" s="53" t="s">
        <v>225</v>
      </c>
      <c r="P300" s="53" t="s">
        <v>251</v>
      </c>
    </row>
    <row r="301" spans="1:16" ht="13.5" thickBot="1" x14ac:dyDescent="0.25">
      <c r="A301" s="16" t="str">
        <f t="shared" si="24"/>
        <v> PZ 5.249 </v>
      </c>
      <c r="B301" s="20" t="str">
        <f t="shared" si="25"/>
        <v>I</v>
      </c>
      <c r="C301" s="16">
        <f t="shared" si="26"/>
        <v>28344.387999999999</v>
      </c>
      <c r="D301" s="18" t="str">
        <f t="shared" si="27"/>
        <v>vis</v>
      </c>
      <c r="E301" s="50">
        <f>VLOOKUP(C301,Active!C$21:E$965,3,FALSE)</f>
        <v>-12269.941282242398</v>
      </c>
      <c r="F301" s="20" t="s">
        <v>187</v>
      </c>
      <c r="G301" s="18" t="str">
        <f t="shared" si="28"/>
        <v>28344.388</v>
      </c>
      <c r="H301" s="16">
        <f t="shared" si="29"/>
        <v>-12270</v>
      </c>
      <c r="I301" s="51" t="s">
        <v>252</v>
      </c>
      <c r="J301" s="52" t="s">
        <v>253</v>
      </c>
      <c r="K301" s="51">
        <v>-12270</v>
      </c>
      <c r="L301" s="51" t="s">
        <v>254</v>
      </c>
      <c r="M301" s="52" t="s">
        <v>218</v>
      </c>
      <c r="N301" s="52"/>
      <c r="O301" s="53" t="s">
        <v>255</v>
      </c>
      <c r="P301" s="53" t="s">
        <v>256</v>
      </c>
    </row>
    <row r="302" spans="1:16" ht="13.5" thickBot="1" x14ac:dyDescent="0.25">
      <c r="A302" s="16" t="str">
        <f t="shared" si="24"/>
        <v> CTAD 30 </v>
      </c>
      <c r="B302" s="20" t="str">
        <f t="shared" si="25"/>
        <v>I</v>
      </c>
      <c r="C302" s="16">
        <f t="shared" si="26"/>
        <v>28381.308000000001</v>
      </c>
      <c r="D302" s="18" t="str">
        <f t="shared" si="27"/>
        <v>vis</v>
      </c>
      <c r="E302" s="50">
        <f>VLOOKUP(C302,Active!C$21:E$965,3,FALSE)</f>
        <v>-12238.945424194057</v>
      </c>
      <c r="F302" s="20" t="s">
        <v>187</v>
      </c>
      <c r="G302" s="18" t="str">
        <f t="shared" si="28"/>
        <v>28381.308</v>
      </c>
      <c r="H302" s="16">
        <f t="shared" si="29"/>
        <v>-12239</v>
      </c>
      <c r="I302" s="51" t="s">
        <v>257</v>
      </c>
      <c r="J302" s="52" t="s">
        <v>258</v>
      </c>
      <c r="K302" s="51">
        <v>-12239</v>
      </c>
      <c r="L302" s="51" t="s">
        <v>259</v>
      </c>
      <c r="M302" s="52" t="s">
        <v>218</v>
      </c>
      <c r="N302" s="52"/>
      <c r="O302" s="53" t="s">
        <v>225</v>
      </c>
      <c r="P302" s="53" t="s">
        <v>251</v>
      </c>
    </row>
    <row r="303" spans="1:16" ht="13.5" thickBot="1" x14ac:dyDescent="0.25">
      <c r="A303" s="16" t="str">
        <f t="shared" si="24"/>
        <v> BZ 18.61 </v>
      </c>
      <c r="B303" s="20" t="str">
        <f t="shared" si="25"/>
        <v>I</v>
      </c>
      <c r="C303" s="16">
        <f t="shared" si="26"/>
        <v>28407.512999999999</v>
      </c>
      <c r="D303" s="18" t="str">
        <f t="shared" si="27"/>
        <v>vis</v>
      </c>
      <c r="E303" s="50">
        <f>VLOOKUP(C303,Active!C$21:E$965,3,FALSE)</f>
        <v>-12216.945249216898</v>
      </c>
      <c r="F303" s="20" t="s">
        <v>187</v>
      </c>
      <c r="G303" s="18" t="str">
        <f t="shared" si="28"/>
        <v>28407.513</v>
      </c>
      <c r="H303" s="16">
        <f t="shared" si="29"/>
        <v>-12217</v>
      </c>
      <c r="I303" s="51" t="s">
        <v>260</v>
      </c>
      <c r="J303" s="52" t="s">
        <v>261</v>
      </c>
      <c r="K303" s="51">
        <v>-12217</v>
      </c>
      <c r="L303" s="51" t="s">
        <v>259</v>
      </c>
      <c r="M303" s="52" t="s">
        <v>218</v>
      </c>
      <c r="N303" s="52"/>
      <c r="O303" s="53" t="s">
        <v>262</v>
      </c>
      <c r="P303" s="53" t="s">
        <v>263</v>
      </c>
    </row>
    <row r="304" spans="1:16" ht="13.5" thickBot="1" x14ac:dyDescent="0.25">
      <c r="A304" s="16" t="str">
        <f t="shared" si="24"/>
        <v> MVS 36 </v>
      </c>
      <c r="B304" s="20" t="str">
        <f t="shared" si="25"/>
        <v>I</v>
      </c>
      <c r="C304" s="16">
        <f t="shared" si="26"/>
        <v>29167.467000000001</v>
      </c>
      <c r="D304" s="18" t="str">
        <f t="shared" si="27"/>
        <v>vis</v>
      </c>
      <c r="E304" s="50">
        <f>VLOOKUP(C304,Active!C$21:E$965,3,FALSE)</f>
        <v>-11578.932619009212</v>
      </c>
      <c r="F304" s="20" t="s">
        <v>187</v>
      </c>
      <c r="G304" s="18" t="str">
        <f t="shared" si="28"/>
        <v>29167.467</v>
      </c>
      <c r="H304" s="16">
        <f t="shared" si="29"/>
        <v>-11579</v>
      </c>
      <c r="I304" s="51" t="s">
        <v>264</v>
      </c>
      <c r="J304" s="52" t="s">
        <v>265</v>
      </c>
      <c r="K304" s="51">
        <v>-11579</v>
      </c>
      <c r="L304" s="51" t="s">
        <v>266</v>
      </c>
      <c r="M304" s="52" t="s">
        <v>195</v>
      </c>
      <c r="N304" s="52"/>
      <c r="O304" s="53" t="s">
        <v>207</v>
      </c>
      <c r="P304" s="53" t="s">
        <v>208</v>
      </c>
    </row>
    <row r="305" spans="1:16" ht="13.5" thickBot="1" x14ac:dyDescent="0.25">
      <c r="A305" s="16" t="str">
        <f t="shared" si="24"/>
        <v> MVS 36 </v>
      </c>
      <c r="B305" s="20" t="str">
        <f t="shared" si="25"/>
        <v>I</v>
      </c>
      <c r="C305" s="16">
        <f t="shared" si="26"/>
        <v>30588.440999999999</v>
      </c>
      <c r="D305" s="18" t="str">
        <f t="shared" si="27"/>
        <v>vis</v>
      </c>
      <c r="E305" s="50">
        <f>VLOOKUP(C305,Active!C$21:E$965,3,FALSE)</f>
        <v>-10385.966519486434</v>
      </c>
      <c r="F305" s="20" t="s">
        <v>187</v>
      </c>
      <c r="G305" s="18" t="str">
        <f t="shared" si="28"/>
        <v>30588.441</v>
      </c>
      <c r="H305" s="16">
        <f t="shared" si="29"/>
        <v>-10386</v>
      </c>
      <c r="I305" s="51" t="s">
        <v>267</v>
      </c>
      <c r="J305" s="52" t="s">
        <v>268</v>
      </c>
      <c r="K305" s="51">
        <v>-10386</v>
      </c>
      <c r="L305" s="51" t="s">
        <v>269</v>
      </c>
      <c r="M305" s="52" t="s">
        <v>195</v>
      </c>
      <c r="N305" s="52"/>
      <c r="O305" s="53" t="s">
        <v>207</v>
      </c>
      <c r="P305" s="53" t="s">
        <v>208</v>
      </c>
    </row>
    <row r="306" spans="1:16" ht="13.5" thickBot="1" x14ac:dyDescent="0.25">
      <c r="A306" s="16" t="str">
        <f t="shared" si="24"/>
        <v> MVS 36 </v>
      </c>
      <c r="B306" s="20" t="str">
        <f t="shared" si="25"/>
        <v>I</v>
      </c>
      <c r="C306" s="16">
        <f t="shared" si="26"/>
        <v>30644.437000000002</v>
      </c>
      <c r="D306" s="18" t="str">
        <f t="shared" si="27"/>
        <v>vis</v>
      </c>
      <c r="E306" s="50">
        <f>VLOOKUP(C306,Active!C$21:E$965,3,FALSE)</f>
        <v>-10338.955575085705</v>
      </c>
      <c r="F306" s="20" t="s">
        <v>187</v>
      </c>
      <c r="G306" s="18" t="str">
        <f t="shared" si="28"/>
        <v>30644.437</v>
      </c>
      <c r="H306" s="16">
        <f t="shared" si="29"/>
        <v>-10339</v>
      </c>
      <c r="I306" s="51" t="s">
        <v>270</v>
      </c>
      <c r="J306" s="52" t="s">
        <v>271</v>
      </c>
      <c r="K306" s="51">
        <v>-10339</v>
      </c>
      <c r="L306" s="51" t="s">
        <v>272</v>
      </c>
      <c r="M306" s="52" t="s">
        <v>195</v>
      </c>
      <c r="N306" s="52"/>
      <c r="O306" s="53" t="s">
        <v>207</v>
      </c>
      <c r="P306" s="53" t="s">
        <v>208</v>
      </c>
    </row>
    <row r="307" spans="1:16" ht="13.5" thickBot="1" x14ac:dyDescent="0.25">
      <c r="A307" s="16" t="str">
        <f t="shared" si="24"/>
        <v> IODE 4.2.10 </v>
      </c>
      <c r="B307" s="20" t="str">
        <f t="shared" si="25"/>
        <v>I</v>
      </c>
      <c r="C307" s="16">
        <f t="shared" si="26"/>
        <v>31292.409</v>
      </c>
      <c r="D307" s="18" t="str">
        <f t="shared" si="27"/>
        <v>vis</v>
      </c>
      <c r="E307" s="50">
        <f>VLOOKUP(C307,Active!C$21:E$965,3,FALSE)</f>
        <v>-9794.956438268302</v>
      </c>
      <c r="F307" s="20" t="s">
        <v>187</v>
      </c>
      <c r="G307" s="18" t="str">
        <f t="shared" si="28"/>
        <v>31292.409</v>
      </c>
      <c r="H307" s="16">
        <f t="shared" si="29"/>
        <v>-9795</v>
      </c>
      <c r="I307" s="51" t="s">
        <v>273</v>
      </c>
      <c r="J307" s="52" t="s">
        <v>274</v>
      </c>
      <c r="K307" s="51">
        <v>-9795</v>
      </c>
      <c r="L307" s="51" t="s">
        <v>275</v>
      </c>
      <c r="M307" s="52" t="s">
        <v>218</v>
      </c>
      <c r="N307" s="52"/>
      <c r="O307" s="53" t="s">
        <v>276</v>
      </c>
      <c r="P307" s="53" t="s">
        <v>277</v>
      </c>
    </row>
    <row r="308" spans="1:16" ht="13.5" thickBot="1" x14ac:dyDescent="0.25">
      <c r="A308" s="16" t="str">
        <f t="shared" si="24"/>
        <v> AJ 67.462 </v>
      </c>
      <c r="B308" s="20" t="str">
        <f t="shared" si="25"/>
        <v>I</v>
      </c>
      <c r="C308" s="16">
        <f t="shared" si="26"/>
        <v>34535.836000000003</v>
      </c>
      <c r="D308" s="18" t="str">
        <f t="shared" si="27"/>
        <v>vis</v>
      </c>
      <c r="E308" s="50">
        <f>VLOOKUP(C308,Active!C$21:E$965,3,FALSE)</f>
        <v>-7071.9661110160951</v>
      </c>
      <c r="F308" s="20" t="s">
        <v>187</v>
      </c>
      <c r="G308" s="18" t="str">
        <f t="shared" si="28"/>
        <v>34535.836</v>
      </c>
      <c r="H308" s="16">
        <f t="shared" si="29"/>
        <v>-7072</v>
      </c>
      <c r="I308" s="51" t="s">
        <v>278</v>
      </c>
      <c r="J308" s="52" t="s">
        <v>279</v>
      </c>
      <c r="K308" s="51">
        <v>-7072</v>
      </c>
      <c r="L308" s="51" t="s">
        <v>269</v>
      </c>
      <c r="M308" s="52" t="s">
        <v>189</v>
      </c>
      <c r="N308" s="52"/>
      <c r="O308" s="53" t="s">
        <v>190</v>
      </c>
      <c r="P308" s="53" t="s">
        <v>191</v>
      </c>
    </row>
    <row r="309" spans="1:16" ht="13.5" thickBot="1" x14ac:dyDescent="0.25">
      <c r="A309" s="16" t="str">
        <f t="shared" si="24"/>
        <v> MVS 243 </v>
      </c>
      <c r="B309" s="20" t="str">
        <f t="shared" si="25"/>
        <v>I</v>
      </c>
      <c r="C309" s="16">
        <f t="shared" si="26"/>
        <v>35337.453999999998</v>
      </c>
      <c r="D309" s="18" t="str">
        <f t="shared" si="27"/>
        <v>vis</v>
      </c>
      <c r="E309" s="50">
        <f>VLOOKUP(C309,Active!C$21:E$965,3,FALSE)</f>
        <v>-6398.9748396999094</v>
      </c>
      <c r="F309" s="20" t="s">
        <v>187</v>
      </c>
      <c r="G309" s="18" t="str">
        <f t="shared" si="28"/>
        <v>35337.454</v>
      </c>
      <c r="H309" s="16">
        <f t="shared" si="29"/>
        <v>-6399</v>
      </c>
      <c r="I309" s="51" t="s">
        <v>280</v>
      </c>
      <c r="J309" s="52" t="s">
        <v>281</v>
      </c>
      <c r="K309" s="51">
        <v>-6399</v>
      </c>
      <c r="L309" s="51" t="s">
        <v>282</v>
      </c>
      <c r="M309" s="52" t="s">
        <v>218</v>
      </c>
      <c r="N309" s="52"/>
      <c r="O309" s="53" t="s">
        <v>283</v>
      </c>
      <c r="P309" s="53" t="s">
        <v>284</v>
      </c>
    </row>
    <row r="310" spans="1:16" ht="13.5" thickBot="1" x14ac:dyDescent="0.25">
      <c r="A310" s="16" t="str">
        <f t="shared" si="24"/>
        <v> MVS 3.120 </v>
      </c>
      <c r="B310" s="20" t="str">
        <f t="shared" si="25"/>
        <v>I</v>
      </c>
      <c r="C310" s="16">
        <f t="shared" si="26"/>
        <v>35967.572</v>
      </c>
      <c r="D310" s="18" t="str">
        <f t="shared" si="27"/>
        <v>vis</v>
      </c>
      <c r="E310" s="50">
        <f>VLOOKUP(C310,Active!C$21:E$965,3,FALSE)</f>
        <v>-5869.9648699896279</v>
      </c>
      <c r="F310" s="20" t="s">
        <v>187</v>
      </c>
      <c r="G310" s="18" t="str">
        <f t="shared" si="28"/>
        <v>35967.572</v>
      </c>
      <c r="H310" s="16">
        <f t="shared" si="29"/>
        <v>-5870</v>
      </c>
      <c r="I310" s="51" t="s">
        <v>285</v>
      </c>
      <c r="J310" s="52" t="s">
        <v>286</v>
      </c>
      <c r="K310" s="51">
        <v>-5870</v>
      </c>
      <c r="L310" s="51" t="s">
        <v>287</v>
      </c>
      <c r="M310" s="52" t="s">
        <v>195</v>
      </c>
      <c r="N310" s="52"/>
      <c r="O310" s="53" t="s">
        <v>288</v>
      </c>
      <c r="P310" s="53" t="s">
        <v>289</v>
      </c>
    </row>
    <row r="311" spans="1:16" ht="13.5" thickBot="1" x14ac:dyDescent="0.25">
      <c r="A311" s="16" t="str">
        <f t="shared" si="24"/>
        <v> MVS 3.120 </v>
      </c>
      <c r="B311" s="20" t="str">
        <f t="shared" si="25"/>
        <v>I</v>
      </c>
      <c r="C311" s="16">
        <f t="shared" si="26"/>
        <v>36023.504999999997</v>
      </c>
      <c r="D311" s="18" t="str">
        <f t="shared" si="27"/>
        <v>vis</v>
      </c>
      <c r="E311" s="50">
        <f>VLOOKUP(C311,Active!C$21:E$965,3,FALSE)</f>
        <v>-5823.0068166792889</v>
      </c>
      <c r="F311" s="20" t="s">
        <v>187</v>
      </c>
      <c r="G311" s="18" t="str">
        <f t="shared" si="28"/>
        <v>36023.505</v>
      </c>
      <c r="H311" s="16">
        <f t="shared" si="29"/>
        <v>-5823</v>
      </c>
      <c r="I311" s="51" t="s">
        <v>290</v>
      </c>
      <c r="J311" s="52" t="s">
        <v>291</v>
      </c>
      <c r="K311" s="51">
        <v>-5823</v>
      </c>
      <c r="L311" s="51" t="s">
        <v>292</v>
      </c>
      <c r="M311" s="52" t="s">
        <v>195</v>
      </c>
      <c r="N311" s="52"/>
      <c r="O311" s="53" t="s">
        <v>288</v>
      </c>
      <c r="P311" s="53" t="s">
        <v>289</v>
      </c>
    </row>
    <row r="312" spans="1:16" ht="13.5" thickBot="1" x14ac:dyDescent="0.25">
      <c r="A312" s="16" t="str">
        <f t="shared" si="24"/>
        <v> MVS 3.120 </v>
      </c>
      <c r="B312" s="20" t="str">
        <f t="shared" si="25"/>
        <v>I</v>
      </c>
      <c r="C312" s="16">
        <f t="shared" si="26"/>
        <v>36397.523000000001</v>
      </c>
      <c r="D312" s="18" t="str">
        <f t="shared" si="27"/>
        <v>vis</v>
      </c>
      <c r="E312" s="50">
        <f>VLOOKUP(C312,Active!C$21:E$965,3,FALSE)</f>
        <v>-5509.0033270930508</v>
      </c>
      <c r="F312" s="20" t="s">
        <v>187</v>
      </c>
      <c r="G312" s="18" t="str">
        <f t="shared" si="28"/>
        <v>36397.523</v>
      </c>
      <c r="H312" s="16">
        <f t="shared" si="29"/>
        <v>-5509</v>
      </c>
      <c r="I312" s="51" t="s">
        <v>293</v>
      </c>
      <c r="J312" s="52" t="s">
        <v>294</v>
      </c>
      <c r="K312" s="51">
        <v>-5509</v>
      </c>
      <c r="L312" s="51" t="s">
        <v>295</v>
      </c>
      <c r="M312" s="52" t="s">
        <v>195</v>
      </c>
      <c r="N312" s="52"/>
      <c r="O312" s="53" t="s">
        <v>288</v>
      </c>
      <c r="P312" s="53" t="s">
        <v>289</v>
      </c>
    </row>
    <row r="313" spans="1:16" ht="13.5" thickBot="1" x14ac:dyDescent="0.25">
      <c r="A313" s="16" t="str">
        <f t="shared" si="24"/>
        <v> MVS 3.120 </v>
      </c>
      <c r="B313" s="20" t="str">
        <f t="shared" si="25"/>
        <v>I</v>
      </c>
      <c r="C313" s="16">
        <f t="shared" si="26"/>
        <v>36434.480000000003</v>
      </c>
      <c r="D313" s="18" t="str">
        <f t="shared" si="27"/>
        <v>vis</v>
      </c>
      <c r="E313" s="50">
        <f>VLOOKUP(C313,Active!C$21:E$965,3,FALSE)</f>
        <v>-5477.976406023372</v>
      </c>
      <c r="F313" s="20" t="s">
        <v>187</v>
      </c>
      <c r="G313" s="18" t="str">
        <f t="shared" si="28"/>
        <v>36434.480</v>
      </c>
      <c r="H313" s="16">
        <f t="shared" si="29"/>
        <v>-5478</v>
      </c>
      <c r="I313" s="51" t="s">
        <v>296</v>
      </c>
      <c r="J313" s="52" t="s">
        <v>297</v>
      </c>
      <c r="K313" s="51">
        <v>-5478</v>
      </c>
      <c r="L313" s="51" t="s">
        <v>298</v>
      </c>
      <c r="M313" s="52" t="s">
        <v>195</v>
      </c>
      <c r="N313" s="52"/>
      <c r="O313" s="53" t="s">
        <v>288</v>
      </c>
      <c r="P313" s="53" t="s">
        <v>289</v>
      </c>
    </row>
    <row r="314" spans="1:16" ht="13.5" thickBot="1" x14ac:dyDescent="0.25">
      <c r="A314" s="16" t="str">
        <f t="shared" si="24"/>
        <v> MVS 3.120 </v>
      </c>
      <c r="B314" s="20" t="str">
        <f t="shared" si="25"/>
        <v>I</v>
      </c>
      <c r="C314" s="16">
        <f t="shared" si="26"/>
        <v>36808.455000000002</v>
      </c>
      <c r="D314" s="18" t="str">
        <f t="shared" si="27"/>
        <v>vis</v>
      </c>
      <c r="E314" s="50">
        <f>VLOOKUP(C314,Active!C$21:E$965,3,FALSE)</f>
        <v>-5164.0090167051785</v>
      </c>
      <c r="F314" s="20" t="s">
        <v>187</v>
      </c>
      <c r="G314" s="18" t="str">
        <f t="shared" si="28"/>
        <v>36808.455</v>
      </c>
      <c r="H314" s="16">
        <f t="shared" si="29"/>
        <v>-5164</v>
      </c>
      <c r="I314" s="51" t="s">
        <v>299</v>
      </c>
      <c r="J314" s="52" t="s">
        <v>300</v>
      </c>
      <c r="K314" s="51">
        <v>-5164</v>
      </c>
      <c r="L314" s="51" t="s">
        <v>301</v>
      </c>
      <c r="M314" s="52" t="s">
        <v>195</v>
      </c>
      <c r="N314" s="52"/>
      <c r="O314" s="53" t="s">
        <v>288</v>
      </c>
      <c r="P314" s="53" t="s">
        <v>289</v>
      </c>
    </row>
    <row r="315" spans="1:16" ht="13.5" thickBot="1" x14ac:dyDescent="0.25">
      <c r="A315" s="16" t="str">
        <f t="shared" si="24"/>
        <v> MVS 3.120 </v>
      </c>
      <c r="B315" s="20" t="str">
        <f t="shared" si="25"/>
        <v>I</v>
      </c>
      <c r="C315" s="16">
        <f t="shared" si="26"/>
        <v>36814.425000000003</v>
      </c>
      <c r="D315" s="18" t="str">
        <f t="shared" si="27"/>
        <v>vis</v>
      </c>
      <c r="E315" s="50">
        <f>VLOOKUP(C315,Active!C$21:E$965,3,FALSE)</f>
        <v>-5158.9969562352808</v>
      </c>
      <c r="F315" s="20" t="s">
        <v>187</v>
      </c>
      <c r="G315" s="18" t="str">
        <f t="shared" si="28"/>
        <v>36814.425</v>
      </c>
      <c r="H315" s="16">
        <f t="shared" si="29"/>
        <v>-5159</v>
      </c>
      <c r="I315" s="51" t="s">
        <v>302</v>
      </c>
      <c r="J315" s="52" t="s">
        <v>303</v>
      </c>
      <c r="K315" s="51">
        <v>-5159</v>
      </c>
      <c r="L315" s="51" t="s">
        <v>304</v>
      </c>
      <c r="M315" s="52" t="s">
        <v>195</v>
      </c>
      <c r="N315" s="52"/>
      <c r="O315" s="53" t="s">
        <v>288</v>
      </c>
      <c r="P315" s="53" t="s">
        <v>289</v>
      </c>
    </row>
    <row r="316" spans="1:16" ht="13.5" thickBot="1" x14ac:dyDescent="0.25">
      <c r="A316" s="16" t="str">
        <f t="shared" si="24"/>
        <v> MVS 3.120 </v>
      </c>
      <c r="B316" s="20" t="str">
        <f t="shared" si="25"/>
        <v>I</v>
      </c>
      <c r="C316" s="16">
        <f t="shared" si="26"/>
        <v>37543.398999999998</v>
      </c>
      <c r="D316" s="18" t="str">
        <f t="shared" si="27"/>
        <v>vis</v>
      </c>
      <c r="E316" s="50">
        <f>VLOOKUP(C316,Active!C$21:E$965,3,FALSE)</f>
        <v>-4546.9933098395604</v>
      </c>
      <c r="F316" s="20" t="s">
        <v>187</v>
      </c>
      <c r="G316" s="18" t="str">
        <f t="shared" si="28"/>
        <v>37543.399</v>
      </c>
      <c r="H316" s="16">
        <f t="shared" si="29"/>
        <v>-4547</v>
      </c>
      <c r="I316" s="51" t="s">
        <v>305</v>
      </c>
      <c r="J316" s="52" t="s">
        <v>306</v>
      </c>
      <c r="K316" s="51">
        <v>-4547</v>
      </c>
      <c r="L316" s="51" t="s">
        <v>307</v>
      </c>
      <c r="M316" s="52" t="s">
        <v>195</v>
      </c>
      <c r="N316" s="52"/>
      <c r="O316" s="53" t="s">
        <v>288</v>
      </c>
      <c r="P316" s="53" t="s">
        <v>289</v>
      </c>
    </row>
    <row r="317" spans="1:16" ht="13.5" thickBot="1" x14ac:dyDescent="0.25">
      <c r="A317" s="16" t="str">
        <f t="shared" si="24"/>
        <v>BAVM 15 </v>
      </c>
      <c r="B317" s="20" t="str">
        <f t="shared" si="25"/>
        <v>I</v>
      </c>
      <c r="C317" s="16">
        <f t="shared" si="26"/>
        <v>37562.455999999998</v>
      </c>
      <c r="D317" s="18" t="str">
        <f t="shared" si="27"/>
        <v>vis</v>
      </c>
      <c r="E317" s="50">
        <f>VLOOKUP(C317,Active!C$21:E$965,3,FALSE)</f>
        <v>-4530.9941747684006</v>
      </c>
      <c r="F317" s="20" t="s">
        <v>187</v>
      </c>
      <c r="G317" s="18" t="str">
        <f t="shared" si="28"/>
        <v>37562.456</v>
      </c>
      <c r="H317" s="16">
        <f t="shared" si="29"/>
        <v>-4531</v>
      </c>
      <c r="I317" s="51" t="s">
        <v>308</v>
      </c>
      <c r="J317" s="52" t="s">
        <v>309</v>
      </c>
      <c r="K317" s="51">
        <v>-4531</v>
      </c>
      <c r="L317" s="51" t="s">
        <v>310</v>
      </c>
      <c r="M317" s="52" t="s">
        <v>218</v>
      </c>
      <c r="N317" s="52"/>
      <c r="O317" s="53" t="s">
        <v>311</v>
      </c>
      <c r="P317" s="54" t="s">
        <v>312</v>
      </c>
    </row>
    <row r="318" spans="1:16" ht="13.5" thickBot="1" x14ac:dyDescent="0.25">
      <c r="A318" s="16" t="str">
        <f t="shared" si="24"/>
        <v>BAVM 15 </v>
      </c>
      <c r="B318" s="20" t="str">
        <f t="shared" si="25"/>
        <v>I</v>
      </c>
      <c r="C318" s="16">
        <f t="shared" si="26"/>
        <v>37562.459000000003</v>
      </c>
      <c r="D318" s="18" t="str">
        <f t="shared" si="27"/>
        <v>vis</v>
      </c>
      <c r="E318" s="50">
        <f>VLOOKUP(C318,Active!C$21:E$965,3,FALSE)</f>
        <v>-4530.9916561450455</v>
      </c>
      <c r="F318" s="20" t="s">
        <v>187</v>
      </c>
      <c r="G318" s="18" t="str">
        <f t="shared" si="28"/>
        <v>37562.459</v>
      </c>
      <c r="H318" s="16">
        <f t="shared" si="29"/>
        <v>-4531</v>
      </c>
      <c r="I318" s="51" t="s">
        <v>313</v>
      </c>
      <c r="J318" s="52" t="s">
        <v>314</v>
      </c>
      <c r="K318" s="51">
        <v>-4531</v>
      </c>
      <c r="L318" s="51" t="s">
        <v>315</v>
      </c>
      <c r="M318" s="52" t="s">
        <v>218</v>
      </c>
      <c r="N318" s="52"/>
      <c r="O318" s="53" t="s">
        <v>316</v>
      </c>
      <c r="P318" s="54" t="s">
        <v>312</v>
      </c>
    </row>
    <row r="319" spans="1:16" ht="13.5" thickBot="1" x14ac:dyDescent="0.25">
      <c r="A319" s="16" t="str">
        <f t="shared" si="24"/>
        <v> MVS 3.120 </v>
      </c>
      <c r="B319" s="20" t="str">
        <f t="shared" si="25"/>
        <v>I</v>
      </c>
      <c r="C319" s="16">
        <f t="shared" si="26"/>
        <v>37642.29</v>
      </c>
      <c r="D319" s="18" t="str">
        <f t="shared" si="27"/>
        <v>vis</v>
      </c>
      <c r="E319" s="50">
        <f>VLOOKUP(C319,Active!C$21:E$965,3,FALSE)</f>
        <v>-4463.9702492150091</v>
      </c>
      <c r="F319" s="20" t="s">
        <v>187</v>
      </c>
      <c r="G319" s="18" t="str">
        <f t="shared" si="28"/>
        <v>37642.290</v>
      </c>
      <c r="H319" s="16">
        <f t="shared" si="29"/>
        <v>-4464</v>
      </c>
      <c r="I319" s="51" t="s">
        <v>317</v>
      </c>
      <c r="J319" s="52" t="s">
        <v>318</v>
      </c>
      <c r="K319" s="51">
        <v>-4464</v>
      </c>
      <c r="L319" s="51" t="s">
        <v>319</v>
      </c>
      <c r="M319" s="52" t="s">
        <v>195</v>
      </c>
      <c r="N319" s="52"/>
      <c r="O319" s="53" t="s">
        <v>288</v>
      </c>
      <c r="P319" s="53" t="s">
        <v>289</v>
      </c>
    </row>
    <row r="320" spans="1:16" ht="13.5" thickBot="1" x14ac:dyDescent="0.25">
      <c r="A320" s="16" t="str">
        <f t="shared" si="24"/>
        <v> MVS 3.120 </v>
      </c>
      <c r="B320" s="20" t="str">
        <f t="shared" si="25"/>
        <v>I</v>
      </c>
      <c r="C320" s="16">
        <f t="shared" si="26"/>
        <v>37818.536</v>
      </c>
      <c r="D320" s="18" t="str">
        <f t="shared" si="27"/>
        <v>vis</v>
      </c>
      <c r="E320" s="50">
        <f>VLOOKUP(C320,Active!C$21:E$965,3,FALSE)</f>
        <v>-4316.0044854666994</v>
      </c>
      <c r="F320" s="20" t="s">
        <v>187</v>
      </c>
      <c r="G320" s="18" t="str">
        <f t="shared" si="28"/>
        <v>37818.536</v>
      </c>
      <c r="H320" s="16">
        <f t="shared" si="29"/>
        <v>-4316</v>
      </c>
      <c r="I320" s="51" t="s">
        <v>320</v>
      </c>
      <c r="J320" s="52" t="s">
        <v>321</v>
      </c>
      <c r="K320" s="51">
        <v>-4316</v>
      </c>
      <c r="L320" s="51" t="s">
        <v>322</v>
      </c>
      <c r="M320" s="52" t="s">
        <v>195</v>
      </c>
      <c r="N320" s="52"/>
      <c r="O320" s="53" t="s">
        <v>288</v>
      </c>
      <c r="P320" s="53" t="s">
        <v>289</v>
      </c>
    </row>
    <row r="321" spans="1:16" ht="13.5" thickBot="1" x14ac:dyDescent="0.25">
      <c r="A321" s="16" t="str">
        <f t="shared" si="24"/>
        <v>BAVM 15 </v>
      </c>
      <c r="B321" s="20" t="str">
        <f t="shared" si="25"/>
        <v>I</v>
      </c>
      <c r="C321" s="16">
        <f t="shared" si="26"/>
        <v>37824.508999999998</v>
      </c>
      <c r="D321" s="18" t="str">
        <f t="shared" si="27"/>
        <v>vis</v>
      </c>
      <c r="E321" s="50">
        <f>VLOOKUP(C321,Active!C$21:E$965,3,FALSE)</f>
        <v>-4310.989906373452</v>
      </c>
      <c r="F321" s="20" t="s">
        <v>187</v>
      </c>
      <c r="G321" s="18" t="str">
        <f t="shared" si="28"/>
        <v>37824.509</v>
      </c>
      <c r="H321" s="16">
        <f t="shared" si="29"/>
        <v>-4311</v>
      </c>
      <c r="I321" s="51" t="s">
        <v>323</v>
      </c>
      <c r="J321" s="52" t="s">
        <v>324</v>
      </c>
      <c r="K321" s="51">
        <v>-4311</v>
      </c>
      <c r="L321" s="51" t="s">
        <v>325</v>
      </c>
      <c r="M321" s="52" t="s">
        <v>218</v>
      </c>
      <c r="N321" s="52"/>
      <c r="O321" s="53" t="s">
        <v>316</v>
      </c>
      <c r="P321" s="54" t="s">
        <v>312</v>
      </c>
    </row>
    <row r="322" spans="1:16" ht="13.5" thickBot="1" x14ac:dyDescent="0.25">
      <c r="A322" s="16" t="str">
        <f t="shared" si="24"/>
        <v> MVS 3.120 </v>
      </c>
      <c r="B322" s="20" t="str">
        <f t="shared" si="25"/>
        <v>I</v>
      </c>
      <c r="C322" s="16">
        <f t="shared" si="26"/>
        <v>37824.512000000002</v>
      </c>
      <c r="D322" s="18" t="str">
        <f t="shared" si="27"/>
        <v>vis</v>
      </c>
      <c r="E322" s="50">
        <f>VLOOKUP(C322,Active!C$21:E$965,3,FALSE)</f>
        <v>-4310.9873877500968</v>
      </c>
      <c r="F322" s="20" t="s">
        <v>187</v>
      </c>
      <c r="G322" s="18" t="str">
        <f t="shared" si="28"/>
        <v>37824.512</v>
      </c>
      <c r="H322" s="16">
        <f t="shared" si="29"/>
        <v>-4311</v>
      </c>
      <c r="I322" s="51" t="s">
        <v>326</v>
      </c>
      <c r="J322" s="52" t="s">
        <v>327</v>
      </c>
      <c r="K322" s="51">
        <v>-4311</v>
      </c>
      <c r="L322" s="51" t="s">
        <v>328</v>
      </c>
      <c r="M322" s="52" t="s">
        <v>195</v>
      </c>
      <c r="N322" s="52"/>
      <c r="O322" s="53" t="s">
        <v>288</v>
      </c>
      <c r="P322" s="53" t="s">
        <v>289</v>
      </c>
    </row>
    <row r="323" spans="1:16" ht="13.5" thickBot="1" x14ac:dyDescent="0.25">
      <c r="A323" s="16" t="str">
        <f t="shared" si="24"/>
        <v>BAVM 15 </v>
      </c>
      <c r="B323" s="20" t="str">
        <f t="shared" si="25"/>
        <v>I</v>
      </c>
      <c r="C323" s="16">
        <f t="shared" si="26"/>
        <v>37824.514999999999</v>
      </c>
      <c r="D323" s="18" t="str">
        <f t="shared" si="27"/>
        <v>vis</v>
      </c>
      <c r="E323" s="50">
        <f>VLOOKUP(C323,Active!C$21:E$965,3,FALSE)</f>
        <v>-4310.984869126748</v>
      </c>
      <c r="F323" s="20" t="s">
        <v>187</v>
      </c>
      <c r="G323" s="18" t="str">
        <f t="shared" si="28"/>
        <v>37824.515</v>
      </c>
      <c r="H323" s="16">
        <f t="shared" si="29"/>
        <v>-4311</v>
      </c>
      <c r="I323" s="51" t="s">
        <v>329</v>
      </c>
      <c r="J323" s="52" t="s">
        <v>330</v>
      </c>
      <c r="K323" s="51">
        <v>-4311</v>
      </c>
      <c r="L323" s="51" t="s">
        <v>214</v>
      </c>
      <c r="M323" s="52" t="s">
        <v>218</v>
      </c>
      <c r="N323" s="52"/>
      <c r="O323" s="53" t="s">
        <v>331</v>
      </c>
      <c r="P323" s="54" t="s">
        <v>312</v>
      </c>
    </row>
    <row r="324" spans="1:16" ht="13.5" thickBot="1" x14ac:dyDescent="0.25">
      <c r="A324" s="16" t="str">
        <f t="shared" si="24"/>
        <v>BAVM 15 </v>
      </c>
      <c r="B324" s="20" t="str">
        <f t="shared" si="25"/>
        <v>I</v>
      </c>
      <c r="C324" s="16">
        <f t="shared" si="26"/>
        <v>37824.517999999996</v>
      </c>
      <c r="D324" s="18" t="str">
        <f t="shared" si="27"/>
        <v>vis</v>
      </c>
      <c r="E324" s="50">
        <f>VLOOKUP(C324,Active!C$21:E$965,3,FALSE)</f>
        <v>-4310.9823505033983</v>
      </c>
      <c r="F324" s="20" t="s">
        <v>187</v>
      </c>
      <c r="G324" s="18" t="str">
        <f t="shared" si="28"/>
        <v>37824.518</v>
      </c>
      <c r="H324" s="16">
        <f t="shared" si="29"/>
        <v>-4311</v>
      </c>
      <c r="I324" s="51" t="s">
        <v>332</v>
      </c>
      <c r="J324" s="52" t="s">
        <v>333</v>
      </c>
      <c r="K324" s="51">
        <v>-4311</v>
      </c>
      <c r="L324" s="51" t="s">
        <v>334</v>
      </c>
      <c r="M324" s="52" t="s">
        <v>218</v>
      </c>
      <c r="N324" s="52"/>
      <c r="O324" s="53" t="s">
        <v>335</v>
      </c>
      <c r="P324" s="54" t="s">
        <v>312</v>
      </c>
    </row>
    <row r="325" spans="1:16" ht="13.5" thickBot="1" x14ac:dyDescent="0.25">
      <c r="A325" s="16" t="str">
        <f t="shared" si="24"/>
        <v>BAVM 15 </v>
      </c>
      <c r="B325" s="20" t="str">
        <f t="shared" si="25"/>
        <v>I</v>
      </c>
      <c r="C325" s="16">
        <f t="shared" si="26"/>
        <v>37824.521000000001</v>
      </c>
      <c r="D325" s="18" t="str">
        <f t="shared" si="27"/>
        <v>vis</v>
      </c>
      <c r="E325" s="50">
        <f>VLOOKUP(C325,Active!C$21:E$965,3,FALSE)</f>
        <v>-4310.9798318800431</v>
      </c>
      <c r="F325" s="20" t="s">
        <v>187</v>
      </c>
      <c r="G325" s="18" t="str">
        <f t="shared" si="28"/>
        <v>37824.521</v>
      </c>
      <c r="H325" s="16">
        <f t="shared" si="29"/>
        <v>-4311</v>
      </c>
      <c r="I325" s="51" t="s">
        <v>336</v>
      </c>
      <c r="J325" s="52" t="s">
        <v>337</v>
      </c>
      <c r="K325" s="51">
        <v>-4311</v>
      </c>
      <c r="L325" s="51" t="s">
        <v>338</v>
      </c>
      <c r="M325" s="52" t="s">
        <v>218</v>
      </c>
      <c r="N325" s="52"/>
      <c r="O325" s="53" t="s">
        <v>339</v>
      </c>
      <c r="P325" s="54" t="s">
        <v>312</v>
      </c>
    </row>
    <row r="326" spans="1:16" ht="13.5" thickBot="1" x14ac:dyDescent="0.25">
      <c r="A326" s="16" t="str">
        <f t="shared" si="24"/>
        <v> AN 288.70 </v>
      </c>
      <c r="B326" s="20" t="str">
        <f t="shared" si="25"/>
        <v>I</v>
      </c>
      <c r="C326" s="16">
        <f t="shared" si="26"/>
        <v>37873.347000000002</v>
      </c>
      <c r="D326" s="18" t="str">
        <f t="shared" si="27"/>
        <v>vis</v>
      </c>
      <c r="E326" s="50">
        <f>VLOOKUP(C326,Active!C$21:E$965,3,FALSE)</f>
        <v>-4269.9883972898961</v>
      </c>
      <c r="F326" s="20" t="s">
        <v>187</v>
      </c>
      <c r="G326" s="18" t="str">
        <f t="shared" si="28"/>
        <v>37873.347</v>
      </c>
      <c r="H326" s="16">
        <f t="shared" si="29"/>
        <v>-4270</v>
      </c>
      <c r="I326" s="51" t="s">
        <v>340</v>
      </c>
      <c r="J326" s="52" t="s">
        <v>341</v>
      </c>
      <c r="K326" s="51">
        <v>-4270</v>
      </c>
      <c r="L326" s="51" t="s">
        <v>342</v>
      </c>
      <c r="M326" s="52" t="s">
        <v>218</v>
      </c>
      <c r="N326" s="52"/>
      <c r="O326" s="53" t="s">
        <v>343</v>
      </c>
      <c r="P326" s="53" t="s">
        <v>344</v>
      </c>
    </row>
    <row r="327" spans="1:16" ht="13.5" thickBot="1" x14ac:dyDescent="0.25">
      <c r="A327" s="16" t="str">
        <f t="shared" si="24"/>
        <v> AN 288.70 </v>
      </c>
      <c r="B327" s="20" t="str">
        <f t="shared" si="25"/>
        <v>I</v>
      </c>
      <c r="C327" s="16">
        <f t="shared" si="26"/>
        <v>37873.347999999998</v>
      </c>
      <c r="D327" s="18" t="str">
        <f t="shared" si="27"/>
        <v>vis</v>
      </c>
      <c r="E327" s="50">
        <f>VLOOKUP(C327,Active!C$21:E$965,3,FALSE)</f>
        <v>-4269.987557748781</v>
      </c>
      <c r="F327" s="20" t="s">
        <v>187</v>
      </c>
      <c r="G327" s="18" t="str">
        <f t="shared" si="28"/>
        <v>37873.348</v>
      </c>
      <c r="H327" s="16">
        <f t="shared" si="29"/>
        <v>-4270</v>
      </c>
      <c r="I327" s="51" t="s">
        <v>345</v>
      </c>
      <c r="J327" s="52" t="s">
        <v>346</v>
      </c>
      <c r="K327" s="51">
        <v>-4270</v>
      </c>
      <c r="L327" s="51" t="s">
        <v>328</v>
      </c>
      <c r="M327" s="52" t="s">
        <v>218</v>
      </c>
      <c r="N327" s="52"/>
      <c r="O327" s="53" t="s">
        <v>347</v>
      </c>
      <c r="P327" s="53" t="s">
        <v>344</v>
      </c>
    </row>
    <row r="328" spans="1:16" ht="13.5" thickBot="1" x14ac:dyDescent="0.25">
      <c r="A328" s="16" t="str">
        <f t="shared" si="24"/>
        <v> MVS 3.120 </v>
      </c>
      <c r="B328" s="20" t="str">
        <f t="shared" si="25"/>
        <v>I</v>
      </c>
      <c r="C328" s="16">
        <f t="shared" si="26"/>
        <v>37942.425000000003</v>
      </c>
      <c r="D328" s="18" t="str">
        <f t="shared" si="27"/>
        <v>vis</v>
      </c>
      <c r="E328" s="50">
        <f>VLOOKUP(C328,Active!C$21:E$965,3,FALSE)</f>
        <v>-4211.9945759934917</v>
      </c>
      <c r="F328" s="20" t="s">
        <v>187</v>
      </c>
      <c r="G328" s="18" t="str">
        <f t="shared" si="28"/>
        <v>37942.425</v>
      </c>
      <c r="H328" s="16">
        <f t="shared" si="29"/>
        <v>-4212</v>
      </c>
      <c r="I328" s="51" t="s">
        <v>348</v>
      </c>
      <c r="J328" s="52" t="s">
        <v>349</v>
      </c>
      <c r="K328" s="51">
        <v>-4212</v>
      </c>
      <c r="L328" s="51" t="s">
        <v>350</v>
      </c>
      <c r="M328" s="52" t="s">
        <v>195</v>
      </c>
      <c r="N328" s="52"/>
      <c r="O328" s="53" t="s">
        <v>288</v>
      </c>
      <c r="P328" s="53" t="s">
        <v>289</v>
      </c>
    </row>
    <row r="329" spans="1:16" ht="13.5" thickBot="1" x14ac:dyDescent="0.25">
      <c r="A329" s="16" t="str">
        <f t="shared" si="24"/>
        <v> AC 1162.6 </v>
      </c>
      <c r="B329" s="20" t="str">
        <f t="shared" si="25"/>
        <v>I</v>
      </c>
      <c r="C329" s="16">
        <f t="shared" si="26"/>
        <v>37961.468000000001</v>
      </c>
      <c r="D329" s="18" t="str">
        <f t="shared" si="27"/>
        <v>vis</v>
      </c>
      <c r="E329" s="50">
        <f>VLOOKUP(C329,Active!C$21:E$965,3,FALSE)</f>
        <v>-4196.0071944979754</v>
      </c>
      <c r="F329" s="20" t="s">
        <v>187</v>
      </c>
      <c r="G329" s="18" t="str">
        <f t="shared" si="28"/>
        <v>37961.468</v>
      </c>
      <c r="H329" s="16">
        <f t="shared" si="29"/>
        <v>-4196</v>
      </c>
      <c r="I329" s="51" t="s">
        <v>351</v>
      </c>
      <c r="J329" s="52" t="s">
        <v>352</v>
      </c>
      <c r="K329" s="51">
        <v>-4196</v>
      </c>
      <c r="L329" s="51" t="s">
        <v>353</v>
      </c>
      <c r="M329" s="52" t="s">
        <v>189</v>
      </c>
      <c r="N329" s="52"/>
      <c r="O329" s="53" t="s">
        <v>354</v>
      </c>
      <c r="P329" s="53" t="s">
        <v>355</v>
      </c>
    </row>
    <row r="330" spans="1:16" ht="13.5" thickBot="1" x14ac:dyDescent="0.25">
      <c r="A330" s="16" t="str">
        <f t="shared" si="24"/>
        <v> MVS 3.120 </v>
      </c>
      <c r="B330" s="20" t="str">
        <f t="shared" si="25"/>
        <v>I</v>
      </c>
      <c r="C330" s="16">
        <f t="shared" si="26"/>
        <v>38204.495000000003</v>
      </c>
      <c r="D330" s="18" t="str">
        <f t="shared" si="27"/>
        <v>vis</v>
      </c>
      <c r="E330" s="50">
        <f>VLOOKUP(C330,Active!C$21:E$965,3,FALSE)</f>
        <v>-3991.9760353995507</v>
      </c>
      <c r="F330" s="20" t="s">
        <v>187</v>
      </c>
      <c r="G330" s="18" t="str">
        <f t="shared" si="28"/>
        <v>38204.495</v>
      </c>
      <c r="H330" s="16">
        <f t="shared" si="29"/>
        <v>-3992</v>
      </c>
      <c r="I330" s="51" t="s">
        <v>356</v>
      </c>
      <c r="J330" s="52" t="s">
        <v>357</v>
      </c>
      <c r="K330" s="51">
        <v>-3992</v>
      </c>
      <c r="L330" s="51" t="s">
        <v>358</v>
      </c>
      <c r="M330" s="52" t="s">
        <v>195</v>
      </c>
      <c r="N330" s="52"/>
      <c r="O330" s="53" t="s">
        <v>288</v>
      </c>
      <c r="P330" s="53" t="s">
        <v>289</v>
      </c>
    </row>
    <row r="331" spans="1:16" ht="13.5" thickBot="1" x14ac:dyDescent="0.25">
      <c r="A331" s="16" t="str">
        <f t="shared" ref="A331:A396" si="30">P331</f>
        <v> AN 288.71 </v>
      </c>
      <c r="B331" s="20" t="str">
        <f t="shared" ref="B331:B396" si="31">IF(H331=INT(H331),"I","II")</f>
        <v>I</v>
      </c>
      <c r="C331" s="16">
        <f t="shared" ref="C331:C396" si="32">1*G331</f>
        <v>38316.436000000002</v>
      </c>
      <c r="D331" s="18" t="str">
        <f t="shared" ref="D331:D396" si="33">VLOOKUP(F331,I$1:J$5,2,FALSE)</f>
        <v>vis</v>
      </c>
      <c r="E331" s="50">
        <f>VLOOKUP(C331,Active!C$21:E$965,3,FALSE)</f>
        <v>-3897.996963195078</v>
      </c>
      <c r="F331" s="20" t="s">
        <v>187</v>
      </c>
      <c r="G331" s="18" t="str">
        <f t="shared" ref="G331:G396" si="34">MID(I331,3,LEN(I331)-3)</f>
        <v>38316.436</v>
      </c>
      <c r="H331" s="16">
        <f t="shared" ref="H331:H396" si="35">1*K331</f>
        <v>-3898</v>
      </c>
      <c r="I331" s="51" t="s">
        <v>359</v>
      </c>
      <c r="J331" s="52" t="s">
        <v>360</v>
      </c>
      <c r="K331" s="51">
        <v>-3898</v>
      </c>
      <c r="L331" s="51" t="s">
        <v>304</v>
      </c>
      <c r="M331" s="52" t="s">
        <v>218</v>
      </c>
      <c r="N331" s="52"/>
      <c r="O331" s="53" t="s">
        <v>361</v>
      </c>
      <c r="P331" s="53" t="s">
        <v>362</v>
      </c>
    </row>
    <row r="332" spans="1:16" ht="13.5" thickBot="1" x14ac:dyDescent="0.25">
      <c r="A332" s="16" t="str">
        <f t="shared" si="30"/>
        <v> MVS 3.120 </v>
      </c>
      <c r="B332" s="20" t="str">
        <f t="shared" si="31"/>
        <v>I</v>
      </c>
      <c r="C332" s="16">
        <f t="shared" si="32"/>
        <v>38322.387000000002</v>
      </c>
      <c r="D332" s="18" t="str">
        <f t="shared" si="33"/>
        <v>vis</v>
      </c>
      <c r="E332" s="50">
        <f>VLOOKUP(C332,Active!C$21:E$965,3,FALSE)</f>
        <v>-3893.0008540064082</v>
      </c>
      <c r="F332" s="20" t="s">
        <v>187</v>
      </c>
      <c r="G332" s="18" t="str">
        <f t="shared" si="34"/>
        <v>38322.387</v>
      </c>
      <c r="H332" s="16">
        <f t="shared" si="35"/>
        <v>-3893</v>
      </c>
      <c r="I332" s="51" t="s">
        <v>363</v>
      </c>
      <c r="J332" s="52" t="s">
        <v>364</v>
      </c>
      <c r="K332" s="51">
        <v>-3893</v>
      </c>
      <c r="L332" s="51" t="s">
        <v>365</v>
      </c>
      <c r="M332" s="52" t="s">
        <v>195</v>
      </c>
      <c r="N332" s="52"/>
      <c r="O332" s="53" t="s">
        <v>288</v>
      </c>
      <c r="P332" s="53" t="s">
        <v>289</v>
      </c>
    </row>
    <row r="333" spans="1:16" ht="13.5" thickBot="1" x14ac:dyDescent="0.25">
      <c r="A333" s="16" t="str">
        <f t="shared" si="30"/>
        <v> AN 288.71 </v>
      </c>
      <c r="B333" s="20" t="str">
        <f t="shared" si="31"/>
        <v>I</v>
      </c>
      <c r="C333" s="16">
        <f t="shared" si="32"/>
        <v>38322.392</v>
      </c>
      <c r="D333" s="18" t="str">
        <f t="shared" si="33"/>
        <v>vis</v>
      </c>
      <c r="E333" s="50">
        <f>VLOOKUP(C333,Active!C$21:E$965,3,FALSE)</f>
        <v>-3892.9966563008243</v>
      </c>
      <c r="F333" s="20" t="s">
        <v>187</v>
      </c>
      <c r="G333" s="18" t="str">
        <f t="shared" si="34"/>
        <v>38322.392</v>
      </c>
      <c r="H333" s="16">
        <f t="shared" si="35"/>
        <v>-3893</v>
      </c>
      <c r="I333" s="51" t="s">
        <v>366</v>
      </c>
      <c r="J333" s="52" t="s">
        <v>367</v>
      </c>
      <c r="K333" s="51">
        <v>-3893</v>
      </c>
      <c r="L333" s="51" t="s">
        <v>304</v>
      </c>
      <c r="M333" s="52" t="s">
        <v>218</v>
      </c>
      <c r="N333" s="52"/>
      <c r="O333" s="53" t="s">
        <v>361</v>
      </c>
      <c r="P333" s="53" t="s">
        <v>362</v>
      </c>
    </row>
    <row r="334" spans="1:16" ht="13.5" thickBot="1" x14ac:dyDescent="0.25">
      <c r="A334" s="16" t="str">
        <f t="shared" si="30"/>
        <v> MVS 3.120 </v>
      </c>
      <c r="B334" s="20" t="str">
        <f t="shared" si="31"/>
        <v>I</v>
      </c>
      <c r="C334" s="16">
        <f t="shared" si="32"/>
        <v>38671.366000000002</v>
      </c>
      <c r="D334" s="18" t="str">
        <f t="shared" si="33"/>
        <v>vis</v>
      </c>
      <c r="E334" s="50">
        <f>VLOOKUP(C334,Active!C$21:E$965,3,FALSE)</f>
        <v>-3600.0186344546364</v>
      </c>
      <c r="F334" s="20" t="s">
        <v>187</v>
      </c>
      <c r="G334" s="18" t="str">
        <f t="shared" si="34"/>
        <v>38671.366</v>
      </c>
      <c r="H334" s="16">
        <f t="shared" si="35"/>
        <v>-3600</v>
      </c>
      <c r="I334" s="51" t="s">
        <v>368</v>
      </c>
      <c r="J334" s="52" t="s">
        <v>369</v>
      </c>
      <c r="K334" s="51">
        <v>-3600</v>
      </c>
      <c r="L334" s="51" t="s">
        <v>370</v>
      </c>
      <c r="M334" s="52" t="s">
        <v>195</v>
      </c>
      <c r="N334" s="52"/>
      <c r="O334" s="53" t="s">
        <v>288</v>
      </c>
      <c r="P334" s="53" t="s">
        <v>289</v>
      </c>
    </row>
    <row r="335" spans="1:16" ht="13.5" thickBot="1" x14ac:dyDescent="0.25">
      <c r="A335" s="16" t="str">
        <f t="shared" si="30"/>
        <v> AN 289.192 </v>
      </c>
      <c r="B335" s="20" t="str">
        <f t="shared" si="31"/>
        <v>I</v>
      </c>
      <c r="C335" s="16">
        <f t="shared" si="32"/>
        <v>38671.396000000001</v>
      </c>
      <c r="D335" s="18" t="str">
        <f t="shared" si="33"/>
        <v>vis</v>
      </c>
      <c r="E335" s="50">
        <f>VLOOKUP(C335,Active!C$21:E$965,3,FALSE)</f>
        <v>-3599.9934482211202</v>
      </c>
      <c r="F335" s="20" t="s">
        <v>187</v>
      </c>
      <c r="G335" s="18" t="str">
        <f t="shared" si="34"/>
        <v>38671.396</v>
      </c>
      <c r="H335" s="16">
        <f t="shared" si="35"/>
        <v>-3600</v>
      </c>
      <c r="I335" s="51" t="s">
        <v>371</v>
      </c>
      <c r="J335" s="52" t="s">
        <v>372</v>
      </c>
      <c r="K335" s="51">
        <v>-3600</v>
      </c>
      <c r="L335" s="51" t="s">
        <v>307</v>
      </c>
      <c r="M335" s="52" t="s">
        <v>218</v>
      </c>
      <c r="N335" s="52"/>
      <c r="O335" s="53" t="s">
        <v>361</v>
      </c>
      <c r="P335" s="53" t="s">
        <v>373</v>
      </c>
    </row>
    <row r="336" spans="1:16" ht="13.5" thickBot="1" x14ac:dyDescent="0.25">
      <c r="A336" s="16" t="str">
        <f t="shared" si="30"/>
        <v> MVS 3.120 </v>
      </c>
      <c r="B336" s="20" t="str">
        <f t="shared" si="31"/>
        <v>I</v>
      </c>
      <c r="C336" s="16">
        <f t="shared" si="32"/>
        <v>38739.245000000003</v>
      </c>
      <c r="D336" s="18" t="str">
        <f t="shared" si="33"/>
        <v>vis</v>
      </c>
      <c r="E336" s="50">
        <f>VLOOKUP(C336,Active!C$21:E$965,3,FALSE)</f>
        <v>-3543.0314229577984</v>
      </c>
      <c r="F336" s="20" t="s">
        <v>187</v>
      </c>
      <c r="G336" s="18" t="str">
        <f t="shared" si="34"/>
        <v>38739.245</v>
      </c>
      <c r="H336" s="16">
        <f t="shared" si="35"/>
        <v>-3543</v>
      </c>
      <c r="I336" s="51" t="s">
        <v>374</v>
      </c>
      <c r="J336" s="52" t="s">
        <v>375</v>
      </c>
      <c r="K336" s="51">
        <v>-3543</v>
      </c>
      <c r="L336" s="51" t="s">
        <v>376</v>
      </c>
      <c r="M336" s="52" t="s">
        <v>195</v>
      </c>
      <c r="N336" s="52"/>
      <c r="O336" s="53" t="s">
        <v>288</v>
      </c>
      <c r="P336" s="53" t="s">
        <v>289</v>
      </c>
    </row>
    <row r="337" spans="1:16" ht="13.5" thickBot="1" x14ac:dyDescent="0.25">
      <c r="A337" s="16" t="str">
        <f t="shared" si="30"/>
        <v>BAVM 18 </v>
      </c>
      <c r="B337" s="20" t="str">
        <f t="shared" si="31"/>
        <v>I</v>
      </c>
      <c r="C337" s="16">
        <f t="shared" si="32"/>
        <v>39026.345999999998</v>
      </c>
      <c r="D337" s="18" t="str">
        <f t="shared" si="33"/>
        <v>vis</v>
      </c>
      <c r="E337" s="50">
        <f>VLOOKUP(C337,Active!C$21:E$965,3,FALSE)</f>
        <v>-3301.998328658336</v>
      </c>
      <c r="F337" s="20" t="s">
        <v>187</v>
      </c>
      <c r="G337" s="18" t="str">
        <f t="shared" si="34"/>
        <v>39026.346</v>
      </c>
      <c r="H337" s="16">
        <f t="shared" si="35"/>
        <v>-3302</v>
      </c>
      <c r="I337" s="51" t="s">
        <v>377</v>
      </c>
      <c r="J337" s="52" t="s">
        <v>378</v>
      </c>
      <c r="K337" s="51">
        <v>-3302</v>
      </c>
      <c r="L337" s="51" t="s">
        <v>379</v>
      </c>
      <c r="M337" s="52" t="s">
        <v>218</v>
      </c>
      <c r="N337" s="52"/>
      <c r="O337" s="53" t="s">
        <v>380</v>
      </c>
      <c r="P337" s="54" t="s">
        <v>381</v>
      </c>
    </row>
    <row r="338" spans="1:16" ht="13.5" thickBot="1" x14ac:dyDescent="0.25">
      <c r="A338" s="16" t="str">
        <f t="shared" si="30"/>
        <v> AC 1162.6 </v>
      </c>
      <c r="B338" s="20" t="str">
        <f t="shared" si="31"/>
        <v>I</v>
      </c>
      <c r="C338" s="16">
        <f t="shared" si="32"/>
        <v>39194.300999999999</v>
      </c>
      <c r="D338" s="18" t="str">
        <f t="shared" si="33"/>
        <v>vis</v>
      </c>
      <c r="E338" s="50">
        <f>VLOOKUP(C338,Active!C$21:E$965,3,FALSE)</f>
        <v>-3160.9932003130248</v>
      </c>
      <c r="F338" s="20" t="s">
        <v>187</v>
      </c>
      <c r="G338" s="18" t="str">
        <f t="shared" si="34"/>
        <v>39194.301</v>
      </c>
      <c r="H338" s="16">
        <f t="shared" si="35"/>
        <v>-3161</v>
      </c>
      <c r="I338" s="51" t="s">
        <v>387</v>
      </c>
      <c r="J338" s="52" t="s">
        <v>388</v>
      </c>
      <c r="K338" s="51">
        <v>-3161</v>
      </c>
      <c r="L338" s="51" t="s">
        <v>307</v>
      </c>
      <c r="M338" s="52" t="s">
        <v>189</v>
      </c>
      <c r="N338" s="52"/>
      <c r="O338" s="53" t="s">
        <v>354</v>
      </c>
      <c r="P338" s="53" t="s">
        <v>355</v>
      </c>
    </row>
    <row r="339" spans="1:16" ht="13.5" thickBot="1" x14ac:dyDescent="0.25">
      <c r="A339" s="16" t="str">
        <f t="shared" si="30"/>
        <v> AN 291.112 </v>
      </c>
      <c r="B339" s="20" t="str">
        <f t="shared" si="31"/>
        <v>I</v>
      </c>
      <c r="C339" s="16">
        <f t="shared" si="32"/>
        <v>39319.381999999998</v>
      </c>
      <c r="D339" s="18" t="str">
        <f t="shared" si="33"/>
        <v>vis</v>
      </c>
      <c r="E339" s="50">
        <f>VLOOKUP(C339,Active!C$21:E$965,3,FALSE)</f>
        <v>-3055.9825578280766</v>
      </c>
      <c r="F339" s="20" t="s">
        <v>187</v>
      </c>
      <c r="G339" s="18" t="str">
        <f t="shared" si="34"/>
        <v>39319.382</v>
      </c>
      <c r="H339" s="16">
        <f t="shared" si="35"/>
        <v>-3056</v>
      </c>
      <c r="I339" s="51" t="s">
        <v>389</v>
      </c>
      <c r="J339" s="52" t="s">
        <v>390</v>
      </c>
      <c r="K339" s="51">
        <v>-3056</v>
      </c>
      <c r="L339" s="51" t="s">
        <v>334</v>
      </c>
      <c r="M339" s="52" t="s">
        <v>218</v>
      </c>
      <c r="N339" s="52"/>
      <c r="O339" s="53" t="s">
        <v>391</v>
      </c>
      <c r="P339" s="53" t="s">
        <v>392</v>
      </c>
    </row>
    <row r="340" spans="1:16" ht="13.5" thickBot="1" x14ac:dyDescent="0.25">
      <c r="A340" s="16" t="str">
        <f t="shared" si="30"/>
        <v> AN 291.112 </v>
      </c>
      <c r="B340" s="20" t="str">
        <f t="shared" si="31"/>
        <v>I</v>
      </c>
      <c r="C340" s="16">
        <f t="shared" si="32"/>
        <v>39319.383999999998</v>
      </c>
      <c r="D340" s="18" t="str">
        <f t="shared" si="33"/>
        <v>vis</v>
      </c>
      <c r="E340" s="50">
        <f>VLOOKUP(C340,Active!C$21:E$965,3,FALSE)</f>
        <v>-3055.9808787458414</v>
      </c>
      <c r="F340" s="20" t="s">
        <v>187</v>
      </c>
      <c r="G340" s="18" t="str">
        <f t="shared" si="34"/>
        <v>39319.384</v>
      </c>
      <c r="H340" s="16">
        <f t="shared" si="35"/>
        <v>-3056</v>
      </c>
      <c r="I340" s="51" t="s">
        <v>393</v>
      </c>
      <c r="J340" s="52" t="s">
        <v>394</v>
      </c>
      <c r="K340" s="51">
        <v>-3056</v>
      </c>
      <c r="L340" s="51" t="s">
        <v>395</v>
      </c>
      <c r="M340" s="52" t="s">
        <v>218</v>
      </c>
      <c r="N340" s="52"/>
      <c r="O340" s="53" t="s">
        <v>396</v>
      </c>
      <c r="P340" s="53" t="s">
        <v>392</v>
      </c>
    </row>
    <row r="341" spans="1:16" ht="13.5" thickBot="1" x14ac:dyDescent="0.25">
      <c r="A341" s="16" t="str">
        <f t="shared" si="30"/>
        <v> AC 1162.6 </v>
      </c>
      <c r="B341" s="20" t="str">
        <f t="shared" si="31"/>
        <v>I</v>
      </c>
      <c r="C341" s="16">
        <f t="shared" si="32"/>
        <v>39543.305999999997</v>
      </c>
      <c r="D341" s="18" t="str">
        <f t="shared" si="33"/>
        <v>vis</v>
      </c>
      <c r="E341" s="50">
        <f>VLOOKUP(C341,Active!C$21:E$965,3,FALSE)</f>
        <v>-2867.9891526922061</v>
      </c>
      <c r="F341" s="20" t="s">
        <v>187</v>
      </c>
      <c r="G341" s="18" t="str">
        <f t="shared" si="34"/>
        <v>39543.306</v>
      </c>
      <c r="H341" s="16">
        <f t="shared" si="35"/>
        <v>-2868</v>
      </c>
      <c r="I341" s="51" t="s">
        <v>397</v>
      </c>
      <c r="J341" s="52" t="s">
        <v>398</v>
      </c>
      <c r="K341" s="51">
        <v>-2868</v>
      </c>
      <c r="L341" s="51" t="s">
        <v>399</v>
      </c>
      <c r="M341" s="52" t="s">
        <v>189</v>
      </c>
      <c r="N341" s="52"/>
      <c r="O341" s="53" t="s">
        <v>354</v>
      </c>
      <c r="P341" s="53" t="s">
        <v>355</v>
      </c>
    </row>
    <row r="342" spans="1:16" ht="13.5" thickBot="1" x14ac:dyDescent="0.25">
      <c r="A342" s="16" t="str">
        <f t="shared" si="30"/>
        <v> AN 291.112 </v>
      </c>
      <c r="B342" s="20" t="str">
        <f t="shared" si="31"/>
        <v>I</v>
      </c>
      <c r="C342" s="16">
        <f t="shared" si="32"/>
        <v>39656.451000000001</v>
      </c>
      <c r="D342" s="18" t="str">
        <f t="shared" si="33"/>
        <v>vis</v>
      </c>
      <c r="E342" s="50">
        <f>VLOOKUP(C342,Active!C$21:E$965,3,FALSE)</f>
        <v>-2772.9992729825776</v>
      </c>
      <c r="F342" s="20" t="s">
        <v>187</v>
      </c>
      <c r="G342" s="18" t="str">
        <f t="shared" si="34"/>
        <v>39656.451</v>
      </c>
      <c r="H342" s="16">
        <f t="shared" si="35"/>
        <v>-2773</v>
      </c>
      <c r="I342" s="51" t="s">
        <v>400</v>
      </c>
      <c r="J342" s="52" t="s">
        <v>401</v>
      </c>
      <c r="K342" s="51">
        <v>-2773</v>
      </c>
      <c r="L342" s="51" t="s">
        <v>402</v>
      </c>
      <c r="M342" s="52" t="s">
        <v>218</v>
      </c>
      <c r="N342" s="52"/>
      <c r="O342" s="53" t="s">
        <v>403</v>
      </c>
      <c r="P342" s="53" t="s">
        <v>392</v>
      </c>
    </row>
    <row r="343" spans="1:16" ht="13.5" thickBot="1" x14ac:dyDescent="0.25">
      <c r="A343" s="16" t="str">
        <f t="shared" si="30"/>
        <v> AN 291.112 </v>
      </c>
      <c r="B343" s="20" t="str">
        <f t="shared" si="31"/>
        <v>I</v>
      </c>
      <c r="C343" s="16">
        <f t="shared" si="32"/>
        <v>39656.455000000002</v>
      </c>
      <c r="D343" s="18" t="str">
        <f t="shared" si="33"/>
        <v>vis</v>
      </c>
      <c r="E343" s="50">
        <f>VLOOKUP(C343,Active!C$21:E$965,3,FALSE)</f>
        <v>-2772.9959148181078</v>
      </c>
      <c r="F343" s="20" t="s">
        <v>187</v>
      </c>
      <c r="G343" s="18" t="str">
        <f t="shared" si="34"/>
        <v>39656.455</v>
      </c>
      <c r="H343" s="16">
        <f t="shared" si="35"/>
        <v>-2773</v>
      </c>
      <c r="I343" s="51" t="s">
        <v>404</v>
      </c>
      <c r="J343" s="52" t="s">
        <v>405</v>
      </c>
      <c r="K343" s="51">
        <v>-2773</v>
      </c>
      <c r="L343" s="51" t="s">
        <v>406</v>
      </c>
      <c r="M343" s="52" t="s">
        <v>218</v>
      </c>
      <c r="N343" s="52"/>
      <c r="O343" s="53" t="s">
        <v>407</v>
      </c>
      <c r="P343" s="53" t="s">
        <v>392</v>
      </c>
    </row>
    <row r="344" spans="1:16" ht="13.5" thickBot="1" x14ac:dyDescent="0.25">
      <c r="A344" s="16" t="str">
        <f t="shared" si="30"/>
        <v> AVSJ 4.87 </v>
      </c>
      <c r="B344" s="20" t="str">
        <f t="shared" si="31"/>
        <v>I</v>
      </c>
      <c r="C344" s="16">
        <f t="shared" si="32"/>
        <v>40852.341999999997</v>
      </c>
      <c r="D344" s="18" t="str">
        <f t="shared" si="33"/>
        <v>vis</v>
      </c>
      <c r="E344" s="50">
        <f>VLOOKUP(C344,Active!C$21:E$965,3,FALSE)</f>
        <v>-1768.9996067505476</v>
      </c>
      <c r="F344" s="20" t="s">
        <v>187</v>
      </c>
      <c r="G344" s="18" t="str">
        <f t="shared" si="34"/>
        <v>40852.342</v>
      </c>
      <c r="H344" s="16">
        <f t="shared" si="35"/>
        <v>-1769</v>
      </c>
      <c r="I344" s="51" t="s">
        <v>462</v>
      </c>
      <c r="J344" s="52" t="s">
        <v>463</v>
      </c>
      <c r="K344" s="51">
        <v>-1769</v>
      </c>
      <c r="L344" s="51" t="s">
        <v>464</v>
      </c>
      <c r="M344" s="52" t="s">
        <v>218</v>
      </c>
      <c r="N344" s="52"/>
      <c r="O344" s="53" t="s">
        <v>410</v>
      </c>
      <c r="P344" s="53" t="s">
        <v>465</v>
      </c>
    </row>
    <row r="345" spans="1:16" ht="13.5" thickBot="1" x14ac:dyDescent="0.25">
      <c r="A345" s="16" t="str">
        <f t="shared" si="30"/>
        <v> AVSJ 4.87 </v>
      </c>
      <c r="B345" s="20" t="str">
        <f t="shared" si="31"/>
        <v>I</v>
      </c>
      <c r="C345" s="16">
        <f t="shared" si="32"/>
        <v>40877.358999999997</v>
      </c>
      <c r="D345" s="18" t="str">
        <f t="shared" si="33"/>
        <v>vis</v>
      </c>
      <c r="E345" s="50">
        <f>VLOOKUP(C345,Active!C$21:E$965,3,FALSE)</f>
        <v>-1747.9968066206641</v>
      </c>
      <c r="F345" s="20" t="s">
        <v>187</v>
      </c>
      <c r="G345" s="18" t="str">
        <f t="shared" si="34"/>
        <v>40877.359</v>
      </c>
      <c r="H345" s="16">
        <f t="shared" si="35"/>
        <v>-1748</v>
      </c>
      <c r="I345" s="51" t="s">
        <v>468</v>
      </c>
      <c r="J345" s="52" t="s">
        <v>469</v>
      </c>
      <c r="K345" s="51">
        <v>-1748</v>
      </c>
      <c r="L345" s="51" t="s">
        <v>304</v>
      </c>
      <c r="M345" s="52" t="s">
        <v>218</v>
      </c>
      <c r="N345" s="52"/>
      <c r="O345" s="53" t="s">
        <v>410</v>
      </c>
      <c r="P345" s="53" t="s">
        <v>465</v>
      </c>
    </row>
    <row r="346" spans="1:16" ht="13.5" thickBot="1" x14ac:dyDescent="0.25">
      <c r="A346" s="16" t="str">
        <f t="shared" si="30"/>
        <v> MVS 6.65 </v>
      </c>
      <c r="B346" s="20" t="str">
        <f t="shared" si="31"/>
        <v>I</v>
      </c>
      <c r="C346" s="16">
        <f t="shared" si="32"/>
        <v>41594.406999999999</v>
      </c>
      <c r="D346" s="18" t="str">
        <f t="shared" si="33"/>
        <v>vis</v>
      </c>
      <c r="E346" s="50">
        <f>VLOOKUP(C346,Active!C$21:E$965,3,FALSE)</f>
        <v>-1146.0055275890886</v>
      </c>
      <c r="F346" s="20" t="s">
        <v>187</v>
      </c>
      <c r="G346" s="18" t="str">
        <f t="shared" si="34"/>
        <v>41594.407</v>
      </c>
      <c r="H346" s="16">
        <f t="shared" si="35"/>
        <v>-1146</v>
      </c>
      <c r="I346" s="51" t="s">
        <v>506</v>
      </c>
      <c r="J346" s="52" t="s">
        <v>507</v>
      </c>
      <c r="K346" s="51">
        <v>-1146</v>
      </c>
      <c r="L346" s="51" t="s">
        <v>384</v>
      </c>
      <c r="M346" s="52" t="s">
        <v>189</v>
      </c>
      <c r="N346" s="52"/>
      <c r="O346" s="53" t="s">
        <v>207</v>
      </c>
      <c r="P346" s="53" t="s">
        <v>508</v>
      </c>
    </row>
    <row r="347" spans="1:16" ht="13.5" thickBot="1" x14ac:dyDescent="0.25">
      <c r="A347" s="16" t="str">
        <f t="shared" si="30"/>
        <v>BAVM 28 </v>
      </c>
      <c r="B347" s="20" t="str">
        <f t="shared" si="31"/>
        <v>I</v>
      </c>
      <c r="C347" s="16">
        <f t="shared" si="32"/>
        <v>41918.413</v>
      </c>
      <c r="D347" s="18" t="str">
        <f t="shared" si="33"/>
        <v>vis</v>
      </c>
      <c r="E347" s="50">
        <f>VLOOKUP(C347,Active!C$21:E$965,3,FALSE)</f>
        <v>-873.9891683580405</v>
      </c>
      <c r="F347" s="20" t="s">
        <v>187</v>
      </c>
      <c r="G347" s="18" t="str">
        <f t="shared" si="34"/>
        <v>41918.413</v>
      </c>
      <c r="H347" s="16">
        <f t="shared" si="35"/>
        <v>-874</v>
      </c>
      <c r="I347" s="51" t="s">
        <v>517</v>
      </c>
      <c r="J347" s="52" t="s">
        <v>518</v>
      </c>
      <c r="K347" s="51">
        <v>-874</v>
      </c>
      <c r="L347" s="51" t="s">
        <v>399</v>
      </c>
      <c r="M347" s="52" t="s">
        <v>218</v>
      </c>
      <c r="N347" s="52"/>
      <c r="O347" s="53" t="s">
        <v>380</v>
      </c>
      <c r="P347" s="54" t="s">
        <v>519</v>
      </c>
    </row>
    <row r="348" spans="1:16" ht="13.5" thickBot="1" x14ac:dyDescent="0.25">
      <c r="A348" s="16" t="str">
        <f t="shared" si="30"/>
        <v> AVSJ 6.28 </v>
      </c>
      <c r="B348" s="20" t="str">
        <f t="shared" si="31"/>
        <v>I</v>
      </c>
      <c r="C348" s="16">
        <f t="shared" si="32"/>
        <v>42256.68</v>
      </c>
      <c r="D348" s="18" t="str">
        <f t="shared" si="33"/>
        <v>vis</v>
      </c>
      <c r="E348" s="50">
        <f>VLOOKUP(C348,Active!C$21:E$965,3,FALSE)</f>
        <v>-590.00011325409616</v>
      </c>
      <c r="F348" s="20" t="s">
        <v>187</v>
      </c>
      <c r="G348" s="18" t="str">
        <f t="shared" si="34"/>
        <v>42256.680</v>
      </c>
      <c r="H348" s="16">
        <f t="shared" si="35"/>
        <v>-590</v>
      </c>
      <c r="I348" s="51" t="s">
        <v>525</v>
      </c>
      <c r="J348" s="52" t="s">
        <v>526</v>
      </c>
      <c r="K348" s="51">
        <v>-590</v>
      </c>
      <c r="L348" s="51" t="s">
        <v>500</v>
      </c>
      <c r="M348" s="52" t="s">
        <v>218</v>
      </c>
      <c r="N348" s="52"/>
      <c r="O348" s="53" t="s">
        <v>410</v>
      </c>
      <c r="P348" s="53" t="s">
        <v>527</v>
      </c>
    </row>
    <row r="349" spans="1:16" ht="13.5" thickBot="1" x14ac:dyDescent="0.25">
      <c r="A349" s="16" t="str">
        <f t="shared" si="30"/>
        <v>BAVM 28 </v>
      </c>
      <c r="B349" s="20" t="str">
        <f t="shared" si="31"/>
        <v>I</v>
      </c>
      <c r="C349" s="16">
        <f t="shared" si="32"/>
        <v>42267.413</v>
      </c>
      <c r="D349" s="18" t="str">
        <f t="shared" si="33"/>
        <v>vis</v>
      </c>
      <c r="E349" s="50">
        <f>VLOOKUP(C349,Active!C$21:E$965,3,FALSE)</f>
        <v>-580.98931844280605</v>
      </c>
      <c r="F349" s="20" t="s">
        <v>187</v>
      </c>
      <c r="G349" s="18" t="str">
        <f t="shared" si="34"/>
        <v>42267.413</v>
      </c>
      <c r="H349" s="16">
        <f t="shared" si="35"/>
        <v>-581</v>
      </c>
      <c r="I349" s="51" t="s">
        <v>528</v>
      </c>
      <c r="J349" s="52" t="s">
        <v>529</v>
      </c>
      <c r="K349" s="51">
        <v>-581</v>
      </c>
      <c r="L349" s="51" t="s">
        <v>399</v>
      </c>
      <c r="M349" s="52" t="s">
        <v>218</v>
      </c>
      <c r="N349" s="52"/>
      <c r="O349" s="53" t="s">
        <v>380</v>
      </c>
      <c r="P349" s="54" t="s">
        <v>519</v>
      </c>
    </row>
    <row r="350" spans="1:16" ht="13.5" thickBot="1" x14ac:dyDescent="0.25">
      <c r="A350" s="16" t="str">
        <f t="shared" si="30"/>
        <v> MVS 7.149 </v>
      </c>
      <c r="B350" s="20" t="str">
        <f t="shared" si="31"/>
        <v>I</v>
      </c>
      <c r="C350" s="16">
        <f t="shared" si="32"/>
        <v>42635.449000000001</v>
      </c>
      <c r="D350" s="18" t="str">
        <f t="shared" si="33"/>
        <v>vis</v>
      </c>
      <c r="E350" s="50">
        <f>VLOOKUP(C350,Active!C$21:E$965,3,FALSE)</f>
        <v>-272.00796381987413</v>
      </c>
      <c r="F350" s="20" t="s">
        <v>187</v>
      </c>
      <c r="G350" s="18" t="str">
        <f t="shared" si="34"/>
        <v>42635.449</v>
      </c>
      <c r="H350" s="16">
        <f t="shared" si="35"/>
        <v>-272</v>
      </c>
      <c r="I350" s="51" t="s">
        <v>537</v>
      </c>
      <c r="J350" s="52" t="s">
        <v>538</v>
      </c>
      <c r="K350" s="51">
        <v>-272</v>
      </c>
      <c r="L350" s="51" t="s">
        <v>353</v>
      </c>
      <c r="M350" s="52" t="s">
        <v>218</v>
      </c>
      <c r="N350" s="52"/>
      <c r="O350" s="53" t="s">
        <v>539</v>
      </c>
      <c r="P350" s="53" t="s">
        <v>540</v>
      </c>
    </row>
    <row r="351" spans="1:16" ht="13.5" thickBot="1" x14ac:dyDescent="0.25">
      <c r="A351" s="16" t="str">
        <f t="shared" si="30"/>
        <v> AVSJ 7.34 </v>
      </c>
      <c r="B351" s="20" t="str">
        <f t="shared" si="31"/>
        <v>I</v>
      </c>
      <c r="C351" s="16">
        <f t="shared" si="32"/>
        <v>42692.635999999999</v>
      </c>
      <c r="D351" s="18" t="str">
        <f t="shared" si="33"/>
        <v>vis</v>
      </c>
      <c r="E351" s="50">
        <f>VLOOKUP(C351,Active!C$21:E$965,3,FALSE)</f>
        <v>-223.99712594852181</v>
      </c>
      <c r="F351" s="20" t="s">
        <v>187</v>
      </c>
      <c r="G351" s="18" t="str">
        <f t="shared" si="34"/>
        <v>42692.636</v>
      </c>
      <c r="H351" s="16">
        <f t="shared" si="35"/>
        <v>-224</v>
      </c>
      <c r="I351" s="51" t="s">
        <v>544</v>
      </c>
      <c r="J351" s="52" t="s">
        <v>545</v>
      </c>
      <c r="K351" s="51">
        <v>-224</v>
      </c>
      <c r="L351" s="51" t="s">
        <v>418</v>
      </c>
      <c r="M351" s="52" t="s">
        <v>218</v>
      </c>
      <c r="N351" s="52"/>
      <c r="O351" s="53" t="s">
        <v>410</v>
      </c>
      <c r="P351" s="53" t="s">
        <v>546</v>
      </c>
    </row>
    <row r="352" spans="1:16" ht="13.5" thickBot="1" x14ac:dyDescent="0.25">
      <c r="A352" s="16" t="str">
        <f t="shared" si="30"/>
        <v> BRNO 32 </v>
      </c>
      <c r="B352" s="20" t="str">
        <f t="shared" si="31"/>
        <v>I</v>
      </c>
      <c r="C352" s="16">
        <f t="shared" si="32"/>
        <v>49920.439299999998</v>
      </c>
      <c r="D352" s="18" t="str">
        <f t="shared" si="33"/>
        <v>vis</v>
      </c>
      <c r="E352" s="50">
        <f>VLOOKUP(C352,Active!C$21:E$965,3,FALSE)</f>
        <v>5844.0409316928426</v>
      </c>
      <c r="F352" s="20" t="s">
        <v>187</v>
      </c>
      <c r="G352" s="18" t="str">
        <f t="shared" si="34"/>
        <v>49920.4393</v>
      </c>
      <c r="H352" s="16">
        <f t="shared" si="35"/>
        <v>5844</v>
      </c>
      <c r="I352" s="51" t="s">
        <v>1018</v>
      </c>
      <c r="J352" s="52" t="s">
        <v>1019</v>
      </c>
      <c r="K352" s="51">
        <v>5844</v>
      </c>
      <c r="L352" s="51" t="s">
        <v>1020</v>
      </c>
      <c r="M352" s="52" t="s">
        <v>218</v>
      </c>
      <c r="N352" s="52"/>
      <c r="O352" s="53" t="s">
        <v>1021</v>
      </c>
      <c r="P352" s="53" t="s">
        <v>1022</v>
      </c>
    </row>
    <row r="353" spans="1:16" ht="13.5" thickBot="1" x14ac:dyDescent="0.25">
      <c r="A353" s="16" t="str">
        <f t="shared" si="30"/>
        <v> BRNO 32 </v>
      </c>
      <c r="B353" s="20" t="str">
        <f t="shared" si="31"/>
        <v>I</v>
      </c>
      <c r="C353" s="16">
        <f t="shared" si="32"/>
        <v>49920.440699999999</v>
      </c>
      <c r="D353" s="18" t="str">
        <f t="shared" si="33"/>
        <v>vis</v>
      </c>
      <c r="E353" s="50">
        <f>VLOOKUP(C353,Active!C$21:E$965,3,FALSE)</f>
        <v>5844.042107050408</v>
      </c>
      <c r="F353" s="20" t="s">
        <v>187</v>
      </c>
      <c r="G353" s="18" t="str">
        <f t="shared" si="34"/>
        <v>49920.4407</v>
      </c>
      <c r="H353" s="16">
        <f t="shared" si="35"/>
        <v>5844</v>
      </c>
      <c r="I353" s="51" t="s">
        <v>1023</v>
      </c>
      <c r="J353" s="52" t="s">
        <v>1024</v>
      </c>
      <c r="K353" s="51">
        <v>5844</v>
      </c>
      <c r="L353" s="51" t="s">
        <v>1025</v>
      </c>
      <c r="M353" s="52" t="s">
        <v>218</v>
      </c>
      <c r="N353" s="52"/>
      <c r="O353" s="53" t="s">
        <v>1026</v>
      </c>
      <c r="P353" s="53" t="s">
        <v>1022</v>
      </c>
    </row>
    <row r="354" spans="1:16" ht="13.5" thickBot="1" x14ac:dyDescent="0.25">
      <c r="A354" s="16" t="str">
        <f t="shared" si="30"/>
        <v> AOEB 7 </v>
      </c>
      <c r="B354" s="20" t="str">
        <f t="shared" si="31"/>
        <v>I</v>
      </c>
      <c r="C354" s="16">
        <f t="shared" si="32"/>
        <v>51392.678999999996</v>
      </c>
      <c r="D354" s="18" t="str">
        <f t="shared" si="33"/>
        <v>vis</v>
      </c>
      <c r="E354" s="50">
        <f>VLOOKUP(C354,Active!C$21:E$965,3,FALSE)</f>
        <v>7080.0466942694884</v>
      </c>
      <c r="F354" s="20" t="s">
        <v>187</v>
      </c>
      <c r="G354" s="18" t="str">
        <f t="shared" si="34"/>
        <v>51392.679</v>
      </c>
      <c r="H354" s="16">
        <f t="shared" si="35"/>
        <v>7080</v>
      </c>
      <c r="I354" s="51" t="s">
        <v>1093</v>
      </c>
      <c r="J354" s="52" t="s">
        <v>1094</v>
      </c>
      <c r="K354" s="51">
        <v>7080</v>
      </c>
      <c r="L354" s="51" t="s">
        <v>221</v>
      </c>
      <c r="M354" s="52" t="s">
        <v>218</v>
      </c>
      <c r="N354" s="52"/>
      <c r="O354" s="53" t="s">
        <v>1049</v>
      </c>
      <c r="P354" s="53" t="s">
        <v>1095</v>
      </c>
    </row>
    <row r="355" spans="1:16" ht="13.5" thickBot="1" x14ac:dyDescent="0.25">
      <c r="A355" s="16" t="str">
        <f t="shared" si="30"/>
        <v> AOEB 7 </v>
      </c>
      <c r="B355" s="20" t="str">
        <f t="shared" si="31"/>
        <v>I</v>
      </c>
      <c r="C355" s="16">
        <f t="shared" si="32"/>
        <v>51398.626900000003</v>
      </c>
      <c r="D355" s="18" t="str">
        <f t="shared" si="33"/>
        <v>vis</v>
      </c>
      <c r="E355" s="50">
        <f>VLOOKUP(C355,Active!C$21:E$965,3,FALSE)</f>
        <v>7085.0402008806996</v>
      </c>
      <c r="F355" s="20" t="s">
        <v>187</v>
      </c>
      <c r="G355" s="18" t="str">
        <f t="shared" si="34"/>
        <v>51398.6269</v>
      </c>
      <c r="H355" s="16">
        <f t="shared" si="35"/>
        <v>7085</v>
      </c>
      <c r="I355" s="51" t="s">
        <v>1096</v>
      </c>
      <c r="J355" s="52" t="s">
        <v>1097</v>
      </c>
      <c r="K355" s="51">
        <v>7085</v>
      </c>
      <c r="L355" s="51" t="s">
        <v>1098</v>
      </c>
      <c r="M355" s="52" t="s">
        <v>1043</v>
      </c>
      <c r="N355" s="52" t="s">
        <v>1099</v>
      </c>
      <c r="O355" s="53" t="s">
        <v>1100</v>
      </c>
      <c r="P355" s="53" t="s">
        <v>1095</v>
      </c>
    </row>
    <row r="356" spans="1:16" ht="13.5" thickBot="1" x14ac:dyDescent="0.25">
      <c r="A356" s="16" t="str">
        <f t="shared" si="30"/>
        <v> AOEB 7 </v>
      </c>
      <c r="B356" s="20" t="str">
        <f t="shared" si="31"/>
        <v>I</v>
      </c>
      <c r="C356" s="16">
        <f t="shared" si="32"/>
        <v>51411.732000000004</v>
      </c>
      <c r="D356" s="18" t="str">
        <f t="shared" si="33"/>
        <v>vis</v>
      </c>
      <c r="E356" s="50">
        <f>VLOOKUP(C356,Active!C$21:E$965,3,FALSE)</f>
        <v>7096.0424711761843</v>
      </c>
      <c r="F356" s="20" t="s">
        <v>187</v>
      </c>
      <c r="G356" s="18" t="str">
        <f t="shared" si="34"/>
        <v>51411.732</v>
      </c>
      <c r="H356" s="16">
        <f t="shared" si="35"/>
        <v>7096</v>
      </c>
      <c r="I356" s="51" t="s">
        <v>1101</v>
      </c>
      <c r="J356" s="52" t="s">
        <v>1102</v>
      </c>
      <c r="K356" s="51">
        <v>7096</v>
      </c>
      <c r="L356" s="51" t="s">
        <v>217</v>
      </c>
      <c r="M356" s="52" t="s">
        <v>218</v>
      </c>
      <c r="N356" s="52"/>
      <c r="O356" s="53" t="s">
        <v>682</v>
      </c>
      <c r="P356" s="53" t="s">
        <v>1095</v>
      </c>
    </row>
    <row r="357" spans="1:16" ht="13.5" thickBot="1" x14ac:dyDescent="0.25">
      <c r="A357" s="16" t="str">
        <f t="shared" si="30"/>
        <v> AOEB 7 </v>
      </c>
      <c r="B357" s="20" t="str">
        <f t="shared" si="31"/>
        <v>I</v>
      </c>
      <c r="C357" s="16">
        <f t="shared" si="32"/>
        <v>51411.737000000001</v>
      </c>
      <c r="D357" s="18" t="str">
        <f t="shared" si="33"/>
        <v>vis</v>
      </c>
      <c r="E357" s="50">
        <f>VLOOKUP(C357,Active!C$21:E$965,3,FALSE)</f>
        <v>7096.0466688817687</v>
      </c>
      <c r="F357" s="20" t="s">
        <v>187</v>
      </c>
      <c r="G357" s="18" t="str">
        <f t="shared" si="34"/>
        <v>51411.737</v>
      </c>
      <c r="H357" s="16">
        <f t="shared" si="35"/>
        <v>7096</v>
      </c>
      <c r="I357" s="51" t="s">
        <v>1103</v>
      </c>
      <c r="J357" s="52" t="s">
        <v>1104</v>
      </c>
      <c r="K357" s="51">
        <v>7096</v>
      </c>
      <c r="L357" s="51" t="s">
        <v>221</v>
      </c>
      <c r="M357" s="52" t="s">
        <v>218</v>
      </c>
      <c r="N357" s="52"/>
      <c r="O357" s="53" t="s">
        <v>573</v>
      </c>
      <c r="P357" s="53" t="s">
        <v>1095</v>
      </c>
    </row>
    <row r="358" spans="1:16" ht="13.5" thickBot="1" x14ac:dyDescent="0.25">
      <c r="A358" s="16" t="str">
        <f t="shared" si="30"/>
        <v> AOEB 7 </v>
      </c>
      <c r="B358" s="20" t="str">
        <f t="shared" si="31"/>
        <v>I</v>
      </c>
      <c r="C358" s="16">
        <f t="shared" si="32"/>
        <v>51429.595000000001</v>
      </c>
      <c r="D358" s="18" t="str">
        <f t="shared" si="33"/>
        <v>vis</v>
      </c>
      <c r="E358" s="50">
        <f>VLOOKUP(C358,Active!C$21:E$965,3,FALSE)</f>
        <v>7111.0391941533626</v>
      </c>
      <c r="F358" s="20" t="s">
        <v>187</v>
      </c>
      <c r="G358" s="18" t="str">
        <f t="shared" si="34"/>
        <v>51429.595</v>
      </c>
      <c r="H358" s="16">
        <f t="shared" si="35"/>
        <v>7111</v>
      </c>
      <c r="I358" s="51" t="s">
        <v>1105</v>
      </c>
      <c r="J358" s="52" t="s">
        <v>1106</v>
      </c>
      <c r="K358" s="51">
        <v>7111</v>
      </c>
      <c r="L358" s="51" t="s">
        <v>248</v>
      </c>
      <c r="M358" s="52" t="s">
        <v>218</v>
      </c>
      <c r="N358" s="52"/>
      <c r="O358" s="53" t="s">
        <v>682</v>
      </c>
      <c r="P358" s="53" t="s">
        <v>1095</v>
      </c>
    </row>
    <row r="359" spans="1:16" ht="13.5" thickBot="1" x14ac:dyDescent="0.25">
      <c r="A359" s="16" t="str">
        <f t="shared" si="30"/>
        <v> BBS 122 </v>
      </c>
      <c r="B359" s="20" t="str">
        <f t="shared" si="31"/>
        <v>I</v>
      </c>
      <c r="C359" s="16">
        <f t="shared" si="32"/>
        <v>51434.366000000002</v>
      </c>
      <c r="D359" s="18" t="str">
        <f t="shared" si="33"/>
        <v>vis</v>
      </c>
      <c r="E359" s="50">
        <f>VLOOKUP(C359,Active!C$21:E$965,3,FALSE)</f>
        <v>7115.0446448236944</v>
      </c>
      <c r="F359" s="20" t="s">
        <v>187</v>
      </c>
      <c r="G359" s="18" t="str">
        <f t="shared" si="34"/>
        <v>51434.366</v>
      </c>
      <c r="H359" s="16">
        <f t="shared" si="35"/>
        <v>7115</v>
      </c>
      <c r="I359" s="51" t="s">
        <v>1107</v>
      </c>
      <c r="J359" s="52" t="s">
        <v>1108</v>
      </c>
      <c r="K359" s="51">
        <v>7115</v>
      </c>
      <c r="L359" s="51" t="s">
        <v>272</v>
      </c>
      <c r="M359" s="52" t="s">
        <v>218</v>
      </c>
      <c r="N359" s="52"/>
      <c r="O359" s="53" t="s">
        <v>737</v>
      </c>
      <c r="P359" s="53" t="s">
        <v>1109</v>
      </c>
    </row>
    <row r="360" spans="1:16" ht="13.5" thickBot="1" x14ac:dyDescent="0.25">
      <c r="A360" s="16" t="str">
        <f t="shared" si="30"/>
        <v> AOEB 7 </v>
      </c>
      <c r="B360" s="20" t="str">
        <f t="shared" si="31"/>
        <v>I</v>
      </c>
      <c r="C360" s="16">
        <f t="shared" si="32"/>
        <v>51454.612000000001</v>
      </c>
      <c r="D360" s="18" t="str">
        <f t="shared" si="33"/>
        <v>vis</v>
      </c>
      <c r="E360" s="50">
        <f>VLOOKUP(C360,Active!C$21:E$965,3,FALSE)</f>
        <v>7132.0419942832459</v>
      </c>
      <c r="F360" s="20" t="s">
        <v>187</v>
      </c>
      <c r="G360" s="18" t="str">
        <f t="shared" si="34"/>
        <v>51454.612</v>
      </c>
      <c r="H360" s="16">
        <f t="shared" si="35"/>
        <v>7132</v>
      </c>
      <c r="I360" s="51" t="s">
        <v>1110</v>
      </c>
      <c r="J360" s="52" t="s">
        <v>1111</v>
      </c>
      <c r="K360" s="51">
        <v>7132</v>
      </c>
      <c r="L360" s="51" t="s">
        <v>1038</v>
      </c>
      <c r="M360" s="52" t="s">
        <v>218</v>
      </c>
      <c r="N360" s="52"/>
      <c r="O360" s="53" t="s">
        <v>573</v>
      </c>
      <c r="P360" s="53" t="s">
        <v>1095</v>
      </c>
    </row>
    <row r="361" spans="1:16" ht="13.5" thickBot="1" x14ac:dyDescent="0.25">
      <c r="A361" s="16" t="str">
        <f t="shared" si="30"/>
        <v> AOEB 7 </v>
      </c>
      <c r="B361" s="20" t="str">
        <f t="shared" si="31"/>
        <v>I</v>
      </c>
      <c r="C361" s="16">
        <f t="shared" si="32"/>
        <v>51454.614999999998</v>
      </c>
      <c r="D361" s="18" t="str">
        <f t="shared" si="33"/>
        <v>vis</v>
      </c>
      <c r="E361" s="50">
        <f>VLOOKUP(C361,Active!C$21:E$965,3,FALSE)</f>
        <v>7132.0445129065956</v>
      </c>
      <c r="F361" s="20" t="s">
        <v>187</v>
      </c>
      <c r="G361" s="18" t="str">
        <f t="shared" si="34"/>
        <v>51454.615</v>
      </c>
      <c r="H361" s="16">
        <f t="shared" si="35"/>
        <v>7132</v>
      </c>
      <c r="I361" s="51" t="s">
        <v>1112</v>
      </c>
      <c r="J361" s="52" t="s">
        <v>1113</v>
      </c>
      <c r="K361" s="51">
        <v>7132</v>
      </c>
      <c r="L361" s="51" t="s">
        <v>272</v>
      </c>
      <c r="M361" s="52" t="s">
        <v>218</v>
      </c>
      <c r="N361" s="52"/>
      <c r="O361" s="53" t="s">
        <v>1049</v>
      </c>
      <c r="P361" s="53" t="s">
        <v>1095</v>
      </c>
    </row>
    <row r="362" spans="1:16" ht="13.5" thickBot="1" x14ac:dyDescent="0.25">
      <c r="A362" s="16" t="str">
        <f t="shared" si="30"/>
        <v> AOEB 7 </v>
      </c>
      <c r="B362" s="20" t="str">
        <f t="shared" si="31"/>
        <v>I</v>
      </c>
      <c r="C362" s="16">
        <f t="shared" si="32"/>
        <v>51485.582000000002</v>
      </c>
      <c r="D362" s="18" t="str">
        <f t="shared" si="33"/>
        <v>vis</v>
      </c>
      <c r="E362" s="50">
        <f>VLOOKUP(C362,Active!C$21:E$965,3,FALSE)</f>
        <v>7158.0425826840346</v>
      </c>
      <c r="F362" s="20" t="s">
        <v>187</v>
      </c>
      <c r="G362" s="18" t="str">
        <f t="shared" si="34"/>
        <v>51485.582</v>
      </c>
      <c r="H362" s="16">
        <f t="shared" si="35"/>
        <v>7158</v>
      </c>
      <c r="I362" s="51" t="s">
        <v>1119</v>
      </c>
      <c r="J362" s="52" t="s">
        <v>1120</v>
      </c>
      <c r="K362" s="51" t="s">
        <v>1121</v>
      </c>
      <c r="L362" s="51" t="s">
        <v>217</v>
      </c>
      <c r="M362" s="52" t="s">
        <v>218</v>
      </c>
      <c r="N362" s="52"/>
      <c r="O362" s="53" t="s">
        <v>1049</v>
      </c>
      <c r="P362" s="53" t="s">
        <v>1095</v>
      </c>
    </row>
    <row r="363" spans="1:16" ht="13.5" thickBot="1" x14ac:dyDescent="0.25">
      <c r="A363" s="16" t="str">
        <f t="shared" si="30"/>
        <v> AOEB 7 </v>
      </c>
      <c r="B363" s="20" t="str">
        <f t="shared" si="31"/>
        <v>I</v>
      </c>
      <c r="C363" s="16">
        <f t="shared" si="32"/>
        <v>51698.79</v>
      </c>
      <c r="D363" s="18" t="str">
        <f t="shared" si="33"/>
        <v>vis</v>
      </c>
      <c r="E363" s="50">
        <f>VLOOKUP(C363,Active!C$21:E$965,3,FALSE)</f>
        <v>7337.0394652076075</v>
      </c>
      <c r="F363" s="20" t="s">
        <v>187</v>
      </c>
      <c r="G363" s="18" t="str">
        <f t="shared" si="34"/>
        <v>51698.790</v>
      </c>
      <c r="H363" s="16">
        <f t="shared" si="35"/>
        <v>7337</v>
      </c>
      <c r="I363" s="51" t="s">
        <v>1122</v>
      </c>
      <c r="J363" s="52" t="s">
        <v>1123</v>
      </c>
      <c r="K363" s="51" t="s">
        <v>1124</v>
      </c>
      <c r="L363" s="51" t="s">
        <v>248</v>
      </c>
      <c r="M363" s="52" t="s">
        <v>218</v>
      </c>
      <c r="N363" s="52"/>
      <c r="O363" s="53" t="s">
        <v>573</v>
      </c>
      <c r="P363" s="53" t="s">
        <v>1095</v>
      </c>
    </row>
    <row r="364" spans="1:16" ht="13.5" thickBot="1" x14ac:dyDescent="0.25">
      <c r="A364" s="16" t="str">
        <f t="shared" si="30"/>
        <v>OEJV 0074 </v>
      </c>
      <c r="B364" s="20" t="str">
        <f t="shared" si="31"/>
        <v>I</v>
      </c>
      <c r="C364" s="16">
        <f t="shared" si="32"/>
        <v>51771.45</v>
      </c>
      <c r="D364" s="18" t="str">
        <f t="shared" si="33"/>
        <v>vis</v>
      </c>
      <c r="E364" s="50">
        <f>VLOOKUP(C364,Active!C$21:E$965,3,FALSE)</f>
        <v>7398.0405227859455</v>
      </c>
      <c r="F364" s="20" t="s">
        <v>187</v>
      </c>
      <c r="G364" s="18" t="str">
        <f t="shared" si="34"/>
        <v>51771.450</v>
      </c>
      <c r="H364" s="16">
        <f t="shared" si="35"/>
        <v>7398</v>
      </c>
      <c r="I364" s="51" t="s">
        <v>1125</v>
      </c>
      <c r="J364" s="52" t="s">
        <v>1126</v>
      </c>
      <c r="K364" s="51" t="s">
        <v>1127</v>
      </c>
      <c r="L364" s="51" t="s">
        <v>968</v>
      </c>
      <c r="M364" s="52" t="s">
        <v>218</v>
      </c>
      <c r="N364" s="52"/>
      <c r="O364" s="53" t="s">
        <v>1128</v>
      </c>
      <c r="P364" s="54" t="s">
        <v>1129</v>
      </c>
    </row>
    <row r="365" spans="1:16" ht="13.5" thickBot="1" x14ac:dyDescent="0.25">
      <c r="A365" s="16" t="str">
        <f t="shared" si="30"/>
        <v>VSB 38 </v>
      </c>
      <c r="B365" s="20" t="str">
        <f t="shared" si="31"/>
        <v>I</v>
      </c>
      <c r="C365" s="16">
        <f t="shared" si="32"/>
        <v>51780.99</v>
      </c>
      <c r="D365" s="18" t="str">
        <f t="shared" si="33"/>
        <v>vis</v>
      </c>
      <c r="E365" s="50">
        <f>VLOOKUP(C365,Active!C$21:E$965,3,FALSE)</f>
        <v>7406.0497450443736</v>
      </c>
      <c r="F365" s="20" t="s">
        <v>187</v>
      </c>
      <c r="G365" s="18" t="str">
        <f t="shared" si="34"/>
        <v>51780.990</v>
      </c>
      <c r="H365" s="16">
        <f t="shared" si="35"/>
        <v>7406</v>
      </c>
      <c r="I365" s="51" t="s">
        <v>1130</v>
      </c>
      <c r="J365" s="52" t="s">
        <v>1131</v>
      </c>
      <c r="K365" s="51" t="s">
        <v>1132</v>
      </c>
      <c r="L365" s="51" t="s">
        <v>1133</v>
      </c>
      <c r="M365" s="52" t="s">
        <v>218</v>
      </c>
      <c r="N365" s="52"/>
      <c r="O365" s="53" t="s">
        <v>1134</v>
      </c>
      <c r="P365" s="54" t="s">
        <v>1135</v>
      </c>
    </row>
    <row r="366" spans="1:16" ht="13.5" thickBot="1" x14ac:dyDescent="0.25">
      <c r="A366" s="16" t="str">
        <f t="shared" si="30"/>
        <v> AOEB 7 </v>
      </c>
      <c r="B366" s="20" t="str">
        <f t="shared" si="31"/>
        <v>I</v>
      </c>
      <c r="C366" s="16">
        <f t="shared" si="32"/>
        <v>51791.697999999997</v>
      </c>
      <c r="D366" s="18" t="str">
        <f t="shared" si="33"/>
        <v>vis</v>
      </c>
      <c r="E366" s="50">
        <f>VLOOKUP(C366,Active!C$21:E$965,3,FALSE)</f>
        <v>7415.0395513277317</v>
      </c>
      <c r="F366" s="20" t="s">
        <v>187</v>
      </c>
      <c r="G366" s="18" t="str">
        <f t="shared" si="34"/>
        <v>51791.698</v>
      </c>
      <c r="H366" s="16">
        <f t="shared" si="35"/>
        <v>7415</v>
      </c>
      <c r="I366" s="51" t="s">
        <v>1136</v>
      </c>
      <c r="J366" s="52" t="s">
        <v>1137</v>
      </c>
      <c r="K366" s="51" t="s">
        <v>1138</v>
      </c>
      <c r="L366" s="51" t="s">
        <v>248</v>
      </c>
      <c r="M366" s="52" t="s">
        <v>218</v>
      </c>
      <c r="N366" s="52"/>
      <c r="O366" s="53" t="s">
        <v>949</v>
      </c>
      <c r="P366" s="53" t="s">
        <v>1095</v>
      </c>
    </row>
    <row r="367" spans="1:16" ht="13.5" thickBot="1" x14ac:dyDescent="0.25">
      <c r="A367" s="16" t="str">
        <f t="shared" si="30"/>
        <v> AOEB 7 </v>
      </c>
      <c r="B367" s="20" t="str">
        <f t="shared" si="31"/>
        <v>I</v>
      </c>
      <c r="C367" s="16">
        <f t="shared" si="32"/>
        <v>51803.612000000001</v>
      </c>
      <c r="D367" s="18" t="str">
        <f t="shared" si="33"/>
        <v>vis</v>
      </c>
      <c r="E367" s="50">
        <f>VLOOKUP(C367,Active!C$21:E$965,3,FALSE)</f>
        <v>7425.0418441984812</v>
      </c>
      <c r="F367" s="20" t="s">
        <v>187</v>
      </c>
      <c r="G367" s="18" t="str">
        <f t="shared" si="34"/>
        <v>51803.612</v>
      </c>
      <c r="H367" s="16">
        <f t="shared" si="35"/>
        <v>7425</v>
      </c>
      <c r="I367" s="51" t="s">
        <v>1139</v>
      </c>
      <c r="J367" s="52" t="s">
        <v>1140</v>
      </c>
      <c r="K367" s="51" t="s">
        <v>1141</v>
      </c>
      <c r="L367" s="51" t="s">
        <v>1038</v>
      </c>
      <c r="M367" s="52" t="s">
        <v>218</v>
      </c>
      <c r="N367" s="52"/>
      <c r="O367" s="53" t="s">
        <v>682</v>
      </c>
      <c r="P367" s="53" t="s">
        <v>1095</v>
      </c>
    </row>
    <row r="368" spans="1:16" ht="13.5" thickBot="1" x14ac:dyDescent="0.25">
      <c r="A368" s="16" t="str">
        <f t="shared" si="30"/>
        <v> AOEB 7 </v>
      </c>
      <c r="B368" s="20" t="str">
        <f t="shared" si="31"/>
        <v>I</v>
      </c>
      <c r="C368" s="16">
        <f t="shared" si="32"/>
        <v>51828.631000000001</v>
      </c>
      <c r="D368" s="18" t="str">
        <f t="shared" si="33"/>
        <v>vis</v>
      </c>
      <c r="E368" s="50">
        <f>VLOOKUP(C368,Active!C$21:E$965,3,FALSE)</f>
        <v>7446.0463234105991</v>
      </c>
      <c r="F368" s="20" t="s">
        <v>187</v>
      </c>
      <c r="G368" s="18" t="str">
        <f t="shared" si="34"/>
        <v>51828.631</v>
      </c>
      <c r="H368" s="16">
        <f t="shared" si="35"/>
        <v>7446</v>
      </c>
      <c r="I368" s="51" t="s">
        <v>1147</v>
      </c>
      <c r="J368" s="52" t="s">
        <v>1148</v>
      </c>
      <c r="K368" s="51" t="s">
        <v>1149</v>
      </c>
      <c r="L368" s="51" t="s">
        <v>1074</v>
      </c>
      <c r="M368" s="52" t="s">
        <v>218</v>
      </c>
      <c r="N368" s="52"/>
      <c r="O368" s="53" t="s">
        <v>1049</v>
      </c>
      <c r="P368" s="53" t="s">
        <v>1095</v>
      </c>
    </row>
    <row r="369" spans="1:16" ht="13.5" thickBot="1" x14ac:dyDescent="0.25">
      <c r="A369" s="16" t="str">
        <f t="shared" si="30"/>
        <v> AOEB 7 </v>
      </c>
      <c r="B369" s="20" t="str">
        <f t="shared" si="31"/>
        <v>I</v>
      </c>
      <c r="C369" s="16">
        <f t="shared" si="32"/>
        <v>51859.597999999998</v>
      </c>
      <c r="D369" s="18" t="str">
        <f t="shared" si="33"/>
        <v>vis</v>
      </c>
      <c r="E369" s="50">
        <f>VLOOKUP(C369,Active!C$21:E$965,3,FALSE)</f>
        <v>7472.0443931880327</v>
      </c>
      <c r="F369" s="20" t="s">
        <v>187</v>
      </c>
      <c r="G369" s="18" t="str">
        <f t="shared" si="34"/>
        <v>51859.598</v>
      </c>
      <c r="H369" s="16">
        <f t="shared" si="35"/>
        <v>7472</v>
      </c>
      <c r="I369" s="51" t="s">
        <v>1150</v>
      </c>
      <c r="J369" s="52" t="s">
        <v>1151</v>
      </c>
      <c r="K369" s="51" t="s">
        <v>1152</v>
      </c>
      <c r="L369" s="51" t="s">
        <v>272</v>
      </c>
      <c r="M369" s="52" t="s">
        <v>218</v>
      </c>
      <c r="N369" s="52"/>
      <c r="O369" s="53" t="s">
        <v>1049</v>
      </c>
      <c r="P369" s="53" t="s">
        <v>1095</v>
      </c>
    </row>
    <row r="370" spans="1:16" ht="13.5" thickBot="1" x14ac:dyDescent="0.25">
      <c r="A370" s="16" t="str">
        <f t="shared" si="30"/>
        <v> AOEB 7 </v>
      </c>
      <c r="B370" s="20" t="str">
        <f t="shared" si="31"/>
        <v>I</v>
      </c>
      <c r="C370" s="16">
        <f t="shared" si="32"/>
        <v>52115.68</v>
      </c>
      <c r="D370" s="18" t="str">
        <f t="shared" si="33"/>
        <v>vis</v>
      </c>
      <c r="E370" s="50">
        <f>VLOOKUP(C370,Active!C$21:E$965,3,FALSE)</f>
        <v>7687.0357615719686</v>
      </c>
      <c r="F370" s="20" t="s">
        <v>187</v>
      </c>
      <c r="G370" s="18" t="str">
        <f t="shared" si="34"/>
        <v>52115.680</v>
      </c>
      <c r="H370" s="16">
        <f t="shared" si="35"/>
        <v>7687</v>
      </c>
      <c r="I370" s="51" t="s">
        <v>1153</v>
      </c>
      <c r="J370" s="52" t="s">
        <v>1154</v>
      </c>
      <c r="K370" s="51" t="s">
        <v>1155</v>
      </c>
      <c r="L370" s="51" t="s">
        <v>1042</v>
      </c>
      <c r="M370" s="52" t="s">
        <v>218</v>
      </c>
      <c r="N370" s="52"/>
      <c r="O370" s="53" t="s">
        <v>1017</v>
      </c>
      <c r="P370" s="53" t="s">
        <v>1095</v>
      </c>
    </row>
    <row r="371" spans="1:16" ht="13.5" thickBot="1" x14ac:dyDescent="0.25">
      <c r="A371" s="16" t="str">
        <f t="shared" si="30"/>
        <v> AOEB 7 </v>
      </c>
      <c r="B371" s="20" t="str">
        <f t="shared" si="31"/>
        <v>I</v>
      </c>
      <c r="C371" s="16">
        <f t="shared" si="32"/>
        <v>52189.54</v>
      </c>
      <c r="D371" s="18" t="str">
        <f t="shared" si="33"/>
        <v>vis</v>
      </c>
      <c r="E371" s="50">
        <f>VLOOKUP(C371,Active!C$21:E$965,3,FALSE)</f>
        <v>7749.0442684909922</v>
      </c>
      <c r="F371" s="20" t="s">
        <v>187</v>
      </c>
      <c r="G371" s="18" t="str">
        <f t="shared" si="34"/>
        <v>52189.540</v>
      </c>
      <c r="H371" s="16">
        <f t="shared" si="35"/>
        <v>7749</v>
      </c>
      <c r="I371" s="51" t="s">
        <v>1156</v>
      </c>
      <c r="J371" s="52" t="s">
        <v>1157</v>
      </c>
      <c r="K371" s="51" t="s">
        <v>1158</v>
      </c>
      <c r="L371" s="51" t="s">
        <v>272</v>
      </c>
      <c r="M371" s="52" t="s">
        <v>218</v>
      </c>
      <c r="N371" s="52"/>
      <c r="O371" s="53" t="s">
        <v>1017</v>
      </c>
      <c r="P371" s="53" t="s">
        <v>1095</v>
      </c>
    </row>
    <row r="372" spans="1:16" ht="13.5" thickBot="1" x14ac:dyDescent="0.25">
      <c r="A372" s="16" t="str">
        <f t="shared" si="30"/>
        <v> AOEB 11 </v>
      </c>
      <c r="B372" s="20" t="str">
        <f t="shared" si="31"/>
        <v>I</v>
      </c>
      <c r="C372" s="16">
        <f t="shared" si="32"/>
        <v>52557.589599999999</v>
      </c>
      <c r="D372" s="18" t="str">
        <f t="shared" si="33"/>
        <v>vis</v>
      </c>
      <c r="E372" s="50">
        <f>VLOOKUP(C372,Active!C$21:E$965,3,FALSE)</f>
        <v>8058.0370408731178</v>
      </c>
      <c r="F372" s="20" t="s">
        <v>187</v>
      </c>
      <c r="G372" s="18" t="str">
        <f t="shared" si="34"/>
        <v>52557.5896</v>
      </c>
      <c r="H372" s="16">
        <f t="shared" si="35"/>
        <v>8058</v>
      </c>
      <c r="I372" s="51" t="s">
        <v>1159</v>
      </c>
      <c r="J372" s="52" t="s">
        <v>1160</v>
      </c>
      <c r="K372" s="51" t="s">
        <v>1161</v>
      </c>
      <c r="L372" s="51" t="s">
        <v>1162</v>
      </c>
      <c r="M372" s="52" t="s">
        <v>1043</v>
      </c>
      <c r="N372" s="52" t="s">
        <v>1099</v>
      </c>
      <c r="O372" s="53" t="s">
        <v>573</v>
      </c>
      <c r="P372" s="53" t="s">
        <v>1163</v>
      </c>
    </row>
    <row r="373" spans="1:16" ht="13.5" thickBot="1" x14ac:dyDescent="0.25">
      <c r="A373" s="16" t="str">
        <f t="shared" si="30"/>
        <v> AOEB 11 </v>
      </c>
      <c r="B373" s="20" t="str">
        <f t="shared" si="31"/>
        <v>I</v>
      </c>
      <c r="C373" s="16">
        <f t="shared" si="32"/>
        <v>52908.9715</v>
      </c>
      <c r="D373" s="18" t="str">
        <f t="shared" si="33"/>
        <v>vis</v>
      </c>
      <c r="E373" s="50">
        <f>VLOOKUP(C373,Active!C$21:E$965,3,FALSE)</f>
        <v>8353.0365937754959</v>
      </c>
      <c r="F373" s="20" t="s">
        <v>187</v>
      </c>
      <c r="G373" s="18" t="str">
        <f t="shared" si="34"/>
        <v>52908.9715</v>
      </c>
      <c r="H373" s="16">
        <f t="shared" si="35"/>
        <v>8353</v>
      </c>
      <c r="I373" s="51" t="s">
        <v>1164</v>
      </c>
      <c r="J373" s="52" t="s">
        <v>1165</v>
      </c>
      <c r="K373" s="51" t="s">
        <v>1166</v>
      </c>
      <c r="L373" s="51" t="s">
        <v>1167</v>
      </c>
      <c r="M373" s="52" t="s">
        <v>1043</v>
      </c>
      <c r="N373" s="52" t="s">
        <v>1099</v>
      </c>
      <c r="O373" s="53" t="s">
        <v>1168</v>
      </c>
      <c r="P373" s="53" t="s">
        <v>1163</v>
      </c>
    </row>
    <row r="374" spans="1:16" ht="13.5" thickBot="1" x14ac:dyDescent="0.25">
      <c r="A374" s="16" t="str">
        <f t="shared" si="30"/>
        <v> AOEB 11 </v>
      </c>
      <c r="B374" s="20" t="str">
        <f t="shared" si="31"/>
        <v>I</v>
      </c>
      <c r="C374" s="16">
        <f t="shared" si="32"/>
        <v>52931.603999999999</v>
      </c>
      <c r="D374" s="18" t="str">
        <f t="shared" si="33"/>
        <v>vis</v>
      </c>
      <c r="E374" s="50">
        <f>VLOOKUP(C374,Active!C$21:E$965,3,FALSE)</f>
        <v>8372.0375081113307</v>
      </c>
      <c r="F374" s="20" t="s">
        <v>187</v>
      </c>
      <c r="G374" s="18" t="str">
        <f t="shared" si="34"/>
        <v>52931.604</v>
      </c>
      <c r="H374" s="16">
        <f t="shared" si="35"/>
        <v>8372</v>
      </c>
      <c r="I374" s="51" t="s">
        <v>1169</v>
      </c>
      <c r="J374" s="52" t="s">
        <v>1170</v>
      </c>
      <c r="K374" s="51" t="s">
        <v>1171</v>
      </c>
      <c r="L374" s="51" t="s">
        <v>1029</v>
      </c>
      <c r="M374" s="52" t="s">
        <v>218</v>
      </c>
      <c r="N374" s="52"/>
      <c r="O374" s="53" t="s">
        <v>682</v>
      </c>
      <c r="P374" s="53" t="s">
        <v>1163</v>
      </c>
    </row>
    <row r="375" spans="1:16" ht="13.5" thickBot="1" x14ac:dyDescent="0.25">
      <c r="A375" s="16" t="str">
        <f t="shared" si="30"/>
        <v> AOEB 11 </v>
      </c>
      <c r="B375" s="20" t="str">
        <f t="shared" si="31"/>
        <v>I</v>
      </c>
      <c r="C375" s="16">
        <f t="shared" si="32"/>
        <v>53249.648000000001</v>
      </c>
      <c r="D375" s="18" t="str">
        <f t="shared" si="33"/>
        <v>vis</v>
      </c>
      <c r="E375" s="50">
        <f>VLOOKUP(C375,Active!C$21:E$965,3,FALSE)</f>
        <v>8639.0485232014198</v>
      </c>
      <c r="F375" s="20" t="s">
        <v>187</v>
      </c>
      <c r="G375" s="18" t="str">
        <f t="shared" si="34"/>
        <v>53249.648</v>
      </c>
      <c r="H375" s="16">
        <f t="shared" si="35"/>
        <v>8639</v>
      </c>
      <c r="I375" s="51" t="s">
        <v>1172</v>
      </c>
      <c r="J375" s="52" t="s">
        <v>1173</v>
      </c>
      <c r="K375" s="51" t="s">
        <v>1174</v>
      </c>
      <c r="L375" s="51" t="s">
        <v>1077</v>
      </c>
      <c r="M375" s="52" t="s">
        <v>218</v>
      </c>
      <c r="N375" s="52"/>
      <c r="O375" s="53" t="s">
        <v>1049</v>
      </c>
      <c r="P375" s="53" t="s">
        <v>1163</v>
      </c>
    </row>
    <row r="376" spans="1:16" ht="13.5" thickBot="1" x14ac:dyDescent="0.25">
      <c r="A376" s="16" t="str">
        <f t="shared" si="30"/>
        <v> AOEB 11 </v>
      </c>
      <c r="B376" s="20" t="str">
        <f t="shared" si="31"/>
        <v>I</v>
      </c>
      <c r="C376" s="16">
        <f t="shared" si="32"/>
        <v>53262.733</v>
      </c>
      <c r="D376" s="18" t="str">
        <f t="shared" si="33"/>
        <v>vis</v>
      </c>
      <c r="E376" s="50">
        <f>VLOOKUP(C376,Active!C$21:E$965,3,FALSE)</f>
        <v>8650.0339187204481</v>
      </c>
      <c r="F376" s="20" t="s">
        <v>187</v>
      </c>
      <c r="G376" s="18" t="str">
        <f t="shared" si="34"/>
        <v>53262.733</v>
      </c>
      <c r="H376" s="16">
        <f t="shared" si="35"/>
        <v>8650</v>
      </c>
      <c r="I376" s="51" t="s">
        <v>1175</v>
      </c>
      <c r="J376" s="52" t="s">
        <v>1176</v>
      </c>
      <c r="K376" s="51" t="s">
        <v>1177</v>
      </c>
      <c r="L376" s="51" t="s">
        <v>269</v>
      </c>
      <c r="M376" s="52" t="s">
        <v>218</v>
      </c>
      <c r="N376" s="52"/>
      <c r="O376" s="53" t="s">
        <v>949</v>
      </c>
      <c r="P376" s="53" t="s">
        <v>1163</v>
      </c>
    </row>
    <row r="377" spans="1:16" ht="13.5" thickBot="1" x14ac:dyDescent="0.25">
      <c r="A377" s="16" t="str">
        <f t="shared" si="30"/>
        <v> AOEB 11 </v>
      </c>
      <c r="B377" s="20" t="str">
        <f t="shared" si="31"/>
        <v>I</v>
      </c>
      <c r="C377" s="16">
        <f t="shared" si="32"/>
        <v>53274.652999999998</v>
      </c>
      <c r="D377" s="18" t="str">
        <f t="shared" si="33"/>
        <v>vis</v>
      </c>
      <c r="E377" s="50">
        <f>VLOOKUP(C377,Active!C$21:E$965,3,FALSE)</f>
        <v>8660.0412488378952</v>
      </c>
      <c r="F377" s="20" t="s">
        <v>187</v>
      </c>
      <c r="G377" s="18" t="str">
        <f t="shared" si="34"/>
        <v>53274.653</v>
      </c>
      <c r="H377" s="16">
        <f t="shared" si="35"/>
        <v>8660</v>
      </c>
      <c r="I377" s="51" t="s">
        <v>1178</v>
      </c>
      <c r="J377" s="52" t="s">
        <v>1179</v>
      </c>
      <c r="K377" s="51" t="s">
        <v>1180</v>
      </c>
      <c r="L377" s="51" t="s">
        <v>1007</v>
      </c>
      <c r="M377" s="52" t="s">
        <v>218</v>
      </c>
      <c r="N377" s="52"/>
      <c r="O377" s="53" t="s">
        <v>682</v>
      </c>
      <c r="P377" s="53" t="s">
        <v>1163</v>
      </c>
    </row>
    <row r="378" spans="1:16" ht="13.5" thickBot="1" x14ac:dyDescent="0.25">
      <c r="A378" s="16" t="str">
        <f t="shared" si="30"/>
        <v> AOEB 11 </v>
      </c>
      <c r="B378" s="20" t="str">
        <f t="shared" si="31"/>
        <v>I</v>
      </c>
      <c r="C378" s="16">
        <f t="shared" si="32"/>
        <v>53286.563000000002</v>
      </c>
      <c r="D378" s="18" t="str">
        <f t="shared" si="33"/>
        <v>vis</v>
      </c>
      <c r="E378" s="50">
        <f>VLOOKUP(C378,Active!C$21:E$965,3,FALSE)</f>
        <v>8670.0401835441753</v>
      </c>
      <c r="F378" s="20" t="s">
        <v>187</v>
      </c>
      <c r="G378" s="18" t="str">
        <f t="shared" si="34"/>
        <v>53286.563</v>
      </c>
      <c r="H378" s="16">
        <f t="shared" si="35"/>
        <v>8670</v>
      </c>
      <c r="I378" s="51" t="s">
        <v>1181</v>
      </c>
      <c r="J378" s="52" t="s">
        <v>1182</v>
      </c>
      <c r="K378" s="51" t="s">
        <v>1183</v>
      </c>
      <c r="L378" s="51" t="s">
        <v>968</v>
      </c>
      <c r="M378" s="52" t="s">
        <v>218</v>
      </c>
      <c r="N378" s="52"/>
      <c r="O378" s="53" t="s">
        <v>1184</v>
      </c>
      <c r="P378" s="53" t="s">
        <v>1163</v>
      </c>
    </row>
    <row r="379" spans="1:16" ht="13.5" thickBot="1" x14ac:dyDescent="0.25">
      <c r="A379" s="16" t="str">
        <f t="shared" si="30"/>
        <v> AOEB 11 </v>
      </c>
      <c r="B379" s="20" t="str">
        <f t="shared" si="31"/>
        <v>I</v>
      </c>
      <c r="C379" s="16">
        <f t="shared" si="32"/>
        <v>53311.578999999998</v>
      </c>
      <c r="D379" s="18" t="str">
        <f t="shared" si="33"/>
        <v>vis</v>
      </c>
      <c r="E379" s="50">
        <f>VLOOKUP(C379,Active!C$21:E$965,3,FALSE)</f>
        <v>8691.0421441329381</v>
      </c>
      <c r="F379" s="20" t="s">
        <v>187</v>
      </c>
      <c r="G379" s="18" t="str">
        <f t="shared" si="34"/>
        <v>53311.579</v>
      </c>
      <c r="H379" s="16">
        <f t="shared" si="35"/>
        <v>8691</v>
      </c>
      <c r="I379" s="51" t="s">
        <v>1185</v>
      </c>
      <c r="J379" s="52" t="s">
        <v>1186</v>
      </c>
      <c r="K379" s="51" t="s">
        <v>1187</v>
      </c>
      <c r="L379" s="51" t="s">
        <v>1038</v>
      </c>
      <c r="M379" s="52" t="s">
        <v>218</v>
      </c>
      <c r="N379" s="52"/>
      <c r="O379" s="53" t="s">
        <v>1184</v>
      </c>
      <c r="P379" s="53" t="s">
        <v>1163</v>
      </c>
    </row>
    <row r="380" spans="1:16" ht="13.5" thickBot="1" x14ac:dyDescent="0.25">
      <c r="A380" s="16" t="str">
        <f t="shared" si="30"/>
        <v>VSB 44 </v>
      </c>
      <c r="B380" s="20" t="str">
        <f t="shared" si="31"/>
        <v>I</v>
      </c>
      <c r="C380" s="16">
        <f t="shared" si="32"/>
        <v>53589.106899999999</v>
      </c>
      <c r="D380" s="18" t="str">
        <f t="shared" si="33"/>
        <v>vis</v>
      </c>
      <c r="E380" s="50">
        <f>VLOOKUP(C380,Active!C$21:E$965,3,FALSE)</f>
        <v>8924.0382273629966</v>
      </c>
      <c r="F380" s="20" t="s">
        <v>187</v>
      </c>
      <c r="G380" s="18" t="str">
        <f t="shared" si="34"/>
        <v>53589.1069</v>
      </c>
      <c r="H380" s="16">
        <f t="shared" si="35"/>
        <v>8924</v>
      </c>
      <c r="I380" s="51" t="s">
        <v>1199</v>
      </c>
      <c r="J380" s="52" t="s">
        <v>1200</v>
      </c>
      <c r="K380" s="51" t="s">
        <v>1201</v>
      </c>
      <c r="L380" s="51" t="s">
        <v>1202</v>
      </c>
      <c r="M380" s="52" t="s">
        <v>479</v>
      </c>
      <c r="N380" s="52" t="s">
        <v>480</v>
      </c>
      <c r="O380" s="53" t="s">
        <v>1203</v>
      </c>
      <c r="P380" s="54" t="s">
        <v>1204</v>
      </c>
    </row>
    <row r="381" spans="1:16" ht="13.5" thickBot="1" x14ac:dyDescent="0.25">
      <c r="A381" s="16" t="str">
        <f t="shared" si="30"/>
        <v> AOEB 11 </v>
      </c>
      <c r="B381" s="20" t="str">
        <f t="shared" si="31"/>
        <v>I</v>
      </c>
      <c r="C381" s="16">
        <f t="shared" si="32"/>
        <v>53617.693800000001</v>
      </c>
      <c r="D381" s="18" t="str">
        <f t="shared" si="33"/>
        <v>vis</v>
      </c>
      <c r="E381" s="50">
        <f>VLOOKUP(C381,Active!C$21:E$965,3,FALSE)</f>
        <v>8948.0381053273013</v>
      </c>
      <c r="F381" s="20" t="s">
        <v>187</v>
      </c>
      <c r="G381" s="18" t="str">
        <f t="shared" si="34"/>
        <v>53617.6938</v>
      </c>
      <c r="H381" s="16">
        <f t="shared" si="35"/>
        <v>8948</v>
      </c>
      <c r="I381" s="51" t="s">
        <v>1210</v>
      </c>
      <c r="J381" s="52" t="s">
        <v>1211</v>
      </c>
      <c r="K381" s="51" t="s">
        <v>1212</v>
      </c>
      <c r="L381" s="51" t="s">
        <v>1213</v>
      </c>
      <c r="M381" s="52" t="s">
        <v>1043</v>
      </c>
      <c r="N381" s="52" t="s">
        <v>1099</v>
      </c>
      <c r="O381" s="53" t="s">
        <v>573</v>
      </c>
      <c r="P381" s="53" t="s">
        <v>1163</v>
      </c>
    </row>
    <row r="382" spans="1:16" ht="13.5" thickBot="1" x14ac:dyDescent="0.25">
      <c r="A382" s="16" t="str">
        <f t="shared" si="30"/>
        <v> AOEB 11 </v>
      </c>
      <c r="B382" s="20" t="str">
        <f t="shared" si="31"/>
        <v>I</v>
      </c>
      <c r="C382" s="16">
        <f t="shared" si="32"/>
        <v>53617.697</v>
      </c>
      <c r="D382" s="18" t="str">
        <f t="shared" si="33"/>
        <v>vis</v>
      </c>
      <c r="E382" s="50">
        <f>VLOOKUP(C382,Active!C$21:E$965,3,FALSE)</f>
        <v>8948.0407918588753</v>
      </c>
      <c r="F382" s="20" t="s">
        <v>187</v>
      </c>
      <c r="G382" s="18" t="str">
        <f t="shared" si="34"/>
        <v>53617.697</v>
      </c>
      <c r="H382" s="16">
        <f t="shared" si="35"/>
        <v>8948</v>
      </c>
      <c r="I382" s="51" t="s">
        <v>1214</v>
      </c>
      <c r="J382" s="52" t="s">
        <v>1215</v>
      </c>
      <c r="K382" s="51" t="s">
        <v>1212</v>
      </c>
      <c r="L382" s="51" t="s">
        <v>1007</v>
      </c>
      <c r="M382" s="52" t="s">
        <v>218</v>
      </c>
      <c r="N382" s="52"/>
      <c r="O382" s="53" t="s">
        <v>682</v>
      </c>
      <c r="P382" s="53" t="s">
        <v>1163</v>
      </c>
    </row>
    <row r="383" spans="1:16" ht="13.5" thickBot="1" x14ac:dyDescent="0.25">
      <c r="A383" s="16" t="str">
        <f t="shared" si="30"/>
        <v> AOEB 11 </v>
      </c>
      <c r="B383" s="20" t="str">
        <f t="shared" si="31"/>
        <v>I</v>
      </c>
      <c r="C383" s="16">
        <f t="shared" si="32"/>
        <v>53623.6486</v>
      </c>
      <c r="D383" s="18" t="str">
        <f t="shared" si="33"/>
        <v>vis</v>
      </c>
      <c r="E383" s="50">
        <f>VLOOKUP(C383,Active!C$21:E$965,3,FALSE)</f>
        <v>8953.0374047722162</v>
      </c>
      <c r="F383" s="20" t="s">
        <v>187</v>
      </c>
      <c r="G383" s="18" t="str">
        <f t="shared" si="34"/>
        <v>53623.6486</v>
      </c>
      <c r="H383" s="16">
        <f t="shared" si="35"/>
        <v>8953</v>
      </c>
      <c r="I383" s="51" t="s">
        <v>1216</v>
      </c>
      <c r="J383" s="52" t="s">
        <v>1217</v>
      </c>
      <c r="K383" s="51" t="s">
        <v>1218</v>
      </c>
      <c r="L383" s="51" t="s">
        <v>1219</v>
      </c>
      <c r="M383" s="52" t="s">
        <v>1043</v>
      </c>
      <c r="N383" s="52" t="s">
        <v>1099</v>
      </c>
      <c r="O383" s="53" t="s">
        <v>826</v>
      </c>
      <c r="P383" s="53" t="s">
        <v>1163</v>
      </c>
    </row>
    <row r="384" spans="1:16" ht="13.5" thickBot="1" x14ac:dyDescent="0.25">
      <c r="A384" s="16" t="str">
        <f t="shared" si="30"/>
        <v>VSB 44 </v>
      </c>
      <c r="B384" s="20" t="str">
        <f t="shared" si="31"/>
        <v>I</v>
      </c>
      <c r="C384" s="16">
        <f t="shared" si="32"/>
        <v>53662.957000000002</v>
      </c>
      <c r="D384" s="18" t="str">
        <f t="shared" si="33"/>
        <v>vis</v>
      </c>
      <c r="E384" s="50">
        <f>VLOOKUP(C384,Active!C$21:E$965,3,FALSE)</f>
        <v>8986.0384228249623</v>
      </c>
      <c r="F384" s="20" t="s">
        <v>187</v>
      </c>
      <c r="G384" s="18" t="str">
        <f t="shared" si="34"/>
        <v>53662.957</v>
      </c>
      <c r="H384" s="16">
        <f t="shared" si="35"/>
        <v>8986</v>
      </c>
      <c r="I384" s="51" t="s">
        <v>1220</v>
      </c>
      <c r="J384" s="52" t="s">
        <v>1221</v>
      </c>
      <c r="K384" s="51" t="s">
        <v>1222</v>
      </c>
      <c r="L384" s="51" t="s">
        <v>1046</v>
      </c>
      <c r="M384" s="52" t="s">
        <v>218</v>
      </c>
      <c r="N384" s="52"/>
      <c r="O384" s="53" t="s">
        <v>1134</v>
      </c>
      <c r="P384" s="54" t="s">
        <v>1204</v>
      </c>
    </row>
    <row r="385" spans="1:16" ht="13.5" thickBot="1" x14ac:dyDescent="0.25">
      <c r="A385" s="16" t="str">
        <f t="shared" si="30"/>
        <v> AOEB 11 </v>
      </c>
      <c r="B385" s="20" t="str">
        <f t="shared" si="31"/>
        <v>I</v>
      </c>
      <c r="C385" s="16">
        <f t="shared" si="32"/>
        <v>53685.595000000001</v>
      </c>
      <c r="D385" s="18" t="str">
        <f t="shared" si="33"/>
        <v>vis</v>
      </c>
      <c r="E385" s="50">
        <f>VLOOKUP(C385,Active!C$21:E$965,3,FALSE)</f>
        <v>9005.0439546369416</v>
      </c>
      <c r="F385" s="20" t="s">
        <v>187</v>
      </c>
      <c r="G385" s="18" t="str">
        <f t="shared" si="34"/>
        <v>53685.595</v>
      </c>
      <c r="H385" s="16">
        <f t="shared" si="35"/>
        <v>9005</v>
      </c>
      <c r="I385" s="51" t="s">
        <v>1223</v>
      </c>
      <c r="J385" s="52" t="s">
        <v>1224</v>
      </c>
      <c r="K385" s="51" t="s">
        <v>1225</v>
      </c>
      <c r="L385" s="51" t="s">
        <v>275</v>
      </c>
      <c r="M385" s="52" t="s">
        <v>218</v>
      </c>
      <c r="N385" s="52"/>
      <c r="O385" s="53" t="s">
        <v>1049</v>
      </c>
      <c r="P385" s="53" t="s">
        <v>1163</v>
      </c>
    </row>
    <row r="386" spans="1:16" ht="13.5" thickBot="1" x14ac:dyDescent="0.25">
      <c r="A386" s="16" t="str">
        <f t="shared" si="30"/>
        <v>VSB 45 </v>
      </c>
      <c r="B386" s="20" t="str">
        <f t="shared" si="31"/>
        <v>I</v>
      </c>
      <c r="C386" s="16">
        <f t="shared" si="32"/>
        <v>53980.987000000001</v>
      </c>
      <c r="D386" s="18" t="str">
        <f t="shared" si="33"/>
        <v>vis</v>
      </c>
      <c r="E386" s="50">
        <f>VLOOKUP(C386,Active!C$21:E$965,3,FALSE)</f>
        <v>9253.0376843394079</v>
      </c>
      <c r="F386" s="20" t="s">
        <v>187</v>
      </c>
      <c r="G386" s="18" t="str">
        <f t="shared" si="34"/>
        <v>53980.987</v>
      </c>
      <c r="H386" s="16">
        <f t="shared" si="35"/>
        <v>9253</v>
      </c>
      <c r="I386" s="51" t="s">
        <v>1226</v>
      </c>
      <c r="J386" s="52" t="s">
        <v>1227</v>
      </c>
      <c r="K386" s="51" t="s">
        <v>1228</v>
      </c>
      <c r="L386" s="51" t="s">
        <v>1029</v>
      </c>
      <c r="M386" s="52" t="s">
        <v>218</v>
      </c>
      <c r="N386" s="52"/>
      <c r="O386" s="53" t="s">
        <v>1229</v>
      </c>
      <c r="P386" s="54" t="s">
        <v>1230</v>
      </c>
    </row>
    <row r="387" spans="1:16" ht="13.5" thickBot="1" x14ac:dyDescent="0.25">
      <c r="A387" s="16" t="str">
        <f t="shared" si="30"/>
        <v> AOEB 12 </v>
      </c>
      <c r="B387" s="20" t="str">
        <f t="shared" si="31"/>
        <v>I</v>
      </c>
      <c r="C387" s="16">
        <f t="shared" si="32"/>
        <v>54003.622000000003</v>
      </c>
      <c r="D387" s="18" t="str">
        <f t="shared" si="33"/>
        <v>vis</v>
      </c>
      <c r="E387" s="50">
        <f>VLOOKUP(C387,Active!C$21:E$965,3,FALSE)</f>
        <v>9272.0406975280384</v>
      </c>
      <c r="F387" s="20" t="s">
        <v>187</v>
      </c>
      <c r="G387" s="18" t="str">
        <f t="shared" si="34"/>
        <v>54003.622</v>
      </c>
      <c r="H387" s="16">
        <f t="shared" si="35"/>
        <v>9272</v>
      </c>
      <c r="I387" s="51" t="s">
        <v>1235</v>
      </c>
      <c r="J387" s="52" t="s">
        <v>1236</v>
      </c>
      <c r="K387" s="51" t="s">
        <v>1237</v>
      </c>
      <c r="L387" s="51" t="s">
        <v>968</v>
      </c>
      <c r="M387" s="52" t="s">
        <v>218</v>
      </c>
      <c r="N387" s="52"/>
      <c r="O387" s="53" t="s">
        <v>1049</v>
      </c>
      <c r="P387" s="53" t="s">
        <v>1238</v>
      </c>
    </row>
    <row r="388" spans="1:16" ht="13.5" thickBot="1" x14ac:dyDescent="0.25">
      <c r="A388" s="16" t="str">
        <f t="shared" si="30"/>
        <v> AOEB 12 </v>
      </c>
      <c r="B388" s="20" t="str">
        <f t="shared" si="31"/>
        <v>I</v>
      </c>
      <c r="C388" s="16">
        <f t="shared" si="32"/>
        <v>54278.7745</v>
      </c>
      <c r="D388" s="18" t="str">
        <f t="shared" si="33"/>
        <v>vis</v>
      </c>
      <c r="E388" s="50">
        <f>VLOOKUP(C388,Active!C$21:E$965,3,FALSE)</f>
        <v>9503.0425347882119</v>
      </c>
      <c r="F388" s="20" t="s">
        <v>187</v>
      </c>
      <c r="G388" s="18" t="str">
        <f t="shared" si="34"/>
        <v>54278.7745</v>
      </c>
      <c r="H388" s="16">
        <f t="shared" si="35"/>
        <v>9503</v>
      </c>
      <c r="I388" s="51" t="s">
        <v>1245</v>
      </c>
      <c r="J388" s="52" t="s">
        <v>1246</v>
      </c>
      <c r="K388" s="51" t="s">
        <v>1247</v>
      </c>
      <c r="L388" s="51" t="s">
        <v>1248</v>
      </c>
      <c r="M388" s="52" t="s">
        <v>1043</v>
      </c>
      <c r="N388" s="52" t="s">
        <v>1099</v>
      </c>
      <c r="O388" s="53" t="s">
        <v>1249</v>
      </c>
      <c r="P388" s="53" t="s">
        <v>1238</v>
      </c>
    </row>
    <row r="389" spans="1:16" ht="13.5" thickBot="1" x14ac:dyDescent="0.25">
      <c r="A389" s="16" t="str">
        <f t="shared" si="30"/>
        <v> AOEB 12 </v>
      </c>
      <c r="B389" s="20" t="str">
        <f t="shared" si="31"/>
        <v>I</v>
      </c>
      <c r="C389" s="16">
        <f t="shared" si="32"/>
        <v>54303.7889</v>
      </c>
      <c r="D389" s="18" t="str">
        <f t="shared" si="33"/>
        <v>vis</v>
      </c>
      <c r="E389" s="50">
        <f>VLOOKUP(C389,Active!C$21:E$965,3,FALSE)</f>
        <v>9524.0431521111914</v>
      </c>
      <c r="F389" s="20" t="s">
        <v>187</v>
      </c>
      <c r="G389" s="18" t="str">
        <f t="shared" si="34"/>
        <v>54303.7889</v>
      </c>
      <c r="H389" s="16">
        <f t="shared" si="35"/>
        <v>9524</v>
      </c>
      <c r="I389" s="51" t="s">
        <v>1255</v>
      </c>
      <c r="J389" s="52" t="s">
        <v>1256</v>
      </c>
      <c r="K389" s="51" t="s">
        <v>1257</v>
      </c>
      <c r="L389" s="51" t="s">
        <v>1258</v>
      </c>
      <c r="M389" s="52" t="s">
        <v>1043</v>
      </c>
      <c r="N389" s="52" t="s">
        <v>1099</v>
      </c>
      <c r="O389" s="53" t="s">
        <v>1259</v>
      </c>
      <c r="P389" s="53" t="s">
        <v>1238</v>
      </c>
    </row>
    <row r="390" spans="1:16" ht="13.5" thickBot="1" x14ac:dyDescent="0.25">
      <c r="A390" s="16" t="str">
        <f t="shared" si="30"/>
        <v>VSB 46 </v>
      </c>
      <c r="B390" s="20" t="str">
        <f t="shared" si="31"/>
        <v>I</v>
      </c>
      <c r="C390" s="16">
        <f t="shared" si="32"/>
        <v>54337.1397</v>
      </c>
      <c r="D390" s="18" t="str">
        <f t="shared" si="33"/>
        <v>vis</v>
      </c>
      <c r="E390" s="50">
        <f>VLOOKUP(C390,Active!C$21:E$965,3,FALSE)</f>
        <v>9552.0425200038935</v>
      </c>
      <c r="F390" s="20" t="s">
        <v>187</v>
      </c>
      <c r="G390" s="18" t="str">
        <f t="shared" si="34"/>
        <v>54337.1397</v>
      </c>
      <c r="H390" s="16">
        <f t="shared" si="35"/>
        <v>9552</v>
      </c>
      <c r="I390" s="51" t="s">
        <v>1260</v>
      </c>
      <c r="J390" s="52" t="s">
        <v>1261</v>
      </c>
      <c r="K390" s="51" t="s">
        <v>1262</v>
      </c>
      <c r="L390" s="51" t="s">
        <v>1263</v>
      </c>
      <c r="M390" s="52" t="s">
        <v>1043</v>
      </c>
      <c r="N390" s="52" t="s">
        <v>187</v>
      </c>
      <c r="O390" s="53" t="s">
        <v>1264</v>
      </c>
      <c r="P390" s="54" t="s">
        <v>1265</v>
      </c>
    </row>
    <row r="391" spans="1:16" ht="13.5" thickBot="1" x14ac:dyDescent="0.25">
      <c r="A391" s="16" t="str">
        <f t="shared" si="30"/>
        <v>BAVM 193 </v>
      </c>
      <c r="B391" s="20" t="str">
        <f t="shared" si="31"/>
        <v>I</v>
      </c>
      <c r="C391" s="16">
        <f t="shared" si="32"/>
        <v>54357.390200000002</v>
      </c>
      <c r="D391" s="18" t="str">
        <f t="shared" si="33"/>
        <v>vis</v>
      </c>
      <c r="E391" s="50">
        <f>VLOOKUP(C391,Active!C$21:E$965,3,FALSE)</f>
        <v>9569.0436473984737</v>
      </c>
      <c r="F391" s="20" t="s">
        <v>187</v>
      </c>
      <c r="G391" s="18" t="str">
        <f t="shared" si="34"/>
        <v>54357.3902</v>
      </c>
      <c r="H391" s="16">
        <f t="shared" si="35"/>
        <v>9569</v>
      </c>
      <c r="I391" s="51" t="s">
        <v>1266</v>
      </c>
      <c r="J391" s="52" t="s">
        <v>1267</v>
      </c>
      <c r="K391" s="51" t="s">
        <v>1268</v>
      </c>
      <c r="L391" s="51" t="s">
        <v>1269</v>
      </c>
      <c r="M391" s="52" t="s">
        <v>1043</v>
      </c>
      <c r="N391" s="52" t="s">
        <v>1117</v>
      </c>
      <c r="O391" s="53" t="s">
        <v>1270</v>
      </c>
      <c r="P391" s="54" t="s">
        <v>1271</v>
      </c>
    </row>
    <row r="392" spans="1:16" ht="13.5" thickBot="1" x14ac:dyDescent="0.25">
      <c r="A392" s="16" t="str">
        <f t="shared" si="30"/>
        <v>OEJV 0094 </v>
      </c>
      <c r="B392" s="20" t="str">
        <f t="shared" si="31"/>
        <v>I</v>
      </c>
      <c r="C392" s="16">
        <f t="shared" si="32"/>
        <v>54406.2264</v>
      </c>
      <c r="D392" s="18" t="str">
        <f t="shared" si="33"/>
        <v>vis</v>
      </c>
      <c r="E392" s="50" t="e">
        <f>VLOOKUP(C392,Active!C$21:E$965,3,FALSE)</f>
        <v>#N/A</v>
      </c>
      <c r="F392" s="20" t="s">
        <v>187</v>
      </c>
      <c r="G392" s="18" t="str">
        <f t="shared" si="34"/>
        <v>54406.2264</v>
      </c>
      <c r="H392" s="16">
        <f t="shared" si="35"/>
        <v>9610</v>
      </c>
      <c r="I392" s="51" t="s">
        <v>1272</v>
      </c>
      <c r="J392" s="52" t="s">
        <v>1273</v>
      </c>
      <c r="K392" s="51" t="s">
        <v>1274</v>
      </c>
      <c r="L392" s="51" t="s">
        <v>1269</v>
      </c>
      <c r="M392" s="52" t="s">
        <v>1043</v>
      </c>
      <c r="N392" s="52" t="s">
        <v>145</v>
      </c>
      <c r="O392" s="53" t="s">
        <v>1275</v>
      </c>
      <c r="P392" s="54" t="s">
        <v>1276</v>
      </c>
    </row>
    <row r="393" spans="1:16" ht="13.5" thickBot="1" x14ac:dyDescent="0.25">
      <c r="A393" s="16" t="str">
        <f t="shared" si="30"/>
        <v>OEJV 0094 </v>
      </c>
      <c r="B393" s="20" t="str">
        <f t="shared" si="31"/>
        <v>I</v>
      </c>
      <c r="C393" s="16">
        <f t="shared" si="32"/>
        <v>54406.226600000002</v>
      </c>
      <c r="D393" s="18" t="str">
        <f t="shared" si="33"/>
        <v>vis</v>
      </c>
      <c r="E393" s="50" t="e">
        <f>VLOOKUP(C393,Active!C$21:E$965,3,FALSE)</f>
        <v>#N/A</v>
      </c>
      <c r="F393" s="20" t="s">
        <v>187</v>
      </c>
      <c r="G393" s="18" t="str">
        <f t="shared" si="34"/>
        <v>54406.2266</v>
      </c>
      <c r="H393" s="16">
        <f t="shared" si="35"/>
        <v>9610</v>
      </c>
      <c r="I393" s="51" t="s">
        <v>1277</v>
      </c>
      <c r="J393" s="52" t="s">
        <v>1273</v>
      </c>
      <c r="K393" s="51" t="s">
        <v>1274</v>
      </c>
      <c r="L393" s="51" t="s">
        <v>1278</v>
      </c>
      <c r="M393" s="52" t="s">
        <v>1043</v>
      </c>
      <c r="N393" s="52" t="s">
        <v>1192</v>
      </c>
      <c r="O393" s="53" t="s">
        <v>1275</v>
      </c>
      <c r="P393" s="54" t="s">
        <v>1276</v>
      </c>
    </row>
    <row r="394" spans="1:16" ht="13.5" thickBot="1" x14ac:dyDescent="0.25">
      <c r="A394" s="16" t="str">
        <f t="shared" si="30"/>
        <v>OEJV 0094 </v>
      </c>
      <c r="B394" s="20" t="str">
        <f t="shared" si="31"/>
        <v>I</v>
      </c>
      <c r="C394" s="16">
        <f t="shared" si="32"/>
        <v>54406.226600000002</v>
      </c>
      <c r="D394" s="18" t="str">
        <f t="shared" si="33"/>
        <v>vis</v>
      </c>
      <c r="E394" s="50" t="e">
        <f>VLOOKUP(C394,Active!C$21:E$965,3,FALSE)</f>
        <v>#N/A</v>
      </c>
      <c r="F394" s="20" t="s">
        <v>187</v>
      </c>
      <c r="G394" s="18" t="str">
        <f t="shared" si="34"/>
        <v>54406.2266</v>
      </c>
      <c r="H394" s="16">
        <f t="shared" si="35"/>
        <v>9610</v>
      </c>
      <c r="I394" s="51" t="s">
        <v>1277</v>
      </c>
      <c r="J394" s="52" t="s">
        <v>1273</v>
      </c>
      <c r="K394" s="51" t="s">
        <v>1274</v>
      </c>
      <c r="L394" s="51" t="s">
        <v>1278</v>
      </c>
      <c r="M394" s="52" t="s">
        <v>1043</v>
      </c>
      <c r="N394" s="52" t="s">
        <v>187</v>
      </c>
      <c r="O394" s="53" t="s">
        <v>1275</v>
      </c>
      <c r="P394" s="54" t="s">
        <v>1276</v>
      </c>
    </row>
    <row r="395" spans="1:16" ht="13.5" thickBot="1" x14ac:dyDescent="0.25">
      <c r="A395" s="16" t="str">
        <f t="shared" si="30"/>
        <v>VSB 50 </v>
      </c>
      <c r="B395" s="20" t="str">
        <f t="shared" si="31"/>
        <v>I</v>
      </c>
      <c r="C395" s="16">
        <f t="shared" si="32"/>
        <v>55108.97</v>
      </c>
      <c r="D395" s="18" t="str">
        <f t="shared" si="33"/>
        <v>vis</v>
      </c>
      <c r="E395" s="50">
        <f>VLOOKUP(C395,Active!C$21:E$965,3,FALSE)</f>
        <v>10200.025792382205</v>
      </c>
      <c r="F395" s="20" t="s">
        <v>187</v>
      </c>
      <c r="G395" s="18" t="str">
        <f t="shared" si="34"/>
        <v>55108.970</v>
      </c>
      <c r="H395" s="16">
        <f t="shared" si="35"/>
        <v>10200</v>
      </c>
      <c r="I395" s="51" t="s">
        <v>1324</v>
      </c>
      <c r="J395" s="52" t="s">
        <v>1325</v>
      </c>
      <c r="K395" s="51" t="s">
        <v>1326</v>
      </c>
      <c r="L395" s="51" t="s">
        <v>962</v>
      </c>
      <c r="M395" s="52" t="s">
        <v>218</v>
      </c>
      <c r="N395" s="52"/>
      <c r="O395" s="53" t="s">
        <v>1327</v>
      </c>
      <c r="P395" s="54" t="s">
        <v>1328</v>
      </c>
    </row>
    <row r="396" spans="1:16" ht="13.5" thickBot="1" x14ac:dyDescent="0.25">
      <c r="A396" s="16" t="str">
        <f t="shared" si="30"/>
        <v>VSB 53 </v>
      </c>
      <c r="B396" s="20" t="str">
        <f t="shared" si="31"/>
        <v>I</v>
      </c>
      <c r="C396" s="16">
        <f t="shared" si="32"/>
        <v>55783.1731</v>
      </c>
      <c r="D396" s="18" t="str">
        <f t="shared" si="33"/>
        <v>vis</v>
      </c>
      <c r="E396" s="50">
        <f>VLOOKUP(C396,Active!C$21:E$965,3,FALSE)</f>
        <v>10766.047016199927</v>
      </c>
      <c r="F396" s="20" t="s">
        <v>187</v>
      </c>
      <c r="G396" s="18" t="str">
        <f t="shared" si="34"/>
        <v>55783.1731</v>
      </c>
      <c r="H396" s="16">
        <f t="shared" si="35"/>
        <v>10766</v>
      </c>
      <c r="I396" s="51" t="s">
        <v>1335</v>
      </c>
      <c r="J396" s="52" t="s">
        <v>1336</v>
      </c>
      <c r="K396" s="51" t="s">
        <v>1337</v>
      </c>
      <c r="L396" s="51" t="s">
        <v>1338</v>
      </c>
      <c r="M396" s="52" t="s">
        <v>1043</v>
      </c>
      <c r="N396" s="52" t="s">
        <v>187</v>
      </c>
      <c r="O396" s="53" t="s">
        <v>1264</v>
      </c>
      <c r="P396" s="54" t="s">
        <v>1339</v>
      </c>
    </row>
    <row r="397" spans="1:16" x14ac:dyDescent="0.2">
      <c r="B397" s="20"/>
      <c r="E397" s="50"/>
      <c r="F397" s="20"/>
    </row>
    <row r="398" spans="1:16" x14ac:dyDescent="0.2">
      <c r="B398" s="20"/>
      <c r="E398" s="50"/>
      <c r="F398" s="20"/>
    </row>
    <row r="399" spans="1:16" x14ac:dyDescent="0.2">
      <c r="B399" s="20"/>
      <c r="E399" s="50"/>
      <c r="F399" s="20"/>
    </row>
    <row r="400" spans="1:16" x14ac:dyDescent="0.2">
      <c r="B400" s="20"/>
      <c r="E400" s="50"/>
      <c r="F400" s="20"/>
    </row>
    <row r="401" spans="2:6" x14ac:dyDescent="0.2">
      <c r="B401" s="20"/>
      <c r="E401" s="50"/>
      <c r="F401" s="20"/>
    </row>
    <row r="402" spans="2:6" x14ac:dyDescent="0.2">
      <c r="B402" s="20"/>
      <c r="E402" s="50"/>
      <c r="F402" s="20"/>
    </row>
    <row r="403" spans="2:6" x14ac:dyDescent="0.2">
      <c r="B403" s="20"/>
      <c r="E403" s="50"/>
      <c r="F403" s="20"/>
    </row>
    <row r="404" spans="2:6" x14ac:dyDescent="0.2">
      <c r="B404" s="20"/>
      <c r="E404" s="50"/>
      <c r="F404" s="20"/>
    </row>
    <row r="405" spans="2:6" x14ac:dyDescent="0.2">
      <c r="B405" s="20"/>
      <c r="E405" s="50"/>
      <c r="F405" s="20"/>
    </row>
    <row r="406" spans="2:6" x14ac:dyDescent="0.2">
      <c r="B406" s="20"/>
      <c r="E406" s="50"/>
      <c r="F406" s="20"/>
    </row>
    <row r="407" spans="2:6" x14ac:dyDescent="0.2">
      <c r="B407" s="20"/>
      <c r="E407" s="50"/>
      <c r="F407" s="20"/>
    </row>
    <row r="408" spans="2:6" x14ac:dyDescent="0.2">
      <c r="B408" s="20"/>
      <c r="E408" s="50"/>
      <c r="F408" s="20"/>
    </row>
    <row r="409" spans="2:6" x14ac:dyDescent="0.2">
      <c r="B409" s="20"/>
      <c r="E409" s="50"/>
      <c r="F409" s="20"/>
    </row>
    <row r="410" spans="2:6" x14ac:dyDescent="0.2">
      <c r="B410" s="20"/>
      <c r="E410" s="50"/>
      <c r="F410" s="20"/>
    </row>
    <row r="411" spans="2:6" x14ac:dyDescent="0.2">
      <c r="B411" s="20"/>
      <c r="E411" s="50"/>
      <c r="F411" s="20"/>
    </row>
    <row r="412" spans="2:6" x14ac:dyDescent="0.2">
      <c r="B412" s="20"/>
      <c r="E412" s="50"/>
      <c r="F412" s="20"/>
    </row>
    <row r="413" spans="2:6" x14ac:dyDescent="0.2">
      <c r="B413" s="20"/>
      <c r="E413" s="50"/>
      <c r="F413" s="20"/>
    </row>
    <row r="414" spans="2:6" x14ac:dyDescent="0.2">
      <c r="B414" s="20"/>
      <c r="E414" s="50"/>
      <c r="F414" s="20"/>
    </row>
    <row r="415" spans="2:6" x14ac:dyDescent="0.2">
      <c r="B415" s="20"/>
      <c r="E415" s="50"/>
      <c r="F415" s="20"/>
    </row>
    <row r="416" spans="2:6" x14ac:dyDescent="0.2">
      <c r="B416" s="20"/>
      <c r="E416" s="50"/>
      <c r="F416" s="20"/>
    </row>
    <row r="417" spans="2:6" x14ac:dyDescent="0.2">
      <c r="B417" s="20"/>
      <c r="E417" s="50"/>
      <c r="F417" s="20"/>
    </row>
    <row r="418" spans="2:6" x14ac:dyDescent="0.2">
      <c r="B418" s="20"/>
      <c r="E418" s="50"/>
      <c r="F418" s="20"/>
    </row>
    <row r="419" spans="2:6" x14ac:dyDescent="0.2">
      <c r="B419" s="20"/>
      <c r="E419" s="50"/>
      <c r="F419" s="20"/>
    </row>
    <row r="420" spans="2:6" x14ac:dyDescent="0.2">
      <c r="B420" s="20"/>
      <c r="E420" s="50"/>
      <c r="F420" s="20"/>
    </row>
    <row r="421" spans="2:6" x14ac:dyDescent="0.2">
      <c r="B421" s="20"/>
      <c r="E421" s="50"/>
      <c r="F421" s="20"/>
    </row>
    <row r="422" spans="2:6" x14ac:dyDescent="0.2">
      <c r="B422" s="20"/>
      <c r="E422" s="50"/>
      <c r="F422" s="20"/>
    </row>
    <row r="423" spans="2:6" x14ac:dyDescent="0.2">
      <c r="B423" s="20"/>
      <c r="E423" s="50"/>
      <c r="F423" s="20"/>
    </row>
    <row r="424" spans="2:6" x14ac:dyDescent="0.2">
      <c r="B424" s="20"/>
      <c r="E424" s="50"/>
      <c r="F424" s="20"/>
    </row>
    <row r="425" spans="2:6" x14ac:dyDescent="0.2">
      <c r="B425" s="20"/>
      <c r="E425" s="50"/>
      <c r="F425" s="20"/>
    </row>
    <row r="426" spans="2:6" x14ac:dyDescent="0.2">
      <c r="B426" s="20"/>
      <c r="E426" s="50"/>
      <c r="F426" s="20"/>
    </row>
    <row r="427" spans="2:6" x14ac:dyDescent="0.2">
      <c r="B427" s="20"/>
      <c r="E427" s="50"/>
      <c r="F427" s="20"/>
    </row>
    <row r="428" spans="2:6" x14ac:dyDescent="0.2">
      <c r="B428" s="20"/>
      <c r="E428" s="50"/>
      <c r="F428" s="20"/>
    </row>
    <row r="429" spans="2:6" x14ac:dyDescent="0.2">
      <c r="B429" s="20"/>
      <c r="E429" s="50"/>
      <c r="F429" s="20"/>
    </row>
    <row r="430" spans="2:6" x14ac:dyDescent="0.2">
      <c r="B430" s="20"/>
      <c r="E430" s="50"/>
      <c r="F430" s="20"/>
    </row>
    <row r="431" spans="2:6" x14ac:dyDescent="0.2">
      <c r="B431" s="20"/>
      <c r="E431" s="50"/>
      <c r="F431" s="20"/>
    </row>
    <row r="432" spans="2:6" x14ac:dyDescent="0.2">
      <c r="B432" s="20"/>
      <c r="E432" s="50"/>
      <c r="F432" s="20"/>
    </row>
    <row r="433" spans="2:6" x14ac:dyDescent="0.2">
      <c r="B433" s="20"/>
      <c r="E433" s="50"/>
      <c r="F433" s="20"/>
    </row>
    <row r="434" spans="2:6" x14ac:dyDescent="0.2">
      <c r="B434" s="20"/>
      <c r="E434" s="50"/>
      <c r="F434" s="20"/>
    </row>
    <row r="435" spans="2:6" x14ac:dyDescent="0.2">
      <c r="B435" s="20"/>
      <c r="E435" s="50"/>
      <c r="F435" s="20"/>
    </row>
    <row r="436" spans="2:6" x14ac:dyDescent="0.2">
      <c r="B436" s="20"/>
      <c r="E436" s="50"/>
      <c r="F436" s="20"/>
    </row>
    <row r="437" spans="2:6" x14ac:dyDescent="0.2">
      <c r="B437" s="20"/>
      <c r="E437" s="50"/>
      <c r="F437" s="20"/>
    </row>
    <row r="438" spans="2:6" x14ac:dyDescent="0.2">
      <c r="B438" s="20"/>
      <c r="E438" s="50"/>
      <c r="F438" s="20"/>
    </row>
    <row r="439" spans="2:6" x14ac:dyDescent="0.2">
      <c r="B439" s="20"/>
      <c r="E439" s="50"/>
      <c r="F439" s="20"/>
    </row>
    <row r="440" spans="2:6" x14ac:dyDescent="0.2">
      <c r="B440" s="20"/>
      <c r="E440" s="50"/>
      <c r="F440" s="20"/>
    </row>
    <row r="441" spans="2:6" x14ac:dyDescent="0.2">
      <c r="B441" s="20"/>
      <c r="E441" s="50"/>
      <c r="F441" s="20"/>
    </row>
    <row r="442" spans="2:6" x14ac:dyDescent="0.2">
      <c r="B442" s="20"/>
      <c r="E442" s="50"/>
      <c r="F442" s="20"/>
    </row>
    <row r="443" spans="2:6" x14ac:dyDescent="0.2">
      <c r="B443" s="20"/>
      <c r="E443" s="50"/>
      <c r="F443" s="20"/>
    </row>
    <row r="444" spans="2:6" x14ac:dyDescent="0.2">
      <c r="B444" s="20"/>
      <c r="E444" s="50"/>
      <c r="F444" s="20"/>
    </row>
    <row r="445" spans="2:6" x14ac:dyDescent="0.2">
      <c r="B445" s="20"/>
      <c r="E445" s="50"/>
      <c r="F445" s="20"/>
    </row>
    <row r="446" spans="2:6" x14ac:dyDescent="0.2">
      <c r="B446" s="20"/>
      <c r="E446" s="50"/>
      <c r="F446" s="20"/>
    </row>
    <row r="447" spans="2:6" x14ac:dyDescent="0.2">
      <c r="B447" s="20"/>
      <c r="E447" s="50"/>
      <c r="F447" s="20"/>
    </row>
    <row r="448" spans="2:6" x14ac:dyDescent="0.2">
      <c r="B448" s="20"/>
      <c r="E448" s="50"/>
      <c r="F448" s="20"/>
    </row>
    <row r="449" spans="2:6" x14ac:dyDescent="0.2">
      <c r="B449" s="20"/>
      <c r="E449" s="50"/>
      <c r="F449" s="20"/>
    </row>
    <row r="450" spans="2:6" x14ac:dyDescent="0.2">
      <c r="B450" s="20"/>
      <c r="E450" s="50"/>
      <c r="F450" s="20"/>
    </row>
    <row r="451" spans="2:6" x14ac:dyDescent="0.2">
      <c r="B451" s="20"/>
      <c r="E451" s="50"/>
      <c r="F451" s="20"/>
    </row>
    <row r="452" spans="2:6" x14ac:dyDescent="0.2">
      <c r="B452" s="20"/>
      <c r="E452" s="50"/>
      <c r="F452" s="20"/>
    </row>
    <row r="453" spans="2:6" x14ac:dyDescent="0.2">
      <c r="B453" s="20"/>
      <c r="E453" s="50"/>
      <c r="F453" s="20"/>
    </row>
    <row r="454" spans="2:6" x14ac:dyDescent="0.2">
      <c r="B454" s="20"/>
      <c r="E454" s="50"/>
      <c r="F454" s="20"/>
    </row>
    <row r="455" spans="2:6" x14ac:dyDescent="0.2">
      <c r="B455" s="20"/>
      <c r="E455" s="50"/>
      <c r="F455" s="20"/>
    </row>
    <row r="456" spans="2:6" x14ac:dyDescent="0.2">
      <c r="B456" s="20"/>
      <c r="E456" s="50"/>
      <c r="F456" s="20"/>
    </row>
    <row r="457" spans="2:6" x14ac:dyDescent="0.2">
      <c r="B457" s="20"/>
      <c r="E457" s="50"/>
      <c r="F457" s="20"/>
    </row>
    <row r="458" spans="2:6" x14ac:dyDescent="0.2">
      <c r="B458" s="20"/>
      <c r="E458" s="50"/>
      <c r="F458" s="20"/>
    </row>
    <row r="459" spans="2:6" x14ac:dyDescent="0.2">
      <c r="B459" s="20"/>
      <c r="E459" s="50"/>
      <c r="F459" s="20"/>
    </row>
    <row r="460" spans="2:6" x14ac:dyDescent="0.2">
      <c r="B460" s="20"/>
      <c r="E460" s="50"/>
      <c r="F460" s="20"/>
    </row>
    <row r="461" spans="2:6" x14ac:dyDescent="0.2">
      <c r="B461" s="20"/>
      <c r="E461" s="50"/>
      <c r="F461" s="20"/>
    </row>
    <row r="462" spans="2:6" x14ac:dyDescent="0.2">
      <c r="B462" s="20"/>
      <c r="E462" s="50"/>
      <c r="F462" s="20"/>
    </row>
    <row r="463" spans="2:6" x14ac:dyDescent="0.2">
      <c r="B463" s="20"/>
      <c r="E463" s="50"/>
      <c r="F463" s="20"/>
    </row>
    <row r="464" spans="2:6" x14ac:dyDescent="0.2">
      <c r="B464" s="20"/>
      <c r="E464" s="50"/>
      <c r="F464" s="20"/>
    </row>
    <row r="465" spans="2:6" x14ac:dyDescent="0.2">
      <c r="B465" s="20"/>
      <c r="E465" s="50"/>
      <c r="F465" s="20"/>
    </row>
    <row r="466" spans="2:6" x14ac:dyDescent="0.2">
      <c r="B466" s="20"/>
      <c r="E466" s="50"/>
      <c r="F466" s="20"/>
    </row>
    <row r="467" spans="2:6" x14ac:dyDescent="0.2">
      <c r="B467" s="20"/>
      <c r="E467" s="50"/>
      <c r="F467" s="20"/>
    </row>
    <row r="468" spans="2:6" x14ac:dyDescent="0.2">
      <c r="B468" s="20"/>
      <c r="E468" s="50"/>
      <c r="F468" s="20"/>
    </row>
    <row r="469" spans="2:6" x14ac:dyDescent="0.2">
      <c r="B469" s="20"/>
      <c r="E469" s="50"/>
      <c r="F469" s="20"/>
    </row>
    <row r="470" spans="2:6" x14ac:dyDescent="0.2">
      <c r="B470" s="20"/>
      <c r="E470" s="50"/>
      <c r="F470" s="20"/>
    </row>
    <row r="471" spans="2:6" x14ac:dyDescent="0.2">
      <c r="B471" s="20"/>
      <c r="E471" s="50"/>
      <c r="F471" s="20"/>
    </row>
    <row r="472" spans="2:6" x14ac:dyDescent="0.2">
      <c r="B472" s="20"/>
      <c r="E472" s="50"/>
      <c r="F472" s="20"/>
    </row>
    <row r="473" spans="2:6" x14ac:dyDescent="0.2">
      <c r="B473" s="20"/>
      <c r="E473" s="50"/>
      <c r="F473" s="20"/>
    </row>
    <row r="474" spans="2:6" x14ac:dyDescent="0.2">
      <c r="B474" s="20"/>
      <c r="E474" s="50"/>
      <c r="F474" s="20"/>
    </row>
    <row r="475" spans="2:6" x14ac:dyDescent="0.2">
      <c r="B475" s="20"/>
      <c r="E475" s="50"/>
      <c r="F475" s="20"/>
    </row>
    <row r="476" spans="2:6" x14ac:dyDescent="0.2">
      <c r="B476" s="20"/>
      <c r="E476" s="50"/>
      <c r="F476" s="20"/>
    </row>
    <row r="477" spans="2:6" x14ac:dyDescent="0.2">
      <c r="B477" s="20"/>
      <c r="E477" s="50"/>
      <c r="F477" s="20"/>
    </row>
    <row r="478" spans="2:6" x14ac:dyDescent="0.2">
      <c r="B478" s="20"/>
      <c r="E478" s="50"/>
      <c r="F478" s="20"/>
    </row>
    <row r="479" spans="2:6" x14ac:dyDescent="0.2">
      <c r="B479" s="20"/>
      <c r="E479" s="50"/>
      <c r="F479" s="20"/>
    </row>
    <row r="480" spans="2:6" x14ac:dyDescent="0.2">
      <c r="B480" s="20"/>
      <c r="E480" s="50"/>
      <c r="F480" s="20"/>
    </row>
    <row r="481" spans="2:6" x14ac:dyDescent="0.2">
      <c r="B481" s="20"/>
      <c r="E481" s="50"/>
      <c r="F481" s="20"/>
    </row>
    <row r="482" spans="2:6" x14ac:dyDescent="0.2">
      <c r="B482" s="20"/>
      <c r="E482" s="50"/>
      <c r="F482" s="20"/>
    </row>
    <row r="483" spans="2:6" x14ac:dyDescent="0.2">
      <c r="B483" s="20"/>
      <c r="E483" s="50"/>
      <c r="F483" s="20"/>
    </row>
    <row r="484" spans="2:6" x14ac:dyDescent="0.2">
      <c r="B484" s="20"/>
      <c r="E484" s="50"/>
      <c r="F484" s="20"/>
    </row>
    <row r="485" spans="2:6" x14ac:dyDescent="0.2">
      <c r="B485" s="20"/>
      <c r="E485" s="50"/>
      <c r="F485" s="20"/>
    </row>
    <row r="486" spans="2:6" x14ac:dyDescent="0.2">
      <c r="B486" s="20"/>
      <c r="E486" s="50"/>
      <c r="F486" s="20"/>
    </row>
    <row r="487" spans="2:6" x14ac:dyDescent="0.2">
      <c r="B487" s="20"/>
      <c r="E487" s="50"/>
      <c r="F487" s="20"/>
    </row>
    <row r="488" spans="2:6" x14ac:dyDescent="0.2">
      <c r="B488" s="20"/>
      <c r="E488" s="50"/>
      <c r="F488" s="20"/>
    </row>
    <row r="489" spans="2:6" x14ac:dyDescent="0.2">
      <c r="B489" s="20"/>
      <c r="E489" s="50"/>
      <c r="F489" s="20"/>
    </row>
    <row r="490" spans="2:6" x14ac:dyDescent="0.2">
      <c r="B490" s="20"/>
      <c r="E490" s="50"/>
      <c r="F490" s="20"/>
    </row>
    <row r="491" spans="2:6" x14ac:dyDescent="0.2">
      <c r="B491" s="20"/>
      <c r="E491" s="50"/>
      <c r="F491" s="20"/>
    </row>
    <row r="492" spans="2:6" x14ac:dyDescent="0.2">
      <c r="B492" s="20"/>
      <c r="E492" s="50"/>
      <c r="F492" s="20"/>
    </row>
    <row r="493" spans="2:6" x14ac:dyDescent="0.2">
      <c r="B493" s="20"/>
      <c r="E493" s="50"/>
      <c r="F493" s="20"/>
    </row>
    <row r="494" spans="2:6" x14ac:dyDescent="0.2">
      <c r="B494" s="20"/>
      <c r="E494" s="50"/>
      <c r="F494" s="20"/>
    </row>
    <row r="495" spans="2:6" x14ac:dyDescent="0.2">
      <c r="B495" s="20"/>
      <c r="E495" s="50"/>
      <c r="F495" s="20"/>
    </row>
    <row r="496" spans="2:6" x14ac:dyDescent="0.2">
      <c r="B496" s="20"/>
      <c r="E496" s="50"/>
      <c r="F496" s="20"/>
    </row>
    <row r="497" spans="2:6" x14ac:dyDescent="0.2">
      <c r="B497" s="20"/>
      <c r="E497" s="50"/>
      <c r="F497" s="20"/>
    </row>
    <row r="498" spans="2:6" x14ac:dyDescent="0.2">
      <c r="B498" s="20"/>
      <c r="E498" s="50"/>
      <c r="F498" s="20"/>
    </row>
    <row r="499" spans="2:6" x14ac:dyDescent="0.2">
      <c r="B499" s="20"/>
      <c r="E499" s="50"/>
      <c r="F499" s="20"/>
    </row>
    <row r="500" spans="2:6" x14ac:dyDescent="0.2">
      <c r="B500" s="20"/>
      <c r="E500" s="50"/>
      <c r="F500" s="20"/>
    </row>
    <row r="501" spans="2:6" x14ac:dyDescent="0.2">
      <c r="B501" s="20"/>
      <c r="E501" s="50"/>
      <c r="F501" s="20"/>
    </row>
    <row r="502" spans="2:6" x14ac:dyDescent="0.2">
      <c r="B502" s="20"/>
      <c r="E502" s="50"/>
      <c r="F502" s="20"/>
    </row>
    <row r="503" spans="2:6" x14ac:dyDescent="0.2">
      <c r="B503" s="20"/>
      <c r="E503" s="50"/>
      <c r="F503" s="20"/>
    </row>
    <row r="504" spans="2:6" x14ac:dyDescent="0.2">
      <c r="B504" s="20"/>
      <c r="E504" s="50"/>
      <c r="F504" s="20"/>
    </row>
    <row r="505" spans="2:6" x14ac:dyDescent="0.2">
      <c r="B505" s="20"/>
      <c r="E505" s="50"/>
      <c r="F505" s="20"/>
    </row>
    <row r="506" spans="2:6" x14ac:dyDescent="0.2">
      <c r="B506" s="20"/>
      <c r="E506" s="50"/>
      <c r="F506" s="20"/>
    </row>
    <row r="507" spans="2:6" x14ac:dyDescent="0.2">
      <c r="B507" s="20"/>
      <c r="E507" s="50"/>
      <c r="F507" s="20"/>
    </row>
    <row r="508" spans="2:6" x14ac:dyDescent="0.2">
      <c r="B508" s="20"/>
      <c r="E508" s="50"/>
      <c r="F508" s="20"/>
    </row>
    <row r="509" spans="2:6" x14ac:dyDescent="0.2">
      <c r="B509" s="20"/>
      <c r="E509" s="50"/>
      <c r="F509" s="20"/>
    </row>
    <row r="510" spans="2:6" x14ac:dyDescent="0.2">
      <c r="B510" s="20"/>
      <c r="E510" s="50"/>
      <c r="F510" s="20"/>
    </row>
    <row r="511" spans="2:6" x14ac:dyDescent="0.2">
      <c r="B511" s="20"/>
      <c r="E511" s="50"/>
      <c r="F511" s="20"/>
    </row>
    <row r="512" spans="2:6" x14ac:dyDescent="0.2">
      <c r="B512" s="20"/>
      <c r="E512" s="50"/>
      <c r="F512" s="20"/>
    </row>
    <row r="513" spans="2:6" x14ac:dyDescent="0.2">
      <c r="B513" s="20"/>
      <c r="E513" s="50"/>
      <c r="F513" s="20"/>
    </row>
    <row r="514" spans="2:6" x14ac:dyDescent="0.2">
      <c r="B514" s="20"/>
      <c r="E514" s="50"/>
      <c r="F514" s="20"/>
    </row>
    <row r="515" spans="2:6" x14ac:dyDescent="0.2">
      <c r="B515" s="20"/>
      <c r="E515" s="50"/>
      <c r="F515" s="20"/>
    </row>
    <row r="516" spans="2:6" x14ac:dyDescent="0.2">
      <c r="B516" s="20"/>
      <c r="E516" s="50"/>
      <c r="F516" s="20"/>
    </row>
    <row r="517" spans="2:6" x14ac:dyDescent="0.2">
      <c r="B517" s="20"/>
      <c r="E517" s="50"/>
      <c r="F517" s="20"/>
    </row>
    <row r="518" spans="2:6" x14ac:dyDescent="0.2">
      <c r="B518" s="20"/>
      <c r="E518" s="50"/>
      <c r="F518" s="20"/>
    </row>
    <row r="519" spans="2:6" x14ac:dyDescent="0.2">
      <c r="B519" s="20"/>
      <c r="E519" s="50"/>
      <c r="F519" s="20"/>
    </row>
    <row r="520" spans="2:6" x14ac:dyDescent="0.2">
      <c r="B520" s="20"/>
      <c r="E520" s="50"/>
      <c r="F520" s="20"/>
    </row>
    <row r="521" spans="2:6" x14ac:dyDescent="0.2">
      <c r="B521" s="20"/>
      <c r="E521" s="50"/>
      <c r="F521" s="20"/>
    </row>
    <row r="522" spans="2:6" x14ac:dyDescent="0.2">
      <c r="B522" s="20"/>
      <c r="E522" s="50"/>
      <c r="F522" s="20"/>
    </row>
    <row r="523" spans="2:6" x14ac:dyDescent="0.2">
      <c r="B523" s="20"/>
      <c r="E523" s="50"/>
      <c r="F523" s="20"/>
    </row>
    <row r="524" spans="2:6" x14ac:dyDescent="0.2">
      <c r="B524" s="20"/>
      <c r="E524" s="50"/>
      <c r="F524" s="20"/>
    </row>
    <row r="525" spans="2:6" x14ac:dyDescent="0.2">
      <c r="B525" s="20"/>
      <c r="E525" s="50"/>
      <c r="F525" s="20"/>
    </row>
    <row r="526" spans="2:6" x14ac:dyDescent="0.2">
      <c r="B526" s="20"/>
      <c r="E526" s="50"/>
      <c r="F526" s="20"/>
    </row>
    <row r="527" spans="2:6" x14ac:dyDescent="0.2">
      <c r="B527" s="20"/>
      <c r="E527" s="50"/>
      <c r="F527" s="20"/>
    </row>
    <row r="528" spans="2:6" x14ac:dyDescent="0.2">
      <c r="B528" s="20"/>
      <c r="E528" s="50"/>
      <c r="F528" s="20"/>
    </row>
    <row r="529" spans="2:6" x14ac:dyDescent="0.2">
      <c r="B529" s="20"/>
      <c r="E529" s="50"/>
      <c r="F529" s="20"/>
    </row>
    <row r="530" spans="2:6" x14ac:dyDescent="0.2">
      <c r="B530" s="20"/>
      <c r="E530" s="50"/>
      <c r="F530" s="20"/>
    </row>
    <row r="531" spans="2:6" x14ac:dyDescent="0.2">
      <c r="B531" s="20"/>
      <c r="E531" s="50"/>
      <c r="F531" s="20"/>
    </row>
    <row r="532" spans="2:6" x14ac:dyDescent="0.2">
      <c r="B532" s="20"/>
      <c r="E532" s="50"/>
      <c r="F532" s="20"/>
    </row>
    <row r="533" spans="2:6" x14ac:dyDescent="0.2">
      <c r="B533" s="20"/>
      <c r="E533" s="50"/>
      <c r="F533" s="20"/>
    </row>
    <row r="534" spans="2:6" x14ac:dyDescent="0.2">
      <c r="B534" s="20"/>
      <c r="E534" s="50"/>
      <c r="F534" s="20"/>
    </row>
    <row r="535" spans="2:6" x14ac:dyDescent="0.2">
      <c r="B535" s="20"/>
      <c r="E535" s="50"/>
      <c r="F535" s="20"/>
    </row>
    <row r="536" spans="2:6" x14ac:dyDescent="0.2">
      <c r="B536" s="20"/>
      <c r="E536" s="50"/>
      <c r="F536" s="20"/>
    </row>
    <row r="537" spans="2:6" x14ac:dyDescent="0.2">
      <c r="B537" s="20"/>
      <c r="E537" s="50"/>
      <c r="F537" s="20"/>
    </row>
    <row r="538" spans="2:6" x14ac:dyDescent="0.2">
      <c r="B538" s="20"/>
      <c r="E538" s="50"/>
      <c r="F538" s="20"/>
    </row>
    <row r="539" spans="2:6" x14ac:dyDescent="0.2">
      <c r="B539" s="20"/>
      <c r="E539" s="50"/>
      <c r="F539" s="20"/>
    </row>
    <row r="540" spans="2:6" x14ac:dyDescent="0.2">
      <c r="B540" s="20"/>
      <c r="E540" s="50"/>
      <c r="F540" s="20"/>
    </row>
    <row r="541" spans="2:6" x14ac:dyDescent="0.2">
      <c r="B541" s="20"/>
      <c r="E541" s="50"/>
      <c r="F541" s="20"/>
    </row>
    <row r="542" spans="2:6" x14ac:dyDescent="0.2">
      <c r="B542" s="20"/>
      <c r="E542" s="50"/>
      <c r="F542" s="20"/>
    </row>
    <row r="543" spans="2:6" x14ac:dyDescent="0.2">
      <c r="B543" s="20"/>
      <c r="E543" s="50"/>
      <c r="F543" s="20"/>
    </row>
    <row r="544" spans="2:6" x14ac:dyDescent="0.2">
      <c r="B544" s="20"/>
      <c r="E544" s="50"/>
      <c r="F544" s="20"/>
    </row>
    <row r="545" spans="2:6" x14ac:dyDescent="0.2">
      <c r="B545" s="20"/>
      <c r="E545" s="50"/>
      <c r="F545" s="20"/>
    </row>
    <row r="546" spans="2:6" x14ac:dyDescent="0.2">
      <c r="B546" s="20"/>
      <c r="E546" s="50"/>
      <c r="F546" s="20"/>
    </row>
    <row r="547" spans="2:6" x14ac:dyDescent="0.2">
      <c r="B547" s="20"/>
      <c r="E547" s="50"/>
      <c r="F547" s="20"/>
    </row>
    <row r="548" spans="2:6" x14ac:dyDescent="0.2">
      <c r="B548" s="20"/>
      <c r="E548" s="50"/>
      <c r="F548" s="20"/>
    </row>
    <row r="549" spans="2:6" x14ac:dyDescent="0.2">
      <c r="B549" s="20"/>
      <c r="E549" s="50"/>
      <c r="F549" s="20"/>
    </row>
    <row r="550" spans="2:6" x14ac:dyDescent="0.2">
      <c r="B550" s="20"/>
      <c r="E550" s="50"/>
      <c r="F550" s="20"/>
    </row>
    <row r="551" spans="2:6" x14ac:dyDescent="0.2">
      <c r="B551" s="20"/>
      <c r="E551" s="50"/>
      <c r="F551" s="20"/>
    </row>
    <row r="552" spans="2:6" x14ac:dyDescent="0.2">
      <c r="B552" s="20"/>
      <c r="E552" s="50"/>
      <c r="F552" s="20"/>
    </row>
    <row r="553" spans="2:6" x14ac:dyDescent="0.2">
      <c r="B553" s="20"/>
      <c r="E553" s="50"/>
      <c r="F553" s="20"/>
    </row>
    <row r="554" spans="2:6" x14ac:dyDescent="0.2">
      <c r="B554" s="20"/>
      <c r="E554" s="50"/>
      <c r="F554" s="20"/>
    </row>
    <row r="555" spans="2:6" x14ac:dyDescent="0.2">
      <c r="B555" s="20"/>
      <c r="E555" s="50"/>
      <c r="F555" s="20"/>
    </row>
    <row r="556" spans="2:6" x14ac:dyDescent="0.2">
      <c r="B556" s="20"/>
      <c r="E556" s="50"/>
      <c r="F556" s="20"/>
    </row>
    <row r="557" spans="2:6" x14ac:dyDescent="0.2">
      <c r="B557" s="20"/>
      <c r="E557" s="50"/>
      <c r="F557" s="20"/>
    </row>
    <row r="558" spans="2:6" x14ac:dyDescent="0.2">
      <c r="B558" s="20"/>
      <c r="E558" s="50"/>
      <c r="F558" s="20"/>
    </row>
    <row r="559" spans="2:6" x14ac:dyDescent="0.2">
      <c r="B559" s="20"/>
      <c r="E559" s="5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  <row r="929" spans="2:6" x14ac:dyDescent="0.2">
      <c r="B929" s="20"/>
      <c r="F929" s="20"/>
    </row>
    <row r="930" spans="2:6" x14ac:dyDescent="0.2">
      <c r="B930" s="20"/>
      <c r="F930" s="20"/>
    </row>
    <row r="931" spans="2:6" x14ac:dyDescent="0.2">
      <c r="B931" s="20"/>
      <c r="F931" s="20"/>
    </row>
    <row r="932" spans="2:6" x14ac:dyDescent="0.2">
      <c r="B932" s="20"/>
      <c r="F932" s="20"/>
    </row>
    <row r="933" spans="2:6" x14ac:dyDescent="0.2">
      <c r="B933" s="20"/>
      <c r="F933" s="20"/>
    </row>
    <row r="934" spans="2:6" x14ac:dyDescent="0.2">
      <c r="B934" s="20"/>
      <c r="F934" s="20"/>
    </row>
    <row r="935" spans="2:6" x14ac:dyDescent="0.2">
      <c r="B935" s="20"/>
      <c r="F935" s="20"/>
    </row>
    <row r="936" spans="2:6" x14ac:dyDescent="0.2">
      <c r="B936" s="20"/>
      <c r="F936" s="20"/>
    </row>
    <row r="937" spans="2:6" x14ac:dyDescent="0.2">
      <c r="B937" s="20"/>
      <c r="F937" s="20"/>
    </row>
    <row r="938" spans="2:6" x14ac:dyDescent="0.2">
      <c r="B938" s="20"/>
      <c r="F938" s="20"/>
    </row>
    <row r="939" spans="2:6" x14ac:dyDescent="0.2">
      <c r="B939" s="20"/>
      <c r="F939" s="20"/>
    </row>
    <row r="940" spans="2:6" x14ac:dyDescent="0.2">
      <c r="B940" s="20"/>
      <c r="F940" s="20"/>
    </row>
    <row r="941" spans="2:6" x14ac:dyDescent="0.2">
      <c r="B941" s="20"/>
      <c r="F941" s="20"/>
    </row>
    <row r="942" spans="2:6" x14ac:dyDescent="0.2">
      <c r="B942" s="20"/>
      <c r="F942" s="20"/>
    </row>
    <row r="943" spans="2:6" x14ac:dyDescent="0.2">
      <c r="B943" s="20"/>
      <c r="F943" s="20"/>
    </row>
    <row r="944" spans="2:6" x14ac:dyDescent="0.2">
      <c r="B944" s="20"/>
      <c r="F944" s="20"/>
    </row>
    <row r="945" spans="2:6" x14ac:dyDescent="0.2">
      <c r="B945" s="20"/>
      <c r="F945" s="20"/>
    </row>
    <row r="946" spans="2:6" x14ac:dyDescent="0.2">
      <c r="B946" s="20"/>
      <c r="F946" s="20"/>
    </row>
    <row r="947" spans="2:6" x14ac:dyDescent="0.2">
      <c r="B947" s="20"/>
      <c r="F947" s="20"/>
    </row>
    <row r="948" spans="2:6" x14ac:dyDescent="0.2">
      <c r="B948" s="20"/>
      <c r="F948" s="20"/>
    </row>
    <row r="949" spans="2:6" x14ac:dyDescent="0.2">
      <c r="B949" s="20"/>
      <c r="F949" s="20"/>
    </row>
    <row r="950" spans="2:6" x14ac:dyDescent="0.2">
      <c r="B950" s="20"/>
      <c r="F950" s="20"/>
    </row>
    <row r="951" spans="2:6" x14ac:dyDescent="0.2">
      <c r="B951" s="20"/>
      <c r="F951" s="20"/>
    </row>
    <row r="952" spans="2:6" x14ac:dyDescent="0.2">
      <c r="B952" s="20"/>
      <c r="F952" s="20"/>
    </row>
    <row r="953" spans="2:6" x14ac:dyDescent="0.2">
      <c r="B953" s="20"/>
      <c r="F953" s="20"/>
    </row>
    <row r="954" spans="2:6" x14ac:dyDescent="0.2">
      <c r="B954" s="20"/>
      <c r="F954" s="20"/>
    </row>
    <row r="955" spans="2:6" x14ac:dyDescent="0.2">
      <c r="B955" s="20"/>
      <c r="F955" s="20"/>
    </row>
    <row r="956" spans="2:6" x14ac:dyDescent="0.2">
      <c r="B956" s="20"/>
      <c r="F956" s="20"/>
    </row>
    <row r="957" spans="2:6" x14ac:dyDescent="0.2">
      <c r="B957" s="20"/>
      <c r="F957" s="20"/>
    </row>
    <row r="958" spans="2:6" x14ac:dyDescent="0.2">
      <c r="B958" s="20"/>
      <c r="F958" s="20"/>
    </row>
    <row r="959" spans="2:6" x14ac:dyDescent="0.2">
      <c r="B959" s="20"/>
      <c r="F959" s="20"/>
    </row>
    <row r="960" spans="2:6" x14ac:dyDescent="0.2">
      <c r="B960" s="20"/>
      <c r="F960" s="20"/>
    </row>
    <row r="961" spans="2:6" x14ac:dyDescent="0.2">
      <c r="B961" s="20"/>
      <c r="F961" s="20"/>
    </row>
    <row r="962" spans="2:6" x14ac:dyDescent="0.2">
      <c r="B962" s="20"/>
      <c r="F962" s="20"/>
    </row>
    <row r="963" spans="2:6" x14ac:dyDescent="0.2">
      <c r="B963" s="20"/>
      <c r="F963" s="20"/>
    </row>
    <row r="964" spans="2:6" x14ac:dyDescent="0.2">
      <c r="B964" s="20"/>
      <c r="F964" s="20"/>
    </row>
    <row r="965" spans="2:6" x14ac:dyDescent="0.2">
      <c r="B965" s="20"/>
      <c r="F965" s="20"/>
    </row>
    <row r="966" spans="2:6" x14ac:dyDescent="0.2">
      <c r="B966" s="20"/>
      <c r="F966" s="20"/>
    </row>
    <row r="967" spans="2:6" x14ac:dyDescent="0.2">
      <c r="B967" s="20"/>
      <c r="F967" s="20"/>
    </row>
    <row r="968" spans="2:6" x14ac:dyDescent="0.2">
      <c r="B968" s="20"/>
      <c r="F968" s="20"/>
    </row>
    <row r="969" spans="2:6" x14ac:dyDescent="0.2">
      <c r="B969" s="20"/>
      <c r="F969" s="20"/>
    </row>
    <row r="970" spans="2:6" x14ac:dyDescent="0.2">
      <c r="B970" s="20"/>
      <c r="F970" s="20"/>
    </row>
    <row r="971" spans="2:6" x14ac:dyDescent="0.2">
      <c r="B971" s="20"/>
      <c r="F971" s="20"/>
    </row>
    <row r="972" spans="2:6" x14ac:dyDescent="0.2">
      <c r="B972" s="20"/>
      <c r="F972" s="20"/>
    </row>
    <row r="973" spans="2:6" x14ac:dyDescent="0.2">
      <c r="B973" s="20"/>
      <c r="F973" s="20"/>
    </row>
    <row r="974" spans="2:6" x14ac:dyDescent="0.2">
      <c r="B974" s="20"/>
      <c r="F974" s="20"/>
    </row>
    <row r="975" spans="2:6" x14ac:dyDescent="0.2">
      <c r="B975" s="20"/>
      <c r="F975" s="20"/>
    </row>
    <row r="976" spans="2:6" x14ac:dyDescent="0.2">
      <c r="B976" s="20"/>
      <c r="F976" s="20"/>
    </row>
    <row r="977" spans="2:6" x14ac:dyDescent="0.2">
      <c r="B977" s="20"/>
      <c r="F977" s="20"/>
    </row>
    <row r="978" spans="2:6" x14ac:dyDescent="0.2">
      <c r="B978" s="20"/>
      <c r="F978" s="20"/>
    </row>
    <row r="979" spans="2:6" x14ac:dyDescent="0.2">
      <c r="B979" s="20"/>
      <c r="F979" s="20"/>
    </row>
    <row r="980" spans="2:6" x14ac:dyDescent="0.2">
      <c r="B980" s="20"/>
      <c r="F980" s="20"/>
    </row>
    <row r="981" spans="2:6" x14ac:dyDescent="0.2">
      <c r="B981" s="20"/>
      <c r="F981" s="20"/>
    </row>
    <row r="982" spans="2:6" x14ac:dyDescent="0.2">
      <c r="B982" s="20"/>
      <c r="F982" s="20"/>
    </row>
    <row r="983" spans="2:6" x14ac:dyDescent="0.2">
      <c r="B983" s="20"/>
      <c r="F983" s="20"/>
    </row>
    <row r="984" spans="2:6" x14ac:dyDescent="0.2">
      <c r="B984" s="20"/>
      <c r="F984" s="20"/>
    </row>
    <row r="985" spans="2:6" x14ac:dyDescent="0.2">
      <c r="B985" s="20"/>
      <c r="F985" s="20"/>
    </row>
    <row r="986" spans="2:6" x14ac:dyDescent="0.2">
      <c r="B986" s="20"/>
      <c r="F986" s="20"/>
    </row>
    <row r="987" spans="2:6" x14ac:dyDescent="0.2">
      <c r="B987" s="20"/>
      <c r="F987" s="20"/>
    </row>
    <row r="988" spans="2:6" x14ac:dyDescent="0.2">
      <c r="B988" s="20"/>
      <c r="F988" s="20"/>
    </row>
    <row r="989" spans="2:6" x14ac:dyDescent="0.2">
      <c r="B989" s="20"/>
      <c r="F989" s="20"/>
    </row>
    <row r="990" spans="2:6" x14ac:dyDescent="0.2">
      <c r="B990" s="20"/>
      <c r="F990" s="20"/>
    </row>
    <row r="991" spans="2:6" x14ac:dyDescent="0.2">
      <c r="B991" s="20"/>
      <c r="F991" s="20"/>
    </row>
    <row r="992" spans="2:6" x14ac:dyDescent="0.2">
      <c r="B992" s="20"/>
      <c r="F992" s="20"/>
    </row>
    <row r="993" spans="2:6" x14ac:dyDescent="0.2">
      <c r="B993" s="20"/>
      <c r="F993" s="20"/>
    </row>
    <row r="994" spans="2:6" x14ac:dyDescent="0.2">
      <c r="B994" s="20"/>
      <c r="F994" s="20"/>
    </row>
    <row r="995" spans="2:6" x14ac:dyDescent="0.2">
      <c r="B995" s="20"/>
      <c r="F995" s="20"/>
    </row>
    <row r="996" spans="2:6" x14ac:dyDescent="0.2">
      <c r="B996" s="20"/>
      <c r="F996" s="20"/>
    </row>
    <row r="997" spans="2:6" x14ac:dyDescent="0.2">
      <c r="B997" s="20"/>
      <c r="F997" s="20"/>
    </row>
    <row r="998" spans="2:6" x14ac:dyDescent="0.2">
      <c r="B998" s="20"/>
      <c r="F998" s="20"/>
    </row>
    <row r="999" spans="2:6" x14ac:dyDescent="0.2">
      <c r="B999" s="20"/>
      <c r="F999" s="20"/>
    </row>
    <row r="1000" spans="2:6" x14ac:dyDescent="0.2">
      <c r="B1000" s="20"/>
      <c r="F1000" s="20"/>
    </row>
    <row r="1001" spans="2:6" x14ac:dyDescent="0.2">
      <c r="B1001" s="20"/>
      <c r="F1001" s="20"/>
    </row>
    <row r="1002" spans="2:6" x14ac:dyDescent="0.2">
      <c r="B1002" s="20"/>
      <c r="F1002" s="20"/>
    </row>
    <row r="1003" spans="2:6" x14ac:dyDescent="0.2">
      <c r="B1003" s="20"/>
      <c r="F1003" s="20"/>
    </row>
    <row r="1004" spans="2:6" x14ac:dyDescent="0.2">
      <c r="B1004" s="20"/>
      <c r="F1004" s="20"/>
    </row>
    <row r="1005" spans="2:6" x14ac:dyDescent="0.2">
      <c r="B1005" s="20"/>
      <c r="F1005" s="20"/>
    </row>
    <row r="1006" spans="2:6" x14ac:dyDescent="0.2">
      <c r="B1006" s="20"/>
      <c r="F1006" s="20"/>
    </row>
    <row r="1007" spans="2:6" x14ac:dyDescent="0.2">
      <c r="B1007" s="20"/>
      <c r="F1007" s="20"/>
    </row>
    <row r="1008" spans="2:6" x14ac:dyDescent="0.2">
      <c r="B1008" s="20"/>
      <c r="F1008" s="20"/>
    </row>
    <row r="1009" spans="2:6" x14ac:dyDescent="0.2">
      <c r="B1009" s="20"/>
      <c r="F1009" s="20"/>
    </row>
    <row r="1010" spans="2:6" x14ac:dyDescent="0.2">
      <c r="B1010" s="20"/>
      <c r="F1010" s="20"/>
    </row>
    <row r="1011" spans="2:6" x14ac:dyDescent="0.2">
      <c r="B1011" s="20"/>
      <c r="F1011" s="20"/>
    </row>
    <row r="1012" spans="2:6" x14ac:dyDescent="0.2">
      <c r="B1012" s="20"/>
      <c r="F1012" s="20"/>
    </row>
    <row r="1013" spans="2:6" x14ac:dyDescent="0.2">
      <c r="B1013" s="20"/>
      <c r="F1013" s="20"/>
    </row>
    <row r="1014" spans="2:6" x14ac:dyDescent="0.2">
      <c r="B1014" s="20"/>
      <c r="F1014" s="20"/>
    </row>
    <row r="1015" spans="2:6" x14ac:dyDescent="0.2">
      <c r="B1015" s="20"/>
      <c r="F1015" s="20"/>
    </row>
    <row r="1016" spans="2:6" x14ac:dyDescent="0.2">
      <c r="B1016" s="20"/>
      <c r="F1016" s="20"/>
    </row>
    <row r="1017" spans="2:6" x14ac:dyDescent="0.2">
      <c r="B1017" s="20"/>
      <c r="F1017" s="20"/>
    </row>
    <row r="1018" spans="2:6" x14ac:dyDescent="0.2">
      <c r="B1018" s="20"/>
      <c r="F1018" s="20"/>
    </row>
    <row r="1019" spans="2:6" x14ac:dyDescent="0.2">
      <c r="B1019" s="20"/>
      <c r="F1019" s="20"/>
    </row>
    <row r="1020" spans="2:6" x14ac:dyDescent="0.2">
      <c r="B1020" s="20"/>
      <c r="F1020" s="20"/>
    </row>
    <row r="1021" spans="2:6" x14ac:dyDescent="0.2">
      <c r="B1021" s="20"/>
      <c r="F1021" s="20"/>
    </row>
    <row r="1022" spans="2:6" x14ac:dyDescent="0.2">
      <c r="B1022" s="20"/>
      <c r="F1022" s="20"/>
    </row>
    <row r="1023" spans="2:6" x14ac:dyDescent="0.2">
      <c r="B1023" s="20"/>
      <c r="F1023" s="20"/>
    </row>
    <row r="1024" spans="2:6" x14ac:dyDescent="0.2">
      <c r="B1024" s="20"/>
      <c r="F1024" s="20"/>
    </row>
    <row r="1025" spans="2:6" x14ac:dyDescent="0.2">
      <c r="B1025" s="20"/>
      <c r="F1025" s="20"/>
    </row>
    <row r="1026" spans="2:6" x14ac:dyDescent="0.2">
      <c r="B1026" s="20"/>
      <c r="F1026" s="20"/>
    </row>
    <row r="1027" spans="2:6" x14ac:dyDescent="0.2">
      <c r="B1027" s="20"/>
      <c r="F1027" s="20"/>
    </row>
    <row r="1028" spans="2:6" x14ac:dyDescent="0.2">
      <c r="B1028" s="20"/>
      <c r="F1028" s="20"/>
    </row>
    <row r="1029" spans="2:6" x14ac:dyDescent="0.2">
      <c r="B1029" s="20"/>
      <c r="F1029" s="20"/>
    </row>
    <row r="1030" spans="2:6" x14ac:dyDescent="0.2">
      <c r="B1030" s="20"/>
      <c r="F1030" s="20"/>
    </row>
    <row r="1031" spans="2:6" x14ac:dyDescent="0.2">
      <c r="B1031" s="20"/>
      <c r="F1031" s="20"/>
    </row>
    <row r="1032" spans="2:6" x14ac:dyDescent="0.2">
      <c r="B1032" s="20"/>
      <c r="F1032" s="20"/>
    </row>
    <row r="1033" spans="2:6" x14ac:dyDescent="0.2">
      <c r="B1033" s="20"/>
      <c r="F1033" s="20"/>
    </row>
    <row r="1034" spans="2:6" x14ac:dyDescent="0.2">
      <c r="B1034" s="20"/>
      <c r="F1034" s="20"/>
    </row>
    <row r="1035" spans="2:6" x14ac:dyDescent="0.2">
      <c r="B1035" s="20"/>
      <c r="F1035" s="20"/>
    </row>
    <row r="1036" spans="2:6" x14ac:dyDescent="0.2">
      <c r="B1036" s="20"/>
      <c r="F1036" s="20"/>
    </row>
    <row r="1037" spans="2:6" x14ac:dyDescent="0.2">
      <c r="B1037" s="20"/>
      <c r="F1037" s="20"/>
    </row>
    <row r="1038" spans="2:6" x14ac:dyDescent="0.2">
      <c r="B1038" s="20"/>
      <c r="F1038" s="20"/>
    </row>
    <row r="1039" spans="2:6" x14ac:dyDescent="0.2">
      <c r="B1039" s="20"/>
      <c r="F1039" s="20"/>
    </row>
    <row r="1040" spans="2:6" x14ac:dyDescent="0.2">
      <c r="B1040" s="20"/>
      <c r="F1040" s="20"/>
    </row>
    <row r="1041" spans="2:6" x14ac:dyDescent="0.2">
      <c r="B1041" s="20"/>
      <c r="F1041" s="20"/>
    </row>
    <row r="1042" spans="2:6" x14ac:dyDescent="0.2">
      <c r="B1042" s="20"/>
      <c r="F1042" s="20"/>
    </row>
    <row r="1043" spans="2:6" x14ac:dyDescent="0.2">
      <c r="B1043" s="20"/>
      <c r="F1043" s="20"/>
    </row>
    <row r="1044" spans="2:6" x14ac:dyDescent="0.2">
      <c r="B1044" s="20"/>
      <c r="F1044" s="20"/>
    </row>
    <row r="1045" spans="2:6" x14ac:dyDescent="0.2">
      <c r="B1045" s="20"/>
      <c r="F1045" s="20"/>
    </row>
    <row r="1046" spans="2:6" x14ac:dyDescent="0.2">
      <c r="B1046" s="20"/>
      <c r="F1046" s="20"/>
    </row>
    <row r="1047" spans="2:6" x14ac:dyDescent="0.2">
      <c r="B1047" s="20"/>
      <c r="F1047" s="20"/>
    </row>
    <row r="1048" spans="2:6" x14ac:dyDescent="0.2">
      <c r="B1048" s="20"/>
      <c r="F1048" s="20"/>
    </row>
    <row r="1049" spans="2:6" x14ac:dyDescent="0.2">
      <c r="B1049" s="20"/>
      <c r="F1049" s="20"/>
    </row>
    <row r="1050" spans="2:6" x14ac:dyDescent="0.2">
      <c r="B1050" s="20"/>
      <c r="F1050" s="20"/>
    </row>
    <row r="1051" spans="2:6" x14ac:dyDescent="0.2">
      <c r="B1051" s="20"/>
      <c r="F1051" s="20"/>
    </row>
    <row r="1052" spans="2:6" x14ac:dyDescent="0.2">
      <c r="B1052" s="20"/>
      <c r="F1052" s="20"/>
    </row>
    <row r="1053" spans="2:6" x14ac:dyDescent="0.2">
      <c r="B1053" s="20"/>
      <c r="F1053" s="20"/>
    </row>
    <row r="1054" spans="2:6" x14ac:dyDescent="0.2">
      <c r="B1054" s="20"/>
      <c r="F1054" s="20"/>
    </row>
    <row r="1055" spans="2:6" x14ac:dyDescent="0.2">
      <c r="B1055" s="20"/>
      <c r="F1055" s="20"/>
    </row>
    <row r="1056" spans="2:6" x14ac:dyDescent="0.2">
      <c r="B1056" s="20"/>
      <c r="F1056" s="20"/>
    </row>
    <row r="1057" spans="2:6" x14ac:dyDescent="0.2">
      <c r="B1057" s="20"/>
      <c r="F1057" s="20"/>
    </row>
    <row r="1058" spans="2:6" x14ac:dyDescent="0.2">
      <c r="B1058" s="20"/>
      <c r="F1058" s="20"/>
    </row>
    <row r="1059" spans="2:6" x14ac:dyDescent="0.2">
      <c r="B1059" s="20"/>
      <c r="F1059" s="20"/>
    </row>
    <row r="1060" spans="2:6" x14ac:dyDescent="0.2">
      <c r="B1060" s="20"/>
      <c r="F1060" s="20"/>
    </row>
    <row r="1061" spans="2:6" x14ac:dyDescent="0.2">
      <c r="B1061" s="20"/>
      <c r="F1061" s="20"/>
    </row>
    <row r="1062" spans="2:6" x14ac:dyDescent="0.2">
      <c r="B1062" s="20"/>
      <c r="F1062" s="20"/>
    </row>
    <row r="1063" spans="2:6" x14ac:dyDescent="0.2">
      <c r="B1063" s="20"/>
      <c r="F1063" s="20"/>
    </row>
    <row r="1064" spans="2:6" x14ac:dyDescent="0.2">
      <c r="B1064" s="20"/>
      <c r="F1064" s="20"/>
    </row>
    <row r="1065" spans="2:6" x14ac:dyDescent="0.2">
      <c r="B1065" s="20"/>
      <c r="F1065" s="20"/>
    </row>
    <row r="1066" spans="2:6" x14ac:dyDescent="0.2">
      <c r="B1066" s="20"/>
      <c r="F1066" s="20"/>
    </row>
    <row r="1067" spans="2:6" x14ac:dyDescent="0.2">
      <c r="B1067" s="20"/>
      <c r="F1067" s="20"/>
    </row>
    <row r="1068" spans="2:6" x14ac:dyDescent="0.2">
      <c r="B1068" s="20"/>
      <c r="F1068" s="20"/>
    </row>
    <row r="1069" spans="2:6" x14ac:dyDescent="0.2">
      <c r="B1069" s="20"/>
      <c r="F1069" s="20"/>
    </row>
    <row r="1070" spans="2:6" x14ac:dyDescent="0.2">
      <c r="B1070" s="20"/>
      <c r="F1070" s="20"/>
    </row>
    <row r="1071" spans="2:6" x14ac:dyDescent="0.2">
      <c r="B1071" s="20"/>
      <c r="F1071" s="20"/>
    </row>
    <row r="1072" spans="2:6" x14ac:dyDescent="0.2">
      <c r="B1072" s="20"/>
      <c r="F1072" s="20"/>
    </row>
    <row r="1073" spans="2:6" x14ac:dyDescent="0.2">
      <c r="B1073" s="20"/>
      <c r="F1073" s="20"/>
    </row>
    <row r="1074" spans="2:6" x14ac:dyDescent="0.2">
      <c r="B1074" s="20"/>
      <c r="F1074" s="20"/>
    </row>
    <row r="1075" spans="2:6" x14ac:dyDescent="0.2">
      <c r="B1075" s="20"/>
      <c r="F1075" s="20"/>
    </row>
    <row r="1076" spans="2:6" x14ac:dyDescent="0.2">
      <c r="B1076" s="20"/>
      <c r="F1076" s="20"/>
    </row>
    <row r="1077" spans="2:6" x14ac:dyDescent="0.2">
      <c r="B1077" s="20"/>
      <c r="F1077" s="20"/>
    </row>
    <row r="1078" spans="2:6" x14ac:dyDescent="0.2">
      <c r="B1078" s="20"/>
      <c r="F1078" s="20"/>
    </row>
    <row r="1079" spans="2:6" x14ac:dyDescent="0.2">
      <c r="B1079" s="20"/>
      <c r="F1079" s="20"/>
    </row>
    <row r="1080" spans="2:6" x14ac:dyDescent="0.2">
      <c r="B1080" s="20"/>
      <c r="F1080" s="20"/>
    </row>
    <row r="1081" spans="2:6" x14ac:dyDescent="0.2">
      <c r="B1081" s="20"/>
      <c r="F1081" s="20"/>
    </row>
    <row r="1082" spans="2:6" x14ac:dyDescent="0.2">
      <c r="B1082" s="20"/>
      <c r="F1082" s="20"/>
    </row>
    <row r="1083" spans="2:6" x14ac:dyDescent="0.2">
      <c r="B1083" s="20"/>
      <c r="F1083" s="20"/>
    </row>
    <row r="1084" spans="2:6" x14ac:dyDescent="0.2">
      <c r="B1084" s="20"/>
      <c r="F1084" s="20"/>
    </row>
    <row r="1085" spans="2:6" x14ac:dyDescent="0.2">
      <c r="B1085" s="20"/>
      <c r="F1085" s="20"/>
    </row>
    <row r="1086" spans="2:6" x14ac:dyDescent="0.2">
      <c r="B1086" s="20"/>
      <c r="F1086" s="20"/>
    </row>
    <row r="1087" spans="2:6" x14ac:dyDescent="0.2">
      <c r="B1087" s="20"/>
      <c r="F1087" s="20"/>
    </row>
    <row r="1088" spans="2:6" x14ac:dyDescent="0.2">
      <c r="B1088" s="20"/>
      <c r="F1088" s="20"/>
    </row>
    <row r="1089" spans="2:6" x14ac:dyDescent="0.2">
      <c r="B1089" s="20"/>
      <c r="F1089" s="20"/>
    </row>
    <row r="1090" spans="2:6" x14ac:dyDescent="0.2">
      <c r="B1090" s="20"/>
      <c r="F1090" s="20"/>
    </row>
    <row r="1091" spans="2:6" x14ac:dyDescent="0.2">
      <c r="B1091" s="20"/>
      <c r="F1091" s="20"/>
    </row>
    <row r="1092" spans="2:6" x14ac:dyDescent="0.2">
      <c r="B1092" s="20"/>
      <c r="F1092" s="20"/>
    </row>
    <row r="1093" spans="2:6" x14ac:dyDescent="0.2">
      <c r="B1093" s="20"/>
      <c r="F1093" s="20"/>
    </row>
    <row r="1094" spans="2:6" x14ac:dyDescent="0.2">
      <c r="B1094" s="20"/>
      <c r="F1094" s="20"/>
    </row>
    <row r="1095" spans="2:6" x14ac:dyDescent="0.2">
      <c r="B1095" s="20"/>
      <c r="F1095" s="20"/>
    </row>
    <row r="1096" spans="2:6" x14ac:dyDescent="0.2">
      <c r="B1096" s="20"/>
      <c r="F1096" s="20"/>
    </row>
    <row r="1097" spans="2:6" x14ac:dyDescent="0.2">
      <c r="B1097" s="20"/>
      <c r="F1097" s="20"/>
    </row>
    <row r="1098" spans="2:6" x14ac:dyDescent="0.2">
      <c r="B1098" s="20"/>
      <c r="F1098" s="20"/>
    </row>
    <row r="1099" spans="2:6" x14ac:dyDescent="0.2">
      <c r="B1099" s="20"/>
      <c r="F1099" s="20"/>
    </row>
    <row r="1100" spans="2:6" x14ac:dyDescent="0.2">
      <c r="B1100" s="20"/>
      <c r="F1100" s="20"/>
    </row>
    <row r="1101" spans="2:6" x14ac:dyDescent="0.2">
      <c r="B1101" s="20"/>
      <c r="F1101" s="20"/>
    </row>
    <row r="1102" spans="2:6" x14ac:dyDescent="0.2">
      <c r="B1102" s="20"/>
      <c r="F1102" s="20"/>
    </row>
    <row r="1103" spans="2:6" x14ac:dyDescent="0.2">
      <c r="B1103" s="20"/>
      <c r="F1103" s="20"/>
    </row>
    <row r="1104" spans="2:6" x14ac:dyDescent="0.2">
      <c r="B1104" s="20"/>
      <c r="F1104" s="20"/>
    </row>
    <row r="1105" spans="2:6" x14ac:dyDescent="0.2">
      <c r="B1105" s="20"/>
      <c r="F1105" s="20"/>
    </row>
    <row r="1106" spans="2:6" x14ac:dyDescent="0.2">
      <c r="B1106" s="20"/>
      <c r="F1106" s="20"/>
    </row>
    <row r="1107" spans="2:6" x14ac:dyDescent="0.2">
      <c r="B1107" s="20"/>
      <c r="F1107" s="20"/>
    </row>
    <row r="1108" spans="2:6" x14ac:dyDescent="0.2">
      <c r="B1108" s="20"/>
      <c r="F1108" s="20"/>
    </row>
    <row r="1109" spans="2:6" x14ac:dyDescent="0.2">
      <c r="B1109" s="20"/>
      <c r="F1109" s="20"/>
    </row>
    <row r="1110" spans="2:6" x14ac:dyDescent="0.2">
      <c r="B1110" s="20"/>
      <c r="F1110" s="20"/>
    </row>
    <row r="1111" spans="2:6" x14ac:dyDescent="0.2">
      <c r="B1111" s="20"/>
      <c r="F1111" s="20"/>
    </row>
    <row r="1112" spans="2:6" x14ac:dyDescent="0.2">
      <c r="B1112" s="20"/>
      <c r="F1112" s="20"/>
    </row>
    <row r="1113" spans="2:6" x14ac:dyDescent="0.2">
      <c r="B1113" s="20"/>
      <c r="F1113" s="20"/>
    </row>
    <row r="1114" spans="2:6" x14ac:dyDescent="0.2">
      <c r="B1114" s="20"/>
      <c r="F1114" s="20"/>
    </row>
    <row r="1115" spans="2:6" x14ac:dyDescent="0.2">
      <c r="B1115" s="20"/>
      <c r="F1115" s="20"/>
    </row>
    <row r="1116" spans="2:6" x14ac:dyDescent="0.2">
      <c r="B1116" s="20"/>
      <c r="F1116" s="20"/>
    </row>
    <row r="1117" spans="2:6" x14ac:dyDescent="0.2">
      <c r="B1117" s="20"/>
      <c r="F1117" s="20"/>
    </row>
    <row r="1118" spans="2:6" x14ac:dyDescent="0.2">
      <c r="B1118" s="20"/>
      <c r="F1118" s="20"/>
    </row>
    <row r="1119" spans="2:6" x14ac:dyDescent="0.2">
      <c r="B1119" s="20"/>
      <c r="F1119" s="20"/>
    </row>
    <row r="1120" spans="2:6" x14ac:dyDescent="0.2">
      <c r="B1120" s="20"/>
      <c r="F1120" s="20"/>
    </row>
    <row r="1121" spans="2:6" x14ac:dyDescent="0.2">
      <c r="B1121" s="20"/>
      <c r="F1121" s="20"/>
    </row>
    <row r="1122" spans="2:6" x14ac:dyDescent="0.2">
      <c r="B1122" s="20"/>
      <c r="F1122" s="20"/>
    </row>
    <row r="1123" spans="2:6" x14ac:dyDescent="0.2">
      <c r="B1123" s="20"/>
      <c r="F1123" s="20"/>
    </row>
    <row r="1124" spans="2:6" x14ac:dyDescent="0.2">
      <c r="B1124" s="20"/>
      <c r="F1124" s="20"/>
    </row>
    <row r="1125" spans="2:6" x14ac:dyDescent="0.2">
      <c r="B1125" s="20"/>
      <c r="F1125" s="20"/>
    </row>
    <row r="1126" spans="2:6" x14ac:dyDescent="0.2">
      <c r="B1126" s="20"/>
      <c r="F1126" s="20"/>
    </row>
    <row r="1127" spans="2:6" x14ac:dyDescent="0.2">
      <c r="B1127" s="20"/>
      <c r="F1127" s="20"/>
    </row>
    <row r="1128" spans="2:6" x14ac:dyDescent="0.2">
      <c r="B1128" s="20"/>
      <c r="F1128" s="20"/>
    </row>
    <row r="1129" spans="2:6" x14ac:dyDescent="0.2">
      <c r="B1129" s="20"/>
      <c r="F1129" s="20"/>
    </row>
    <row r="1130" spans="2:6" x14ac:dyDescent="0.2">
      <c r="B1130" s="20"/>
      <c r="F1130" s="20"/>
    </row>
    <row r="1131" spans="2:6" x14ac:dyDescent="0.2">
      <c r="B1131" s="20"/>
      <c r="F1131" s="20"/>
    </row>
    <row r="1132" spans="2:6" x14ac:dyDescent="0.2">
      <c r="B1132" s="20"/>
      <c r="F1132" s="20"/>
    </row>
    <row r="1133" spans="2:6" x14ac:dyDescent="0.2">
      <c r="B1133" s="20"/>
      <c r="F1133" s="20"/>
    </row>
    <row r="1134" spans="2:6" x14ac:dyDescent="0.2">
      <c r="B1134" s="20"/>
      <c r="F1134" s="20"/>
    </row>
    <row r="1135" spans="2:6" x14ac:dyDescent="0.2">
      <c r="B1135" s="20"/>
      <c r="F1135" s="20"/>
    </row>
    <row r="1136" spans="2:6" x14ac:dyDescent="0.2">
      <c r="B1136" s="20"/>
      <c r="F1136" s="20"/>
    </row>
    <row r="1137" spans="2:6" x14ac:dyDescent="0.2">
      <c r="B1137" s="20"/>
      <c r="F1137" s="20"/>
    </row>
    <row r="1138" spans="2:6" x14ac:dyDescent="0.2">
      <c r="B1138" s="20"/>
      <c r="F1138" s="20"/>
    </row>
    <row r="1139" spans="2:6" x14ac:dyDescent="0.2">
      <c r="B1139" s="20"/>
      <c r="F1139" s="20"/>
    </row>
  </sheetData>
  <phoneticPr fontId="8" type="noConversion"/>
  <hyperlinks>
    <hyperlink ref="P317" r:id="rId1" display="http://www.bav-astro.de/sfs/BAVM_link.php?BAVMnr=15" xr:uid="{00000000-0004-0000-0100-000000000000}"/>
    <hyperlink ref="P318" r:id="rId2" display="http://www.bav-astro.de/sfs/BAVM_link.php?BAVMnr=15" xr:uid="{00000000-0004-0000-0100-000001000000}"/>
    <hyperlink ref="P321" r:id="rId3" display="http://www.bav-astro.de/sfs/BAVM_link.php?BAVMnr=15" xr:uid="{00000000-0004-0000-0100-000002000000}"/>
    <hyperlink ref="P323" r:id="rId4" display="http://www.bav-astro.de/sfs/BAVM_link.php?BAVMnr=15" xr:uid="{00000000-0004-0000-0100-000003000000}"/>
    <hyperlink ref="P324" r:id="rId5" display="http://www.bav-astro.de/sfs/BAVM_link.php?BAVMnr=15" xr:uid="{00000000-0004-0000-0100-000004000000}"/>
    <hyperlink ref="P325" r:id="rId6" display="http://www.bav-astro.de/sfs/BAVM_link.php?BAVMnr=15" xr:uid="{00000000-0004-0000-0100-000005000000}"/>
    <hyperlink ref="P337" r:id="rId7" display="http://www.bav-astro.de/sfs/BAVM_link.php?BAVMnr=18" xr:uid="{00000000-0004-0000-0100-000006000000}"/>
    <hyperlink ref="P11" r:id="rId8" display="http://www.konkoly.hu/cgi-bin/IBVS?119" xr:uid="{00000000-0004-0000-0100-000007000000}"/>
    <hyperlink ref="P12" r:id="rId9" display="http://www.konkoly.hu/cgi-bin/IBVS?795" xr:uid="{00000000-0004-0000-0100-000008000000}"/>
    <hyperlink ref="P13" r:id="rId10" display="http://www.konkoly.hu/cgi-bin/IBVS?247" xr:uid="{00000000-0004-0000-0100-000009000000}"/>
    <hyperlink ref="P14" r:id="rId11" display="http://www.konkoly.hu/cgi-bin/IBVS?795" xr:uid="{00000000-0004-0000-0100-00000A000000}"/>
    <hyperlink ref="P15" r:id="rId12" display="http://www.konkoly.hu/cgi-bin/IBVS?247" xr:uid="{00000000-0004-0000-0100-00000B000000}"/>
    <hyperlink ref="P16" r:id="rId13" display="http://www.konkoly.hu/cgi-bin/IBVS?795" xr:uid="{00000000-0004-0000-0100-00000C000000}"/>
    <hyperlink ref="P17" r:id="rId14" display="http://www.konkoly.hu/cgi-bin/IBVS?795" xr:uid="{00000000-0004-0000-0100-00000D000000}"/>
    <hyperlink ref="P18" r:id="rId15" display="http://www.konkoly.hu/cgi-bin/IBVS?795" xr:uid="{00000000-0004-0000-0100-00000E000000}"/>
    <hyperlink ref="P19" r:id="rId16" display="http://www.konkoly.hu/cgi-bin/IBVS?795" xr:uid="{00000000-0004-0000-0100-00000F000000}"/>
    <hyperlink ref="P20" r:id="rId17" display="http://www.konkoly.hu/cgi-bin/IBVS?795" xr:uid="{00000000-0004-0000-0100-000010000000}"/>
    <hyperlink ref="P21" r:id="rId18" display="http://www.konkoly.hu/cgi-bin/IBVS?795" xr:uid="{00000000-0004-0000-0100-000011000000}"/>
    <hyperlink ref="P23" r:id="rId19" display="http://www.konkoly.hu/cgi-bin/IBVS?795" xr:uid="{00000000-0004-0000-0100-000012000000}"/>
    <hyperlink ref="P24" r:id="rId20" display="http://www.konkoly.hu/cgi-bin/IBVS?795" xr:uid="{00000000-0004-0000-0100-000013000000}"/>
    <hyperlink ref="P25" r:id="rId21" display="http://www.konkoly.hu/cgi-bin/IBVS?795" xr:uid="{00000000-0004-0000-0100-000014000000}"/>
    <hyperlink ref="P26" r:id="rId22" display="http://www.konkoly.hu/cgi-bin/IBVS?795" xr:uid="{00000000-0004-0000-0100-000015000000}"/>
    <hyperlink ref="P34" r:id="rId23" display="http://www.konkoly.hu/cgi-bin/IBVS?647" xr:uid="{00000000-0004-0000-0100-000016000000}"/>
    <hyperlink ref="P41" r:id="rId24" display="http://www.konkoly.hu/cgi-bin/IBVS?779" xr:uid="{00000000-0004-0000-0100-000017000000}"/>
    <hyperlink ref="P347" r:id="rId25" display="http://www.bav-astro.de/sfs/BAVM_link.php?BAVMnr=28" xr:uid="{00000000-0004-0000-0100-000018000000}"/>
    <hyperlink ref="P349" r:id="rId26" display="http://www.bav-astro.de/sfs/BAVM_link.php?BAVMnr=28" xr:uid="{00000000-0004-0000-0100-000019000000}"/>
    <hyperlink ref="P54" r:id="rId27" display="http://www.konkoly.hu/cgi-bin/IBVS?1249" xr:uid="{00000000-0004-0000-0100-00001A000000}"/>
    <hyperlink ref="P57" r:id="rId28" display="http://www.konkoly.hu/cgi-bin/IBVS?1249" xr:uid="{00000000-0004-0000-0100-00001B000000}"/>
    <hyperlink ref="P98" r:id="rId29" display="http://www.bav-astro.de/sfs/BAVM_link.php?BAVMnr=32" xr:uid="{00000000-0004-0000-0100-00001C000000}"/>
    <hyperlink ref="P119" r:id="rId30" display="http://www.konkoly.hu/cgi-bin/IBVS?2310" xr:uid="{00000000-0004-0000-0100-00001D000000}"/>
    <hyperlink ref="P121" r:id="rId31" display="http://www.konkoly.hu/cgi-bin/IBVS?2310" xr:uid="{00000000-0004-0000-0100-00001E000000}"/>
    <hyperlink ref="P122" r:id="rId32" display="http://www.konkoly.hu/cgi-bin/IBVS?2310" xr:uid="{00000000-0004-0000-0100-00001F000000}"/>
    <hyperlink ref="P131" r:id="rId33" display="http://www.bav-astro.de/sfs/BAVM_link.php?BAVMnr=38" xr:uid="{00000000-0004-0000-0100-000020000000}"/>
    <hyperlink ref="P234" r:id="rId34" display="http://www.bav-astro.de/sfs/BAVM_link.php?BAVMnr=91" xr:uid="{00000000-0004-0000-0100-000021000000}"/>
    <hyperlink ref="P252" r:id="rId35" display="http://www.bav-astro.de/sfs/BAVM_link.php?BAVMnr=117" xr:uid="{00000000-0004-0000-0100-000022000000}"/>
    <hyperlink ref="P257" r:id="rId36" display="http://www.bav-astro.de/sfs/BAVM_link.php?BAVMnr=132" xr:uid="{00000000-0004-0000-0100-000023000000}"/>
    <hyperlink ref="P364" r:id="rId37" display="http://var.astro.cz/oejv/issues/oejv0074.pdf" xr:uid="{00000000-0004-0000-0100-000024000000}"/>
    <hyperlink ref="P365" r:id="rId38" display="http://vsolj.cetus-net.org/no38.pdf" xr:uid="{00000000-0004-0000-0100-000025000000}"/>
    <hyperlink ref="P258" r:id="rId39" display="http://www.bav-astro.de/sfs/BAVM_link.php?BAVMnr=152" xr:uid="{00000000-0004-0000-0100-000026000000}"/>
    <hyperlink ref="P259" r:id="rId40" display="http://www.konkoly.hu/cgi-bin/IBVS?5636" xr:uid="{00000000-0004-0000-0100-000027000000}"/>
    <hyperlink ref="P260" r:id="rId41" display="http://www.konkoly.hu/cgi-bin/IBVS?5636" xr:uid="{00000000-0004-0000-0100-000028000000}"/>
    <hyperlink ref="P380" r:id="rId42" display="http://vsolj.cetus-net.org/no44.pdf" xr:uid="{00000000-0004-0000-0100-000029000000}"/>
    <hyperlink ref="P261" r:id="rId43" display="http://var.astro.cz/oejv/issues/oejv0074.pdf" xr:uid="{00000000-0004-0000-0100-00002A000000}"/>
    <hyperlink ref="P384" r:id="rId44" display="http://vsolj.cetus-net.org/no44.pdf" xr:uid="{00000000-0004-0000-0100-00002B000000}"/>
    <hyperlink ref="P386" r:id="rId45" display="http://vsolj.cetus-net.org/no45.pdf" xr:uid="{00000000-0004-0000-0100-00002C000000}"/>
    <hyperlink ref="P262" r:id="rId46" display="http://var.astro.cz/oejv/issues/oejv0074.pdf" xr:uid="{00000000-0004-0000-0100-00002D000000}"/>
    <hyperlink ref="P263" r:id="rId47" display="http://www.konkoly.hu/cgi-bin/IBVS?5746" xr:uid="{00000000-0004-0000-0100-00002E000000}"/>
    <hyperlink ref="P264" r:id="rId48" display="http://var.astro.cz/oejv/issues/oejv0074.pdf" xr:uid="{00000000-0004-0000-0100-00002F000000}"/>
    <hyperlink ref="P390" r:id="rId49" display="http://vsolj.cetus-net.org/no46.pdf" xr:uid="{00000000-0004-0000-0100-000030000000}"/>
    <hyperlink ref="P391" r:id="rId50" display="http://www.bav-astro.de/sfs/BAVM_link.php?BAVMnr=193" xr:uid="{00000000-0004-0000-0100-000031000000}"/>
    <hyperlink ref="P392" r:id="rId51" display="http://var.astro.cz/oejv/issues/oejv0094.pdf" xr:uid="{00000000-0004-0000-0100-000032000000}"/>
    <hyperlink ref="P393" r:id="rId52" display="http://var.astro.cz/oejv/issues/oejv0094.pdf" xr:uid="{00000000-0004-0000-0100-000033000000}"/>
    <hyperlink ref="P394" r:id="rId53" display="http://var.astro.cz/oejv/issues/oejv0094.pdf" xr:uid="{00000000-0004-0000-0100-000034000000}"/>
    <hyperlink ref="P265" r:id="rId54" display="http://www.aavso.org/sites/default/files/jaavso/v36n2/186.pdf" xr:uid="{00000000-0004-0000-0100-000035000000}"/>
    <hyperlink ref="P266" r:id="rId55" display="http://www.aavso.org/sites/default/files/jaavso/v37n1/44.pdf" xr:uid="{00000000-0004-0000-0100-000036000000}"/>
    <hyperlink ref="P268" r:id="rId56" display="http://www.konkoly.hu/cgi-bin/IBVS?6007" xr:uid="{00000000-0004-0000-0100-000037000000}"/>
    <hyperlink ref="P269" r:id="rId57" display="http://www.konkoly.hu/cgi-bin/IBVS?6007" xr:uid="{00000000-0004-0000-0100-000038000000}"/>
    <hyperlink ref="P270" r:id="rId58" display="http://www.konkoly.hu/cgi-bin/IBVS?6007" xr:uid="{00000000-0004-0000-0100-000039000000}"/>
    <hyperlink ref="P272" r:id="rId59" display="http://www.konkoly.hu/cgi-bin/IBVS?6007" xr:uid="{00000000-0004-0000-0100-00003A000000}"/>
    <hyperlink ref="P273" r:id="rId60" display="http://www.konkoly.hu/cgi-bin/IBVS?5924" xr:uid="{00000000-0004-0000-0100-00003B000000}"/>
    <hyperlink ref="P395" r:id="rId61" display="http://vsolj.cetus-net.org/vsoljno50.pdf" xr:uid="{00000000-0004-0000-0100-00003C000000}"/>
    <hyperlink ref="P396" r:id="rId62" display="http://vsolj.cetus-net.org/vsoljno53.pdf" xr:uid="{00000000-0004-0000-0100-00003D000000}"/>
    <hyperlink ref="P276" r:id="rId63" display="http://www.bav-astro.de/sfs/BAVM_link.php?BAVMnr=234" xr:uid="{00000000-0004-0000-0100-00003E000000}"/>
    <hyperlink ref="P277" r:id="rId64" display="http://www.bav-astro.de/sfs/BAVM_link.php?BAVMnr=232" xr:uid="{00000000-0004-0000-0100-00003F000000}"/>
    <hyperlink ref="P278" r:id="rId65" display="http://www.bav-astro.de/sfs/BAVM_link.php?BAVMnr=234" xr:uid="{00000000-0004-0000-0100-000040000000}"/>
    <hyperlink ref="P280" r:id="rId66" display="http://var.astro.cz/oejv/issues/oejv0160.pdf" xr:uid="{00000000-0004-0000-0100-000041000000}"/>
    <hyperlink ref="P281" r:id="rId67" display="http://www.bav-astro.de/sfs/BAVM_link.php?BAVMnr=234" xr:uid="{00000000-0004-0000-0100-000042000000}"/>
    <hyperlink ref="P282" r:id="rId68" display="http://www.bav-astro.de/sfs/BAVM_link.php?BAVMnr=238" xr:uid="{00000000-0004-0000-01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2023-08-06T08:36:15Z</dcterms:modified>
</cp:coreProperties>
</file>