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7EF710E-A09C-4387-B928-EEE980BC5031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9" i="1" l="1"/>
  <c r="F149" i="1" s="1"/>
  <c r="G149" i="1" s="1"/>
  <c r="K149" i="1" s="1"/>
  <c r="Q149" i="1"/>
  <c r="E147" i="1"/>
  <c r="F147" i="1" s="1"/>
  <c r="G147" i="1" s="1"/>
  <c r="J147" i="1" s="1"/>
  <c r="Q147" i="1"/>
  <c r="E148" i="1"/>
  <c r="F148" i="1" s="1"/>
  <c r="G148" i="1" s="1"/>
  <c r="J148" i="1" s="1"/>
  <c r="Q148" i="1"/>
  <c r="Q146" i="1"/>
  <c r="Q144" i="1"/>
  <c r="C7" i="1"/>
  <c r="E34" i="1" s="1"/>
  <c r="F34" i="1" s="1"/>
  <c r="C8" i="1"/>
  <c r="D9" i="1"/>
  <c r="C9" i="1"/>
  <c r="Q120" i="1"/>
  <c r="Q117" i="1"/>
  <c r="Q116" i="1"/>
  <c r="Q114" i="1"/>
  <c r="Q112" i="1"/>
  <c r="Q109" i="1"/>
  <c r="Q108" i="1"/>
  <c r="Q105" i="1"/>
  <c r="Q96" i="1"/>
  <c r="Q44" i="1"/>
  <c r="Q43" i="1"/>
  <c r="Q42" i="1"/>
  <c r="Q41" i="1"/>
  <c r="Q40" i="1"/>
  <c r="Q39" i="1"/>
  <c r="Q38" i="1"/>
  <c r="Q37" i="1"/>
  <c r="Q36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96" i="2"/>
  <c r="C96" i="2" s="1"/>
  <c r="G135" i="2"/>
  <c r="C135" i="2" s="1"/>
  <c r="G95" i="2"/>
  <c r="C95" i="2" s="1"/>
  <c r="G94" i="2"/>
  <c r="C94" i="2" s="1"/>
  <c r="G93" i="2"/>
  <c r="C93" i="2" s="1"/>
  <c r="G92" i="2"/>
  <c r="C92" i="2" s="1"/>
  <c r="G91" i="2"/>
  <c r="C91" i="2" s="1"/>
  <c r="G90" i="2"/>
  <c r="C90" i="2" s="1"/>
  <c r="G89" i="2"/>
  <c r="C89" i="2" s="1"/>
  <c r="G88" i="2"/>
  <c r="C88" i="2" s="1"/>
  <c r="E88" i="2" s="1"/>
  <c r="G87" i="2"/>
  <c r="C87" i="2" s="1"/>
  <c r="G134" i="2"/>
  <c r="C134" i="2" s="1"/>
  <c r="E134" i="2" s="1"/>
  <c r="G133" i="2"/>
  <c r="C133" i="2"/>
  <c r="E133" i="2" s="1"/>
  <c r="G86" i="2"/>
  <c r="C86" i="2" s="1"/>
  <c r="G85" i="2"/>
  <c r="C85" i="2" s="1"/>
  <c r="G84" i="2"/>
  <c r="C84" i="2" s="1"/>
  <c r="G83" i="2"/>
  <c r="C83" i="2" s="1"/>
  <c r="E83" i="2" s="1"/>
  <c r="G132" i="2"/>
  <c r="C132" i="2" s="1"/>
  <c r="E132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131" i="2"/>
  <c r="C131" i="2"/>
  <c r="G130" i="2"/>
  <c r="C130" i="2"/>
  <c r="E130" i="2" s="1"/>
  <c r="G129" i="2"/>
  <c r="C129" i="2" s="1"/>
  <c r="E129" i="2" s="1"/>
  <c r="G128" i="2"/>
  <c r="C128" i="2"/>
  <c r="E128" i="2" s="1"/>
  <c r="G127" i="2"/>
  <c r="C127" i="2"/>
  <c r="G75" i="2"/>
  <c r="C75" i="2"/>
  <c r="G126" i="2"/>
  <c r="C126" i="2"/>
  <c r="G74" i="2"/>
  <c r="C74" i="2"/>
  <c r="G125" i="2"/>
  <c r="C125" i="2"/>
  <c r="G124" i="2"/>
  <c r="C124" i="2"/>
  <c r="E124" i="2" s="1"/>
  <c r="G73" i="2"/>
  <c r="C73" i="2" s="1"/>
  <c r="G123" i="2"/>
  <c r="C123" i="2" s="1"/>
  <c r="G122" i="2"/>
  <c r="C122" i="2" s="1"/>
  <c r="G72" i="2"/>
  <c r="C72" i="2" s="1"/>
  <c r="G71" i="2"/>
  <c r="C71" i="2" s="1"/>
  <c r="G121" i="2"/>
  <c r="C121" i="2" s="1"/>
  <c r="G70" i="2"/>
  <c r="C70" i="2" s="1"/>
  <c r="G69" i="2"/>
  <c r="C69" i="2" s="1"/>
  <c r="G68" i="2"/>
  <c r="C68" i="2" s="1"/>
  <c r="G67" i="2"/>
  <c r="C67" i="2" s="1"/>
  <c r="G66" i="2"/>
  <c r="C66" i="2" s="1"/>
  <c r="G65" i="2"/>
  <c r="C65" i="2" s="1"/>
  <c r="G64" i="2"/>
  <c r="C64" i="2" s="1"/>
  <c r="E64" i="2" s="1"/>
  <c r="G63" i="2"/>
  <c r="C63" i="2" s="1"/>
  <c r="G120" i="2"/>
  <c r="C120" i="2" s="1"/>
  <c r="G62" i="2"/>
  <c r="C62" i="2" s="1"/>
  <c r="G61" i="2"/>
  <c r="C61" i="2" s="1"/>
  <c r="G60" i="2"/>
  <c r="C60" i="2" s="1"/>
  <c r="G59" i="2"/>
  <c r="C59" i="2" s="1"/>
  <c r="G58" i="2"/>
  <c r="C58" i="2" s="1"/>
  <c r="G57" i="2"/>
  <c r="C57" i="2" s="1"/>
  <c r="E57" i="2" s="1"/>
  <c r="G56" i="2"/>
  <c r="C56" i="2" s="1"/>
  <c r="G55" i="2"/>
  <c r="C55" i="2" s="1"/>
  <c r="G54" i="2"/>
  <c r="C54" i="2" s="1"/>
  <c r="G53" i="2"/>
  <c r="C53" i="2" s="1"/>
  <c r="G52" i="2"/>
  <c r="C52" i="2" s="1"/>
  <c r="G51" i="2"/>
  <c r="C51" i="2" s="1"/>
  <c r="G50" i="2"/>
  <c r="C50" i="2" s="1"/>
  <c r="G49" i="2"/>
  <c r="C49" i="2" s="1"/>
  <c r="E49" i="2" s="1"/>
  <c r="G48" i="2"/>
  <c r="C48" i="2" s="1"/>
  <c r="G47" i="2"/>
  <c r="C47" i="2" s="1"/>
  <c r="G46" i="2"/>
  <c r="C46" i="2" s="1"/>
  <c r="G45" i="2"/>
  <c r="C45" i="2" s="1"/>
  <c r="G44" i="2"/>
  <c r="C44" i="2" s="1"/>
  <c r="G43" i="2"/>
  <c r="C43" i="2" s="1"/>
  <c r="G42" i="2"/>
  <c r="C42" i="2" s="1"/>
  <c r="G41" i="2"/>
  <c r="C41" i="2" s="1"/>
  <c r="E41" i="2" s="1"/>
  <c r="G40" i="2"/>
  <c r="C40" i="2" s="1"/>
  <c r="G39" i="2"/>
  <c r="C39" i="2" s="1"/>
  <c r="G38" i="2"/>
  <c r="C38" i="2" s="1"/>
  <c r="G37" i="2"/>
  <c r="C37" i="2" s="1"/>
  <c r="G36" i="2"/>
  <c r="C36" i="2" s="1"/>
  <c r="G35" i="2"/>
  <c r="C35" i="2" s="1"/>
  <c r="G34" i="2"/>
  <c r="C34" i="2" s="1"/>
  <c r="G33" i="2"/>
  <c r="C33" i="2" s="1"/>
  <c r="E33" i="2" s="1"/>
  <c r="G32" i="2"/>
  <c r="C32" i="2" s="1"/>
  <c r="G31" i="2"/>
  <c r="C31" i="2" s="1"/>
  <c r="G30" i="2"/>
  <c r="C30" i="2" s="1"/>
  <c r="G29" i="2"/>
  <c r="C29" i="2" s="1"/>
  <c r="G28" i="2"/>
  <c r="C28" i="2" s="1"/>
  <c r="G27" i="2"/>
  <c r="C27" i="2" s="1"/>
  <c r="G26" i="2"/>
  <c r="C26" i="2" s="1"/>
  <c r="G25" i="2"/>
  <c r="C25" i="2" s="1"/>
  <c r="E25" i="2" s="1"/>
  <c r="G24" i="2"/>
  <c r="C24" i="2" s="1"/>
  <c r="G23" i="2"/>
  <c r="C23" i="2" s="1"/>
  <c r="G22" i="2"/>
  <c r="C22" i="2" s="1"/>
  <c r="E22" i="2" s="1"/>
  <c r="G21" i="2"/>
  <c r="C21" i="2" s="1"/>
  <c r="G20" i="2"/>
  <c r="C20" i="2" s="1"/>
  <c r="G19" i="2"/>
  <c r="C19" i="2" s="1"/>
  <c r="G18" i="2"/>
  <c r="C18" i="2" s="1"/>
  <c r="G17" i="2"/>
  <c r="C17" i="2" s="1"/>
  <c r="E17" i="2" s="1"/>
  <c r="G16" i="2"/>
  <c r="C16" i="2" s="1"/>
  <c r="G15" i="2"/>
  <c r="C15" i="2" s="1"/>
  <c r="G14" i="2"/>
  <c r="C14" i="2" s="1"/>
  <c r="G13" i="2"/>
  <c r="C13" i="2" s="1"/>
  <c r="G12" i="2"/>
  <c r="C12" i="2" s="1"/>
  <c r="G11" i="2"/>
  <c r="C11" i="2" s="1"/>
  <c r="G119" i="2"/>
  <c r="C119" i="2" s="1"/>
  <c r="G118" i="2"/>
  <c r="C118" i="2" s="1"/>
  <c r="E118" i="2" s="1"/>
  <c r="G117" i="2"/>
  <c r="C117" i="2" s="1"/>
  <c r="G116" i="2"/>
  <c r="C116" i="2" s="1"/>
  <c r="G115" i="2"/>
  <c r="C115" i="2" s="1"/>
  <c r="E115" i="2" s="1"/>
  <c r="G114" i="2"/>
  <c r="C114" i="2" s="1"/>
  <c r="G113" i="2"/>
  <c r="C113" i="2" s="1"/>
  <c r="G112" i="2"/>
  <c r="C112" i="2" s="1"/>
  <c r="G111" i="2"/>
  <c r="C111" i="2" s="1"/>
  <c r="G110" i="2"/>
  <c r="C110" i="2" s="1"/>
  <c r="G109" i="2"/>
  <c r="C109" i="2" s="1"/>
  <c r="G108" i="2"/>
  <c r="C108" i="2" s="1"/>
  <c r="G107" i="2"/>
  <c r="C107" i="2" s="1"/>
  <c r="G106" i="2"/>
  <c r="C106" i="2" s="1"/>
  <c r="G105" i="2"/>
  <c r="C105" i="2" s="1"/>
  <c r="G104" i="2"/>
  <c r="C104" i="2" s="1"/>
  <c r="G103" i="2"/>
  <c r="C103" i="2" s="1"/>
  <c r="G102" i="2"/>
  <c r="C102" i="2" s="1"/>
  <c r="E102" i="2" s="1"/>
  <c r="G101" i="2"/>
  <c r="C101" i="2" s="1"/>
  <c r="G100" i="2"/>
  <c r="C100" i="2" s="1"/>
  <c r="G99" i="2"/>
  <c r="C99" i="2" s="1"/>
  <c r="G98" i="2"/>
  <c r="C98" i="2" s="1"/>
  <c r="G97" i="2"/>
  <c r="C97" i="2" s="1"/>
  <c r="H96" i="2"/>
  <c r="D96" i="2"/>
  <c r="B96" i="2"/>
  <c r="A96" i="2"/>
  <c r="H135" i="2"/>
  <c r="B135" i="2" s="1"/>
  <c r="D135" i="2"/>
  <c r="A135" i="2"/>
  <c r="H95" i="2"/>
  <c r="B95" i="2" s="1"/>
  <c r="D95" i="2"/>
  <c r="A95" i="2"/>
  <c r="H94" i="2"/>
  <c r="B94" i="2" s="1"/>
  <c r="D94" i="2"/>
  <c r="A94" i="2"/>
  <c r="H93" i="2"/>
  <c r="D93" i="2"/>
  <c r="B93" i="2"/>
  <c r="A93" i="2"/>
  <c r="H92" i="2"/>
  <c r="B92" i="2" s="1"/>
  <c r="D92" i="2"/>
  <c r="A92" i="2"/>
  <c r="H91" i="2"/>
  <c r="D91" i="2"/>
  <c r="B91" i="2"/>
  <c r="A91" i="2"/>
  <c r="H90" i="2"/>
  <c r="B90" i="2" s="1"/>
  <c r="D90" i="2"/>
  <c r="A90" i="2"/>
  <c r="H89" i="2"/>
  <c r="B89" i="2" s="1"/>
  <c r="D89" i="2"/>
  <c r="A89" i="2"/>
  <c r="H88" i="2"/>
  <c r="B88" i="2" s="1"/>
  <c r="D88" i="2"/>
  <c r="A88" i="2"/>
  <c r="H87" i="2"/>
  <c r="B87" i="2" s="1"/>
  <c r="D87" i="2"/>
  <c r="A87" i="2"/>
  <c r="H134" i="2"/>
  <c r="B134" i="2" s="1"/>
  <c r="D134" i="2"/>
  <c r="A134" i="2"/>
  <c r="H133" i="2"/>
  <c r="B133" i="2" s="1"/>
  <c r="D133" i="2"/>
  <c r="A133" i="2"/>
  <c r="H86" i="2"/>
  <c r="B86" i="2" s="1"/>
  <c r="D86" i="2"/>
  <c r="A86" i="2"/>
  <c r="H85" i="2"/>
  <c r="D85" i="2"/>
  <c r="B85" i="2"/>
  <c r="A85" i="2"/>
  <c r="H84" i="2"/>
  <c r="B84" i="2" s="1"/>
  <c r="D84" i="2"/>
  <c r="A84" i="2"/>
  <c r="H83" i="2"/>
  <c r="D83" i="2"/>
  <c r="B83" i="2"/>
  <c r="A83" i="2"/>
  <c r="H132" i="2"/>
  <c r="B132" i="2" s="1"/>
  <c r="D132" i="2"/>
  <c r="A132" i="2"/>
  <c r="H82" i="2"/>
  <c r="B82" i="2" s="1"/>
  <c r="D82" i="2"/>
  <c r="A82" i="2"/>
  <c r="H81" i="2"/>
  <c r="B81" i="2" s="1"/>
  <c r="D81" i="2"/>
  <c r="A81" i="2"/>
  <c r="H80" i="2"/>
  <c r="D80" i="2"/>
  <c r="B80" i="2"/>
  <c r="A80" i="2"/>
  <c r="H79" i="2"/>
  <c r="B79" i="2" s="1"/>
  <c r="D79" i="2"/>
  <c r="A79" i="2"/>
  <c r="H78" i="2"/>
  <c r="B78" i="2" s="1"/>
  <c r="D78" i="2"/>
  <c r="A78" i="2"/>
  <c r="H77" i="2"/>
  <c r="B77" i="2" s="1"/>
  <c r="D77" i="2"/>
  <c r="A77" i="2"/>
  <c r="H76" i="2"/>
  <c r="B76" i="2" s="1"/>
  <c r="D76" i="2"/>
  <c r="A76" i="2"/>
  <c r="H131" i="2"/>
  <c r="B131" i="2" s="1"/>
  <c r="D131" i="2"/>
  <c r="A131" i="2"/>
  <c r="H130" i="2"/>
  <c r="B130" i="2" s="1"/>
  <c r="D130" i="2"/>
  <c r="A130" i="2"/>
  <c r="H129" i="2"/>
  <c r="B129" i="2" s="1"/>
  <c r="D129" i="2"/>
  <c r="A129" i="2"/>
  <c r="H128" i="2"/>
  <c r="B128" i="2" s="1"/>
  <c r="D128" i="2"/>
  <c r="A128" i="2"/>
  <c r="H127" i="2"/>
  <c r="B127" i="2" s="1"/>
  <c r="D127" i="2"/>
  <c r="A127" i="2"/>
  <c r="H75" i="2"/>
  <c r="D75" i="2"/>
  <c r="B75" i="2"/>
  <c r="A75" i="2"/>
  <c r="H126" i="2"/>
  <c r="B126" i="2" s="1"/>
  <c r="D126" i="2"/>
  <c r="A126" i="2"/>
  <c r="H74" i="2"/>
  <c r="D74" i="2"/>
  <c r="B74" i="2"/>
  <c r="A74" i="2"/>
  <c r="H125" i="2"/>
  <c r="B125" i="2" s="1"/>
  <c r="D125" i="2"/>
  <c r="A125" i="2"/>
  <c r="H124" i="2"/>
  <c r="B124" i="2" s="1"/>
  <c r="D124" i="2"/>
  <c r="A124" i="2"/>
  <c r="H73" i="2"/>
  <c r="B73" i="2" s="1"/>
  <c r="D73" i="2"/>
  <c r="A73" i="2"/>
  <c r="H123" i="2"/>
  <c r="D123" i="2"/>
  <c r="B123" i="2"/>
  <c r="A123" i="2"/>
  <c r="H122" i="2"/>
  <c r="B122" i="2" s="1"/>
  <c r="D122" i="2"/>
  <c r="A122" i="2"/>
  <c r="H72" i="2"/>
  <c r="B72" i="2" s="1"/>
  <c r="D72" i="2"/>
  <c r="A72" i="2"/>
  <c r="H71" i="2"/>
  <c r="B71" i="2" s="1"/>
  <c r="D71" i="2"/>
  <c r="A71" i="2"/>
  <c r="H121" i="2"/>
  <c r="B121" i="2" s="1"/>
  <c r="D121" i="2"/>
  <c r="A121" i="2"/>
  <c r="H70" i="2"/>
  <c r="B70" i="2" s="1"/>
  <c r="D70" i="2"/>
  <c r="A70" i="2"/>
  <c r="H69" i="2"/>
  <c r="D69" i="2"/>
  <c r="B69" i="2"/>
  <c r="A69" i="2"/>
  <c r="H68" i="2"/>
  <c r="B68" i="2" s="1"/>
  <c r="D68" i="2"/>
  <c r="A68" i="2"/>
  <c r="H67" i="2"/>
  <c r="B67" i="2" s="1"/>
  <c r="D67" i="2"/>
  <c r="A67" i="2"/>
  <c r="H66" i="2"/>
  <c r="B66" i="2" s="1"/>
  <c r="D66" i="2"/>
  <c r="A66" i="2"/>
  <c r="H65" i="2"/>
  <c r="D65" i="2"/>
  <c r="B65" i="2"/>
  <c r="A65" i="2"/>
  <c r="H64" i="2"/>
  <c r="B64" i="2" s="1"/>
  <c r="D64" i="2"/>
  <c r="A64" i="2"/>
  <c r="H63" i="2"/>
  <c r="D63" i="2"/>
  <c r="B63" i="2"/>
  <c r="A63" i="2"/>
  <c r="H120" i="2"/>
  <c r="B120" i="2" s="1"/>
  <c r="D120" i="2"/>
  <c r="A120" i="2"/>
  <c r="H62" i="2"/>
  <c r="B62" i="2" s="1"/>
  <c r="D62" i="2"/>
  <c r="A62" i="2"/>
  <c r="H61" i="2"/>
  <c r="B61" i="2" s="1"/>
  <c r="D61" i="2"/>
  <c r="A61" i="2"/>
  <c r="H60" i="2"/>
  <c r="D60" i="2"/>
  <c r="B60" i="2"/>
  <c r="A60" i="2"/>
  <c r="H59" i="2"/>
  <c r="B59" i="2" s="1"/>
  <c r="F59" i="2"/>
  <c r="D59" i="2" s="1"/>
  <c r="A59" i="2"/>
  <c r="H58" i="2"/>
  <c r="B58" i="2"/>
  <c r="F58" i="2"/>
  <c r="D58" i="2"/>
  <c r="A58" i="2"/>
  <c r="H57" i="2"/>
  <c r="B57" i="2" s="1"/>
  <c r="F57" i="2"/>
  <c r="D57" i="2"/>
  <c r="A57" i="2"/>
  <c r="H56" i="2"/>
  <c r="B56" i="2"/>
  <c r="F56" i="2"/>
  <c r="D56" i="2"/>
  <c r="A56" i="2"/>
  <c r="H55" i="2"/>
  <c r="B55" i="2" s="1"/>
  <c r="F55" i="2"/>
  <c r="D55" i="2" s="1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Q145" i="1"/>
  <c r="Q121" i="1"/>
  <c r="Q137" i="1"/>
  <c r="Q142" i="1"/>
  <c r="Q143" i="1"/>
  <c r="Q138" i="1"/>
  <c r="Q140" i="1"/>
  <c r="Q141" i="1"/>
  <c r="Q139" i="1"/>
  <c r="Q129" i="1"/>
  <c r="F16" i="1"/>
  <c r="F17" i="1" s="1"/>
  <c r="C17" i="1"/>
  <c r="Q136" i="1"/>
  <c r="Q135" i="1"/>
  <c r="Q111" i="1"/>
  <c r="Q118" i="1"/>
  <c r="Q119" i="1"/>
  <c r="Q134" i="1"/>
  <c r="Q125" i="1"/>
  <c r="Q92" i="1"/>
  <c r="Q93" i="1"/>
  <c r="Q94" i="1"/>
  <c r="Q95" i="1"/>
  <c r="Q97" i="1"/>
  <c r="Q98" i="1"/>
  <c r="Q99" i="1"/>
  <c r="Q100" i="1"/>
  <c r="Q101" i="1"/>
  <c r="Q102" i="1"/>
  <c r="Q103" i="1"/>
  <c r="Q104" i="1"/>
  <c r="Q106" i="1"/>
  <c r="Q107" i="1"/>
  <c r="Q110" i="1"/>
  <c r="Q113" i="1"/>
  <c r="Q115" i="1"/>
  <c r="Q122" i="1"/>
  <c r="Q123" i="1"/>
  <c r="Q124" i="1"/>
  <c r="Q126" i="1"/>
  <c r="Q127" i="1"/>
  <c r="Q128" i="1"/>
  <c r="Q130" i="1"/>
  <c r="Q131" i="1"/>
  <c r="Q132" i="1"/>
  <c r="Q133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45" i="1"/>
  <c r="Q46" i="1"/>
  <c r="Q47" i="1"/>
  <c r="Q48" i="1"/>
  <c r="Q50" i="1"/>
  <c r="Q51" i="1"/>
  <c r="Q54" i="1"/>
  <c r="Q55" i="1"/>
  <c r="Q57" i="1"/>
  <c r="Q60" i="1"/>
  <c r="Q61" i="1"/>
  <c r="Q64" i="1"/>
  <c r="Q65" i="1"/>
  <c r="Q66" i="1"/>
  <c r="Q67" i="1"/>
  <c r="Q68" i="1"/>
  <c r="Q69" i="1"/>
  <c r="Q70" i="1"/>
  <c r="Q71" i="1"/>
  <c r="Q72" i="1"/>
  <c r="Q73" i="1"/>
  <c r="Q74" i="1"/>
  <c r="Q75" i="1"/>
  <c r="Q49" i="1"/>
  <c r="Q52" i="1"/>
  <c r="Q53" i="1"/>
  <c r="Q56" i="1"/>
  <c r="Q58" i="1"/>
  <c r="Q59" i="1"/>
  <c r="Q62" i="1"/>
  <c r="Q63" i="1"/>
  <c r="Q82" i="1"/>
  <c r="Q34" i="1"/>
  <c r="E144" i="1"/>
  <c r="E139" i="1"/>
  <c r="E109" i="1"/>
  <c r="F109" i="1"/>
  <c r="G109" i="1" s="1"/>
  <c r="I109" i="1" s="1"/>
  <c r="E105" i="1"/>
  <c r="F105" i="1" s="1"/>
  <c r="G105" i="1" s="1"/>
  <c r="I105" i="1" s="1"/>
  <c r="E114" i="1"/>
  <c r="F144" i="1"/>
  <c r="E135" i="2"/>
  <c r="E21" i="1"/>
  <c r="E76" i="1"/>
  <c r="F139" i="1"/>
  <c r="G139" i="1" s="1"/>
  <c r="J139" i="1" s="1"/>
  <c r="E91" i="2"/>
  <c r="E146" i="1"/>
  <c r="F146" i="1" s="1"/>
  <c r="G146" i="1" s="1"/>
  <c r="J146" i="1" s="1"/>
  <c r="E143" i="1"/>
  <c r="F143" i="1" s="1"/>
  <c r="G143" i="1" s="1"/>
  <c r="K143" i="1" s="1"/>
  <c r="E108" i="1"/>
  <c r="E33" i="1"/>
  <c r="F33" i="1"/>
  <c r="E74" i="1"/>
  <c r="E40" i="2" s="1"/>
  <c r="E115" i="1"/>
  <c r="E37" i="1"/>
  <c r="E111" i="1"/>
  <c r="F111" i="1" s="1"/>
  <c r="E134" i="1"/>
  <c r="F134" i="1"/>
  <c r="G134" i="1"/>
  <c r="K134" i="1"/>
  <c r="E43" i="1"/>
  <c r="G34" i="1"/>
  <c r="H34" i="1" s="1"/>
  <c r="E92" i="1"/>
  <c r="E95" i="1"/>
  <c r="F95" i="1"/>
  <c r="G95" i="1"/>
  <c r="E78" i="1"/>
  <c r="F78" i="1" s="1"/>
  <c r="G78" i="1" s="1"/>
  <c r="I78" i="1" s="1"/>
  <c r="E140" i="1"/>
  <c r="E118" i="1"/>
  <c r="F118" i="1" s="1"/>
  <c r="E83" i="1"/>
  <c r="E59" i="1"/>
  <c r="E119" i="1"/>
  <c r="F119" i="1"/>
  <c r="E132" i="1"/>
  <c r="E36" i="1"/>
  <c r="F36" i="1" s="1"/>
  <c r="E84" i="1"/>
  <c r="E88" i="1"/>
  <c r="E127" i="1"/>
  <c r="F127" i="1" s="1"/>
  <c r="G127" i="1" s="1"/>
  <c r="K127" i="1" s="1"/>
  <c r="E39" i="1"/>
  <c r="E120" i="1"/>
  <c r="F120" i="1" s="1"/>
  <c r="G120" i="1" s="1"/>
  <c r="E123" i="1"/>
  <c r="E102" i="1"/>
  <c r="E35" i="1"/>
  <c r="E100" i="1"/>
  <c r="E124" i="1"/>
  <c r="E91" i="1"/>
  <c r="E58" i="2" s="1"/>
  <c r="E87" i="1"/>
  <c r="F87" i="1" s="1"/>
  <c r="E61" i="1"/>
  <c r="E27" i="2" s="1"/>
  <c r="E24" i="1"/>
  <c r="E100" i="2" s="1"/>
  <c r="E112" i="1"/>
  <c r="F112" i="1" s="1"/>
  <c r="E138" i="1"/>
  <c r="E98" i="1"/>
  <c r="E45" i="1"/>
  <c r="E117" i="1"/>
  <c r="E49" i="1"/>
  <c r="F49" i="1" s="1"/>
  <c r="E23" i="1"/>
  <c r="F23" i="1" s="1"/>
  <c r="E129" i="1"/>
  <c r="E47" i="1"/>
  <c r="E13" i="2" s="1"/>
  <c r="E136" i="1"/>
  <c r="E22" i="1"/>
  <c r="E107" i="1"/>
  <c r="E57" i="1"/>
  <c r="E23" i="2" s="1"/>
  <c r="E42" i="1"/>
  <c r="F42" i="1" s="1"/>
  <c r="E69" i="1"/>
  <c r="E121" i="1"/>
  <c r="E77" i="1"/>
  <c r="F77" i="1" s="1"/>
  <c r="G77" i="1" s="1"/>
  <c r="I77" i="1" s="1"/>
  <c r="E38" i="1"/>
  <c r="F38" i="1" s="1"/>
  <c r="E53" i="1"/>
  <c r="E66" i="1"/>
  <c r="E58" i="1"/>
  <c r="F58" i="1" s="1"/>
  <c r="G58" i="1" s="1"/>
  <c r="J58" i="1" s="1"/>
  <c r="E65" i="1"/>
  <c r="E130" i="1"/>
  <c r="F130" i="1" s="1"/>
  <c r="G130" i="1" s="1"/>
  <c r="K130" i="1" s="1"/>
  <c r="E141" i="1"/>
  <c r="E106" i="1"/>
  <c r="F106" i="1" s="1"/>
  <c r="G106" i="1" s="1"/>
  <c r="J106" i="1" s="1"/>
  <c r="E51" i="1"/>
  <c r="E62" i="1"/>
  <c r="F62" i="1"/>
  <c r="G62" i="1" s="1"/>
  <c r="J62" i="1" s="1"/>
  <c r="E55" i="1"/>
  <c r="E125" i="1"/>
  <c r="F125" i="1" s="1"/>
  <c r="G125" i="1" s="1"/>
  <c r="K125" i="1" s="1"/>
  <c r="E103" i="1"/>
  <c r="E69" i="2" s="1"/>
  <c r="E85" i="1"/>
  <c r="F85" i="1" s="1"/>
  <c r="E41" i="1"/>
  <c r="G112" i="1"/>
  <c r="I112" i="1" s="1"/>
  <c r="E113" i="1"/>
  <c r="E54" i="1"/>
  <c r="F54" i="1"/>
  <c r="E86" i="1"/>
  <c r="E53" i="2" s="1"/>
  <c r="E64" i="1"/>
  <c r="E101" i="1"/>
  <c r="F101" i="1" s="1"/>
  <c r="G23" i="1"/>
  <c r="I23" i="1" s="1"/>
  <c r="E122" i="1"/>
  <c r="E60" i="1"/>
  <c r="E26" i="2" s="1"/>
  <c r="E40" i="1"/>
  <c r="F40" i="1"/>
  <c r="G40" i="1" s="1"/>
  <c r="E30" i="1"/>
  <c r="E126" i="1"/>
  <c r="E81" i="2" s="1"/>
  <c r="E25" i="1"/>
  <c r="E52" i="1"/>
  <c r="F52" i="1" s="1"/>
  <c r="G52" i="1" s="1"/>
  <c r="J52" i="1" s="1"/>
  <c r="E128" i="1"/>
  <c r="F128" i="1"/>
  <c r="G128" i="1" s="1"/>
  <c r="E26" i="1"/>
  <c r="E75" i="1"/>
  <c r="E145" i="1"/>
  <c r="E96" i="2" s="1"/>
  <c r="E93" i="1"/>
  <c r="E60" i="2" s="1"/>
  <c r="E89" i="1"/>
  <c r="G85" i="1"/>
  <c r="I85" i="1" s="1"/>
  <c r="E32" i="1"/>
  <c r="E73" i="1"/>
  <c r="G42" i="1"/>
  <c r="J42" i="1"/>
  <c r="E67" i="1"/>
  <c r="F67" i="1" s="1"/>
  <c r="G67" i="1" s="1"/>
  <c r="I67" i="1" s="1"/>
  <c r="E82" i="1"/>
  <c r="E48" i="1"/>
  <c r="F48" i="1" s="1"/>
  <c r="G48" i="1" s="1"/>
  <c r="I48" i="1" s="1"/>
  <c r="E46" i="1"/>
  <c r="E110" i="1"/>
  <c r="E68" i="1"/>
  <c r="G54" i="1"/>
  <c r="I54" i="1"/>
  <c r="J40" i="1"/>
  <c r="G144" i="1"/>
  <c r="K144" i="1" s="1"/>
  <c r="E29" i="1"/>
  <c r="F29" i="1"/>
  <c r="G29" i="1" s="1"/>
  <c r="I29" i="1" s="1"/>
  <c r="E44" i="1"/>
  <c r="E97" i="1"/>
  <c r="E142" i="1"/>
  <c r="F142" i="1" s="1"/>
  <c r="G142" i="1" s="1"/>
  <c r="K142" i="1" s="1"/>
  <c r="G38" i="1"/>
  <c r="J38" i="1" s="1"/>
  <c r="E90" i="1"/>
  <c r="E99" i="1"/>
  <c r="E137" i="1"/>
  <c r="G33" i="1"/>
  <c r="I33" i="1" s="1"/>
  <c r="E131" i="1"/>
  <c r="E63" i="1"/>
  <c r="E50" i="1"/>
  <c r="E72" i="1"/>
  <c r="F72" i="1"/>
  <c r="G72" i="1" s="1"/>
  <c r="I72" i="1" s="1"/>
  <c r="E56" i="1"/>
  <c r="F56" i="1"/>
  <c r="G56" i="1"/>
  <c r="J56" i="1"/>
  <c r="K128" i="1"/>
  <c r="E116" i="1"/>
  <c r="E127" i="2" s="1"/>
  <c r="E79" i="1"/>
  <c r="F79" i="1" s="1"/>
  <c r="G79" i="1"/>
  <c r="I79" i="1"/>
  <c r="E104" i="1"/>
  <c r="F104" i="1" s="1"/>
  <c r="G104" i="1" s="1"/>
  <c r="K104" i="1" s="1"/>
  <c r="E27" i="1"/>
  <c r="E131" i="2"/>
  <c r="E96" i="1"/>
  <c r="F96" i="1"/>
  <c r="G96" i="1"/>
  <c r="J96" i="1"/>
  <c r="G87" i="1"/>
  <c r="I87" i="1"/>
  <c r="E80" i="1"/>
  <c r="F80" i="1" s="1"/>
  <c r="G80" i="1" s="1"/>
  <c r="I80" i="1" s="1"/>
  <c r="I120" i="1"/>
  <c r="E31" i="1"/>
  <c r="E28" i="1"/>
  <c r="E71" i="1"/>
  <c r="E81" i="1"/>
  <c r="F81" i="1" s="1"/>
  <c r="G81" i="1" s="1"/>
  <c r="I81" i="1" s="1"/>
  <c r="E123" i="2"/>
  <c r="E94" i="1"/>
  <c r="E70" i="1"/>
  <c r="F70" i="1"/>
  <c r="G70" i="1" s="1"/>
  <c r="I70" i="1" s="1"/>
  <c r="E135" i="1"/>
  <c r="E133" i="1"/>
  <c r="F133" i="1" s="1"/>
  <c r="G133" i="1" s="1"/>
  <c r="K133" i="1" s="1"/>
  <c r="E113" i="2"/>
  <c r="E20" i="2"/>
  <c r="E28" i="2"/>
  <c r="E52" i="2"/>
  <c r="E38" i="2"/>
  <c r="E54" i="2"/>
  <c r="E62" i="2"/>
  <c r="E99" i="2"/>
  <c r="E109" i="2"/>
  <c r="E117" i="2"/>
  <c r="E120" i="2"/>
  <c r="I95" i="1"/>
  <c r="E56" i="2"/>
  <c r="F89" i="1"/>
  <c r="G89" i="1"/>
  <c r="I89" i="1" s="1"/>
  <c r="F102" i="1"/>
  <c r="G102" i="1" s="1"/>
  <c r="I102" i="1" s="1"/>
  <c r="E68" i="2"/>
  <c r="F140" i="1"/>
  <c r="G140" i="1" s="1"/>
  <c r="K140" i="1" s="1"/>
  <c r="E92" i="2"/>
  <c r="F94" i="1"/>
  <c r="G94" i="1" s="1"/>
  <c r="I94" i="1" s="1"/>
  <c r="E61" i="2"/>
  <c r="E47" i="2"/>
  <c r="E70" i="2"/>
  <c r="F90" i="1"/>
  <c r="G90" i="1"/>
  <c r="I90" i="1" s="1"/>
  <c r="E71" i="2"/>
  <c r="E35" i="2"/>
  <c r="F69" i="1"/>
  <c r="G69" i="1"/>
  <c r="I69" i="1" s="1"/>
  <c r="F100" i="1"/>
  <c r="G100" i="1" s="1"/>
  <c r="I100" i="1"/>
  <c r="E66" i="2"/>
  <c r="G36" i="1"/>
  <c r="J36" i="1"/>
  <c r="F92" i="1"/>
  <c r="G92" i="1"/>
  <c r="I92" i="1"/>
  <c r="E59" i="2"/>
  <c r="E95" i="2"/>
  <c r="F21" i="1"/>
  <c r="G21" i="1" s="1"/>
  <c r="I21" i="1" s="1"/>
  <c r="E97" i="2"/>
  <c r="E105" i="2"/>
  <c r="F137" i="1"/>
  <c r="G137" i="1" s="1"/>
  <c r="K137" i="1" s="1"/>
  <c r="E89" i="2"/>
  <c r="F44" i="1"/>
  <c r="G44" i="1"/>
  <c r="J44" i="1" s="1"/>
  <c r="E119" i="2"/>
  <c r="E34" i="2"/>
  <c r="F68" i="1"/>
  <c r="G68" i="1"/>
  <c r="I68" i="1"/>
  <c r="F141" i="1"/>
  <c r="G141" i="1" s="1"/>
  <c r="K141" i="1" s="1"/>
  <c r="F66" i="1"/>
  <c r="G66" i="1"/>
  <c r="I66" i="1"/>
  <c r="E32" i="2"/>
  <c r="G49" i="1"/>
  <c r="J49" i="1"/>
  <c r="E15" i="2"/>
  <c r="F35" i="1"/>
  <c r="G35" i="1" s="1"/>
  <c r="J35" i="1" s="1"/>
  <c r="E110" i="2"/>
  <c r="F59" i="1"/>
  <c r="G59" i="1"/>
  <c r="J59" i="1"/>
  <c r="F115" i="1"/>
  <c r="G115" i="1"/>
  <c r="J115" i="1" s="1"/>
  <c r="E75" i="2"/>
  <c r="F117" i="1"/>
  <c r="G117" i="1" s="1"/>
  <c r="K117" i="1" s="1"/>
  <c r="F74" i="1"/>
  <c r="G74" i="1" s="1"/>
  <c r="I74" i="1" s="1"/>
  <c r="F135" i="1"/>
  <c r="G135" i="1"/>
  <c r="K135" i="1" s="1"/>
  <c r="E87" i="2"/>
  <c r="F28" i="1"/>
  <c r="G28" i="1" s="1"/>
  <c r="I28" i="1" s="1"/>
  <c r="E104" i="2"/>
  <c r="F110" i="1"/>
  <c r="G110" i="1"/>
  <c r="K110" i="1" s="1"/>
  <c r="E73" i="2"/>
  <c r="F93" i="1"/>
  <c r="G93" i="1" s="1"/>
  <c r="I93" i="1" s="1"/>
  <c r="G101" i="1"/>
  <c r="I101" i="1"/>
  <c r="E21" i="2"/>
  <c r="F55" i="1"/>
  <c r="G55" i="1" s="1"/>
  <c r="I55" i="1" s="1"/>
  <c r="E78" i="2"/>
  <c r="F123" i="1"/>
  <c r="G123" i="1" s="1"/>
  <c r="J123" i="1" s="1"/>
  <c r="E37" i="2"/>
  <c r="F71" i="1"/>
  <c r="G71" i="1"/>
  <c r="I71" i="1" s="1"/>
  <c r="F46" i="1"/>
  <c r="G46" i="1"/>
  <c r="I46" i="1" s="1"/>
  <c r="E12" i="2"/>
  <c r="F145" i="1"/>
  <c r="G145" i="1"/>
  <c r="J145" i="1" s="1"/>
  <c r="F25" i="1"/>
  <c r="G25" i="1"/>
  <c r="I25" i="1" s="1"/>
  <c r="E101" i="2"/>
  <c r="F60" i="1"/>
  <c r="G60" i="1"/>
  <c r="I60" i="1" s="1"/>
  <c r="E116" i="2"/>
  <c r="F41" i="1"/>
  <c r="G41" i="1" s="1"/>
  <c r="J41" i="1" s="1"/>
  <c r="F47" i="1"/>
  <c r="G47" i="1" s="1"/>
  <c r="I47" i="1" s="1"/>
  <c r="F45" i="1"/>
  <c r="G45" i="1"/>
  <c r="I45" i="1" s="1"/>
  <c r="E11" i="2"/>
  <c r="F61" i="1"/>
  <c r="G61" i="1" s="1"/>
  <c r="I61" i="1" s="1"/>
  <c r="E126" i="2"/>
  <c r="F114" i="1"/>
  <c r="G114" i="1" s="1"/>
  <c r="K114" i="1" s="1"/>
  <c r="E74" i="2"/>
  <c r="F113" i="1"/>
  <c r="G113" i="1"/>
  <c r="J113" i="1" s="1"/>
  <c r="E36" i="2"/>
  <c r="F31" i="1"/>
  <c r="G31" i="1" s="1"/>
  <c r="I31" i="1" s="1"/>
  <c r="E107" i="2"/>
  <c r="F50" i="1"/>
  <c r="G50" i="1"/>
  <c r="I50" i="1" s="1"/>
  <c r="E16" i="2"/>
  <c r="E39" i="2"/>
  <c r="F73" i="1"/>
  <c r="G73" i="1"/>
  <c r="I73" i="1"/>
  <c r="F75" i="1"/>
  <c r="G75" i="1"/>
  <c r="I75" i="1" s="1"/>
  <c r="E42" i="2"/>
  <c r="F126" i="1"/>
  <c r="G126" i="1"/>
  <c r="J126" i="1" s="1"/>
  <c r="E77" i="2"/>
  <c r="F122" i="1"/>
  <c r="G122" i="1"/>
  <c r="J122" i="1"/>
  <c r="E30" i="2"/>
  <c r="F64" i="1"/>
  <c r="G64" i="1"/>
  <c r="I64" i="1" s="1"/>
  <c r="F65" i="1"/>
  <c r="G65" i="1" s="1"/>
  <c r="I65" i="1" s="1"/>
  <c r="E31" i="2"/>
  <c r="F107" i="1"/>
  <c r="G107" i="1"/>
  <c r="I107" i="1"/>
  <c r="E72" i="2"/>
  <c r="F129" i="1"/>
  <c r="G129" i="1"/>
  <c r="I129" i="1"/>
  <c r="E55" i="2"/>
  <c r="F88" i="1"/>
  <c r="G88" i="1"/>
  <c r="I88" i="1" s="1"/>
  <c r="E50" i="2"/>
  <c r="F83" i="1"/>
  <c r="G83" i="1"/>
  <c r="I83" i="1"/>
  <c r="E45" i="2"/>
  <c r="E84" i="2"/>
  <c r="E18" i="2"/>
  <c r="F53" i="1"/>
  <c r="G53" i="1"/>
  <c r="J53" i="1" s="1"/>
  <c r="E19" i="2"/>
  <c r="F43" i="1"/>
  <c r="G43" i="1"/>
  <c r="J43" i="1" s="1"/>
  <c r="F63" i="1"/>
  <c r="G63" i="1"/>
  <c r="J63" i="1" s="1"/>
  <c r="E29" i="2"/>
  <c r="F97" i="1"/>
  <c r="G97" i="1"/>
  <c r="E63" i="2"/>
  <c r="F82" i="1"/>
  <c r="G82" i="1"/>
  <c r="J82" i="1"/>
  <c r="F26" i="1"/>
  <c r="G26" i="1"/>
  <c r="I26" i="1"/>
  <c r="E106" i="2"/>
  <c r="F30" i="1"/>
  <c r="G30" i="1"/>
  <c r="I30" i="1" s="1"/>
  <c r="F121" i="1"/>
  <c r="G121" i="1" s="1"/>
  <c r="K121" i="1" s="1"/>
  <c r="E76" i="2"/>
  <c r="E98" i="2"/>
  <c r="F22" i="1"/>
  <c r="G22" i="1"/>
  <c r="I22" i="1" s="1"/>
  <c r="F98" i="1"/>
  <c r="G98" i="1"/>
  <c r="I98" i="1"/>
  <c r="F84" i="1"/>
  <c r="G84" i="1" s="1"/>
  <c r="I84" i="1" s="1"/>
  <c r="E51" i="2"/>
  <c r="E86" i="2"/>
  <c r="F132" i="1"/>
  <c r="G132" i="1"/>
  <c r="J132" i="1" s="1"/>
  <c r="E112" i="2"/>
  <c r="F37" i="1"/>
  <c r="G37" i="1"/>
  <c r="J37" i="1"/>
  <c r="E122" i="2"/>
  <c r="F108" i="1"/>
  <c r="G108" i="1"/>
  <c r="I108" i="1" s="1"/>
  <c r="E80" i="2"/>
  <c r="F27" i="1"/>
  <c r="G27" i="1"/>
  <c r="I27" i="1" s="1"/>
  <c r="E103" i="2"/>
  <c r="F116" i="1"/>
  <c r="G116" i="1" s="1"/>
  <c r="I116" i="1" s="1"/>
  <c r="F131" i="1"/>
  <c r="G131" i="1"/>
  <c r="K131" i="1" s="1"/>
  <c r="E85" i="2"/>
  <c r="F99" i="1"/>
  <c r="G99" i="1" s="1"/>
  <c r="I99" i="1" s="1"/>
  <c r="E65" i="2"/>
  <c r="F32" i="1"/>
  <c r="G32" i="1"/>
  <c r="I32" i="1" s="1"/>
  <c r="E108" i="2"/>
  <c r="F51" i="1"/>
  <c r="G51" i="1"/>
  <c r="I51" i="1" s="1"/>
  <c r="F136" i="1"/>
  <c r="G136" i="1" s="1"/>
  <c r="K136" i="1" s="1"/>
  <c r="F138" i="1"/>
  <c r="G138" i="1"/>
  <c r="J138" i="1" s="1"/>
  <c r="E90" i="2"/>
  <c r="F124" i="1"/>
  <c r="G124" i="1" s="1"/>
  <c r="J124" i="1" s="1"/>
  <c r="E79" i="2"/>
  <c r="F39" i="1"/>
  <c r="G39" i="1"/>
  <c r="J39" i="1" s="1"/>
  <c r="E114" i="2"/>
  <c r="F76" i="1"/>
  <c r="G76" i="1" s="1"/>
  <c r="I76" i="1" s="1"/>
  <c r="E43" i="2"/>
  <c r="I97" i="1"/>
  <c r="F103" i="1" l="1"/>
  <c r="G103" i="1" s="1"/>
  <c r="E48" i="2"/>
  <c r="E14" i="2"/>
  <c r="E94" i="2"/>
  <c r="F57" i="1"/>
  <c r="G57" i="1" s="1"/>
  <c r="I57" i="1" s="1"/>
  <c r="F24" i="1"/>
  <c r="G24" i="1" s="1"/>
  <c r="I24" i="1" s="1"/>
  <c r="E111" i="2"/>
  <c r="E121" i="2"/>
  <c r="E82" i="2"/>
  <c r="E44" i="2"/>
  <c r="F86" i="1"/>
  <c r="G86" i="1" s="1"/>
  <c r="I86" i="1" s="1"/>
  <c r="E46" i="2"/>
  <c r="E93" i="2"/>
  <c r="E24" i="2"/>
  <c r="F91" i="1"/>
  <c r="G91" i="1" s="1"/>
  <c r="I91" i="1" s="1"/>
  <c r="E67" i="2"/>
  <c r="E125" i="2"/>
  <c r="C12" i="1"/>
  <c r="C11" i="1"/>
  <c r="O149" i="1" l="1"/>
  <c r="O148" i="1"/>
  <c r="O147" i="1"/>
  <c r="O25" i="1"/>
  <c r="O26" i="1"/>
  <c r="O97" i="1"/>
  <c r="O92" i="1"/>
  <c r="O81" i="1"/>
  <c r="O138" i="1"/>
  <c r="O120" i="1"/>
  <c r="O72" i="1"/>
  <c r="O51" i="1"/>
  <c r="O32" i="1"/>
  <c r="O100" i="1"/>
  <c r="O113" i="1"/>
  <c r="O86" i="1"/>
  <c r="O31" i="1"/>
  <c r="O63" i="1"/>
  <c r="O133" i="1"/>
  <c r="O27" i="1"/>
  <c r="O119" i="1"/>
  <c r="O77" i="1"/>
  <c r="O75" i="1"/>
  <c r="O50" i="1"/>
  <c r="O78" i="1"/>
  <c r="O62" i="1"/>
  <c r="O37" i="1"/>
  <c r="O83" i="1"/>
  <c r="O91" i="1"/>
  <c r="O43" i="1"/>
  <c r="O146" i="1"/>
  <c r="O123" i="1"/>
  <c r="O103" i="1"/>
  <c r="O128" i="1"/>
  <c r="O47" i="1"/>
  <c r="O99" i="1"/>
  <c r="O145" i="1"/>
  <c r="O40" i="1"/>
  <c r="O118" i="1"/>
  <c r="O68" i="1"/>
  <c r="O107" i="1"/>
  <c r="O88" i="1"/>
  <c r="O135" i="1"/>
  <c r="O35" i="1"/>
  <c r="O143" i="1"/>
  <c r="O71" i="1"/>
  <c r="O84" i="1"/>
  <c r="O64" i="1"/>
  <c r="O132" i="1"/>
  <c r="O22" i="1"/>
  <c r="O60" i="1"/>
  <c r="O94" i="1"/>
  <c r="O127" i="1"/>
  <c r="O126" i="1"/>
  <c r="O122" i="1"/>
  <c r="O130" i="1"/>
  <c r="O111" i="1"/>
  <c r="O45" i="1"/>
  <c r="O121" i="1"/>
  <c r="O79" i="1"/>
  <c r="O49" i="1"/>
  <c r="O52" i="1"/>
  <c r="O87" i="1"/>
  <c r="O134" i="1"/>
  <c r="O144" i="1"/>
  <c r="O117" i="1"/>
  <c r="O41" i="1"/>
  <c r="O110" i="1"/>
  <c r="O98" i="1"/>
  <c r="O90" i="1"/>
  <c r="O102" i="1"/>
  <c r="O56" i="1"/>
  <c r="O137" i="1"/>
  <c r="O67" i="1"/>
  <c r="O89" i="1"/>
  <c r="O73" i="1"/>
  <c r="O48" i="1"/>
  <c r="O28" i="1"/>
  <c r="O30" i="1"/>
  <c r="O46" i="1"/>
  <c r="O85" i="1"/>
  <c r="O116" i="1"/>
  <c r="O34" i="1"/>
  <c r="O39" i="1"/>
  <c r="O44" i="1"/>
  <c r="O38" i="1"/>
  <c r="O29" i="1"/>
  <c r="O58" i="1"/>
  <c r="O142" i="1"/>
  <c r="O55" i="1"/>
  <c r="O109" i="1"/>
  <c r="O65" i="1"/>
  <c r="O70" i="1"/>
  <c r="O95" i="1"/>
  <c r="O96" i="1"/>
  <c r="O33" i="1"/>
  <c r="O93" i="1"/>
  <c r="O21" i="1"/>
  <c r="O112" i="1"/>
  <c r="O66" i="1"/>
  <c r="O24" i="1"/>
  <c r="O104" i="1"/>
  <c r="O101" i="1"/>
  <c r="O115" i="1"/>
  <c r="O53" i="1"/>
  <c r="O74" i="1"/>
  <c r="O108" i="1"/>
  <c r="O61" i="1"/>
  <c r="O131" i="1"/>
  <c r="O42" i="1"/>
  <c r="O140" i="1"/>
  <c r="O105" i="1"/>
  <c r="O76" i="1"/>
  <c r="O141" i="1"/>
  <c r="O125" i="1"/>
  <c r="O124" i="1"/>
  <c r="O69" i="1"/>
  <c r="O59" i="1"/>
  <c r="O82" i="1"/>
  <c r="O136" i="1"/>
  <c r="C15" i="1"/>
  <c r="O23" i="1"/>
  <c r="O57" i="1"/>
  <c r="O129" i="1"/>
  <c r="O139" i="1"/>
  <c r="O36" i="1"/>
  <c r="O106" i="1"/>
  <c r="O54" i="1"/>
  <c r="O80" i="1"/>
  <c r="O114" i="1"/>
  <c r="C16" i="1"/>
  <c r="D18" i="1" s="1"/>
  <c r="I103" i="1"/>
  <c r="C18" i="1" l="1"/>
  <c r="F18" i="1"/>
  <c r="F19" i="1" s="1"/>
</calcChain>
</file>

<file path=xl/sharedStrings.xml><?xml version="1.0" encoding="utf-8"?>
<sst xmlns="http://schemas.openxmlformats.org/spreadsheetml/2006/main" count="1408" uniqueCount="551">
  <si>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</si>
  <si>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</si>
  <si>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</si>
  <si>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</si>
  <si>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</si>
  <si>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</si>
  <si>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</si>
  <si>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</si>
  <si>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</si>
  <si>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</si>
  <si>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</si>
  <si>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</si>
  <si>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</si>
  <si>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</si>
  <si>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</si>
  <si>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</si>
  <si>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</si>
  <si>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</si>
  <si>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</si>
  <si>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</si>
  <si>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</si>
  <si>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</si>
  <si>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</si>
  <si>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</si>
  <si>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</si>
  <si>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</si>
  <si>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</si>
  <si>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Bull.82</t>
  </si>
  <si>
    <t>B</t>
  </si>
  <si>
    <t>v</t>
  </si>
  <si>
    <t>BBSAG Bull.83</t>
  </si>
  <si>
    <t>BBSAG Bull.84</t>
  </si>
  <si>
    <t>BRNO 30</t>
  </si>
  <si>
    <t>K</t>
  </si>
  <si>
    <t>BBSAG Bull.86</t>
  </si>
  <si>
    <t>BBSAG Bull.88</t>
  </si>
  <si>
    <t>BBSAG Bull.90</t>
  </si>
  <si>
    <t>BBSAG Bull.91</t>
  </si>
  <si>
    <t>Peter H</t>
  </si>
  <si>
    <t>BBSAG Bull.92</t>
  </si>
  <si>
    <t>BBSAG Bull.94</t>
  </si>
  <si>
    <t>BRNO 31</t>
  </si>
  <si>
    <t>BBSAG Bull.95</t>
  </si>
  <si>
    <t>BBSAG Bull.96</t>
  </si>
  <si>
    <t>BBSAG Bull.97</t>
  </si>
  <si>
    <t>BBSAG Bull.98</t>
  </si>
  <si>
    <t>BBSAG Bull.100</t>
  </si>
  <si>
    <t>BBSAG Bull.101</t>
  </si>
  <si>
    <t>BBSAG Bull.103</t>
  </si>
  <si>
    <t>BBSAG Bull.104</t>
  </si>
  <si>
    <t>BBSAG Bull.105</t>
  </si>
  <si>
    <t>BBSAG Bull.106</t>
  </si>
  <si>
    <t>BBSAG Bull.107</t>
  </si>
  <si>
    <t>BBSAG Bull.108</t>
  </si>
  <si>
    <t>BBSAG Bull.111</t>
  </si>
  <si>
    <t>BBSAG Bull.112</t>
  </si>
  <si>
    <t>BBSAG Bull.113</t>
  </si>
  <si>
    <t>BBSAG Bull.114</t>
  </si>
  <si>
    <t>BBSAG Bull.115</t>
  </si>
  <si>
    <t>BBSAG Bull.116</t>
  </si>
  <si>
    <t>BBSAG Bull.117</t>
  </si>
  <si>
    <t>K.Locher</t>
  </si>
  <si>
    <t>BBSAG 120</t>
  </si>
  <si>
    <t>IBVS 5463</t>
  </si>
  <si>
    <t>II</t>
  </si>
  <si>
    <t>I</t>
  </si>
  <si>
    <t>IBVS 5287</t>
  </si>
  <si>
    <t>IBVS 4888</t>
  </si>
  <si>
    <t>IBVS 4912</t>
  </si>
  <si>
    <t>Nelson</t>
  </si>
  <si>
    <t>IBVS 5484</t>
  </si>
  <si>
    <t>IBVS 5296</t>
  </si>
  <si>
    <t>IBVS 5543</t>
  </si>
  <si>
    <t>EA/SD:</t>
  </si>
  <si>
    <t>IBVS 5602</t>
  </si>
  <si>
    <t>IBVS 5657</t>
  </si>
  <si>
    <t>IBVS 5694</t>
  </si>
  <si>
    <t># of data points:</t>
  </si>
  <si>
    <t>IBVS 5438</t>
  </si>
  <si>
    <t>AR Dra / gsc 4158-0985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</si>
  <si>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</si>
  <si>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</si>
  <si>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</si>
  <si>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</si>
  <si>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</si>
  <si>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</si>
  <si>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</si>
  <si>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OEJV 0074</t>
  </si>
  <si>
    <t>vis</t>
  </si>
  <si>
    <t>OEJV 0107</t>
  </si>
  <si>
    <t>OEJV</t>
  </si>
  <si>
    <t>IBVS 5938</t>
  </si>
  <si>
    <t>Add cycle</t>
  </si>
  <si>
    <t>Old Cycle</t>
  </si>
  <si>
    <t>IBVS 5760</t>
  </si>
  <si>
    <t>IBVS 5918</t>
  </si>
  <si>
    <t>IBVS 5992</t>
  </si>
  <si>
    <t>IBVS 6010</t>
  </si>
  <si>
    <t>OEJV 0003</t>
  </si>
  <si>
    <t>JAVSO..38...85</t>
  </si>
  <si>
    <t>IBVS 6029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</si>
  <si>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</si>
  <si>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</si>
  <si>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</si>
  <si>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</si>
  <si>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</si>
  <si>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</si>
  <si>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</si>
  <si>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</si>
  <si>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</si>
  <si>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</si>
  <si>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</si>
  <si>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</si>
  <si>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2426751.541 </t>
  </si>
  <si>
    <t> 14.02.1932 00:59 </t>
  </si>
  <si>
    <t> 0.002 </t>
  </si>
  <si>
    <t>P </t>
  </si>
  <si>
    <t> W.Strohmeier </t>
  </si>
  <si>
    <t> VB 5.3 </t>
  </si>
  <si>
    <t>2428246.507 </t>
  </si>
  <si>
    <t> 19.03.1936 00:10 </t>
  </si>
  <si>
    <t> 0.016 </t>
  </si>
  <si>
    <t>2428248.507 </t>
  </si>
  <si>
    <t> 21.03.1936 00:10 </t>
  </si>
  <si>
    <t> -0.012 </t>
  </si>
  <si>
    <t>2428636.439 </t>
  </si>
  <si>
    <t> 12.04.1937 22:32 </t>
  </si>
  <si>
    <t> -0.010 </t>
  </si>
  <si>
    <t>2428684.432 </t>
  </si>
  <si>
    <t> 30.05.1937 22:22 </t>
  </si>
  <si>
    <t> -0.002 </t>
  </si>
  <si>
    <t>2428951.422 </t>
  </si>
  <si>
    <t> 21.02.1938 22:07 </t>
  </si>
  <si>
    <t> 0.032 </t>
  </si>
  <si>
    <t>2429422.412 </t>
  </si>
  <si>
    <t> 07.06.1939 21:53 </t>
  </si>
  <si>
    <t> -0.036 </t>
  </si>
  <si>
    <t>2430731.566 </t>
  </si>
  <si>
    <t> 07.01.1943 01:35 </t>
  </si>
  <si>
    <t> 0.020 </t>
  </si>
  <si>
    <t>2434714.247 </t>
  </si>
  <si>
    <t> 02.12.1953 17:55 </t>
  </si>
  <si>
    <t> -0.009 </t>
  </si>
  <si>
    <t>2436604.584 </t>
  </si>
  <si>
    <t> 05.02.1959 02:00 </t>
  </si>
  <si>
    <t> 0.010 </t>
  </si>
  <si>
    <t>2436604.629 </t>
  </si>
  <si>
    <t> 05.02.1959 03:05 </t>
  </si>
  <si>
    <t> 0.055 </t>
  </si>
  <si>
    <t>2436608.590 </t>
  </si>
  <si>
    <t> 09.02.1959 02:09 </t>
  </si>
  <si>
    <t> -0.039 </t>
  </si>
  <si>
    <t>2436608.636 </t>
  </si>
  <si>
    <t> 09.02.1959 03:15 </t>
  </si>
  <si>
    <t> 0.007 </t>
  </si>
  <si>
    <t>2442869.5847 </t>
  </si>
  <si>
    <t> 01.04.1976 02:01 </t>
  </si>
  <si>
    <t> -0.0025 </t>
  </si>
  <si>
    <t>E </t>
  </si>
  <si>
    <t>?</t>
  </si>
  <si>
    <t> Broglia &amp; Conconi </t>
  </si>
  <si>
    <t> AAPS 37.491 </t>
  </si>
  <si>
    <t>2442901.3515 </t>
  </si>
  <si>
    <t> 02.05.1976 20:26 </t>
  </si>
  <si>
    <t> -0.0001 </t>
  </si>
  <si>
    <t>2442903.3792 </t>
  </si>
  <si>
    <t> 04.05.1976 21:06 </t>
  </si>
  <si>
    <t> 0.0001 </t>
  </si>
  <si>
    <t>2442904.3946 </t>
  </si>
  <si>
    <t> 05.05.1976 21:28 </t>
  </si>
  <si>
    <t> 0.0017 </t>
  </si>
  <si>
    <t>2442905.4065 </t>
  </si>
  <si>
    <t> 06.05.1976 21:45 </t>
  </si>
  <si>
    <t>2442930.4134 </t>
  </si>
  <si>
    <t> 31.05.1976 21:55 </t>
  </si>
  <si>
    <t> 0.0008 </t>
  </si>
  <si>
    <t>2442932.4399 </t>
  </si>
  <si>
    <t> 02.06.1976 22:33 </t>
  </si>
  <si>
    <t> -0.0002 </t>
  </si>
  <si>
    <t>2443247.3794 </t>
  </si>
  <si>
    <t> 13.04.1977 21:06 </t>
  </si>
  <si>
    <t> -0.0010 </t>
  </si>
  <si>
    <t>2443249.4069 </t>
  </si>
  <si>
    <t> 15.04.1977 21:45 </t>
  </si>
  <si>
    <t>2443250.4206 </t>
  </si>
  <si>
    <t> 16.04.1977 22:05 </t>
  </si>
  <si>
    <t> -0.0011 </t>
  </si>
  <si>
    <t>2446807.691 </t>
  </si>
  <si>
    <t> 12.01.1987 04:35 </t>
  </si>
  <si>
    <t> -0.001 </t>
  </si>
  <si>
    <t>V </t>
  </si>
  <si>
    <t> K.Locher </t>
  </si>
  <si>
    <t> BBS 82 </t>
  </si>
  <si>
    <t>2446851.613 </t>
  </si>
  <si>
    <t> 25.02.1987 02:42 </t>
  </si>
  <si>
    <t>2446889.467 </t>
  </si>
  <si>
    <t> 03.04.1987 23:12 </t>
  </si>
  <si>
    <t> BBS 83 </t>
  </si>
  <si>
    <t>2446941.502 </t>
  </si>
  <si>
    <t> 26.05.1987 00:02 </t>
  </si>
  <si>
    <t> -0.006 </t>
  </si>
  <si>
    <t> BBS 84 </t>
  </si>
  <si>
    <t>2447095.605 </t>
  </si>
  <si>
    <t> 27.10.1987 02:31 </t>
  </si>
  <si>
    <t> 0.006 </t>
  </si>
  <si>
    <t> J.Manek </t>
  </si>
  <si>
    <t> BRNO 30 </t>
  </si>
  <si>
    <t>2447123.314 </t>
  </si>
  <si>
    <t> 23.11.1987 19:32 </t>
  </si>
  <si>
    <t> BBS 86 </t>
  </si>
  <si>
    <t>2447239.550 </t>
  </si>
  <si>
    <t> 19.03.1988 01:12 </t>
  </si>
  <si>
    <t> BBS 88 </t>
  </si>
  <si>
    <t>2447329.433 </t>
  </si>
  <si>
    <t> 16.06.1988 22:23 </t>
  </si>
  <si>
    <t>2447329.443 </t>
  </si>
  <si>
    <t> 16.06.1988 22:37 </t>
  </si>
  <si>
    <t> 0.004 </t>
  </si>
  <si>
    <t> A.Dedoch </t>
  </si>
  <si>
    <t>2447489.623 </t>
  </si>
  <si>
    <t> 24.11.1988 02:57 </t>
  </si>
  <si>
    <t> 0.011 </t>
  </si>
  <si>
    <t> BBS 90 </t>
  </si>
  <si>
    <t>2447577.471 </t>
  </si>
  <si>
    <t> 19.02.1989 23:18 </t>
  </si>
  <si>
    <t> -0.000 </t>
  </si>
  <si>
    <t> BBS 91 </t>
  </si>
  <si>
    <t>2447592.338 </t>
  </si>
  <si>
    <t> 06.03.1989 20:06 </t>
  </si>
  <si>
    <t>2447592.342 </t>
  </si>
  <si>
    <t> 06.03.1989 20:12 </t>
  </si>
  <si>
    <t> J.Borovicka </t>
  </si>
  <si>
    <t> H.Peter </t>
  </si>
  <si>
    <t>2447673.444 </t>
  </si>
  <si>
    <t> 26.05.1989 22:39 </t>
  </si>
  <si>
    <t>2447698.434 </t>
  </si>
  <si>
    <t> 20.06.1989 22:24 </t>
  </si>
  <si>
    <t> BBS 92 </t>
  </si>
  <si>
    <t>2447946.479 </t>
  </si>
  <si>
    <t> 23.02.1990 23:29 </t>
  </si>
  <si>
    <t> 0.000 </t>
  </si>
  <si>
    <t> BBS 94 </t>
  </si>
  <si>
    <t>2447967.428 </t>
  </si>
  <si>
    <t> 16.03.1990 22:16 </t>
  </si>
  <si>
    <t> BRNO 31 </t>
  </si>
  <si>
    <t>2447967.430 </t>
  </si>
  <si>
    <t> 16.03.1990 22:19 </t>
  </si>
  <si>
    <t> 0.001 </t>
  </si>
  <si>
    <t>2448013.392 </t>
  </si>
  <si>
    <t> 01.05.1990 21:24 </t>
  </si>
  <si>
    <t> BBS 95 </t>
  </si>
  <si>
    <t>2448015.421 </t>
  </si>
  <si>
    <t> 03.05.1990 22:06 </t>
  </si>
  <si>
    <t>2448040.425 </t>
  </si>
  <si>
    <t> 28.05.1990 22:12 </t>
  </si>
  <si>
    <t> 0.005 </t>
  </si>
  <si>
    <t>2448042.460 </t>
  </si>
  <si>
    <t> 30.05.1990 23:02 </t>
  </si>
  <si>
    <t> 0.013 </t>
  </si>
  <si>
    <t>2448069.483 </t>
  </si>
  <si>
    <t> 26.06.1990 23:35 </t>
  </si>
  <si>
    <t>2448088.411 </t>
  </si>
  <si>
    <t> 15.07.1990 21:51 </t>
  </si>
  <si>
    <t> BBS 96 </t>
  </si>
  <si>
    <t>2448113.414 </t>
  </si>
  <si>
    <t> 09.08.1990 21:56 </t>
  </si>
  <si>
    <t>2448304.675 </t>
  </si>
  <si>
    <t> 17.02.1991 04:12 </t>
  </si>
  <si>
    <t> 0.003 </t>
  </si>
  <si>
    <t> BBS 97 </t>
  </si>
  <si>
    <t>2448330.356 </t>
  </si>
  <si>
    <t> 14.03.1991 20:32 </t>
  </si>
  <si>
    <t>2448357.386 </t>
  </si>
  <si>
    <t> 10.04.1991 21:15 </t>
  </si>
  <si>
    <t>2448361.446 </t>
  </si>
  <si>
    <t> 14.04.1991 22:42 </t>
  </si>
  <si>
    <t>2448405.374 </t>
  </si>
  <si>
    <t> 28.05.1991 20:58 </t>
  </si>
  <si>
    <t> BBS 98 </t>
  </si>
  <si>
    <t>2448680.436 </t>
  </si>
  <si>
    <t> 27.02.1992 22:27 </t>
  </si>
  <si>
    <t> BBS 100 </t>
  </si>
  <si>
    <t>2448780.458 </t>
  </si>
  <si>
    <t> 06.06.1992 22:59 </t>
  </si>
  <si>
    <t> -0.004 </t>
  </si>
  <si>
    <t> BBS 101 </t>
  </si>
  <si>
    <t>2448984.538 </t>
  </si>
  <si>
    <t> 28.12.1992 00:54 </t>
  </si>
  <si>
    <t> -0.027 </t>
  </si>
  <si>
    <t> BBS 103 </t>
  </si>
  <si>
    <t>2449066.346 </t>
  </si>
  <si>
    <t> 19.03.1993 20:18 </t>
  </si>
  <si>
    <t>2449097.430 </t>
  </si>
  <si>
    <t> 19.04.1993 22:19 </t>
  </si>
  <si>
    <t> BBS 104 </t>
  </si>
  <si>
    <t>2449147.446 </t>
  </si>
  <si>
    <t> 08.06.1993 22:42 </t>
  </si>
  <si>
    <t>2449151.496 </t>
  </si>
  <si>
    <t> 12.06.1993 23:54 </t>
  </si>
  <si>
    <t> P.Stepan </t>
  </si>
  <si>
    <t>2449172.450 </t>
  </si>
  <si>
    <t> 03.07.1993 22:48 </t>
  </si>
  <si>
    <t>2449236.653 </t>
  </si>
  <si>
    <t> 06.09.1993 03:40 </t>
  </si>
  <si>
    <t> BBS 105 </t>
  </si>
  <si>
    <t>2449387.366 </t>
  </si>
  <si>
    <t> 03.02.1994 20:47 </t>
  </si>
  <si>
    <t> BBS 106 </t>
  </si>
  <si>
    <t>2449537.398 </t>
  </si>
  <si>
    <t> 03.07.1994 21:33 </t>
  </si>
  <si>
    <t> BBS 107 </t>
  </si>
  <si>
    <t>2449564.434 </t>
  </si>
  <si>
    <t> 30.07.1994 22:24 </t>
  </si>
  <si>
    <t>2449630.646 </t>
  </si>
  <si>
    <t> 05.10.1994 03:30 </t>
  </si>
  <si>
    <t> -0.020 </t>
  </si>
  <si>
    <t>2449701.629 </t>
  </si>
  <si>
    <t> 15.12.1994 03:05 </t>
  </si>
  <si>
    <t> BBS 108 </t>
  </si>
  <si>
    <t>2449779.352 </t>
  </si>
  <si>
    <t> 02.03.1995 20:26 </t>
  </si>
  <si>
    <t>2450044.284 </t>
  </si>
  <si>
    <t> 22.11.1995 18:48 </t>
  </si>
  <si>
    <t> BBS 111 </t>
  </si>
  <si>
    <t>2450152.414 </t>
  </si>
  <si>
    <t> 09.03.1996 21:56 </t>
  </si>
  <si>
    <t>2450250.415 </t>
  </si>
  <si>
    <t> 15.06.1996 21:57 </t>
  </si>
  <si>
    <t> BBS 112 </t>
  </si>
  <si>
    <t>2450300.418 </t>
  </si>
  <si>
    <t> 04.08.1996 22:01 </t>
  </si>
  <si>
    <t> BBS 113 </t>
  </si>
  <si>
    <t>2450343.659 </t>
  </si>
  <si>
    <t> 17.09.1996 03:48 </t>
  </si>
  <si>
    <t> -0.015 </t>
  </si>
  <si>
    <t>2450515.3354 </t>
  </si>
  <si>
    <t> 07.03.1997 20:02 </t>
  </si>
  <si>
    <t> -0.0015 </t>
  </si>
  <si>
    <t> L.Brat </t>
  </si>
  <si>
    <t> BRNO 32 </t>
  </si>
  <si>
    <t>2450517.367 </t>
  </si>
  <si>
    <t> 09.03.1997 20:48 </t>
  </si>
  <si>
    <t> BBS 114 </t>
  </si>
  <si>
    <t>2450540.340 </t>
  </si>
  <si>
    <t> 01.04.1997 20:09 </t>
  </si>
  <si>
    <t> BBS 115 </t>
  </si>
  <si>
    <t>2450546.431 </t>
  </si>
  <si>
    <t> 07.04.1997 22:20 </t>
  </si>
  <si>
    <t>2450571.429 </t>
  </si>
  <si>
    <t> 02.05.1997 22:17 </t>
  </si>
  <si>
    <t>2450598.466 </t>
  </si>
  <si>
    <t> 29.05.1997 23:11 </t>
  </si>
  <si>
    <t>2450750.539 </t>
  </si>
  <si>
    <t> 29.10.1997 00:56 </t>
  </si>
  <si>
    <t> BBS 116 </t>
  </si>
  <si>
    <t>2450855.285 </t>
  </si>
  <si>
    <t> 10.02.1998 18:50 </t>
  </si>
  <si>
    <t> BBS 117 </t>
  </si>
  <si>
    <t>2450919.4903 </t>
  </si>
  <si>
    <t> 15.04.1998 23:46 </t>
  </si>
  <si>
    <t> 0.0026 </t>
  </si>
  <si>
    <t> M.Zejda </t>
  </si>
  <si>
    <t>IBVS 4888 </t>
  </si>
  <si>
    <t>2451075.616 </t>
  </si>
  <si>
    <t> 19.09.1998 02:47 </t>
  </si>
  <si>
    <t> BBS 119 </t>
  </si>
  <si>
    <t>2451253.3535 </t>
  </si>
  <si>
    <t> 15.03.1999 20:29 </t>
  </si>
  <si>
    <t> 0.0021 </t>
  </si>
  <si>
    <t>o</t>
  </si>
  <si>
    <t> K.&amp; M.Rätz </t>
  </si>
  <si>
    <t>BAVM 128 </t>
  </si>
  <si>
    <t>2451288.496 </t>
  </si>
  <si>
    <t> 19.04.1999 23:54 </t>
  </si>
  <si>
    <t> BBS 120 </t>
  </si>
  <si>
    <t>2451519.642 </t>
  </si>
  <si>
    <t> 07.12.1999 03:24 </t>
  </si>
  <si>
    <t> BBS 121 </t>
  </si>
  <si>
    <t>2451563.568 </t>
  </si>
  <si>
    <t> 20.01.2000 01:37 </t>
  </si>
  <si>
    <t> BBS 122 </t>
  </si>
  <si>
    <t>2451697.3809 </t>
  </si>
  <si>
    <t> 01.06.2000 21:08 </t>
  </si>
  <si>
    <t> 0.0042 </t>
  </si>
  <si>
    <t>IBVS 5287 </t>
  </si>
  <si>
    <t>2451699.412 </t>
  </si>
  <si>
    <t> 03.06.2000 21:53 </t>
  </si>
  <si>
    <t> 0.008 </t>
  </si>
  <si>
    <t> O.Pejcha </t>
  </si>
  <si>
    <t>OEJV 0074 </t>
  </si>
  <si>
    <t>2451901.485 </t>
  </si>
  <si>
    <t> 22.12.2000 23:38 </t>
  </si>
  <si>
    <t> BBS 124 </t>
  </si>
  <si>
    <t>2451926.4912 </t>
  </si>
  <si>
    <t> 16.01.2001 23:47 </t>
  </si>
  <si>
    <t> 0.0056 </t>
  </si>
  <si>
    <t>BAVM 152 </t>
  </si>
  <si>
    <t>2451951.4967 </t>
  </si>
  <si>
    <t> 10.02.2001 23:55 </t>
  </si>
  <si>
    <t> 0.0051 </t>
  </si>
  <si>
    <t> R.Diethelm </t>
  </si>
  <si>
    <t>2451968.3931 </t>
  </si>
  <si>
    <t> 27.02.2001 21:26 </t>
  </si>
  <si>
    <t>2451999.481 </t>
  </si>
  <si>
    <t> 30.03.2001 23:32 </t>
  </si>
  <si>
    <t> BBS 125 </t>
  </si>
  <si>
    <t>2452001.5094 </t>
  </si>
  <si>
    <t> 02.04.2001 00:13 </t>
  </si>
  <si>
    <t> 0.0059 </t>
  </si>
  <si>
    <t>2452117.432 </t>
  </si>
  <si>
    <t> 26.07.2001 22:22 </t>
  </si>
  <si>
    <t> 0.022 </t>
  </si>
  <si>
    <t> J.Cechal </t>
  </si>
  <si>
    <t>2452118.428 </t>
  </si>
  <si>
    <t> 27.07.2001 22:16 </t>
  </si>
  <si>
    <t> B.Procházková </t>
  </si>
  <si>
    <t>2452229.270 </t>
  </si>
  <si>
    <t> 15.11.2001 18:28 </t>
  </si>
  <si>
    <t> 0.009 </t>
  </si>
  <si>
    <t> BBS 127 </t>
  </si>
  <si>
    <t>2452332.6721 </t>
  </si>
  <si>
    <t> 27.02.2002 04:07 </t>
  </si>
  <si>
    <t> 0.0082 </t>
  </si>
  <si>
    <t>C </t>
  </si>
  <si>
    <t>ns</t>
  </si>
  <si>
    <t> S.Dvorak </t>
  </si>
  <si>
    <t> JAAVSO 38;85 </t>
  </si>
  <si>
    <t>2452340.4553 </t>
  </si>
  <si>
    <t> 06.03.2002 22:55 </t>
  </si>
  <si>
    <t> 0.0193 </t>
  </si>
  <si>
    <t> Z.Müyesseroglu et al. </t>
  </si>
  <si>
    <t>IBVS 5463 </t>
  </si>
  <si>
    <t>2452341.4594 </t>
  </si>
  <si>
    <t> 07.03.2002 23:01 </t>
  </si>
  <si>
    <t> 0.0096 </t>
  </si>
  <si>
    <t>2452409.3817 </t>
  </si>
  <si>
    <t> 14.05.2002 21:09 </t>
  </si>
  <si>
    <t> 0.0102 </t>
  </si>
  <si>
    <t>-I</t>
  </si>
  <si>
    <t> F.Agerer </t>
  </si>
  <si>
    <t>BAVM 158 </t>
  </si>
  <si>
    <t>2452576.651 </t>
  </si>
  <si>
    <t> 29.10.2002 03:37 </t>
  </si>
  <si>
    <t>14364</t>
  </si>
  <si>
    <t> BBS 129 </t>
  </si>
  <si>
    <t>2452689.5163 </t>
  </si>
  <si>
    <t> 19.02.2003 00:23 </t>
  </si>
  <si>
    <t>14531</t>
  </si>
  <si>
    <t>2452879.422 </t>
  </si>
  <si>
    <t> 27.08.2003 22:07 </t>
  </si>
  <si>
    <t>14812</t>
  </si>
  <si>
    <t> BBS 130 </t>
  </si>
  <si>
    <t>2453007.8356 </t>
  </si>
  <si>
    <t> 03.01.2004 08:03 </t>
  </si>
  <si>
    <t>15002</t>
  </si>
  <si>
    <t> 0.0100 </t>
  </si>
  <si>
    <t> R.Nelson </t>
  </si>
  <si>
    <t>IBVS 5602 </t>
  </si>
  <si>
    <t>2453202.469 </t>
  </si>
  <si>
    <t> 15.07.2004 23:15 </t>
  </si>
  <si>
    <t>15290</t>
  </si>
  <si>
    <t>OEJV 0003 </t>
  </si>
  <si>
    <t>2453384.2775 </t>
  </si>
  <si>
    <t> 13.01.2005 18:39 </t>
  </si>
  <si>
    <t>15559</t>
  </si>
  <si>
    <t> 0.0104 </t>
  </si>
  <si>
    <t> C.-H.Kim et al. </t>
  </si>
  <si>
    <t>IBVS 5694 </t>
  </si>
  <si>
    <t>2453443.0753 </t>
  </si>
  <si>
    <t> 13.03.2005 13:48 </t>
  </si>
  <si>
    <t>15646</t>
  </si>
  <si>
    <t>2453464.3633 </t>
  </si>
  <si>
    <t> 03.04.2005 20:43 </t>
  </si>
  <si>
    <t>15677.5</t>
  </si>
  <si>
    <t> 0.0095 </t>
  </si>
  <si>
    <t>BAVM 173 </t>
  </si>
  <si>
    <t>2453785.7261 </t>
  </si>
  <si>
    <t> 19.02.2006 05:25 </t>
  </si>
  <si>
    <t>16153</t>
  </si>
  <si>
    <t> 0.0116 </t>
  </si>
  <si>
    <t>R</t>
  </si>
  <si>
    <t> R. Nelson </t>
  </si>
  <si>
    <t>IBVS 5760 </t>
  </si>
  <si>
    <t>2454831.5942 </t>
  </si>
  <si>
    <t> 31.12.2008 02:15 </t>
  </si>
  <si>
    <t>17700.5</t>
  </si>
  <si>
    <t> 0.0211 </t>
  </si>
  <si>
    <t> M.Lehky </t>
  </si>
  <si>
    <t>OEJV 0107 </t>
  </si>
  <si>
    <t>2454881.938 </t>
  </si>
  <si>
    <t> 19.02.2009 10:30 </t>
  </si>
  <si>
    <t>17775</t>
  </si>
  <si>
    <t> 0.015 </t>
  </si>
  <si>
    <t>IBVS 5894 </t>
  </si>
  <si>
    <t>2454886.6715 </t>
  </si>
  <si>
    <t> 24.02.2009 04:06 </t>
  </si>
  <si>
    <t>17782</t>
  </si>
  <si>
    <t> 0.0177 </t>
  </si>
  <si>
    <t>IBVS 5938 </t>
  </si>
  <si>
    <t>2454912.3465 </t>
  </si>
  <si>
    <t> 21.03.2009 20:18 </t>
  </si>
  <si>
    <t>17820</t>
  </si>
  <si>
    <t> 0.0109 </t>
  </si>
  <si>
    <t> Y.Ogmen </t>
  </si>
  <si>
    <t>2454924.5195 </t>
  </si>
  <si>
    <t> 03.04.2009 00:28 </t>
  </si>
  <si>
    <t>17838</t>
  </si>
  <si>
    <t> 0.0188 </t>
  </si>
  <si>
    <t>BAVM 209 </t>
  </si>
  <si>
    <t>2455314.4779 </t>
  </si>
  <si>
    <t> 27.04.2010 23:28 </t>
  </si>
  <si>
    <t>18415</t>
  </si>
  <si>
    <t> 0.0189 </t>
  </si>
  <si>
    <t> M.&amp; K.Rätz </t>
  </si>
  <si>
    <t>BAVM 220 </t>
  </si>
  <si>
    <t>2455615.9028 </t>
  </si>
  <si>
    <t> 23.02.2011 09:40 </t>
  </si>
  <si>
    <t>18861</t>
  </si>
  <si>
    <t> 0.0203 </t>
  </si>
  <si>
    <t>IBVS 5992 </t>
  </si>
  <si>
    <t>2455684.8380 </t>
  </si>
  <si>
    <t> 03.05.2011 08:06 </t>
  </si>
  <si>
    <t>18963</t>
  </si>
  <si>
    <t> 0.0201 </t>
  </si>
  <si>
    <t>2455980.8543 </t>
  </si>
  <si>
    <t> 23.02.2012 08:30 </t>
  </si>
  <si>
    <t>19401</t>
  </si>
  <si>
    <t> 0.0196 </t>
  </si>
  <si>
    <t>IBVS 6029 </t>
  </si>
  <si>
    <t>2456045.7398 </t>
  </si>
  <si>
    <t> 28.04.2012 05:45 </t>
  </si>
  <si>
    <t>19497</t>
  </si>
  <si>
    <t> 0.0247 </t>
  </si>
  <si>
    <t>2456297.1506 </t>
  </si>
  <si>
    <t> 04.01.2013 15:36 </t>
  </si>
  <si>
    <t>19869</t>
  </si>
  <si>
    <t> 0.0239 </t>
  </si>
  <si>
    <t>cG</t>
  </si>
  <si>
    <t> K.Hirosawa </t>
  </si>
  <si>
    <t>VSB 56 </t>
  </si>
  <si>
    <t>2456729.3499 </t>
  </si>
  <si>
    <t> 12.03.2014 20:23 </t>
  </si>
  <si>
    <t>20508.5</t>
  </si>
  <si>
    <t> 0.0251 </t>
  </si>
  <si>
    <t>BAVM 238 </t>
  </si>
  <si>
    <t>BAD?</t>
  </si>
  <si>
    <t>OEJV 0211</t>
  </si>
  <si>
    <t>vis / CCD</t>
  </si>
  <si>
    <t>vis/CCD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</si>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</sst>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6" fillId="0" borderId="2" applyNumberFormat="0" applyFont="0" applyFill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3" fillId="2" borderId="12" xfId="7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4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Dra - O-C Diagr.</a:t>
            </a:r>
          </a:p>
        </c:rich>
      </c:tx>
      <c:layout>
        <c:manualLayout>
          <c:xMode val="edge"/>
          <c:yMode val="edge"/>
          <c:x val="0.388060014886198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769252958613219"/>
          <c:w val="0.82089612063908046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3-4840-8E2D-748E9DA20B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  <c:pt idx="128">
                    <c:v>1.1000000000000001E-3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  <c:pt idx="12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2.3000000037427526E-3</c:v>
                </c:pt>
                <c:pt idx="1">
                  <c:v>1.5750000002299203E-2</c:v>
                </c:pt>
                <c:pt idx="2">
                  <c:v>-1.1762499994802056E-2</c:v>
                </c:pt>
                <c:pt idx="3">
                  <c:v>-1.0487499999726424E-2</c:v>
                </c:pt>
                <c:pt idx="4">
                  <c:v>-1.9499999980325811E-3</c:v>
                </c:pt>
                <c:pt idx="5">
                  <c:v>3.2237500003247987E-2</c:v>
                </c:pt>
                <c:pt idx="6">
                  <c:v>-3.6499999998341082E-2</c:v>
                </c:pt>
                <c:pt idx="7">
                  <c:v>2.0262500001990702E-2</c:v>
                </c:pt>
                <c:pt idx="8">
                  <c:v>-9.1249999968567863E-3</c:v>
                </c:pt>
                <c:pt idx="9">
                  <c:v>1.0387500005890615E-2</c:v>
                </c:pt>
                <c:pt idx="10">
                  <c:v>5.5387500004144385E-2</c:v>
                </c:pt>
                <c:pt idx="11">
                  <c:v>-3.8637500001641456E-2</c:v>
                </c:pt>
                <c:pt idx="12">
                  <c:v>7.3625000004540198E-3</c:v>
                </c:pt>
                <c:pt idx="24">
                  <c:v>-1.3499999986379407E-3</c:v>
                </c:pt>
                <c:pt idx="25">
                  <c:v>-8.7875000026542693E-3</c:v>
                </c:pt>
                <c:pt idx="26">
                  <c:v>-1.6875000001164153E-3</c:v>
                </c:pt>
                <c:pt idx="27">
                  <c:v>-6.1749999949824996E-3</c:v>
                </c:pt>
                <c:pt idx="29">
                  <c:v>5.5375000010826625E-3</c:v>
                </c:pt>
                <c:pt idx="30">
                  <c:v>-2.512499995646067E-3</c:v>
                </c:pt>
                <c:pt idx="33">
                  <c:v>1.0612500002025627E-2</c:v>
                </c:pt>
                <c:pt idx="34">
                  <c:v>-2.6249999791616574E-4</c:v>
                </c:pt>
                <c:pt idx="36">
                  <c:v>2.3125000006984919E-3</c:v>
                </c:pt>
                <c:pt idx="39">
                  <c:v>-1.2174999996204861E-2</c:v>
                </c:pt>
                <c:pt idx="40">
                  <c:v>4.6250000013969839E-4</c:v>
                </c:pt>
                <c:pt idx="43">
                  <c:v>5.5500000016763806E-3</c:v>
                </c:pt>
                <c:pt idx="44">
                  <c:v>7.0375000068452209E-3</c:v>
                </c:pt>
                <c:pt idx="45">
                  <c:v>5.0500000070314854E-3</c:v>
                </c:pt>
                <c:pt idx="46">
                  <c:v>1.2537499998870771E-2</c:v>
                </c:pt>
                <c:pt idx="47">
                  <c:v>2.0375000021886081E-3</c:v>
                </c:pt>
                <c:pt idx="48">
                  <c:v>6.5875000000232831E-3</c:v>
                </c:pt>
                <c:pt idx="49">
                  <c:v>3.6000000036437996E-3</c:v>
                </c:pt>
                <c:pt idx="50">
                  <c:v>2.5875000064843334E-3</c:v>
                </c:pt>
                <c:pt idx="51">
                  <c:v>1.7625000036787242E-3</c:v>
                </c:pt>
                <c:pt idx="52">
                  <c:v>-1.7375000024912879E-3</c:v>
                </c:pt>
                <c:pt idx="53">
                  <c:v>3.2375000082538463E-3</c:v>
                </c:pt>
                <c:pt idx="54">
                  <c:v>1.8000000054598786E-3</c:v>
                </c:pt>
                <c:pt idx="55">
                  <c:v>-2.0624999961000867E-3</c:v>
                </c:pt>
                <c:pt idx="56">
                  <c:v>-4.0125000014086254E-3</c:v>
                </c:pt>
                <c:pt idx="57">
                  <c:v>-2.6937499998894054E-2</c:v>
                </c:pt>
                <c:pt idx="58">
                  <c:v>4.7249999988707714E-3</c:v>
                </c:pt>
                <c:pt idx="59">
                  <c:v>2.0000000222353265E-4</c:v>
                </c:pt>
                <c:pt idx="60">
                  <c:v>4.2250000042258762E-3</c:v>
                </c:pt>
                <c:pt idx="62">
                  <c:v>2.2374999971361831E-3</c:v>
                </c:pt>
                <c:pt idx="63">
                  <c:v>6.7500000295694917E-4</c:v>
                </c:pt>
                <c:pt idx="64">
                  <c:v>1.9125000035273843E-3</c:v>
                </c:pt>
                <c:pt idx="65">
                  <c:v>-2.0124999937252142E-3</c:v>
                </c:pt>
                <c:pt idx="66">
                  <c:v>4.8750000132713467E-4</c:v>
                </c:pt>
                <c:pt idx="67">
                  <c:v>-1.9587499999033753E-2</c:v>
                </c:pt>
                <c:pt idx="68">
                  <c:v>4.7500000073341653E-4</c:v>
                </c:pt>
                <c:pt idx="69">
                  <c:v>2.1625000008498318E-3</c:v>
                </c:pt>
                <c:pt idx="70">
                  <c:v>5.8625000019674189E-3</c:v>
                </c:pt>
                <c:pt idx="71">
                  <c:v>1.8625000011525117E-3</c:v>
                </c:pt>
                <c:pt idx="72">
                  <c:v>6.4250000068568625E-3</c:v>
                </c:pt>
                <c:pt idx="73">
                  <c:v>-2.5499999974272214E-3</c:v>
                </c:pt>
                <c:pt idx="74">
                  <c:v>-1.5149999999266583E-2</c:v>
                </c:pt>
                <c:pt idx="76">
                  <c:v>2.6125000003958121E-3</c:v>
                </c:pt>
                <c:pt idx="77">
                  <c:v>-2.8624999977182597E-3</c:v>
                </c:pt>
                <c:pt idx="78">
                  <c:v>5.5999999967752956E-3</c:v>
                </c:pt>
                <c:pt idx="79">
                  <c:v>-2.3874999969848432E-3</c:v>
                </c:pt>
                <c:pt idx="80">
                  <c:v>1.1125000019092113E-3</c:v>
                </c:pt>
                <c:pt idx="81">
                  <c:v>1.067499999771826E-2</c:v>
                </c:pt>
                <c:pt idx="82">
                  <c:v>1.8625000084284693E-3</c:v>
                </c:pt>
                <c:pt idx="84">
                  <c:v>9.8375000015948899E-3</c:v>
                </c:pt>
                <c:pt idx="86">
                  <c:v>1.0250000050291419E-3</c:v>
                </c:pt>
                <c:pt idx="87">
                  <c:v>1.0600000001431908E-2</c:v>
                </c:pt>
                <c:pt idx="88">
                  <c:v>7.1624999982304871E-3</c:v>
                </c:pt>
                <c:pt idx="91">
                  <c:v>5.4125000024214387E-3</c:v>
                </c:pt>
                <c:pt idx="95">
                  <c:v>4.9750000034691766E-3</c:v>
                </c:pt>
                <c:pt idx="99">
                  <c:v>9.2250000016065314E-3</c:v>
                </c:pt>
                <c:pt idx="108">
                  <c:v>2.2250000038184226E-3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F3-4840-8E2D-748E9DA20B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4">
                  <c:v>-2.5374999968335032E-3</c:v>
                </c:pt>
                <c:pt idx="15">
                  <c:v>-9.9999997473787516E-5</c:v>
                </c:pt>
                <c:pt idx="16">
                  <c:v>8.7500004156026989E-5</c:v>
                </c:pt>
                <c:pt idx="17">
                  <c:v>1.7312500058324076E-3</c:v>
                </c:pt>
                <c:pt idx="18">
                  <c:v>-1.249999986612238E-4</c:v>
                </c:pt>
                <c:pt idx="19">
                  <c:v>7.8750000102445483E-4</c:v>
                </c:pt>
                <c:pt idx="20">
                  <c:v>-2.2499999613501132E-4</c:v>
                </c:pt>
                <c:pt idx="21">
                  <c:v>-9.9999999656574801E-4</c:v>
                </c:pt>
                <c:pt idx="22">
                  <c:v>-1.0124999971594661E-3</c:v>
                </c:pt>
                <c:pt idx="23">
                  <c:v>-1.068749996193219E-3</c:v>
                </c:pt>
                <c:pt idx="28">
                  <c:v>5.8750000098370947E-3</c:v>
                </c:pt>
                <c:pt idx="31">
                  <c:v>-5.8999999964726157E-3</c:v>
                </c:pt>
                <c:pt idx="32">
                  <c:v>4.1000000055646524E-3</c:v>
                </c:pt>
                <c:pt idx="35">
                  <c:v>-1.6874999928404577E-3</c:v>
                </c:pt>
                <c:pt idx="37">
                  <c:v>2.3125000006984919E-3</c:v>
                </c:pt>
                <c:pt idx="38">
                  <c:v>3.8125000064610504E-3</c:v>
                </c:pt>
                <c:pt idx="41">
                  <c:v>-1.4999999984866008E-3</c:v>
                </c:pt>
                <c:pt idx="42">
                  <c:v>5.0000000192085281E-4</c:v>
                </c:pt>
                <c:pt idx="61">
                  <c:v>-7.9999999434221536E-4</c:v>
                </c:pt>
                <c:pt idx="75">
                  <c:v>-1.4749999900232069E-3</c:v>
                </c:pt>
                <c:pt idx="85">
                  <c:v>2.0749999966938049E-3</c:v>
                </c:pt>
                <c:pt idx="92">
                  <c:v>5.6249999979627319E-3</c:v>
                </c:pt>
                <c:pt idx="94">
                  <c:v>5.6000000040512532E-3</c:v>
                </c:pt>
                <c:pt idx="101">
                  <c:v>1.9256250001490116E-2</c:v>
                </c:pt>
                <c:pt idx="102">
                  <c:v>9.6000000048661605E-3</c:v>
                </c:pt>
                <c:pt idx="103">
                  <c:v>1.0231250002107117E-2</c:v>
                </c:pt>
                <c:pt idx="105">
                  <c:v>1.0187500003667083E-2</c:v>
                </c:pt>
                <c:pt idx="111">
                  <c:v>9.4937499961815774E-3</c:v>
                </c:pt>
                <c:pt idx="117">
                  <c:v>1.8775000004097819E-2</c:v>
                </c:pt>
                <c:pt idx="118">
                  <c:v>1.8937500004540198E-2</c:v>
                </c:pt>
                <c:pt idx="124">
                  <c:v>2.5131250004051253E-2</c:v>
                </c:pt>
                <c:pt idx="125">
                  <c:v>2.4315000206115656E-2</c:v>
                </c:pt>
                <c:pt idx="126">
                  <c:v>2.387500000622822E-2</c:v>
                </c:pt>
                <c:pt idx="127">
                  <c:v>2.4862500009476207E-2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F3-4840-8E2D-748E9DA20B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83">
                  <c:v>2.599999999802094E-3</c:v>
                </c:pt>
                <c:pt idx="89">
                  <c:v>4.2374999975436367E-3</c:v>
                </c:pt>
                <c:pt idx="93">
                  <c:v>5.1375000039115548E-3</c:v>
                </c:pt>
                <c:pt idx="96">
                  <c:v>5.8625000019674189E-3</c:v>
                </c:pt>
                <c:pt idx="100">
                  <c:v>8.1875000105355866E-3</c:v>
                </c:pt>
                <c:pt idx="104">
                  <c:v>9.7499999974388629E-3</c:v>
                </c:pt>
                <c:pt idx="106">
                  <c:v>5.5500000016763806E-3</c:v>
                </c:pt>
                <c:pt idx="107">
                  <c:v>1.0006950607930776E-2</c:v>
                </c:pt>
                <c:pt idx="109">
                  <c:v>1.043750000098953E-2</c:v>
                </c:pt>
                <c:pt idx="110">
                  <c:v>1.037499999802094E-2</c:v>
                </c:pt>
                <c:pt idx="112">
                  <c:v>1.1532500000612345E-2</c:v>
                </c:pt>
                <c:pt idx="113">
                  <c:v>2.1221250004600734E-2</c:v>
                </c:pt>
                <c:pt idx="114">
                  <c:v>1.5037500001199078E-2</c:v>
                </c:pt>
                <c:pt idx="115">
                  <c:v>1.7674999995506369E-2</c:v>
                </c:pt>
                <c:pt idx="116">
                  <c:v>1.0850000006030314E-2</c:v>
                </c:pt>
                <c:pt idx="119">
                  <c:v>2.0312500004365575E-2</c:v>
                </c:pt>
                <c:pt idx="120">
                  <c:v>2.0087500008230563E-2</c:v>
                </c:pt>
                <c:pt idx="121">
                  <c:v>1.9562499997846317E-2</c:v>
                </c:pt>
                <c:pt idx="122">
                  <c:v>2.4662500007252675E-2</c:v>
                </c:pt>
                <c:pt idx="123">
                  <c:v>2.3912500000733417E-2</c:v>
                </c:pt>
                <c:pt idx="128">
                  <c:v>2.372500000637956E-2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F3-4840-8E2D-748E9DA20B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F3-4840-8E2D-748E9DA20B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  <c:pt idx="90">
                  <c:v>8.6250000022118911E-3</c:v>
                </c:pt>
                <c:pt idx="97">
                  <c:v>2.2831250003946479E-2</c:v>
                </c:pt>
                <c:pt idx="98">
                  <c:v>4.8749999987194315E-3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F3-4840-8E2D-748E9DA20B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F3-4840-8E2D-748E9DA20B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-7.1971934449566621E-2</c:v>
                </c:pt>
                <c:pt idx="1">
                  <c:v>-6.7324938088684297E-2</c:v>
                </c:pt>
                <c:pt idx="2">
                  <c:v>-6.7318635652390157E-2</c:v>
                </c:pt>
                <c:pt idx="3">
                  <c:v>-6.6112769508110569E-2</c:v>
                </c:pt>
                <c:pt idx="4">
                  <c:v>-6.5963611849149145E-2</c:v>
                </c:pt>
                <c:pt idx="5">
                  <c:v>-6.5133791070420166E-2</c:v>
                </c:pt>
                <c:pt idx="6">
                  <c:v>-6.3669525038080654E-2</c:v>
                </c:pt>
                <c:pt idx="7">
                  <c:v>-5.9600252004161552E-2</c:v>
                </c:pt>
                <c:pt idx="8">
                  <c:v>-4.7220166310364298E-2</c:v>
                </c:pt>
                <c:pt idx="9">
                  <c:v>-4.1344194872123846E-2</c:v>
                </c:pt>
                <c:pt idx="10">
                  <c:v>-4.1344194872123846E-2</c:v>
                </c:pt>
                <c:pt idx="11">
                  <c:v>-4.133158999953556E-2</c:v>
                </c:pt>
                <c:pt idx="12">
                  <c:v>-4.133158999953556E-2</c:v>
                </c:pt>
                <c:pt idx="13">
                  <c:v>-2.1871767535316312E-2</c:v>
                </c:pt>
                <c:pt idx="14">
                  <c:v>-2.1869666723218266E-2</c:v>
                </c:pt>
                <c:pt idx="15">
                  <c:v>-2.1770928554610006E-2</c:v>
                </c:pt>
                <c:pt idx="16">
                  <c:v>-2.1764626118315859E-2</c:v>
                </c:pt>
                <c:pt idx="17">
                  <c:v>-2.176147490016879E-2</c:v>
                </c:pt>
                <c:pt idx="18">
                  <c:v>-2.1758323682021716E-2</c:v>
                </c:pt>
                <c:pt idx="19">
                  <c:v>-2.1680593634393938E-2</c:v>
                </c:pt>
                <c:pt idx="20">
                  <c:v>-2.1674291198099795E-2</c:v>
                </c:pt>
                <c:pt idx="21">
                  <c:v>-2.0695312760409396E-2</c:v>
                </c:pt>
                <c:pt idx="22">
                  <c:v>-2.0689010324115249E-2</c:v>
                </c:pt>
                <c:pt idx="23">
                  <c:v>-2.068585910596818E-2</c:v>
                </c:pt>
                <c:pt idx="24">
                  <c:v>-9.6282346278921752E-3</c:v>
                </c:pt>
                <c:pt idx="25">
                  <c:v>-9.4916818415190524E-3</c:v>
                </c:pt>
                <c:pt idx="26">
                  <c:v>-9.3740363640283601E-3</c:v>
                </c:pt>
                <c:pt idx="27">
                  <c:v>-9.2122738324786589E-3</c:v>
                </c:pt>
                <c:pt idx="28">
                  <c:v>-8.7332886741237001E-3</c:v>
                </c:pt>
                <c:pt idx="29">
                  <c:v>-8.647155378103729E-3</c:v>
                </c:pt>
                <c:pt idx="30">
                  <c:v>-8.2858156972394608E-3</c:v>
                </c:pt>
                <c:pt idx="31">
                  <c:v>-8.0064076881990673E-3</c:v>
                </c:pt>
                <c:pt idx="32">
                  <c:v>-8.0064076881990673E-3</c:v>
                </c:pt>
                <c:pt idx="33">
                  <c:v>-7.5085152209616764E-3</c:v>
                </c:pt>
                <c:pt idx="34">
                  <c:v>-7.2354096482154275E-3</c:v>
                </c:pt>
                <c:pt idx="35">
                  <c:v>-7.1891917820583705E-3</c:v>
                </c:pt>
                <c:pt idx="36">
                  <c:v>-7.1891917820583705E-3</c:v>
                </c:pt>
                <c:pt idx="37">
                  <c:v>-7.1891917820583705E-3</c:v>
                </c:pt>
                <c:pt idx="38">
                  <c:v>-6.9370943302926018E-3</c:v>
                </c:pt>
                <c:pt idx="39">
                  <c:v>-6.8593642826648236E-3</c:v>
                </c:pt>
                <c:pt idx="40">
                  <c:v>-6.088366242681182E-3</c:v>
                </c:pt>
                <c:pt idx="41">
                  <c:v>-6.023241067641693E-3</c:v>
                </c:pt>
                <c:pt idx="42">
                  <c:v>-6.023241067641693E-3</c:v>
                </c:pt>
                <c:pt idx="43">
                  <c:v>-5.8803858449744222E-3</c:v>
                </c:pt>
                <c:pt idx="44">
                  <c:v>-5.8740834086802793E-3</c:v>
                </c:pt>
                <c:pt idx="45">
                  <c:v>-5.796353361052501E-3</c:v>
                </c:pt>
                <c:pt idx="46">
                  <c:v>-5.7900509247583581E-3</c:v>
                </c:pt>
                <c:pt idx="47">
                  <c:v>-5.7060184408364335E-3</c:v>
                </c:pt>
                <c:pt idx="48">
                  <c:v>-5.6471957020910873E-3</c:v>
                </c:pt>
                <c:pt idx="49">
                  <c:v>-5.5694656544633091E-3</c:v>
                </c:pt>
                <c:pt idx="50">
                  <c:v>-4.9749358307157078E-3</c:v>
                </c:pt>
                <c:pt idx="51">
                  <c:v>-4.8951049709898796E-3</c:v>
                </c:pt>
                <c:pt idx="52">
                  <c:v>-4.8110724870679585E-3</c:v>
                </c:pt>
                <c:pt idx="53">
                  <c:v>-4.7984676144796692E-3</c:v>
                </c:pt>
                <c:pt idx="54">
                  <c:v>-4.6619148281065448E-3</c:v>
                </c:pt>
                <c:pt idx="55">
                  <c:v>-3.8068843042009803E-3</c:v>
                </c:pt>
                <c:pt idx="56">
                  <c:v>-3.4959641136898673E-3</c:v>
                </c:pt>
                <c:pt idx="57">
                  <c:v>-2.8615188600793519E-3</c:v>
                </c:pt>
                <c:pt idx="58">
                  <c:v>-2.6073205962155351E-3</c:v>
                </c:pt>
                <c:pt idx="59">
                  <c:v>-2.5106832397053247E-3</c:v>
                </c:pt>
                <c:pt idx="60">
                  <c:v>-2.3552231444497682E-3</c:v>
                </c:pt>
                <c:pt idx="61">
                  <c:v>-2.3426182718614789E-3</c:v>
                </c:pt>
                <c:pt idx="62">
                  <c:v>-2.2774930968219899E-3</c:v>
                </c:pt>
                <c:pt idx="63">
                  <c:v>-2.0779159475074228E-3</c:v>
                </c:pt>
                <c:pt idx="64">
                  <c:v>-1.6094348496427033E-3</c:v>
                </c:pt>
                <c:pt idx="65">
                  <c:v>-1.1430545638760337E-3</c:v>
                </c:pt>
                <c:pt idx="66">
                  <c:v>-1.059022079954109E-3</c:v>
                </c:pt>
                <c:pt idx="67">
                  <c:v>-8.5314249434539913E-4</c:v>
                </c:pt>
                <c:pt idx="68">
                  <c:v>-6.3255722405035006E-4</c:v>
                </c:pt>
                <c:pt idx="69">
                  <c:v>-3.9096383277482244E-4</c:v>
                </c:pt>
                <c:pt idx="70">
                  <c:v>4.3255450966001724E-4</c:v>
                </c:pt>
                <c:pt idx="71">
                  <c:v>7.6868444534770874E-4</c:v>
                </c:pt>
                <c:pt idx="72">
                  <c:v>1.073302199564679E-3</c:v>
                </c:pt>
                <c:pt idx="73">
                  <c:v>1.2287622948202355E-3</c:v>
                </c:pt>
                <c:pt idx="74">
                  <c:v>1.3632142690953135E-3</c:v>
                </c:pt>
                <c:pt idx="75">
                  <c:v>1.8968205419995221E-3</c:v>
                </c:pt>
                <c:pt idx="76">
                  <c:v>1.903122978293665E-3</c:v>
                </c:pt>
                <c:pt idx="77">
                  <c:v>1.9745505896273004E-3</c:v>
                </c:pt>
                <c:pt idx="78">
                  <c:v>1.9934578985097325E-3</c:v>
                </c:pt>
                <c:pt idx="79">
                  <c:v>2.0711879461375107E-3</c:v>
                </c:pt>
                <c:pt idx="80">
                  <c:v>2.1552204300594353E-3</c:v>
                </c:pt>
                <c:pt idx="81">
                  <c:v>2.6279031521202478E-3</c:v>
                </c:pt>
                <c:pt idx="82">
                  <c:v>2.9535290273177001E-3</c:v>
                </c:pt>
                <c:pt idx="83">
                  <c:v>3.1531061766322671E-3</c:v>
                </c:pt>
                <c:pt idx="84">
                  <c:v>3.6383937712813688E-3</c:v>
                </c:pt>
                <c:pt idx="85">
                  <c:v>4.1909073530680095E-3</c:v>
                </c:pt>
                <c:pt idx="86">
                  <c:v>4.3001495821665091E-3</c:v>
                </c:pt>
                <c:pt idx="87">
                  <c:v>5.0186273196989491E-3</c:v>
                </c:pt>
                <c:pt idx="88">
                  <c:v>5.1551801060720735E-3</c:v>
                </c:pt>
                <c:pt idx="89">
                  <c:v>5.5711409014855898E-3</c:v>
                </c:pt>
                <c:pt idx="90">
                  <c:v>5.5774433377797361E-3</c:v>
                </c:pt>
                <c:pt idx="91">
                  <c:v>6.2055861550961086E-3</c:v>
                </c:pt>
                <c:pt idx="92">
                  <c:v>6.2833162027238869E-3</c:v>
                </c:pt>
                <c:pt idx="93">
                  <c:v>6.3610462503516652E-3</c:v>
                </c:pt>
                <c:pt idx="94">
                  <c:v>6.413566552802865E-3</c:v>
                </c:pt>
                <c:pt idx="95">
                  <c:v>6.5102039093130788E-3</c:v>
                </c:pt>
                <c:pt idx="96">
                  <c:v>6.5165063456072217E-3</c:v>
                </c:pt>
                <c:pt idx="97">
                  <c:v>6.8767956204224649E-3</c:v>
                </c:pt>
                <c:pt idx="98">
                  <c:v>6.8799468385695381E-3</c:v>
                </c:pt>
                <c:pt idx="99">
                  <c:v>7.2244800226494189E-3</c:v>
                </c:pt>
                <c:pt idx="100">
                  <c:v>7.5459042736507748E-3</c:v>
                </c:pt>
                <c:pt idx="101">
                  <c:v>7.5700636127783265E-3</c:v>
                </c:pt>
                <c:pt idx="102">
                  <c:v>7.5732148309253997E-3</c:v>
                </c:pt>
                <c:pt idx="103">
                  <c:v>7.7843464467792292E-3</c:v>
                </c:pt>
                <c:pt idx="104">
                  <c:v>8.3042974410461254E-3</c:v>
                </c:pt>
                <c:pt idx="105">
                  <c:v>8.6551330614201526E-3</c:v>
                </c:pt>
                <c:pt idx="106">
                  <c:v>9.2454612609716609E-3</c:v>
                </c:pt>
                <c:pt idx="107">
                  <c:v>9.6446155596007915E-3</c:v>
                </c:pt>
                <c:pt idx="108">
                  <c:v>1.0249649443838639E-2</c:v>
                </c:pt>
                <c:pt idx="109">
                  <c:v>1.0814767898213569E-2</c:v>
                </c:pt>
                <c:pt idx="110">
                  <c:v>1.099753855074375E-2</c:v>
                </c:pt>
                <c:pt idx="111">
                  <c:v>1.1063714131832263E-2</c:v>
                </c:pt>
                <c:pt idx="112">
                  <c:v>1.2062650284454121E-2</c:v>
                </c:pt>
                <c:pt idx="113">
                  <c:v>1.5313657006183506E-2</c:v>
                </c:pt>
                <c:pt idx="114">
                  <c:v>1.5470167507488086E-2</c:v>
                </c:pt>
                <c:pt idx="115">
                  <c:v>1.5484873192174418E-2</c:v>
                </c:pt>
                <c:pt idx="116">
                  <c:v>1.5564704051900247E-2</c:v>
                </c:pt>
                <c:pt idx="117">
                  <c:v>1.5602518669665111E-2</c:v>
                </c:pt>
                <c:pt idx="118">
                  <c:v>1.6814687250238845E-2</c:v>
                </c:pt>
                <c:pt idx="119">
                  <c:v>1.7751649445968284E-2</c:v>
                </c:pt>
                <c:pt idx="120">
                  <c:v>1.7965932279969191E-2</c:v>
                </c:pt>
                <c:pt idx="121">
                  <c:v>1.8886087978914244E-2</c:v>
                </c:pt>
                <c:pt idx="122">
                  <c:v>1.9087765940326858E-2</c:v>
                </c:pt>
                <c:pt idx="123">
                  <c:v>1.986926804080074E-2</c:v>
                </c:pt>
                <c:pt idx="124">
                  <c:v>2.1212737377502476E-2</c:v>
                </c:pt>
                <c:pt idx="125">
                  <c:v>2.4417526233074804E-2</c:v>
                </c:pt>
                <c:pt idx="126">
                  <c:v>2.9114942084310279E-2</c:v>
                </c:pt>
                <c:pt idx="127">
                  <c:v>2.9121244520604425E-2</c:v>
                </c:pt>
                <c:pt idx="128">
                  <c:v>3.0467865075453238E-2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F3-4840-8E2D-748E9DA20BB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F3-4840-8E2D-748E9DA2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8072"/>
        <c:axId val="1"/>
      </c:scatterChart>
      <c:valAx>
        <c:axId val="606638072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344772201977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3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20911192071141"/>
          <c:y val="0.92000129214617399"/>
          <c:w val="0.768657343205233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Dra - O-C Diagr.</a:t>
            </a:r>
          </a:p>
        </c:rich>
      </c:tx>
      <c:layout>
        <c:manualLayout>
          <c:xMode val="edge"/>
          <c:yMode val="edge"/>
          <c:x val="0.3889716840536512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3785394932937"/>
          <c:y val="0.14723926380368099"/>
          <c:w val="0.81818181818181823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F4-441B-8B66-EB9068392D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  <c:pt idx="128">
                    <c:v>1.1000000000000001E-3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  <c:pt idx="12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2.3000000037427526E-3</c:v>
                </c:pt>
                <c:pt idx="1">
                  <c:v>1.5750000002299203E-2</c:v>
                </c:pt>
                <c:pt idx="2">
                  <c:v>-1.1762499994802056E-2</c:v>
                </c:pt>
                <c:pt idx="3">
                  <c:v>-1.0487499999726424E-2</c:v>
                </c:pt>
                <c:pt idx="4">
                  <c:v>-1.9499999980325811E-3</c:v>
                </c:pt>
                <c:pt idx="5">
                  <c:v>3.2237500003247987E-2</c:v>
                </c:pt>
                <c:pt idx="6">
                  <c:v>-3.6499999998341082E-2</c:v>
                </c:pt>
                <c:pt idx="7">
                  <c:v>2.0262500001990702E-2</c:v>
                </c:pt>
                <c:pt idx="8">
                  <c:v>-9.1249999968567863E-3</c:v>
                </c:pt>
                <c:pt idx="9">
                  <c:v>1.0387500005890615E-2</c:v>
                </c:pt>
                <c:pt idx="10">
                  <c:v>5.5387500004144385E-2</c:v>
                </c:pt>
                <c:pt idx="11">
                  <c:v>-3.8637500001641456E-2</c:v>
                </c:pt>
                <c:pt idx="12">
                  <c:v>7.3625000004540198E-3</c:v>
                </c:pt>
                <c:pt idx="24">
                  <c:v>-1.3499999986379407E-3</c:v>
                </c:pt>
                <c:pt idx="25">
                  <c:v>-8.7875000026542693E-3</c:v>
                </c:pt>
                <c:pt idx="26">
                  <c:v>-1.6875000001164153E-3</c:v>
                </c:pt>
                <c:pt idx="27">
                  <c:v>-6.1749999949824996E-3</c:v>
                </c:pt>
                <c:pt idx="29">
                  <c:v>5.5375000010826625E-3</c:v>
                </c:pt>
                <c:pt idx="30">
                  <c:v>-2.512499995646067E-3</c:v>
                </c:pt>
                <c:pt idx="33">
                  <c:v>1.0612500002025627E-2</c:v>
                </c:pt>
                <c:pt idx="34">
                  <c:v>-2.6249999791616574E-4</c:v>
                </c:pt>
                <c:pt idx="36">
                  <c:v>2.3125000006984919E-3</c:v>
                </c:pt>
                <c:pt idx="39">
                  <c:v>-1.2174999996204861E-2</c:v>
                </c:pt>
                <c:pt idx="40">
                  <c:v>4.6250000013969839E-4</c:v>
                </c:pt>
                <c:pt idx="43">
                  <c:v>5.5500000016763806E-3</c:v>
                </c:pt>
                <c:pt idx="44">
                  <c:v>7.0375000068452209E-3</c:v>
                </c:pt>
                <c:pt idx="45">
                  <c:v>5.0500000070314854E-3</c:v>
                </c:pt>
                <c:pt idx="46">
                  <c:v>1.2537499998870771E-2</c:v>
                </c:pt>
                <c:pt idx="47">
                  <c:v>2.0375000021886081E-3</c:v>
                </c:pt>
                <c:pt idx="48">
                  <c:v>6.5875000000232831E-3</c:v>
                </c:pt>
                <c:pt idx="49">
                  <c:v>3.6000000036437996E-3</c:v>
                </c:pt>
                <c:pt idx="50">
                  <c:v>2.5875000064843334E-3</c:v>
                </c:pt>
                <c:pt idx="51">
                  <c:v>1.7625000036787242E-3</c:v>
                </c:pt>
                <c:pt idx="52">
                  <c:v>-1.7375000024912879E-3</c:v>
                </c:pt>
                <c:pt idx="53">
                  <c:v>3.2375000082538463E-3</c:v>
                </c:pt>
                <c:pt idx="54">
                  <c:v>1.8000000054598786E-3</c:v>
                </c:pt>
                <c:pt idx="55">
                  <c:v>-2.0624999961000867E-3</c:v>
                </c:pt>
                <c:pt idx="56">
                  <c:v>-4.0125000014086254E-3</c:v>
                </c:pt>
                <c:pt idx="57">
                  <c:v>-2.6937499998894054E-2</c:v>
                </c:pt>
                <c:pt idx="58">
                  <c:v>4.7249999988707714E-3</c:v>
                </c:pt>
                <c:pt idx="59">
                  <c:v>2.0000000222353265E-4</c:v>
                </c:pt>
                <c:pt idx="60">
                  <c:v>4.2250000042258762E-3</c:v>
                </c:pt>
                <c:pt idx="62">
                  <c:v>2.2374999971361831E-3</c:v>
                </c:pt>
                <c:pt idx="63">
                  <c:v>6.7500000295694917E-4</c:v>
                </c:pt>
                <c:pt idx="64">
                  <c:v>1.9125000035273843E-3</c:v>
                </c:pt>
                <c:pt idx="65">
                  <c:v>-2.0124999937252142E-3</c:v>
                </c:pt>
                <c:pt idx="66">
                  <c:v>4.8750000132713467E-4</c:v>
                </c:pt>
                <c:pt idx="67">
                  <c:v>-1.9587499999033753E-2</c:v>
                </c:pt>
                <c:pt idx="68">
                  <c:v>4.7500000073341653E-4</c:v>
                </c:pt>
                <c:pt idx="69">
                  <c:v>2.1625000008498318E-3</c:v>
                </c:pt>
                <c:pt idx="70">
                  <c:v>5.8625000019674189E-3</c:v>
                </c:pt>
                <c:pt idx="71">
                  <c:v>1.8625000011525117E-3</c:v>
                </c:pt>
                <c:pt idx="72">
                  <c:v>6.4250000068568625E-3</c:v>
                </c:pt>
                <c:pt idx="73">
                  <c:v>-2.5499999974272214E-3</c:v>
                </c:pt>
                <c:pt idx="74">
                  <c:v>-1.5149999999266583E-2</c:v>
                </c:pt>
                <c:pt idx="76">
                  <c:v>2.6125000003958121E-3</c:v>
                </c:pt>
                <c:pt idx="77">
                  <c:v>-2.8624999977182597E-3</c:v>
                </c:pt>
                <c:pt idx="78">
                  <c:v>5.5999999967752956E-3</c:v>
                </c:pt>
                <c:pt idx="79">
                  <c:v>-2.3874999969848432E-3</c:v>
                </c:pt>
                <c:pt idx="80">
                  <c:v>1.1125000019092113E-3</c:v>
                </c:pt>
                <c:pt idx="81">
                  <c:v>1.067499999771826E-2</c:v>
                </c:pt>
                <c:pt idx="82">
                  <c:v>1.8625000084284693E-3</c:v>
                </c:pt>
                <c:pt idx="84">
                  <c:v>9.8375000015948899E-3</c:v>
                </c:pt>
                <c:pt idx="86">
                  <c:v>1.0250000050291419E-3</c:v>
                </c:pt>
                <c:pt idx="87">
                  <c:v>1.0600000001431908E-2</c:v>
                </c:pt>
                <c:pt idx="88">
                  <c:v>7.1624999982304871E-3</c:v>
                </c:pt>
                <c:pt idx="91">
                  <c:v>5.4125000024214387E-3</c:v>
                </c:pt>
                <c:pt idx="95">
                  <c:v>4.9750000034691766E-3</c:v>
                </c:pt>
                <c:pt idx="99">
                  <c:v>9.2250000016065314E-3</c:v>
                </c:pt>
                <c:pt idx="108">
                  <c:v>2.2250000038184226E-3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F4-441B-8B66-EB9068392D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4">
                  <c:v>-2.5374999968335032E-3</c:v>
                </c:pt>
                <c:pt idx="15">
                  <c:v>-9.9999997473787516E-5</c:v>
                </c:pt>
                <c:pt idx="16">
                  <c:v>8.7500004156026989E-5</c:v>
                </c:pt>
                <c:pt idx="17">
                  <c:v>1.7312500058324076E-3</c:v>
                </c:pt>
                <c:pt idx="18">
                  <c:v>-1.249999986612238E-4</c:v>
                </c:pt>
                <c:pt idx="19">
                  <c:v>7.8750000102445483E-4</c:v>
                </c:pt>
                <c:pt idx="20">
                  <c:v>-2.2499999613501132E-4</c:v>
                </c:pt>
                <c:pt idx="21">
                  <c:v>-9.9999999656574801E-4</c:v>
                </c:pt>
                <c:pt idx="22">
                  <c:v>-1.0124999971594661E-3</c:v>
                </c:pt>
                <c:pt idx="23">
                  <c:v>-1.068749996193219E-3</c:v>
                </c:pt>
                <c:pt idx="28">
                  <c:v>5.8750000098370947E-3</c:v>
                </c:pt>
                <c:pt idx="31">
                  <c:v>-5.8999999964726157E-3</c:v>
                </c:pt>
                <c:pt idx="32">
                  <c:v>4.1000000055646524E-3</c:v>
                </c:pt>
                <c:pt idx="35">
                  <c:v>-1.6874999928404577E-3</c:v>
                </c:pt>
                <c:pt idx="37">
                  <c:v>2.3125000006984919E-3</c:v>
                </c:pt>
                <c:pt idx="38">
                  <c:v>3.8125000064610504E-3</c:v>
                </c:pt>
                <c:pt idx="41">
                  <c:v>-1.4999999984866008E-3</c:v>
                </c:pt>
                <c:pt idx="42">
                  <c:v>5.0000000192085281E-4</c:v>
                </c:pt>
                <c:pt idx="61">
                  <c:v>-7.9999999434221536E-4</c:v>
                </c:pt>
                <c:pt idx="75">
                  <c:v>-1.4749999900232069E-3</c:v>
                </c:pt>
                <c:pt idx="85">
                  <c:v>2.0749999966938049E-3</c:v>
                </c:pt>
                <c:pt idx="92">
                  <c:v>5.6249999979627319E-3</c:v>
                </c:pt>
                <c:pt idx="94">
                  <c:v>5.6000000040512532E-3</c:v>
                </c:pt>
                <c:pt idx="101">
                  <c:v>1.9256250001490116E-2</c:v>
                </c:pt>
                <c:pt idx="102">
                  <c:v>9.6000000048661605E-3</c:v>
                </c:pt>
                <c:pt idx="103">
                  <c:v>1.0231250002107117E-2</c:v>
                </c:pt>
                <c:pt idx="105">
                  <c:v>1.0187500003667083E-2</c:v>
                </c:pt>
                <c:pt idx="111">
                  <c:v>9.4937499961815774E-3</c:v>
                </c:pt>
                <c:pt idx="117">
                  <c:v>1.8775000004097819E-2</c:v>
                </c:pt>
                <c:pt idx="118">
                  <c:v>1.8937500004540198E-2</c:v>
                </c:pt>
                <c:pt idx="124">
                  <c:v>2.5131250004051253E-2</c:v>
                </c:pt>
                <c:pt idx="125">
                  <c:v>2.4315000206115656E-2</c:v>
                </c:pt>
                <c:pt idx="126">
                  <c:v>2.387500000622822E-2</c:v>
                </c:pt>
                <c:pt idx="127">
                  <c:v>2.4862500009476207E-2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F4-441B-8B66-EB9068392D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83">
                  <c:v>2.599999999802094E-3</c:v>
                </c:pt>
                <c:pt idx="89">
                  <c:v>4.2374999975436367E-3</c:v>
                </c:pt>
                <c:pt idx="93">
                  <c:v>5.1375000039115548E-3</c:v>
                </c:pt>
                <c:pt idx="96">
                  <c:v>5.8625000019674189E-3</c:v>
                </c:pt>
                <c:pt idx="100">
                  <c:v>8.1875000105355866E-3</c:v>
                </c:pt>
                <c:pt idx="104">
                  <c:v>9.7499999974388629E-3</c:v>
                </c:pt>
                <c:pt idx="106">
                  <c:v>5.5500000016763806E-3</c:v>
                </c:pt>
                <c:pt idx="107">
                  <c:v>1.0006950607930776E-2</c:v>
                </c:pt>
                <c:pt idx="109">
                  <c:v>1.043750000098953E-2</c:v>
                </c:pt>
                <c:pt idx="110">
                  <c:v>1.037499999802094E-2</c:v>
                </c:pt>
                <c:pt idx="112">
                  <c:v>1.1532500000612345E-2</c:v>
                </c:pt>
                <c:pt idx="113">
                  <c:v>2.1221250004600734E-2</c:v>
                </c:pt>
                <c:pt idx="114">
                  <c:v>1.5037500001199078E-2</c:v>
                </c:pt>
                <c:pt idx="115">
                  <c:v>1.7674999995506369E-2</c:v>
                </c:pt>
                <c:pt idx="116">
                  <c:v>1.0850000006030314E-2</c:v>
                </c:pt>
                <c:pt idx="119">
                  <c:v>2.0312500004365575E-2</c:v>
                </c:pt>
                <c:pt idx="120">
                  <c:v>2.0087500008230563E-2</c:v>
                </c:pt>
                <c:pt idx="121">
                  <c:v>1.9562499997846317E-2</c:v>
                </c:pt>
                <c:pt idx="122">
                  <c:v>2.4662500007252675E-2</c:v>
                </c:pt>
                <c:pt idx="123">
                  <c:v>2.3912500000733417E-2</c:v>
                </c:pt>
                <c:pt idx="128">
                  <c:v>2.372500000637956E-2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F4-441B-8B66-EB9068392D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F4-441B-8B66-EB9068392D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  <c:pt idx="90">
                  <c:v>8.6250000022118911E-3</c:v>
                </c:pt>
                <c:pt idx="97">
                  <c:v>2.2831250003946479E-2</c:v>
                </c:pt>
                <c:pt idx="98">
                  <c:v>4.8749999987194315E-3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F4-441B-8B66-EB9068392D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F4-441B-8B66-EB9068392D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-7.1971934449566621E-2</c:v>
                </c:pt>
                <c:pt idx="1">
                  <c:v>-6.7324938088684297E-2</c:v>
                </c:pt>
                <c:pt idx="2">
                  <c:v>-6.7318635652390157E-2</c:v>
                </c:pt>
                <c:pt idx="3">
                  <c:v>-6.6112769508110569E-2</c:v>
                </c:pt>
                <c:pt idx="4">
                  <c:v>-6.5963611849149145E-2</c:v>
                </c:pt>
                <c:pt idx="5">
                  <c:v>-6.5133791070420166E-2</c:v>
                </c:pt>
                <c:pt idx="6">
                  <c:v>-6.3669525038080654E-2</c:v>
                </c:pt>
                <c:pt idx="7">
                  <c:v>-5.9600252004161552E-2</c:v>
                </c:pt>
                <c:pt idx="8">
                  <c:v>-4.7220166310364298E-2</c:v>
                </c:pt>
                <c:pt idx="9">
                  <c:v>-4.1344194872123846E-2</c:v>
                </c:pt>
                <c:pt idx="10">
                  <c:v>-4.1344194872123846E-2</c:v>
                </c:pt>
                <c:pt idx="11">
                  <c:v>-4.133158999953556E-2</c:v>
                </c:pt>
                <c:pt idx="12">
                  <c:v>-4.133158999953556E-2</c:v>
                </c:pt>
                <c:pt idx="13">
                  <c:v>-2.1871767535316312E-2</c:v>
                </c:pt>
                <c:pt idx="14">
                  <c:v>-2.1869666723218266E-2</c:v>
                </c:pt>
                <c:pt idx="15">
                  <c:v>-2.1770928554610006E-2</c:v>
                </c:pt>
                <c:pt idx="16">
                  <c:v>-2.1764626118315859E-2</c:v>
                </c:pt>
                <c:pt idx="17">
                  <c:v>-2.176147490016879E-2</c:v>
                </c:pt>
                <c:pt idx="18">
                  <c:v>-2.1758323682021716E-2</c:v>
                </c:pt>
                <c:pt idx="19">
                  <c:v>-2.1680593634393938E-2</c:v>
                </c:pt>
                <c:pt idx="20">
                  <c:v>-2.1674291198099795E-2</c:v>
                </c:pt>
                <c:pt idx="21">
                  <c:v>-2.0695312760409396E-2</c:v>
                </c:pt>
                <c:pt idx="22">
                  <c:v>-2.0689010324115249E-2</c:v>
                </c:pt>
                <c:pt idx="23">
                  <c:v>-2.068585910596818E-2</c:v>
                </c:pt>
                <c:pt idx="24">
                  <c:v>-9.6282346278921752E-3</c:v>
                </c:pt>
                <c:pt idx="25">
                  <c:v>-9.4916818415190524E-3</c:v>
                </c:pt>
                <c:pt idx="26">
                  <c:v>-9.3740363640283601E-3</c:v>
                </c:pt>
                <c:pt idx="27">
                  <c:v>-9.2122738324786589E-3</c:v>
                </c:pt>
                <c:pt idx="28">
                  <c:v>-8.7332886741237001E-3</c:v>
                </c:pt>
                <c:pt idx="29">
                  <c:v>-8.647155378103729E-3</c:v>
                </c:pt>
                <c:pt idx="30">
                  <c:v>-8.2858156972394608E-3</c:v>
                </c:pt>
                <c:pt idx="31">
                  <c:v>-8.0064076881990673E-3</c:v>
                </c:pt>
                <c:pt idx="32">
                  <c:v>-8.0064076881990673E-3</c:v>
                </c:pt>
                <c:pt idx="33">
                  <c:v>-7.5085152209616764E-3</c:v>
                </c:pt>
                <c:pt idx="34">
                  <c:v>-7.2354096482154275E-3</c:v>
                </c:pt>
                <c:pt idx="35">
                  <c:v>-7.1891917820583705E-3</c:v>
                </c:pt>
                <c:pt idx="36">
                  <c:v>-7.1891917820583705E-3</c:v>
                </c:pt>
                <c:pt idx="37">
                  <c:v>-7.1891917820583705E-3</c:v>
                </c:pt>
                <c:pt idx="38">
                  <c:v>-6.9370943302926018E-3</c:v>
                </c:pt>
                <c:pt idx="39">
                  <c:v>-6.8593642826648236E-3</c:v>
                </c:pt>
                <c:pt idx="40">
                  <c:v>-6.088366242681182E-3</c:v>
                </c:pt>
                <c:pt idx="41">
                  <c:v>-6.023241067641693E-3</c:v>
                </c:pt>
                <c:pt idx="42">
                  <c:v>-6.023241067641693E-3</c:v>
                </c:pt>
                <c:pt idx="43">
                  <c:v>-5.8803858449744222E-3</c:v>
                </c:pt>
                <c:pt idx="44">
                  <c:v>-5.8740834086802793E-3</c:v>
                </c:pt>
                <c:pt idx="45">
                  <c:v>-5.796353361052501E-3</c:v>
                </c:pt>
                <c:pt idx="46">
                  <c:v>-5.7900509247583581E-3</c:v>
                </c:pt>
                <c:pt idx="47">
                  <c:v>-5.7060184408364335E-3</c:v>
                </c:pt>
                <c:pt idx="48">
                  <c:v>-5.6471957020910873E-3</c:v>
                </c:pt>
                <c:pt idx="49">
                  <c:v>-5.5694656544633091E-3</c:v>
                </c:pt>
                <c:pt idx="50">
                  <c:v>-4.9749358307157078E-3</c:v>
                </c:pt>
                <c:pt idx="51">
                  <c:v>-4.8951049709898796E-3</c:v>
                </c:pt>
                <c:pt idx="52">
                  <c:v>-4.8110724870679585E-3</c:v>
                </c:pt>
                <c:pt idx="53">
                  <c:v>-4.7984676144796692E-3</c:v>
                </c:pt>
                <c:pt idx="54">
                  <c:v>-4.6619148281065448E-3</c:v>
                </c:pt>
                <c:pt idx="55">
                  <c:v>-3.8068843042009803E-3</c:v>
                </c:pt>
                <c:pt idx="56">
                  <c:v>-3.4959641136898673E-3</c:v>
                </c:pt>
                <c:pt idx="57">
                  <c:v>-2.8615188600793519E-3</c:v>
                </c:pt>
                <c:pt idx="58">
                  <c:v>-2.6073205962155351E-3</c:v>
                </c:pt>
                <c:pt idx="59">
                  <c:v>-2.5106832397053247E-3</c:v>
                </c:pt>
                <c:pt idx="60">
                  <c:v>-2.3552231444497682E-3</c:v>
                </c:pt>
                <c:pt idx="61">
                  <c:v>-2.3426182718614789E-3</c:v>
                </c:pt>
                <c:pt idx="62">
                  <c:v>-2.2774930968219899E-3</c:v>
                </c:pt>
                <c:pt idx="63">
                  <c:v>-2.0779159475074228E-3</c:v>
                </c:pt>
                <c:pt idx="64">
                  <c:v>-1.6094348496427033E-3</c:v>
                </c:pt>
                <c:pt idx="65">
                  <c:v>-1.1430545638760337E-3</c:v>
                </c:pt>
                <c:pt idx="66">
                  <c:v>-1.059022079954109E-3</c:v>
                </c:pt>
                <c:pt idx="67">
                  <c:v>-8.5314249434539913E-4</c:v>
                </c:pt>
                <c:pt idx="68">
                  <c:v>-6.3255722405035006E-4</c:v>
                </c:pt>
                <c:pt idx="69">
                  <c:v>-3.9096383277482244E-4</c:v>
                </c:pt>
                <c:pt idx="70">
                  <c:v>4.3255450966001724E-4</c:v>
                </c:pt>
                <c:pt idx="71">
                  <c:v>7.6868444534770874E-4</c:v>
                </c:pt>
                <c:pt idx="72">
                  <c:v>1.073302199564679E-3</c:v>
                </c:pt>
                <c:pt idx="73">
                  <c:v>1.2287622948202355E-3</c:v>
                </c:pt>
                <c:pt idx="74">
                  <c:v>1.3632142690953135E-3</c:v>
                </c:pt>
                <c:pt idx="75">
                  <c:v>1.8968205419995221E-3</c:v>
                </c:pt>
                <c:pt idx="76">
                  <c:v>1.903122978293665E-3</c:v>
                </c:pt>
                <c:pt idx="77">
                  <c:v>1.9745505896273004E-3</c:v>
                </c:pt>
                <c:pt idx="78">
                  <c:v>1.9934578985097325E-3</c:v>
                </c:pt>
                <c:pt idx="79">
                  <c:v>2.0711879461375107E-3</c:v>
                </c:pt>
                <c:pt idx="80">
                  <c:v>2.1552204300594353E-3</c:v>
                </c:pt>
                <c:pt idx="81">
                  <c:v>2.6279031521202478E-3</c:v>
                </c:pt>
                <c:pt idx="82">
                  <c:v>2.9535290273177001E-3</c:v>
                </c:pt>
                <c:pt idx="83">
                  <c:v>3.1531061766322671E-3</c:v>
                </c:pt>
                <c:pt idx="84">
                  <c:v>3.6383937712813688E-3</c:v>
                </c:pt>
                <c:pt idx="85">
                  <c:v>4.1909073530680095E-3</c:v>
                </c:pt>
                <c:pt idx="86">
                  <c:v>4.3001495821665091E-3</c:v>
                </c:pt>
                <c:pt idx="87">
                  <c:v>5.0186273196989491E-3</c:v>
                </c:pt>
                <c:pt idx="88">
                  <c:v>5.1551801060720735E-3</c:v>
                </c:pt>
                <c:pt idx="89">
                  <c:v>5.5711409014855898E-3</c:v>
                </c:pt>
                <c:pt idx="90">
                  <c:v>5.5774433377797361E-3</c:v>
                </c:pt>
                <c:pt idx="91">
                  <c:v>6.2055861550961086E-3</c:v>
                </c:pt>
                <c:pt idx="92">
                  <c:v>6.2833162027238869E-3</c:v>
                </c:pt>
                <c:pt idx="93">
                  <c:v>6.3610462503516652E-3</c:v>
                </c:pt>
                <c:pt idx="94">
                  <c:v>6.413566552802865E-3</c:v>
                </c:pt>
                <c:pt idx="95">
                  <c:v>6.5102039093130788E-3</c:v>
                </c:pt>
                <c:pt idx="96">
                  <c:v>6.5165063456072217E-3</c:v>
                </c:pt>
                <c:pt idx="97">
                  <c:v>6.8767956204224649E-3</c:v>
                </c:pt>
                <c:pt idx="98">
                  <c:v>6.8799468385695381E-3</c:v>
                </c:pt>
                <c:pt idx="99">
                  <c:v>7.2244800226494189E-3</c:v>
                </c:pt>
                <c:pt idx="100">
                  <c:v>7.5459042736507748E-3</c:v>
                </c:pt>
                <c:pt idx="101">
                  <c:v>7.5700636127783265E-3</c:v>
                </c:pt>
                <c:pt idx="102">
                  <c:v>7.5732148309253997E-3</c:v>
                </c:pt>
                <c:pt idx="103">
                  <c:v>7.7843464467792292E-3</c:v>
                </c:pt>
                <c:pt idx="104">
                  <c:v>8.3042974410461254E-3</c:v>
                </c:pt>
                <c:pt idx="105">
                  <c:v>8.6551330614201526E-3</c:v>
                </c:pt>
                <c:pt idx="106">
                  <c:v>9.2454612609716609E-3</c:v>
                </c:pt>
                <c:pt idx="107">
                  <c:v>9.6446155596007915E-3</c:v>
                </c:pt>
                <c:pt idx="108">
                  <c:v>1.0249649443838639E-2</c:v>
                </c:pt>
                <c:pt idx="109">
                  <c:v>1.0814767898213569E-2</c:v>
                </c:pt>
                <c:pt idx="110">
                  <c:v>1.099753855074375E-2</c:v>
                </c:pt>
                <c:pt idx="111">
                  <c:v>1.1063714131832263E-2</c:v>
                </c:pt>
                <c:pt idx="112">
                  <c:v>1.2062650284454121E-2</c:v>
                </c:pt>
                <c:pt idx="113">
                  <c:v>1.5313657006183506E-2</c:v>
                </c:pt>
                <c:pt idx="114">
                  <c:v>1.5470167507488086E-2</c:v>
                </c:pt>
                <c:pt idx="115">
                  <c:v>1.5484873192174418E-2</c:v>
                </c:pt>
                <c:pt idx="116">
                  <c:v>1.5564704051900247E-2</c:v>
                </c:pt>
                <c:pt idx="117">
                  <c:v>1.5602518669665111E-2</c:v>
                </c:pt>
                <c:pt idx="118">
                  <c:v>1.6814687250238845E-2</c:v>
                </c:pt>
                <c:pt idx="119">
                  <c:v>1.7751649445968284E-2</c:v>
                </c:pt>
                <c:pt idx="120">
                  <c:v>1.7965932279969191E-2</c:v>
                </c:pt>
                <c:pt idx="121">
                  <c:v>1.8886087978914244E-2</c:v>
                </c:pt>
                <c:pt idx="122">
                  <c:v>1.9087765940326858E-2</c:v>
                </c:pt>
                <c:pt idx="123">
                  <c:v>1.986926804080074E-2</c:v>
                </c:pt>
                <c:pt idx="124">
                  <c:v>2.1212737377502476E-2</c:v>
                </c:pt>
                <c:pt idx="125">
                  <c:v>2.4417526233074804E-2</c:v>
                </c:pt>
                <c:pt idx="126">
                  <c:v>2.9114942084310279E-2</c:v>
                </c:pt>
                <c:pt idx="127">
                  <c:v>2.9121244520604425E-2</c:v>
                </c:pt>
                <c:pt idx="128">
                  <c:v>3.0467865075453238E-2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F4-441B-8B66-EB9068392D4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24914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F4-441B-8B66-EB906839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0040"/>
        <c:axId val="1"/>
      </c:scatterChart>
      <c:valAx>
        <c:axId val="606640040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09538002980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0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97317436661698"/>
          <c:y val="0.92024539877300615"/>
          <c:w val="0.7675111773472429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190500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759C9F8E-AECD-C0DF-63E0-BC8575360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19050</xdr:rowOff>
    </xdr:from>
    <xdr:to>
      <xdr:col>26</xdr:col>
      <xdr:colOff>666750</xdr:colOff>
      <xdr:row>18</xdr:row>
      <xdr:rowOff>47625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E6EF089B-856F-80D2-9B6A-A0FECBE43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602" TargetMode="External"/><Relationship Id="rId18" Type="http://schemas.openxmlformats.org/officeDocument/2006/relationships/hyperlink" Target="http://www.konkoly.hu/cgi-bin/IBVS?5760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www.konkoly.hu/cgi-bin/IBVS?593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bav-astro.de/sfs/BAVM_link.php?BAVMnr=128" TargetMode="External"/><Relationship Id="rId16" Type="http://schemas.openxmlformats.org/officeDocument/2006/relationships/hyperlink" Target="http://www.konkoly.hu/cgi-bin/IBVS?5694" TargetMode="External"/><Relationship Id="rId20" Type="http://schemas.openxmlformats.org/officeDocument/2006/relationships/hyperlink" Target="http://www.konkoly.hu/cgi-bin/IBVS?5894" TargetMode="External"/><Relationship Id="rId29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694" TargetMode="External"/><Relationship Id="rId23" Type="http://schemas.openxmlformats.org/officeDocument/2006/relationships/hyperlink" Target="http://www.bav-astro.de/sfs/BAVM_link.php?BAVMnr=220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463" TargetMode="External"/><Relationship Id="rId19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463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6879"/>
  <sheetViews>
    <sheetView tabSelected="1" workbookViewId="0">
      <pane xSplit="14" ySplit="22" topLeftCell="O14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6.1406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79</v>
      </c>
    </row>
    <row r="2" spans="1:6">
      <c r="A2" t="s">
        <v>24</v>
      </c>
      <c r="B2" s="69" t="s">
        <v>73</v>
      </c>
    </row>
    <row r="4" spans="1:6" ht="14.25" thickTop="1" thickBot="1">
      <c r="A4" s="7" t="s">
        <v>0</v>
      </c>
      <c r="C4" s="3">
        <v>42868.911399999997</v>
      </c>
      <c r="D4" s="4">
        <v>0.67583749999999998</v>
      </c>
    </row>
    <row r="5" spans="1:6" ht="13.5" thickTop="1">
      <c r="A5" s="18" t="s">
        <v>80</v>
      </c>
      <c r="B5" s="70"/>
      <c r="C5" s="20">
        <v>-9.5</v>
      </c>
      <c r="D5" s="19" t="s">
        <v>81</v>
      </c>
    </row>
    <row r="6" spans="1:6">
      <c r="A6" s="7" t="s">
        <v>1</v>
      </c>
    </row>
    <row r="7" spans="1:6">
      <c r="A7" t="s">
        <v>2</v>
      </c>
      <c r="C7">
        <f>+C4</f>
        <v>42868.911399999997</v>
      </c>
    </row>
    <row r="8" spans="1:6">
      <c r="A8" t="s">
        <v>3</v>
      </c>
      <c r="C8">
        <f>+D4</f>
        <v>0.67583749999999998</v>
      </c>
    </row>
    <row r="9" spans="1:6">
      <c r="A9" s="33" t="s">
        <v>85</v>
      </c>
      <c r="B9" s="34">
        <v>95</v>
      </c>
      <c r="C9" s="22" t="str">
        <f>"F"&amp;B9</f>
        <v>F95</v>
      </c>
      <c r="D9" s="23" t="str">
        <f>"G"&amp;B9</f>
        <v>G95</v>
      </c>
    </row>
    <row r="10" spans="1:6" ht="13.5" thickBot="1">
      <c r="A10" s="19"/>
      <c r="B10" s="70"/>
      <c r="C10" s="6" t="s">
        <v>20</v>
      </c>
      <c r="D10" s="6" t="s">
        <v>21</v>
      </c>
      <c r="E10" s="19"/>
    </row>
    <row r="11" spans="1:6">
      <c r="A11" s="19" t="s">
        <v>16</v>
      </c>
      <c r="B11" s="70"/>
      <c r="C11" s="21">
        <f ca="1">INTERCEPT(INDIRECT($D$9):G984,INDIRECT($C$9):F984)</f>
        <v>-2.1871767535316312E-2</v>
      </c>
      <c r="D11" s="5"/>
      <c r="E11" s="19"/>
    </row>
    <row r="12" spans="1:6">
      <c r="A12" s="19" t="s">
        <v>17</v>
      </c>
      <c r="B12" s="70"/>
      <c r="C12" s="21">
        <f ca="1">SLOPE(INDIRECT($D$9):G984,INDIRECT($C$9):F984)</f>
        <v>2.1008120980480673E-6</v>
      </c>
      <c r="D12" s="5"/>
      <c r="E12" s="19"/>
    </row>
    <row r="13" spans="1:6">
      <c r="A13" s="19" t="s">
        <v>19</v>
      </c>
      <c r="B13" s="70"/>
      <c r="C13" s="5" t="s">
        <v>14</v>
      </c>
    </row>
    <row r="14" spans="1:6">
      <c r="A14" s="19"/>
      <c r="B14" s="70"/>
      <c r="C14" s="19"/>
    </row>
    <row r="15" spans="1:6">
      <c r="A15" s="24" t="s">
        <v>18</v>
      </c>
      <c r="B15" s="70"/>
      <c r="C15" s="25">
        <f ca="1">(C7+C11)+(C8+C12)*INT(MAX(F21:F3525))</f>
        <v>59706.757342865065</v>
      </c>
      <c r="E15" s="26" t="s">
        <v>92</v>
      </c>
      <c r="F15" s="20">
        <v>1</v>
      </c>
    </row>
    <row r="16" spans="1:6">
      <c r="A16" s="28" t="s">
        <v>4</v>
      </c>
      <c r="B16" s="70"/>
      <c r="C16" s="29">
        <f ca="1">+C8+C12</f>
        <v>0.67583960081209804</v>
      </c>
      <c r="E16" s="26" t="s">
        <v>82</v>
      </c>
      <c r="F16" s="27">
        <f ca="1">NOW()+15018.5+$C$5/24</f>
        <v>60162.857613078704</v>
      </c>
    </row>
    <row r="17" spans="1:21" ht="13.5" thickBot="1">
      <c r="A17" s="26" t="s">
        <v>77</v>
      </c>
      <c r="B17" s="70"/>
      <c r="C17" s="19">
        <f>COUNT(C21:C2183)</f>
        <v>129</v>
      </c>
      <c r="E17" s="26" t="s">
        <v>93</v>
      </c>
      <c r="F17" s="27">
        <f ca="1">ROUND(2*(F16-$C$7)/$C$8,0)/2+F15</f>
        <v>25590</v>
      </c>
    </row>
    <row r="18" spans="1:21" ht="14.25" thickTop="1" thickBot="1">
      <c r="A18" s="28" t="s">
        <v>5</v>
      </c>
      <c r="B18" s="70"/>
      <c r="C18" s="31">
        <f ca="1">+C15</f>
        <v>59706.757342865065</v>
      </c>
      <c r="D18" s="32">
        <f ca="1">+C16</f>
        <v>0.67583960081209804</v>
      </c>
      <c r="E18" s="26" t="s">
        <v>83</v>
      </c>
      <c r="F18" s="23">
        <f ca="1">ROUND(2*(F16-$C$15)/$C$16,0)/2+F15</f>
        <v>676</v>
      </c>
    </row>
    <row r="19" spans="1:21" ht="13.5" thickTop="1">
      <c r="E19" s="26" t="s">
        <v>84</v>
      </c>
      <c r="F19" s="30">
        <f ca="1">+$C$15+$C$16*F18-15018.5-$C$5/24</f>
        <v>45145.520746347378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109</v>
      </c>
      <c r="I20" s="9" t="s">
        <v>88</v>
      </c>
      <c r="J20" s="9" t="s">
        <v>106</v>
      </c>
      <c r="K20" s="9" t="s">
        <v>104</v>
      </c>
      <c r="L20" s="9" t="s">
        <v>69</v>
      </c>
      <c r="M20" s="9" t="s">
        <v>90</v>
      </c>
      <c r="N20" s="9" t="s">
        <v>25</v>
      </c>
      <c r="O20" s="9" t="s">
        <v>23</v>
      </c>
      <c r="P20" s="8" t="s">
        <v>22</v>
      </c>
      <c r="Q20" s="6" t="s">
        <v>15</v>
      </c>
      <c r="U20" s="72" t="s">
        <v>545</v>
      </c>
    </row>
    <row r="21" spans="1:21" ht="12.75" customHeight="1">
      <c r="A21" s="67" t="s">
        <v>118</v>
      </c>
      <c r="B21" s="71" t="s">
        <v>65</v>
      </c>
      <c r="C21" s="68">
        <v>26751.541000000001</v>
      </c>
      <c r="D21" s="68" t="s">
        <v>88</v>
      </c>
      <c r="E21">
        <f t="shared" ref="E21:E52" si="0">+(C21-C$7)/C$8</f>
        <v>-23847.996596815057</v>
      </c>
      <c r="F21">
        <f t="shared" ref="F21:F52" si="1">ROUND(2*E21,0)/2</f>
        <v>-23848</v>
      </c>
      <c r="G21">
        <f t="shared" ref="G21:G52" si="2">+C21-(C$7+F21*C$8)</f>
        <v>2.3000000037427526E-3</v>
      </c>
      <c r="I21">
        <f t="shared" ref="I21:I33" si="3">G21</f>
        <v>2.3000000037427526E-3</v>
      </c>
      <c r="O21">
        <f t="shared" ref="O21:O52" ca="1" si="4">+C$11+C$12*F21</f>
        <v>-7.1971934449566621E-2</v>
      </c>
      <c r="Q21" s="2">
        <f t="shared" ref="Q21:Q52" si="5">+C21-15018.5</f>
        <v>11733.041000000001</v>
      </c>
    </row>
    <row r="22" spans="1:21" ht="12.75" customHeight="1">
      <c r="A22" s="67" t="s">
        <v>118</v>
      </c>
      <c r="B22" s="71" t="s">
        <v>65</v>
      </c>
      <c r="C22" s="68">
        <v>28246.507000000001</v>
      </c>
      <c r="D22" s="68" t="s">
        <v>88</v>
      </c>
      <c r="E22">
        <f t="shared" si="0"/>
        <v>-21635.976695581401</v>
      </c>
      <c r="F22">
        <f t="shared" si="1"/>
        <v>-21636</v>
      </c>
      <c r="G22">
        <f t="shared" si="2"/>
        <v>1.5750000002299203E-2</v>
      </c>
      <c r="I22">
        <f t="shared" si="3"/>
        <v>1.5750000002299203E-2</v>
      </c>
      <c r="O22">
        <f t="shared" ca="1" si="4"/>
        <v>-6.7324938088684297E-2</v>
      </c>
      <c r="Q22" s="2">
        <f t="shared" si="5"/>
        <v>13228.007000000001</v>
      </c>
    </row>
    <row r="23" spans="1:21" ht="12.75" customHeight="1">
      <c r="A23" s="67" t="s">
        <v>118</v>
      </c>
      <c r="B23" s="71" t="s">
        <v>65</v>
      </c>
      <c r="C23" s="68">
        <v>28248.507000000001</v>
      </c>
      <c r="D23" s="68" t="s">
        <v>88</v>
      </c>
      <c r="E23">
        <f t="shared" si="0"/>
        <v>-21633.017404331658</v>
      </c>
      <c r="F23">
        <f t="shared" si="1"/>
        <v>-21633</v>
      </c>
      <c r="G23">
        <f t="shared" si="2"/>
        <v>-1.1762499994802056E-2</v>
      </c>
      <c r="I23">
        <f t="shared" si="3"/>
        <v>-1.1762499994802056E-2</v>
      </c>
      <c r="O23">
        <f t="shared" ca="1" si="4"/>
        <v>-6.7318635652390157E-2</v>
      </c>
      <c r="Q23" s="2">
        <f t="shared" si="5"/>
        <v>13230.007000000001</v>
      </c>
    </row>
    <row r="24" spans="1:21" ht="12.75" customHeight="1">
      <c r="A24" s="67" t="s">
        <v>118</v>
      </c>
      <c r="B24" s="71" t="s">
        <v>65</v>
      </c>
      <c r="C24" s="68">
        <v>28636.438999999998</v>
      </c>
      <c r="D24" s="68" t="s">
        <v>88</v>
      </c>
      <c r="E24">
        <f t="shared" si="0"/>
        <v>-21059.015517783489</v>
      </c>
      <c r="F24">
        <f t="shared" si="1"/>
        <v>-21059</v>
      </c>
      <c r="G24">
        <f t="shared" si="2"/>
        <v>-1.0487499999726424E-2</v>
      </c>
      <c r="I24">
        <f t="shared" si="3"/>
        <v>-1.0487499999726424E-2</v>
      </c>
      <c r="O24">
        <f t="shared" ca="1" si="4"/>
        <v>-6.6112769508110569E-2</v>
      </c>
      <c r="Q24" s="2">
        <f t="shared" si="5"/>
        <v>13617.938999999998</v>
      </c>
    </row>
    <row r="25" spans="1:21" ht="12.75" customHeight="1">
      <c r="A25" s="67" t="s">
        <v>118</v>
      </c>
      <c r="B25" s="71" t="s">
        <v>65</v>
      </c>
      <c r="C25" s="68">
        <v>28684.432000000001</v>
      </c>
      <c r="D25" s="68" t="s">
        <v>88</v>
      </c>
      <c r="E25">
        <f t="shared" si="0"/>
        <v>-20988.002885308964</v>
      </c>
      <c r="F25">
        <f t="shared" si="1"/>
        <v>-20988</v>
      </c>
      <c r="G25">
        <f t="shared" si="2"/>
        <v>-1.9499999980325811E-3</v>
      </c>
      <c r="I25">
        <f t="shared" si="3"/>
        <v>-1.9499999980325811E-3</v>
      </c>
      <c r="O25">
        <f t="shared" ca="1" si="4"/>
        <v>-6.5963611849149145E-2</v>
      </c>
      <c r="Q25" s="2">
        <f t="shared" si="5"/>
        <v>13665.932000000001</v>
      </c>
    </row>
    <row r="26" spans="1:21" ht="12.75" customHeight="1">
      <c r="A26" s="67" t="s">
        <v>118</v>
      </c>
      <c r="B26" s="71" t="s">
        <v>65</v>
      </c>
      <c r="C26" s="68">
        <v>28951.421999999999</v>
      </c>
      <c r="D26" s="68" t="s">
        <v>88</v>
      </c>
      <c r="E26">
        <f t="shared" si="0"/>
        <v>-20592.952299924167</v>
      </c>
      <c r="F26">
        <f t="shared" si="1"/>
        <v>-20593</v>
      </c>
      <c r="G26">
        <f t="shared" si="2"/>
        <v>3.2237500003247987E-2</v>
      </c>
      <c r="I26">
        <f t="shared" si="3"/>
        <v>3.2237500003247987E-2</v>
      </c>
      <c r="O26">
        <f t="shared" ca="1" si="4"/>
        <v>-6.5133791070420166E-2</v>
      </c>
      <c r="Q26" s="2">
        <f t="shared" si="5"/>
        <v>13932.921999999999</v>
      </c>
    </row>
    <row r="27" spans="1:21" ht="12.75" customHeight="1">
      <c r="A27" s="67" t="s">
        <v>118</v>
      </c>
      <c r="B27" s="71" t="s">
        <v>65</v>
      </c>
      <c r="C27" s="68">
        <v>29422.412</v>
      </c>
      <c r="D27" s="68" t="s">
        <v>88</v>
      </c>
      <c r="E27">
        <f t="shared" si="0"/>
        <v>-19896.054007065304</v>
      </c>
      <c r="F27">
        <f t="shared" si="1"/>
        <v>-19896</v>
      </c>
      <c r="G27">
        <f t="shared" si="2"/>
        <v>-3.6499999998341082E-2</v>
      </c>
      <c r="I27">
        <f t="shared" si="3"/>
        <v>-3.6499999998341082E-2</v>
      </c>
      <c r="O27">
        <f t="shared" ca="1" si="4"/>
        <v>-6.3669525038080654E-2</v>
      </c>
      <c r="Q27" s="2">
        <f t="shared" si="5"/>
        <v>14403.912</v>
      </c>
    </row>
    <row r="28" spans="1:21" ht="12.75" customHeight="1">
      <c r="A28" s="67" t="s">
        <v>118</v>
      </c>
      <c r="B28" s="71" t="s">
        <v>65</v>
      </c>
      <c r="C28" s="68">
        <v>30731.565999999999</v>
      </c>
      <c r="D28" s="68" t="s">
        <v>88</v>
      </c>
      <c r="E28">
        <f t="shared" si="0"/>
        <v>-17958.970018680524</v>
      </c>
      <c r="F28">
        <f t="shared" si="1"/>
        <v>-17959</v>
      </c>
      <c r="G28">
        <f t="shared" si="2"/>
        <v>2.0262500001990702E-2</v>
      </c>
      <c r="I28">
        <f t="shared" si="3"/>
        <v>2.0262500001990702E-2</v>
      </c>
      <c r="O28">
        <f t="shared" ca="1" si="4"/>
        <v>-5.9600252004161552E-2</v>
      </c>
      <c r="Q28" s="2">
        <f t="shared" si="5"/>
        <v>15713.065999999999</v>
      </c>
    </row>
    <row r="29" spans="1:21" ht="12.75" customHeight="1">
      <c r="A29" s="67" t="s">
        <v>118</v>
      </c>
      <c r="B29" s="71" t="s">
        <v>65</v>
      </c>
      <c r="C29" s="68">
        <v>34714.247000000003</v>
      </c>
      <c r="D29" s="68" t="s">
        <v>88</v>
      </c>
      <c r="E29">
        <f t="shared" si="0"/>
        <v>-12066.013501766318</v>
      </c>
      <c r="F29">
        <f t="shared" si="1"/>
        <v>-12066</v>
      </c>
      <c r="G29">
        <f t="shared" si="2"/>
        <v>-9.1249999968567863E-3</v>
      </c>
      <c r="I29">
        <f t="shared" si="3"/>
        <v>-9.1249999968567863E-3</v>
      </c>
      <c r="O29">
        <f t="shared" ca="1" si="4"/>
        <v>-4.7220166310364298E-2</v>
      </c>
      <c r="Q29" s="2">
        <f t="shared" si="5"/>
        <v>19695.747000000003</v>
      </c>
    </row>
    <row r="30" spans="1:21" ht="12.75" customHeight="1">
      <c r="A30" s="67" t="s">
        <v>118</v>
      </c>
      <c r="B30" s="71" t="s">
        <v>65</v>
      </c>
      <c r="C30" s="68">
        <v>36604.584000000003</v>
      </c>
      <c r="D30" s="68" t="s">
        <v>88</v>
      </c>
      <c r="E30">
        <f t="shared" si="0"/>
        <v>-9268.9846301810649</v>
      </c>
      <c r="F30">
        <f t="shared" si="1"/>
        <v>-9269</v>
      </c>
      <c r="G30">
        <f t="shared" si="2"/>
        <v>1.0387500005890615E-2</v>
      </c>
      <c r="I30">
        <f t="shared" si="3"/>
        <v>1.0387500005890615E-2</v>
      </c>
      <c r="O30">
        <f t="shared" ca="1" si="4"/>
        <v>-4.1344194872123846E-2</v>
      </c>
      <c r="Q30" s="2">
        <f t="shared" si="5"/>
        <v>21586.084000000003</v>
      </c>
    </row>
    <row r="31" spans="1:21" ht="12.75" customHeight="1">
      <c r="A31" s="67" t="s">
        <v>118</v>
      </c>
      <c r="B31" s="71" t="s">
        <v>65</v>
      </c>
      <c r="C31" s="68">
        <v>36604.629000000001</v>
      </c>
      <c r="D31" s="68" t="s">
        <v>88</v>
      </c>
      <c r="E31">
        <f t="shared" si="0"/>
        <v>-9268.9180461279466</v>
      </c>
      <c r="F31">
        <f t="shared" si="1"/>
        <v>-9269</v>
      </c>
      <c r="G31">
        <f t="shared" si="2"/>
        <v>5.5387500004144385E-2</v>
      </c>
      <c r="I31">
        <f t="shared" si="3"/>
        <v>5.5387500004144385E-2</v>
      </c>
      <c r="O31">
        <f t="shared" ca="1" si="4"/>
        <v>-4.1344194872123846E-2</v>
      </c>
      <c r="Q31" s="2">
        <f t="shared" si="5"/>
        <v>21586.129000000001</v>
      </c>
    </row>
    <row r="32" spans="1:21" ht="12.75" customHeight="1">
      <c r="A32" s="67" t="s">
        <v>118</v>
      </c>
      <c r="B32" s="71" t="s">
        <v>65</v>
      </c>
      <c r="C32" s="68">
        <v>36608.589999999997</v>
      </c>
      <c r="D32" s="68" t="s">
        <v>88</v>
      </c>
      <c r="E32">
        <f t="shared" si="0"/>
        <v>-9263.0571698078329</v>
      </c>
      <c r="F32">
        <f t="shared" si="1"/>
        <v>-9263</v>
      </c>
      <c r="G32">
        <f t="shared" si="2"/>
        <v>-3.8637500001641456E-2</v>
      </c>
      <c r="I32">
        <f t="shared" si="3"/>
        <v>-3.8637500001641456E-2</v>
      </c>
      <c r="O32">
        <f t="shared" ca="1" si="4"/>
        <v>-4.133158999953556E-2</v>
      </c>
      <c r="Q32" s="2">
        <f t="shared" si="5"/>
        <v>21590.089999999997</v>
      </c>
    </row>
    <row r="33" spans="1:32" ht="12.75" customHeight="1">
      <c r="A33" s="67" t="s">
        <v>118</v>
      </c>
      <c r="B33" s="71" t="s">
        <v>65</v>
      </c>
      <c r="C33" s="68">
        <v>36608.635999999999</v>
      </c>
      <c r="D33" s="68" t="s">
        <v>88</v>
      </c>
      <c r="E33">
        <f t="shared" si="0"/>
        <v>-9262.9891061090857</v>
      </c>
      <c r="F33">
        <f t="shared" si="1"/>
        <v>-9263</v>
      </c>
      <c r="G33">
        <f t="shared" si="2"/>
        <v>7.3625000004540198E-3</v>
      </c>
      <c r="I33">
        <f t="shared" si="3"/>
        <v>7.3625000004540198E-3</v>
      </c>
      <c r="O33">
        <f t="shared" ca="1" si="4"/>
        <v>-4.133158999953556E-2</v>
      </c>
      <c r="Q33" s="2">
        <f t="shared" si="5"/>
        <v>21590.135999999999</v>
      </c>
    </row>
    <row r="34" spans="1:32" ht="12.75" customHeight="1">
      <c r="A34" t="s">
        <v>12</v>
      </c>
      <c r="C34" s="16">
        <v>42868.911399999997</v>
      </c>
      <c r="D34" s="16" t="s">
        <v>14</v>
      </c>
      <c r="E34">
        <f t="shared" si="0"/>
        <v>0</v>
      </c>
      <c r="F34">
        <f t="shared" si="1"/>
        <v>0</v>
      </c>
      <c r="G34">
        <f t="shared" si="2"/>
        <v>0</v>
      </c>
      <c r="H34">
        <f>+G34</f>
        <v>0</v>
      </c>
      <c r="O34">
        <f t="shared" ca="1" si="4"/>
        <v>-2.1871767535316312E-2</v>
      </c>
      <c r="Q34" s="2">
        <f t="shared" si="5"/>
        <v>27850.411399999997</v>
      </c>
    </row>
    <row r="35" spans="1:32" ht="12.75" customHeight="1">
      <c r="A35" s="67" t="s">
        <v>161</v>
      </c>
      <c r="B35" s="71" t="s">
        <v>65</v>
      </c>
      <c r="C35" s="68">
        <v>42869.584699999999</v>
      </c>
      <c r="D35" s="68" t="s">
        <v>88</v>
      </c>
      <c r="E35">
        <f t="shared" si="0"/>
        <v>0.99624539923014077</v>
      </c>
      <c r="F35">
        <f t="shared" si="1"/>
        <v>1</v>
      </c>
      <c r="G35">
        <f t="shared" si="2"/>
        <v>-2.5374999968335032E-3</v>
      </c>
      <c r="J35">
        <f t="shared" ref="J35:J44" si="6">G35</f>
        <v>-2.5374999968335032E-3</v>
      </c>
      <c r="O35">
        <f t="shared" ca="1" si="4"/>
        <v>-2.1869666723218266E-2</v>
      </c>
      <c r="Q35" s="2">
        <f t="shared" si="5"/>
        <v>27851.084699999999</v>
      </c>
    </row>
    <row r="36" spans="1:32" ht="12.75" customHeight="1">
      <c r="A36" s="67" t="s">
        <v>161</v>
      </c>
      <c r="B36" s="71" t="s">
        <v>65</v>
      </c>
      <c r="C36" s="68">
        <v>42901.351499999997</v>
      </c>
      <c r="D36" s="68" t="s">
        <v>88</v>
      </c>
      <c r="E36">
        <f t="shared" si="0"/>
        <v>47.999852035437222</v>
      </c>
      <c r="F36">
        <f t="shared" si="1"/>
        <v>48</v>
      </c>
      <c r="G36">
        <f t="shared" si="2"/>
        <v>-9.9999997473787516E-5</v>
      </c>
      <c r="J36">
        <f t="shared" si="6"/>
        <v>-9.9999997473787516E-5</v>
      </c>
      <c r="O36">
        <f t="shared" ca="1" si="4"/>
        <v>-2.1770928554610006E-2</v>
      </c>
      <c r="Q36" s="2">
        <f t="shared" si="5"/>
        <v>27882.851499999997</v>
      </c>
    </row>
    <row r="37" spans="1:32" ht="12.75" customHeight="1">
      <c r="A37" s="67" t="s">
        <v>161</v>
      </c>
      <c r="B37" s="71" t="s">
        <v>65</v>
      </c>
      <c r="C37" s="68">
        <v>42903.379200000003</v>
      </c>
      <c r="D37" s="68" t="s">
        <v>88</v>
      </c>
      <c r="E37">
        <f t="shared" si="0"/>
        <v>51.000129469000775</v>
      </c>
      <c r="F37">
        <f t="shared" si="1"/>
        <v>51</v>
      </c>
      <c r="G37">
        <f t="shared" si="2"/>
        <v>8.7500004156026989E-5</v>
      </c>
      <c r="J37">
        <f t="shared" si="6"/>
        <v>8.7500004156026989E-5</v>
      </c>
      <c r="O37">
        <f t="shared" ca="1" si="4"/>
        <v>-2.1764626118315859E-2</v>
      </c>
      <c r="Q37" s="2">
        <f t="shared" si="5"/>
        <v>27884.879200000003</v>
      </c>
    </row>
    <row r="38" spans="1:32" ht="12.75" customHeight="1">
      <c r="A38" s="67" t="s">
        <v>161</v>
      </c>
      <c r="B38" s="71" t="s">
        <v>64</v>
      </c>
      <c r="C38" s="68">
        <v>42904.3946</v>
      </c>
      <c r="D38" s="68" t="s">
        <v>88</v>
      </c>
      <c r="E38">
        <f t="shared" si="0"/>
        <v>52.502561636491613</v>
      </c>
      <c r="F38">
        <f t="shared" si="1"/>
        <v>52.5</v>
      </c>
      <c r="G38">
        <f t="shared" si="2"/>
        <v>1.7312500058324076E-3</v>
      </c>
      <c r="J38">
        <f t="shared" si="6"/>
        <v>1.7312500058324076E-3</v>
      </c>
      <c r="O38">
        <f t="shared" ca="1" si="4"/>
        <v>-2.176147490016879E-2</v>
      </c>
      <c r="Q38" s="2">
        <f t="shared" si="5"/>
        <v>27885.8946</v>
      </c>
    </row>
    <row r="39" spans="1:32" ht="12.75" customHeight="1">
      <c r="A39" s="67" t="s">
        <v>161</v>
      </c>
      <c r="B39" s="71" t="s">
        <v>65</v>
      </c>
      <c r="C39" s="68">
        <v>42905.406499999997</v>
      </c>
      <c r="D39" s="68" t="s">
        <v>88</v>
      </c>
      <c r="E39">
        <f t="shared" si="0"/>
        <v>53.99981504429703</v>
      </c>
      <c r="F39">
        <f t="shared" si="1"/>
        <v>54</v>
      </c>
      <c r="G39">
        <f t="shared" si="2"/>
        <v>-1.249999986612238E-4</v>
      </c>
      <c r="J39">
        <f t="shared" si="6"/>
        <v>-1.249999986612238E-4</v>
      </c>
      <c r="O39">
        <f t="shared" ca="1" si="4"/>
        <v>-2.1758323682021716E-2</v>
      </c>
      <c r="Q39" s="2">
        <f t="shared" si="5"/>
        <v>27886.906499999997</v>
      </c>
    </row>
    <row r="40" spans="1:32" ht="12.75" customHeight="1">
      <c r="A40" s="67" t="s">
        <v>161</v>
      </c>
      <c r="B40" s="71" t="s">
        <v>65</v>
      </c>
      <c r="C40" s="68">
        <v>42930.413399999998</v>
      </c>
      <c r="D40" s="68" t="s">
        <v>88</v>
      </c>
      <c r="E40">
        <f t="shared" si="0"/>
        <v>91.00116522093019</v>
      </c>
      <c r="F40">
        <f t="shared" si="1"/>
        <v>91</v>
      </c>
      <c r="G40">
        <f t="shared" si="2"/>
        <v>7.8750000102445483E-4</v>
      </c>
      <c r="J40">
        <f t="shared" si="6"/>
        <v>7.8750000102445483E-4</v>
      </c>
      <c r="O40">
        <f t="shared" ca="1" si="4"/>
        <v>-2.1680593634393938E-2</v>
      </c>
      <c r="Q40" s="2">
        <f t="shared" si="5"/>
        <v>27911.913399999998</v>
      </c>
    </row>
    <row r="41" spans="1:32" ht="12.75" customHeight="1">
      <c r="A41" s="67" t="s">
        <v>161</v>
      </c>
      <c r="B41" s="71" t="s">
        <v>65</v>
      </c>
      <c r="C41" s="68">
        <v>42932.439899999998</v>
      </c>
      <c r="D41" s="68" t="s">
        <v>88</v>
      </c>
      <c r="E41">
        <f t="shared" si="0"/>
        <v>93.99966707973492</v>
      </c>
      <c r="F41">
        <f t="shared" si="1"/>
        <v>94</v>
      </c>
      <c r="G41">
        <f t="shared" si="2"/>
        <v>-2.2499999613501132E-4</v>
      </c>
      <c r="J41">
        <f t="shared" si="6"/>
        <v>-2.2499999613501132E-4</v>
      </c>
      <c r="O41">
        <f t="shared" ca="1" si="4"/>
        <v>-2.1674291198099795E-2</v>
      </c>
      <c r="Q41" s="2">
        <f t="shared" si="5"/>
        <v>27913.939899999998</v>
      </c>
    </row>
    <row r="42" spans="1:32" ht="12.75" customHeight="1">
      <c r="A42" s="67" t="s">
        <v>161</v>
      </c>
      <c r="B42" s="71" t="s">
        <v>65</v>
      </c>
      <c r="C42" s="68">
        <v>43247.379399999998</v>
      </c>
      <c r="D42" s="68" t="s">
        <v>88</v>
      </c>
      <c r="E42">
        <f t="shared" si="0"/>
        <v>559.9985203543763</v>
      </c>
      <c r="F42">
        <f t="shared" si="1"/>
        <v>560</v>
      </c>
      <c r="G42">
        <f t="shared" si="2"/>
        <v>-9.9999999656574801E-4</v>
      </c>
      <c r="J42">
        <f t="shared" si="6"/>
        <v>-9.9999999656574801E-4</v>
      </c>
      <c r="O42">
        <f t="shared" ca="1" si="4"/>
        <v>-2.0695312760409396E-2</v>
      </c>
      <c r="Q42" s="2">
        <f t="shared" si="5"/>
        <v>28228.879399999998</v>
      </c>
    </row>
    <row r="43" spans="1:32" ht="12.75" customHeight="1">
      <c r="A43" s="67" t="s">
        <v>161</v>
      </c>
      <c r="B43" s="71" t="s">
        <v>65</v>
      </c>
      <c r="C43" s="68">
        <v>43249.406900000002</v>
      </c>
      <c r="D43" s="68" t="s">
        <v>88</v>
      </c>
      <c r="E43">
        <f t="shared" si="0"/>
        <v>562.99850185881155</v>
      </c>
      <c r="F43">
        <f t="shared" si="1"/>
        <v>563</v>
      </c>
      <c r="G43">
        <f t="shared" si="2"/>
        <v>-1.0124999971594661E-3</v>
      </c>
      <c r="J43">
        <f t="shared" si="6"/>
        <v>-1.0124999971594661E-3</v>
      </c>
      <c r="O43">
        <f t="shared" ca="1" si="4"/>
        <v>-2.0689010324115249E-2</v>
      </c>
      <c r="Q43" s="2">
        <f t="shared" si="5"/>
        <v>28230.906900000002</v>
      </c>
    </row>
    <row r="44" spans="1:32" ht="12.75" customHeight="1">
      <c r="A44" s="67" t="s">
        <v>161</v>
      </c>
      <c r="B44" s="71" t="s">
        <v>64</v>
      </c>
      <c r="C44" s="68">
        <v>43250.420599999998</v>
      </c>
      <c r="D44" s="68" t="s">
        <v>88</v>
      </c>
      <c r="E44">
        <f t="shared" si="0"/>
        <v>564.49841862873905</v>
      </c>
      <c r="F44">
        <f t="shared" si="1"/>
        <v>564.5</v>
      </c>
      <c r="G44">
        <f t="shared" si="2"/>
        <v>-1.068749996193219E-3</v>
      </c>
      <c r="J44">
        <f t="shared" si="6"/>
        <v>-1.068749996193219E-3</v>
      </c>
      <c r="O44">
        <f t="shared" ca="1" si="4"/>
        <v>-2.068585910596818E-2</v>
      </c>
      <c r="Q44" s="2">
        <f t="shared" si="5"/>
        <v>28231.920599999998</v>
      </c>
    </row>
    <row r="45" spans="1:32" ht="12.75" customHeight="1">
      <c r="A45" t="s">
        <v>27</v>
      </c>
      <c r="C45" s="17">
        <v>46807.690999999999</v>
      </c>
      <c r="D45" s="16"/>
      <c r="E45">
        <f t="shared" si="0"/>
        <v>5827.998002478409</v>
      </c>
      <c r="F45">
        <f t="shared" si="1"/>
        <v>5828</v>
      </c>
      <c r="G45">
        <f t="shared" si="2"/>
        <v>-1.3499999986379407E-3</v>
      </c>
      <c r="I45">
        <f>G45</f>
        <v>-1.3499999986379407E-3</v>
      </c>
      <c r="O45">
        <f t="shared" ca="1" si="4"/>
        <v>-9.6282346278921752E-3</v>
      </c>
      <c r="Q45" s="2">
        <f t="shared" si="5"/>
        <v>31789.190999999999</v>
      </c>
      <c r="AB45">
        <v>6</v>
      </c>
      <c r="AD45" t="s">
        <v>26</v>
      </c>
      <c r="AF45" t="s">
        <v>28</v>
      </c>
    </row>
    <row r="46" spans="1:32" ht="12.75" customHeight="1">
      <c r="A46" t="s">
        <v>27</v>
      </c>
      <c r="C46" s="17">
        <v>46851.612999999998</v>
      </c>
      <c r="D46" s="16"/>
      <c r="E46">
        <f t="shared" si="0"/>
        <v>5892.9869976140717</v>
      </c>
      <c r="F46">
        <f t="shared" si="1"/>
        <v>5893</v>
      </c>
      <c r="G46">
        <f t="shared" si="2"/>
        <v>-8.7875000026542693E-3</v>
      </c>
      <c r="I46">
        <f>G46</f>
        <v>-8.7875000026542693E-3</v>
      </c>
      <c r="O46">
        <f t="shared" ca="1" si="4"/>
        <v>-9.4916818415190524E-3</v>
      </c>
      <c r="Q46" s="2">
        <f t="shared" si="5"/>
        <v>31833.112999999998</v>
      </c>
      <c r="AA46" t="s">
        <v>29</v>
      </c>
      <c r="AB46">
        <v>6</v>
      </c>
      <c r="AD46" t="s">
        <v>26</v>
      </c>
      <c r="AF46" t="s">
        <v>28</v>
      </c>
    </row>
    <row r="47" spans="1:32" ht="12.75" customHeight="1">
      <c r="A47" t="s">
        <v>30</v>
      </c>
      <c r="C47" s="17">
        <v>46889.466999999997</v>
      </c>
      <c r="D47" s="16"/>
      <c r="E47">
        <f t="shared" si="0"/>
        <v>5948.9975030980077</v>
      </c>
      <c r="F47">
        <f t="shared" si="1"/>
        <v>5949</v>
      </c>
      <c r="G47">
        <f t="shared" si="2"/>
        <v>-1.6875000001164153E-3</v>
      </c>
      <c r="I47">
        <f>G47</f>
        <v>-1.6875000001164153E-3</v>
      </c>
      <c r="O47">
        <f t="shared" ca="1" si="4"/>
        <v>-9.3740363640283601E-3</v>
      </c>
      <c r="Q47" s="2">
        <f t="shared" si="5"/>
        <v>31870.966999999997</v>
      </c>
      <c r="AA47" t="s">
        <v>29</v>
      </c>
      <c r="AB47">
        <v>5</v>
      </c>
      <c r="AD47" t="s">
        <v>26</v>
      </c>
      <c r="AF47" t="s">
        <v>28</v>
      </c>
    </row>
    <row r="48" spans="1:32" ht="12.75" customHeight="1">
      <c r="A48" t="s">
        <v>31</v>
      </c>
      <c r="C48" s="17">
        <v>46941.502</v>
      </c>
      <c r="D48" s="16"/>
      <c r="E48">
        <f t="shared" si="0"/>
        <v>6025.9908631882709</v>
      </c>
      <c r="F48">
        <f t="shared" si="1"/>
        <v>6026</v>
      </c>
      <c r="G48">
        <f t="shared" si="2"/>
        <v>-6.1749999949824996E-3</v>
      </c>
      <c r="I48">
        <f>G48</f>
        <v>-6.1749999949824996E-3</v>
      </c>
      <c r="O48">
        <f t="shared" ca="1" si="4"/>
        <v>-9.2122738324786589E-3</v>
      </c>
      <c r="Q48" s="2">
        <f t="shared" si="5"/>
        <v>31923.002</v>
      </c>
      <c r="AA48" t="s">
        <v>29</v>
      </c>
      <c r="AB48">
        <v>6</v>
      </c>
      <c r="AD48" t="s">
        <v>26</v>
      </c>
      <c r="AF48" t="s">
        <v>28</v>
      </c>
    </row>
    <row r="49" spans="1:32" ht="12.75" customHeight="1">
      <c r="A49" t="s">
        <v>32</v>
      </c>
      <c r="C49" s="17">
        <v>47095.605000000003</v>
      </c>
      <c r="D49" s="16"/>
      <c r="E49">
        <f t="shared" si="0"/>
        <v>6254.0086929180552</v>
      </c>
      <c r="F49">
        <f t="shared" si="1"/>
        <v>6254</v>
      </c>
      <c r="G49">
        <f t="shared" si="2"/>
        <v>5.8750000098370947E-3</v>
      </c>
      <c r="J49">
        <f>G49</f>
        <v>5.8750000098370947E-3</v>
      </c>
      <c r="O49">
        <f t="shared" ca="1" si="4"/>
        <v>-8.7332886741237001E-3</v>
      </c>
      <c r="Q49" s="2">
        <f t="shared" si="5"/>
        <v>32077.105000000003</v>
      </c>
      <c r="AA49" t="s">
        <v>29</v>
      </c>
      <c r="AF49" t="s">
        <v>33</v>
      </c>
    </row>
    <row r="50" spans="1:32" ht="12.75" customHeight="1">
      <c r="A50" t="s">
        <v>34</v>
      </c>
      <c r="C50" s="17">
        <v>47123.313999999998</v>
      </c>
      <c r="D50" s="16"/>
      <c r="E50">
        <f t="shared" si="0"/>
        <v>6295.0081935376502</v>
      </c>
      <c r="F50">
        <f t="shared" si="1"/>
        <v>6295</v>
      </c>
      <c r="G50">
        <f t="shared" si="2"/>
        <v>5.5375000010826625E-3</v>
      </c>
      <c r="I50">
        <f>G50</f>
        <v>5.5375000010826625E-3</v>
      </c>
      <c r="O50">
        <f t="shared" ca="1" si="4"/>
        <v>-8.647155378103729E-3</v>
      </c>
      <c r="Q50" s="2">
        <f t="shared" si="5"/>
        <v>32104.813999999998</v>
      </c>
      <c r="AA50" t="s">
        <v>29</v>
      </c>
      <c r="AB50">
        <v>6</v>
      </c>
      <c r="AD50" t="s">
        <v>26</v>
      </c>
      <c r="AF50" t="s">
        <v>28</v>
      </c>
    </row>
    <row r="51" spans="1:32" ht="12.75" customHeight="1">
      <c r="A51" t="s">
        <v>35</v>
      </c>
      <c r="C51" s="17">
        <v>47239.55</v>
      </c>
      <c r="D51" s="16"/>
      <c r="E51">
        <f t="shared" si="0"/>
        <v>6466.9962823903761</v>
      </c>
      <c r="F51">
        <f t="shared" si="1"/>
        <v>6467</v>
      </c>
      <c r="G51">
        <f t="shared" si="2"/>
        <v>-2.512499995646067E-3</v>
      </c>
      <c r="I51">
        <f>G51</f>
        <v>-2.512499995646067E-3</v>
      </c>
      <c r="O51">
        <f t="shared" ca="1" si="4"/>
        <v>-8.2858156972394608E-3</v>
      </c>
      <c r="Q51" s="2">
        <f t="shared" si="5"/>
        <v>32221.050000000003</v>
      </c>
      <c r="AA51" t="s">
        <v>29</v>
      </c>
      <c r="AB51">
        <v>6</v>
      </c>
      <c r="AD51" t="s">
        <v>26</v>
      </c>
      <c r="AF51" t="s">
        <v>28</v>
      </c>
    </row>
    <row r="52" spans="1:32" ht="12.75" customHeight="1">
      <c r="A52" t="s">
        <v>32</v>
      </c>
      <c r="C52" s="17">
        <v>47329.432999999997</v>
      </c>
      <c r="D52" s="16"/>
      <c r="E52">
        <f t="shared" si="0"/>
        <v>6599.9912700908135</v>
      </c>
      <c r="F52">
        <f t="shared" si="1"/>
        <v>6600</v>
      </c>
      <c r="G52">
        <f t="shared" si="2"/>
        <v>-5.8999999964726157E-3</v>
      </c>
      <c r="J52">
        <f>G52</f>
        <v>-5.8999999964726157E-3</v>
      </c>
      <c r="O52">
        <f t="shared" ca="1" si="4"/>
        <v>-8.0064076881990673E-3</v>
      </c>
      <c r="Q52" s="2">
        <f t="shared" si="5"/>
        <v>32310.932999999997</v>
      </c>
      <c r="AA52" t="s">
        <v>29</v>
      </c>
      <c r="AF52" t="s">
        <v>33</v>
      </c>
    </row>
    <row r="53" spans="1:32" ht="12.75" customHeight="1">
      <c r="A53" t="s">
        <v>32</v>
      </c>
      <c r="C53" s="17">
        <v>47329.442999999999</v>
      </c>
      <c r="D53" s="16"/>
      <c r="E53">
        <f t="shared" ref="E53:E84" si="7">+(C53-C$7)/C$8</f>
        <v>6600.0060665470655</v>
      </c>
      <c r="F53">
        <f t="shared" ref="F53:F84" si="8">ROUND(2*E53,0)/2</f>
        <v>6600</v>
      </c>
      <c r="G53">
        <f t="shared" ref="G53:G84" si="9">+C53-(C$7+F53*C$8)</f>
        <v>4.1000000055646524E-3</v>
      </c>
      <c r="J53">
        <f>G53</f>
        <v>4.1000000055646524E-3</v>
      </c>
      <c r="O53">
        <f t="shared" ref="O53:O84" ca="1" si="10">+C$11+C$12*F53</f>
        <v>-8.0064076881990673E-3</v>
      </c>
      <c r="Q53" s="2">
        <f t="shared" ref="Q53:Q84" si="11">+C53-15018.5</f>
        <v>32310.942999999999</v>
      </c>
      <c r="AA53" t="s">
        <v>29</v>
      </c>
      <c r="AF53" t="s">
        <v>33</v>
      </c>
    </row>
    <row r="54" spans="1:32" ht="12.75" customHeight="1">
      <c r="A54" t="s">
        <v>36</v>
      </c>
      <c r="C54" s="17">
        <v>47489.623</v>
      </c>
      <c r="D54" s="16"/>
      <c r="E54">
        <f t="shared" si="7"/>
        <v>6837.0157027391979</v>
      </c>
      <c r="F54">
        <f t="shared" si="8"/>
        <v>6837</v>
      </c>
      <c r="G54">
        <f t="shared" si="9"/>
        <v>1.0612500002025627E-2</v>
      </c>
      <c r="I54">
        <f>G54</f>
        <v>1.0612500002025627E-2</v>
      </c>
      <c r="O54">
        <f t="shared" ca="1" si="10"/>
        <v>-7.5085152209616764E-3</v>
      </c>
      <c r="Q54" s="2">
        <f t="shared" si="11"/>
        <v>32471.123</v>
      </c>
      <c r="AA54" t="s">
        <v>29</v>
      </c>
      <c r="AB54">
        <v>6</v>
      </c>
      <c r="AD54" t="s">
        <v>26</v>
      </c>
      <c r="AF54" t="s">
        <v>28</v>
      </c>
    </row>
    <row r="55" spans="1:32" ht="12.75" customHeight="1">
      <c r="A55" t="s">
        <v>37</v>
      </c>
      <c r="C55" s="17">
        <v>47577.470999999998</v>
      </c>
      <c r="D55" s="16"/>
      <c r="E55">
        <f t="shared" si="7"/>
        <v>6966.9996115930244</v>
      </c>
      <c r="F55">
        <f t="shared" si="8"/>
        <v>6967</v>
      </c>
      <c r="G55">
        <f t="shared" si="9"/>
        <v>-2.6249999791616574E-4</v>
      </c>
      <c r="I55">
        <f>G55</f>
        <v>-2.6249999791616574E-4</v>
      </c>
      <c r="O55">
        <f t="shared" ca="1" si="10"/>
        <v>-7.2354096482154275E-3</v>
      </c>
      <c r="Q55" s="2">
        <f t="shared" si="11"/>
        <v>32558.970999999998</v>
      </c>
      <c r="AA55" t="s">
        <v>29</v>
      </c>
      <c r="AB55">
        <v>6</v>
      </c>
      <c r="AD55" t="s">
        <v>26</v>
      </c>
      <c r="AF55" t="s">
        <v>28</v>
      </c>
    </row>
    <row r="56" spans="1:32" ht="12.75" customHeight="1">
      <c r="A56" t="s">
        <v>32</v>
      </c>
      <c r="C56" s="17">
        <v>47592.338000000003</v>
      </c>
      <c r="D56" s="16"/>
      <c r="E56">
        <f t="shared" si="7"/>
        <v>6988.9975030980177</v>
      </c>
      <c r="F56">
        <f t="shared" si="8"/>
        <v>6989</v>
      </c>
      <c r="G56">
        <f t="shared" si="9"/>
        <v>-1.6874999928404577E-3</v>
      </c>
      <c r="J56">
        <f>G56</f>
        <v>-1.6874999928404577E-3</v>
      </c>
      <c r="O56">
        <f t="shared" ca="1" si="10"/>
        <v>-7.1891917820583705E-3</v>
      </c>
      <c r="Q56" s="2">
        <f t="shared" si="11"/>
        <v>32573.838000000003</v>
      </c>
      <c r="AA56" t="s">
        <v>29</v>
      </c>
      <c r="AF56" t="s">
        <v>33</v>
      </c>
    </row>
    <row r="57" spans="1:32" ht="12.75" customHeight="1">
      <c r="A57" t="s">
        <v>37</v>
      </c>
      <c r="C57" s="17">
        <v>47592.341999999997</v>
      </c>
      <c r="D57" s="16"/>
      <c r="E57">
        <f t="shared" si="7"/>
        <v>6989.003421680507</v>
      </c>
      <c r="F57">
        <f t="shared" si="8"/>
        <v>6989</v>
      </c>
      <c r="G57">
        <f t="shared" si="9"/>
        <v>2.3125000006984919E-3</v>
      </c>
      <c r="I57">
        <f>G57</f>
        <v>2.3125000006984919E-3</v>
      </c>
      <c r="O57">
        <f t="shared" ca="1" si="10"/>
        <v>-7.1891917820583705E-3</v>
      </c>
      <c r="Q57" s="2">
        <f t="shared" si="11"/>
        <v>32573.841999999997</v>
      </c>
      <c r="AB57">
        <v>8</v>
      </c>
      <c r="AD57" t="s">
        <v>38</v>
      </c>
      <c r="AF57" t="s">
        <v>28</v>
      </c>
    </row>
    <row r="58" spans="1:32" ht="12.75" customHeight="1">
      <c r="A58" t="s">
        <v>32</v>
      </c>
      <c r="C58" s="17">
        <v>47592.341999999997</v>
      </c>
      <c r="D58" s="16"/>
      <c r="E58">
        <f t="shared" si="7"/>
        <v>6989.003421680507</v>
      </c>
      <c r="F58">
        <f t="shared" si="8"/>
        <v>6989</v>
      </c>
      <c r="G58">
        <f t="shared" si="9"/>
        <v>2.3125000006984919E-3</v>
      </c>
      <c r="J58">
        <f>G58</f>
        <v>2.3125000006984919E-3</v>
      </c>
      <c r="O58">
        <f t="shared" ca="1" si="10"/>
        <v>-7.1891917820583705E-3</v>
      </c>
      <c r="Q58" s="2">
        <f t="shared" si="11"/>
        <v>32573.841999999997</v>
      </c>
      <c r="AA58" t="s">
        <v>29</v>
      </c>
      <c r="AF58" t="s">
        <v>33</v>
      </c>
    </row>
    <row r="59" spans="1:32" ht="12.75" customHeight="1">
      <c r="A59" t="s">
        <v>32</v>
      </c>
      <c r="C59" s="17">
        <v>47673.444000000003</v>
      </c>
      <c r="D59" s="16"/>
      <c r="E59">
        <f t="shared" si="7"/>
        <v>7109.0056411489541</v>
      </c>
      <c r="F59">
        <f t="shared" si="8"/>
        <v>7109</v>
      </c>
      <c r="G59">
        <f t="shared" si="9"/>
        <v>3.8125000064610504E-3</v>
      </c>
      <c r="J59">
        <f>G59</f>
        <v>3.8125000064610504E-3</v>
      </c>
      <c r="O59">
        <f t="shared" ca="1" si="10"/>
        <v>-6.9370943302926018E-3</v>
      </c>
      <c r="Q59" s="2">
        <f t="shared" si="11"/>
        <v>32654.944000000003</v>
      </c>
      <c r="AA59" t="s">
        <v>29</v>
      </c>
      <c r="AF59" t="s">
        <v>33</v>
      </c>
    </row>
    <row r="60" spans="1:32" ht="12.75" customHeight="1">
      <c r="A60" t="s">
        <v>39</v>
      </c>
      <c r="C60" s="17">
        <v>47698.434000000001</v>
      </c>
      <c r="D60" s="16"/>
      <c r="E60">
        <f t="shared" si="7"/>
        <v>7145.9819853145227</v>
      </c>
      <c r="F60">
        <f t="shared" si="8"/>
        <v>7146</v>
      </c>
      <c r="G60">
        <f t="shared" si="9"/>
        <v>-1.2174999996204861E-2</v>
      </c>
      <c r="I60">
        <f>G60</f>
        <v>-1.2174999996204861E-2</v>
      </c>
      <c r="O60">
        <f t="shared" ca="1" si="10"/>
        <v>-6.8593642826648236E-3</v>
      </c>
      <c r="Q60" s="2">
        <f t="shared" si="11"/>
        <v>32679.934000000001</v>
      </c>
      <c r="AA60" t="s">
        <v>29</v>
      </c>
      <c r="AB60">
        <v>6</v>
      </c>
      <c r="AD60" t="s">
        <v>26</v>
      </c>
      <c r="AF60" t="s">
        <v>28</v>
      </c>
    </row>
    <row r="61" spans="1:32" ht="12.75" customHeight="1">
      <c r="A61" t="s">
        <v>40</v>
      </c>
      <c r="C61" s="17">
        <v>47946.478999999999</v>
      </c>
      <c r="D61" s="16"/>
      <c r="E61">
        <f t="shared" si="7"/>
        <v>7513.0006843361052</v>
      </c>
      <c r="F61">
        <f t="shared" si="8"/>
        <v>7513</v>
      </c>
      <c r="G61">
        <f t="shared" si="9"/>
        <v>4.6250000013969839E-4</v>
      </c>
      <c r="I61">
        <f>G61</f>
        <v>4.6250000013969839E-4</v>
      </c>
      <c r="O61">
        <f t="shared" ca="1" si="10"/>
        <v>-6.088366242681182E-3</v>
      </c>
      <c r="Q61" s="2">
        <f t="shared" si="11"/>
        <v>32927.978999999999</v>
      </c>
      <c r="AA61" t="s">
        <v>29</v>
      </c>
      <c r="AB61">
        <v>6</v>
      </c>
      <c r="AD61" t="s">
        <v>26</v>
      </c>
      <c r="AF61" t="s">
        <v>28</v>
      </c>
    </row>
    <row r="62" spans="1:32" ht="12.75" customHeight="1">
      <c r="A62" t="s">
        <v>41</v>
      </c>
      <c r="C62" s="17">
        <v>47967.428</v>
      </c>
      <c r="D62" s="16"/>
      <c r="E62">
        <f t="shared" si="7"/>
        <v>7543.9977805315666</v>
      </c>
      <c r="F62">
        <f t="shared" si="8"/>
        <v>7544</v>
      </c>
      <c r="G62">
        <f t="shared" si="9"/>
        <v>-1.4999999984866008E-3</v>
      </c>
      <c r="J62">
        <f>G62</f>
        <v>-1.4999999984866008E-3</v>
      </c>
      <c r="O62">
        <f t="shared" ca="1" si="10"/>
        <v>-6.023241067641693E-3</v>
      </c>
      <c r="Q62" s="2">
        <f t="shared" si="11"/>
        <v>32948.928</v>
      </c>
      <c r="AA62" t="s">
        <v>29</v>
      </c>
      <c r="AF62" t="s">
        <v>33</v>
      </c>
    </row>
    <row r="63" spans="1:32" ht="12.75" customHeight="1">
      <c r="A63" t="s">
        <v>41</v>
      </c>
      <c r="C63" s="17">
        <v>47967.43</v>
      </c>
      <c r="D63" s="16"/>
      <c r="E63">
        <f t="shared" si="7"/>
        <v>7544.0007398228172</v>
      </c>
      <c r="F63">
        <f t="shared" si="8"/>
        <v>7544</v>
      </c>
      <c r="G63">
        <f t="shared" si="9"/>
        <v>5.0000000192085281E-4</v>
      </c>
      <c r="J63">
        <f>G63</f>
        <v>5.0000000192085281E-4</v>
      </c>
      <c r="O63">
        <f t="shared" ca="1" si="10"/>
        <v>-6.023241067641693E-3</v>
      </c>
      <c r="Q63" s="2">
        <f t="shared" si="11"/>
        <v>32948.93</v>
      </c>
      <c r="AA63" t="s">
        <v>29</v>
      </c>
      <c r="AF63" t="s">
        <v>33</v>
      </c>
    </row>
    <row r="64" spans="1:32" ht="12.75" customHeight="1">
      <c r="A64" t="s">
        <v>42</v>
      </c>
      <c r="C64" s="17">
        <v>48013.392</v>
      </c>
      <c r="D64" s="16"/>
      <c r="E64">
        <f t="shared" si="7"/>
        <v>7612.0082120332218</v>
      </c>
      <c r="F64">
        <f t="shared" si="8"/>
        <v>7612</v>
      </c>
      <c r="G64">
        <f t="shared" si="9"/>
        <v>5.5500000016763806E-3</v>
      </c>
      <c r="I64">
        <f t="shared" ref="I64:I81" si="12">G64</f>
        <v>5.5500000016763806E-3</v>
      </c>
      <c r="O64">
        <f t="shared" ca="1" si="10"/>
        <v>-5.8803858449744222E-3</v>
      </c>
      <c r="Q64" s="2">
        <f t="shared" si="11"/>
        <v>32994.892</v>
      </c>
      <c r="AA64" t="s">
        <v>29</v>
      </c>
      <c r="AB64">
        <v>6</v>
      </c>
      <c r="AD64" t="s">
        <v>38</v>
      </c>
      <c r="AF64" t="s">
        <v>28</v>
      </c>
    </row>
    <row r="65" spans="1:32" ht="12.75" customHeight="1">
      <c r="A65" t="s">
        <v>42</v>
      </c>
      <c r="C65" s="17">
        <v>48015.421000000002</v>
      </c>
      <c r="D65" s="16"/>
      <c r="E65">
        <f t="shared" si="7"/>
        <v>7615.0104130060927</v>
      </c>
      <c r="F65">
        <f t="shared" si="8"/>
        <v>7615</v>
      </c>
      <c r="G65">
        <f t="shared" si="9"/>
        <v>7.0375000068452209E-3</v>
      </c>
      <c r="I65">
        <f t="shared" si="12"/>
        <v>7.0375000068452209E-3</v>
      </c>
      <c r="O65">
        <f t="shared" ca="1" si="10"/>
        <v>-5.8740834086802793E-3</v>
      </c>
      <c r="Q65" s="2">
        <f t="shared" si="11"/>
        <v>32996.921000000002</v>
      </c>
      <c r="AA65" t="s">
        <v>29</v>
      </c>
      <c r="AB65">
        <v>7</v>
      </c>
      <c r="AD65" t="s">
        <v>38</v>
      </c>
      <c r="AF65" t="s">
        <v>28</v>
      </c>
    </row>
    <row r="66" spans="1:32" ht="12.75" customHeight="1">
      <c r="A66" t="s">
        <v>42</v>
      </c>
      <c r="C66" s="17">
        <v>48040.425000000003</v>
      </c>
      <c r="D66" s="16"/>
      <c r="E66">
        <f t="shared" si="7"/>
        <v>7652.0074722104146</v>
      </c>
      <c r="F66">
        <f t="shared" si="8"/>
        <v>7652</v>
      </c>
      <c r="G66">
        <f t="shared" si="9"/>
        <v>5.0500000070314854E-3</v>
      </c>
      <c r="I66">
        <f t="shared" si="12"/>
        <v>5.0500000070314854E-3</v>
      </c>
      <c r="O66">
        <f t="shared" ca="1" si="10"/>
        <v>-5.796353361052501E-3</v>
      </c>
      <c r="Q66" s="2">
        <f t="shared" si="11"/>
        <v>33021.925000000003</v>
      </c>
      <c r="AA66" t="s">
        <v>29</v>
      </c>
      <c r="AB66">
        <v>7</v>
      </c>
      <c r="AD66" t="s">
        <v>38</v>
      </c>
      <c r="AF66" t="s">
        <v>28</v>
      </c>
    </row>
    <row r="67" spans="1:32" ht="12.75" customHeight="1">
      <c r="A67" t="s">
        <v>42</v>
      </c>
      <c r="C67" s="17">
        <v>48042.46</v>
      </c>
      <c r="D67" s="16"/>
      <c r="E67">
        <f t="shared" si="7"/>
        <v>7655.0185510570245</v>
      </c>
      <c r="F67">
        <f t="shared" si="8"/>
        <v>7655</v>
      </c>
      <c r="G67">
        <f t="shared" si="9"/>
        <v>1.2537499998870771E-2</v>
      </c>
      <c r="I67">
        <f t="shared" si="12"/>
        <v>1.2537499998870771E-2</v>
      </c>
      <c r="O67">
        <f t="shared" ca="1" si="10"/>
        <v>-5.7900509247583581E-3</v>
      </c>
      <c r="Q67" s="2">
        <f t="shared" si="11"/>
        <v>33023.96</v>
      </c>
      <c r="AA67" t="s">
        <v>29</v>
      </c>
      <c r="AB67">
        <v>6</v>
      </c>
      <c r="AD67" t="s">
        <v>26</v>
      </c>
      <c r="AF67" t="s">
        <v>28</v>
      </c>
    </row>
    <row r="68" spans="1:32" ht="12.75" customHeight="1">
      <c r="A68" t="s">
        <v>42</v>
      </c>
      <c r="C68" s="17">
        <v>48069.483</v>
      </c>
      <c r="D68" s="16"/>
      <c r="E68">
        <f t="shared" si="7"/>
        <v>7695.0030147779653</v>
      </c>
      <c r="F68">
        <f t="shared" si="8"/>
        <v>7695</v>
      </c>
      <c r="G68">
        <f t="shared" si="9"/>
        <v>2.0375000021886081E-3</v>
      </c>
      <c r="I68">
        <f t="shared" si="12"/>
        <v>2.0375000021886081E-3</v>
      </c>
      <c r="O68">
        <f t="shared" ca="1" si="10"/>
        <v>-5.7060184408364335E-3</v>
      </c>
      <c r="Q68" s="2">
        <f t="shared" si="11"/>
        <v>33050.983</v>
      </c>
      <c r="AA68" t="s">
        <v>29</v>
      </c>
      <c r="AB68">
        <v>7</v>
      </c>
      <c r="AD68" t="s">
        <v>38</v>
      </c>
      <c r="AF68" t="s">
        <v>28</v>
      </c>
    </row>
    <row r="69" spans="1:32" ht="12.75" customHeight="1">
      <c r="A69" t="s">
        <v>43</v>
      </c>
      <c r="C69" s="17">
        <v>48088.411</v>
      </c>
      <c r="D69" s="16"/>
      <c r="E69">
        <f t="shared" si="7"/>
        <v>7723.0097471655581</v>
      </c>
      <c r="F69">
        <f t="shared" si="8"/>
        <v>7723</v>
      </c>
      <c r="G69">
        <f t="shared" si="9"/>
        <v>6.5875000000232831E-3</v>
      </c>
      <c r="I69">
        <f t="shared" si="12"/>
        <v>6.5875000000232831E-3</v>
      </c>
      <c r="O69">
        <f t="shared" ca="1" si="10"/>
        <v>-5.6471957020910873E-3</v>
      </c>
      <c r="Q69" s="2">
        <f t="shared" si="11"/>
        <v>33069.911</v>
      </c>
      <c r="AA69" t="s">
        <v>29</v>
      </c>
      <c r="AB69">
        <v>8</v>
      </c>
      <c r="AD69" t="s">
        <v>38</v>
      </c>
      <c r="AF69" t="s">
        <v>28</v>
      </c>
    </row>
    <row r="70" spans="1:32" ht="12.75" customHeight="1">
      <c r="A70" t="s">
        <v>43</v>
      </c>
      <c r="C70" s="17">
        <v>48113.413999999997</v>
      </c>
      <c r="D70" s="16"/>
      <c r="E70">
        <f t="shared" si="7"/>
        <v>7760.0053267242492</v>
      </c>
      <c r="F70">
        <f t="shared" si="8"/>
        <v>7760</v>
      </c>
      <c r="G70">
        <f t="shared" si="9"/>
        <v>3.6000000036437996E-3</v>
      </c>
      <c r="I70">
        <f t="shared" si="12"/>
        <v>3.6000000036437996E-3</v>
      </c>
      <c r="O70">
        <f t="shared" ca="1" si="10"/>
        <v>-5.5694656544633091E-3</v>
      </c>
      <c r="Q70" s="2">
        <f t="shared" si="11"/>
        <v>33094.913999999997</v>
      </c>
      <c r="AA70" t="s">
        <v>29</v>
      </c>
      <c r="AB70">
        <v>8</v>
      </c>
      <c r="AD70" t="s">
        <v>38</v>
      </c>
      <c r="AF70" t="s">
        <v>28</v>
      </c>
    </row>
    <row r="71" spans="1:32" ht="12.75" customHeight="1">
      <c r="A71" t="s">
        <v>44</v>
      </c>
      <c r="C71" s="17">
        <v>48304.675000000003</v>
      </c>
      <c r="D71" s="16">
        <v>2E-3</v>
      </c>
      <c r="E71">
        <f t="shared" si="7"/>
        <v>8043.0038285830633</v>
      </c>
      <c r="F71">
        <f t="shared" si="8"/>
        <v>8043</v>
      </c>
      <c r="G71">
        <f t="shared" si="9"/>
        <v>2.5875000064843334E-3</v>
      </c>
      <c r="I71">
        <f t="shared" si="12"/>
        <v>2.5875000064843334E-3</v>
      </c>
      <c r="O71">
        <f t="shared" ca="1" si="10"/>
        <v>-4.9749358307157078E-3</v>
      </c>
      <c r="Q71" s="2">
        <f t="shared" si="11"/>
        <v>33286.175000000003</v>
      </c>
      <c r="AA71" t="s">
        <v>29</v>
      </c>
      <c r="AB71">
        <v>6</v>
      </c>
      <c r="AD71" t="s">
        <v>26</v>
      </c>
      <c r="AF71" t="s">
        <v>28</v>
      </c>
    </row>
    <row r="72" spans="1:32" ht="12.75" customHeight="1">
      <c r="A72" t="s">
        <v>44</v>
      </c>
      <c r="C72" s="17">
        <v>48330.356</v>
      </c>
      <c r="D72" s="16"/>
      <c r="E72">
        <f t="shared" si="7"/>
        <v>8081.0026078754181</v>
      </c>
      <c r="F72">
        <f t="shared" si="8"/>
        <v>8081</v>
      </c>
      <c r="G72">
        <f t="shared" si="9"/>
        <v>1.7625000036787242E-3</v>
      </c>
      <c r="I72">
        <f t="shared" si="12"/>
        <v>1.7625000036787242E-3</v>
      </c>
      <c r="O72">
        <f t="shared" ca="1" si="10"/>
        <v>-4.8951049709898796E-3</v>
      </c>
      <c r="Q72" s="2">
        <f t="shared" si="11"/>
        <v>33311.856</v>
      </c>
      <c r="AA72" t="s">
        <v>29</v>
      </c>
      <c r="AB72">
        <v>7</v>
      </c>
      <c r="AD72" t="s">
        <v>38</v>
      </c>
      <c r="AF72" t="s">
        <v>28</v>
      </c>
    </row>
    <row r="73" spans="1:32" ht="12.75" customHeight="1">
      <c r="A73" t="s">
        <v>44</v>
      </c>
      <c r="C73" s="17">
        <v>48357.385999999999</v>
      </c>
      <c r="D73" s="16"/>
      <c r="E73">
        <f t="shared" si="7"/>
        <v>8120.9974291157287</v>
      </c>
      <c r="F73">
        <f t="shared" si="8"/>
        <v>8121</v>
      </c>
      <c r="G73">
        <f t="shared" si="9"/>
        <v>-1.7375000024912879E-3</v>
      </c>
      <c r="I73">
        <f t="shared" si="12"/>
        <v>-1.7375000024912879E-3</v>
      </c>
      <c r="O73">
        <f t="shared" ca="1" si="10"/>
        <v>-4.8110724870679585E-3</v>
      </c>
      <c r="Q73" s="2">
        <f t="shared" si="11"/>
        <v>33338.885999999999</v>
      </c>
      <c r="AA73" t="s">
        <v>29</v>
      </c>
      <c r="AB73">
        <v>8</v>
      </c>
      <c r="AD73" t="s">
        <v>38</v>
      </c>
      <c r="AF73" t="s">
        <v>28</v>
      </c>
    </row>
    <row r="74" spans="1:32" ht="12.75" customHeight="1">
      <c r="A74" t="s">
        <v>44</v>
      </c>
      <c r="C74" s="17">
        <v>48361.446000000004</v>
      </c>
      <c r="D74" s="16"/>
      <c r="E74">
        <f t="shared" si="7"/>
        <v>8127.0047903527202</v>
      </c>
      <c r="F74">
        <f t="shared" si="8"/>
        <v>8127</v>
      </c>
      <c r="G74">
        <f t="shared" si="9"/>
        <v>3.2375000082538463E-3</v>
      </c>
      <c r="I74">
        <f t="shared" si="12"/>
        <v>3.2375000082538463E-3</v>
      </c>
      <c r="O74">
        <f t="shared" ca="1" si="10"/>
        <v>-4.7984676144796692E-3</v>
      </c>
      <c r="Q74" s="2">
        <f t="shared" si="11"/>
        <v>33342.946000000004</v>
      </c>
      <c r="AA74" t="s">
        <v>29</v>
      </c>
      <c r="AB74">
        <v>9</v>
      </c>
      <c r="AD74" t="s">
        <v>38</v>
      </c>
      <c r="AF74" t="s">
        <v>28</v>
      </c>
    </row>
    <row r="75" spans="1:32" ht="12.75" customHeight="1">
      <c r="A75" t="s">
        <v>45</v>
      </c>
      <c r="C75" s="17">
        <v>48405.374000000003</v>
      </c>
      <c r="D75" s="16">
        <v>3.0000000000000001E-3</v>
      </c>
      <c r="E75">
        <f t="shared" si="7"/>
        <v>8192.0026633621346</v>
      </c>
      <c r="F75">
        <f t="shared" si="8"/>
        <v>8192</v>
      </c>
      <c r="G75">
        <f t="shared" si="9"/>
        <v>1.8000000054598786E-3</v>
      </c>
      <c r="I75">
        <f t="shared" si="12"/>
        <v>1.8000000054598786E-3</v>
      </c>
      <c r="O75">
        <f t="shared" ca="1" si="10"/>
        <v>-4.6619148281065448E-3</v>
      </c>
      <c r="Q75" s="2">
        <f t="shared" si="11"/>
        <v>33386.874000000003</v>
      </c>
      <c r="AA75" t="s">
        <v>29</v>
      </c>
      <c r="AB75">
        <v>6</v>
      </c>
      <c r="AD75" t="s">
        <v>26</v>
      </c>
      <c r="AF75" t="s">
        <v>28</v>
      </c>
    </row>
    <row r="76" spans="1:32" ht="12.75" customHeight="1">
      <c r="A76" t="s">
        <v>46</v>
      </c>
      <c r="C76" s="17">
        <v>48680.436000000002</v>
      </c>
      <c r="D76" s="16">
        <v>3.0000000000000001E-3</v>
      </c>
      <c r="E76">
        <f t="shared" si="7"/>
        <v>8598.9969482309061</v>
      </c>
      <c r="F76">
        <f t="shared" si="8"/>
        <v>8599</v>
      </c>
      <c r="G76">
        <f t="shared" si="9"/>
        <v>-2.0624999961000867E-3</v>
      </c>
      <c r="I76">
        <f t="shared" si="12"/>
        <v>-2.0624999961000867E-3</v>
      </c>
      <c r="O76">
        <f t="shared" ca="1" si="10"/>
        <v>-3.8068843042009803E-3</v>
      </c>
      <c r="Q76" s="2">
        <f t="shared" si="11"/>
        <v>33661.936000000002</v>
      </c>
      <c r="AA76" t="s">
        <v>29</v>
      </c>
      <c r="AB76">
        <v>8</v>
      </c>
      <c r="AD76" t="s">
        <v>26</v>
      </c>
      <c r="AF76" t="s">
        <v>28</v>
      </c>
    </row>
    <row r="77" spans="1:32" ht="12.75" customHeight="1">
      <c r="A77" t="s">
        <v>47</v>
      </c>
      <c r="C77" s="17">
        <v>48780.457999999999</v>
      </c>
      <c r="D77" s="16">
        <v>4.0000000000000001E-3</v>
      </c>
      <c r="E77">
        <f t="shared" si="7"/>
        <v>8746.9940629219327</v>
      </c>
      <c r="F77">
        <f t="shared" si="8"/>
        <v>8747</v>
      </c>
      <c r="G77">
        <f t="shared" si="9"/>
        <v>-4.0125000014086254E-3</v>
      </c>
      <c r="I77">
        <f t="shared" si="12"/>
        <v>-4.0125000014086254E-3</v>
      </c>
      <c r="O77">
        <f t="shared" ca="1" si="10"/>
        <v>-3.4959641136898673E-3</v>
      </c>
      <c r="Q77" s="2">
        <f t="shared" si="11"/>
        <v>33761.957999999999</v>
      </c>
      <c r="AA77" t="s">
        <v>29</v>
      </c>
      <c r="AB77">
        <v>6</v>
      </c>
      <c r="AD77" t="s">
        <v>26</v>
      </c>
      <c r="AF77" t="s">
        <v>28</v>
      </c>
    </row>
    <row r="78" spans="1:32" ht="12.75" customHeight="1">
      <c r="A78" t="s">
        <v>48</v>
      </c>
      <c r="C78" s="17">
        <v>48984.538</v>
      </c>
      <c r="D78" s="16">
        <v>5.0000000000000001E-3</v>
      </c>
      <c r="E78">
        <f t="shared" si="7"/>
        <v>9048.9601420459858</v>
      </c>
      <c r="F78">
        <f t="shared" si="8"/>
        <v>9049</v>
      </c>
      <c r="G78">
        <f t="shared" si="9"/>
        <v>-2.6937499998894054E-2</v>
      </c>
      <c r="I78">
        <f t="shared" si="12"/>
        <v>-2.6937499998894054E-2</v>
      </c>
      <c r="O78">
        <f t="shared" ca="1" si="10"/>
        <v>-2.8615188600793519E-3</v>
      </c>
      <c r="Q78" s="2">
        <f t="shared" si="11"/>
        <v>33966.038</v>
      </c>
      <c r="AA78" t="s">
        <v>29</v>
      </c>
      <c r="AB78">
        <v>6</v>
      </c>
      <c r="AD78" t="s">
        <v>26</v>
      </c>
      <c r="AF78" t="s">
        <v>28</v>
      </c>
    </row>
    <row r="79" spans="1:32" ht="12.75" customHeight="1">
      <c r="A79" t="s">
        <v>48</v>
      </c>
      <c r="C79" s="17">
        <v>49066.345999999998</v>
      </c>
      <c r="D79" s="16">
        <v>4.0000000000000001E-3</v>
      </c>
      <c r="E79">
        <f t="shared" si="7"/>
        <v>9170.0069913255793</v>
      </c>
      <c r="F79">
        <f t="shared" si="8"/>
        <v>9170</v>
      </c>
      <c r="G79">
        <f t="shared" si="9"/>
        <v>4.7249999988707714E-3</v>
      </c>
      <c r="I79">
        <f t="shared" si="12"/>
        <v>4.7249999988707714E-3</v>
      </c>
      <c r="O79">
        <f t="shared" ca="1" si="10"/>
        <v>-2.6073205962155351E-3</v>
      </c>
      <c r="Q79" s="2">
        <f t="shared" si="11"/>
        <v>34047.845999999998</v>
      </c>
      <c r="AA79" t="s">
        <v>29</v>
      </c>
      <c r="AB79">
        <v>9</v>
      </c>
      <c r="AD79" t="s">
        <v>38</v>
      </c>
      <c r="AF79" t="s">
        <v>28</v>
      </c>
    </row>
    <row r="80" spans="1:32" ht="12.75" customHeight="1">
      <c r="A80" t="s">
        <v>49</v>
      </c>
      <c r="C80" s="17">
        <v>49097.43</v>
      </c>
      <c r="D80" s="16">
        <v>4.0000000000000001E-3</v>
      </c>
      <c r="E80">
        <f t="shared" si="7"/>
        <v>9216.0002959291305</v>
      </c>
      <c r="F80">
        <f t="shared" si="8"/>
        <v>9216</v>
      </c>
      <c r="G80">
        <f t="shared" si="9"/>
        <v>2.0000000222353265E-4</v>
      </c>
      <c r="I80">
        <f t="shared" si="12"/>
        <v>2.0000000222353265E-4</v>
      </c>
      <c r="O80">
        <f t="shared" ca="1" si="10"/>
        <v>-2.5106832397053247E-3</v>
      </c>
      <c r="Q80" s="2">
        <f t="shared" si="11"/>
        <v>34078.93</v>
      </c>
      <c r="AA80" t="s">
        <v>29</v>
      </c>
      <c r="AB80">
        <v>7</v>
      </c>
      <c r="AD80" t="s">
        <v>38</v>
      </c>
      <c r="AF80" t="s">
        <v>28</v>
      </c>
    </row>
    <row r="81" spans="1:32" ht="12.75" customHeight="1">
      <c r="A81" t="s">
        <v>49</v>
      </c>
      <c r="C81" s="17">
        <v>49147.446000000004</v>
      </c>
      <c r="D81" s="16">
        <v>4.0000000000000001E-3</v>
      </c>
      <c r="E81">
        <f t="shared" si="7"/>
        <v>9290.0062515027748</v>
      </c>
      <c r="F81">
        <f t="shared" si="8"/>
        <v>9290</v>
      </c>
      <c r="G81">
        <f t="shared" si="9"/>
        <v>4.2250000042258762E-3</v>
      </c>
      <c r="I81">
        <f t="shared" si="12"/>
        <v>4.2250000042258762E-3</v>
      </c>
      <c r="O81">
        <f t="shared" ca="1" si="10"/>
        <v>-2.3552231444497682E-3</v>
      </c>
      <c r="Q81" s="2">
        <f t="shared" si="11"/>
        <v>34128.946000000004</v>
      </c>
      <c r="AA81" t="s">
        <v>29</v>
      </c>
      <c r="AB81">
        <v>9</v>
      </c>
      <c r="AD81" t="s">
        <v>38</v>
      </c>
      <c r="AF81" t="s">
        <v>28</v>
      </c>
    </row>
    <row r="82" spans="1:32" ht="12.75" customHeight="1">
      <c r="A82" t="s">
        <v>41</v>
      </c>
      <c r="C82" s="17">
        <v>49151.495999999999</v>
      </c>
      <c r="D82" s="16"/>
      <c r="E82">
        <f t="shared" si="7"/>
        <v>9295.9988162835034</v>
      </c>
      <c r="F82">
        <f t="shared" si="8"/>
        <v>9296</v>
      </c>
      <c r="G82">
        <f t="shared" si="9"/>
        <v>-7.9999999434221536E-4</v>
      </c>
      <c r="J82">
        <f>G82</f>
        <v>-7.9999999434221536E-4</v>
      </c>
      <c r="O82">
        <f t="shared" ca="1" si="10"/>
        <v>-2.3426182718614789E-3</v>
      </c>
      <c r="Q82" s="2">
        <f t="shared" si="11"/>
        <v>34132.995999999999</v>
      </c>
      <c r="AA82" t="s">
        <v>29</v>
      </c>
      <c r="AF82" t="s">
        <v>33</v>
      </c>
    </row>
    <row r="83" spans="1:32" ht="12.75" customHeight="1">
      <c r="A83" t="s">
        <v>49</v>
      </c>
      <c r="C83" s="17">
        <v>49172.45</v>
      </c>
      <c r="D83" s="16">
        <v>6.0000000000000001E-3</v>
      </c>
      <c r="E83">
        <f t="shared" si="7"/>
        <v>9327.0033107070849</v>
      </c>
      <c r="F83">
        <f t="shared" si="8"/>
        <v>9327</v>
      </c>
      <c r="G83">
        <f t="shared" si="9"/>
        <v>2.2374999971361831E-3</v>
      </c>
      <c r="I83">
        <f t="shared" ref="I83:I95" si="13">G83</f>
        <v>2.2374999971361831E-3</v>
      </c>
      <c r="O83">
        <f t="shared" ca="1" si="10"/>
        <v>-2.2774930968219899E-3</v>
      </c>
      <c r="Q83" s="2">
        <f t="shared" si="11"/>
        <v>34153.949999999997</v>
      </c>
      <c r="AA83" t="s">
        <v>29</v>
      </c>
      <c r="AB83">
        <v>9</v>
      </c>
      <c r="AD83" t="s">
        <v>38</v>
      </c>
      <c r="AF83" t="s">
        <v>28</v>
      </c>
    </row>
    <row r="84" spans="1:32" ht="12.75" customHeight="1">
      <c r="A84" t="s">
        <v>50</v>
      </c>
      <c r="C84" s="17">
        <v>49236.652999999998</v>
      </c>
      <c r="D84" s="16">
        <v>8.9999999999999993E-3</v>
      </c>
      <c r="E84">
        <f t="shared" si="7"/>
        <v>9422.0009987607991</v>
      </c>
      <c r="F84">
        <f t="shared" si="8"/>
        <v>9422</v>
      </c>
      <c r="G84">
        <f t="shared" si="9"/>
        <v>6.7500000295694917E-4</v>
      </c>
      <c r="I84">
        <f t="shared" si="13"/>
        <v>6.7500000295694917E-4</v>
      </c>
      <c r="O84">
        <f t="shared" ca="1" si="10"/>
        <v>-2.0779159475074228E-3</v>
      </c>
      <c r="Q84" s="2">
        <f t="shared" si="11"/>
        <v>34218.152999999998</v>
      </c>
      <c r="AA84" t="s">
        <v>29</v>
      </c>
      <c r="AB84">
        <v>8</v>
      </c>
      <c r="AD84" t="s">
        <v>26</v>
      </c>
      <c r="AF84" t="s">
        <v>28</v>
      </c>
    </row>
    <row r="85" spans="1:32" ht="12.75" customHeight="1">
      <c r="A85" t="s">
        <v>51</v>
      </c>
      <c r="C85" s="17">
        <v>49387.366000000002</v>
      </c>
      <c r="D85" s="16"/>
      <c r="E85">
        <f t="shared" ref="E85:E116" si="14">+(C85-C$7)/C$8</f>
        <v>9645.0028298222642</v>
      </c>
      <c r="F85">
        <f t="shared" ref="F85:F116" si="15">ROUND(2*E85,0)/2</f>
        <v>9645</v>
      </c>
      <c r="G85">
        <f t="shared" ref="G85:G110" si="16">+C85-(C$7+F85*C$8)</f>
        <v>1.9125000035273843E-3</v>
      </c>
      <c r="I85">
        <f t="shared" si="13"/>
        <v>1.9125000035273843E-3</v>
      </c>
      <c r="O85">
        <f t="shared" ref="O85:O116" ca="1" si="17">+C$11+C$12*F85</f>
        <v>-1.6094348496427033E-3</v>
      </c>
      <c r="Q85" s="2">
        <f t="shared" ref="Q85:Q116" si="18">+C85-15018.5</f>
        <v>34368.866000000002</v>
      </c>
      <c r="AA85" t="s">
        <v>29</v>
      </c>
      <c r="AB85">
        <v>5</v>
      </c>
      <c r="AD85" t="s">
        <v>26</v>
      </c>
      <c r="AF85" t="s">
        <v>28</v>
      </c>
    </row>
    <row r="86" spans="1:32" ht="12.75" customHeight="1">
      <c r="A86" t="s">
        <v>52</v>
      </c>
      <c r="C86" s="17">
        <v>49537.398000000001</v>
      </c>
      <c r="D86" s="16">
        <v>5.0000000000000001E-3</v>
      </c>
      <c r="E86">
        <f t="shared" si="14"/>
        <v>9866.9970222131851</v>
      </c>
      <c r="F86">
        <f t="shared" si="15"/>
        <v>9867</v>
      </c>
      <c r="G86">
        <f t="shared" si="16"/>
        <v>-2.0124999937252142E-3</v>
      </c>
      <c r="I86">
        <f t="shared" si="13"/>
        <v>-2.0124999937252142E-3</v>
      </c>
      <c r="O86">
        <f t="shared" ca="1" si="17"/>
        <v>-1.1430545638760337E-3</v>
      </c>
      <c r="Q86" s="2">
        <f t="shared" si="18"/>
        <v>34518.898000000001</v>
      </c>
      <c r="AA86" t="s">
        <v>29</v>
      </c>
      <c r="AB86">
        <v>8</v>
      </c>
      <c r="AD86" t="s">
        <v>38</v>
      </c>
      <c r="AF86" t="s">
        <v>28</v>
      </c>
    </row>
    <row r="87" spans="1:32" ht="12.75" customHeight="1">
      <c r="A87" t="s">
        <v>52</v>
      </c>
      <c r="C87" s="17">
        <v>49564.434000000001</v>
      </c>
      <c r="D87" s="16">
        <v>5.0000000000000001E-3</v>
      </c>
      <c r="E87">
        <f t="shared" si="14"/>
        <v>9907.0007213272474</v>
      </c>
      <c r="F87">
        <f t="shared" si="15"/>
        <v>9907</v>
      </c>
      <c r="G87">
        <f t="shared" si="16"/>
        <v>4.8750000132713467E-4</v>
      </c>
      <c r="I87">
        <f t="shared" si="13"/>
        <v>4.8750000132713467E-4</v>
      </c>
      <c r="O87">
        <f t="shared" ca="1" si="17"/>
        <v>-1.059022079954109E-3</v>
      </c>
      <c r="Q87" s="2">
        <f t="shared" si="18"/>
        <v>34545.934000000001</v>
      </c>
      <c r="AA87" t="s">
        <v>29</v>
      </c>
      <c r="AB87">
        <v>7</v>
      </c>
      <c r="AD87" t="s">
        <v>38</v>
      </c>
      <c r="AF87" t="s">
        <v>28</v>
      </c>
    </row>
    <row r="88" spans="1:32" ht="12.75" customHeight="1">
      <c r="A88" t="s">
        <v>52</v>
      </c>
      <c r="C88" s="17">
        <v>49630.646000000001</v>
      </c>
      <c r="D88" s="16">
        <v>8.9999999999999993E-3</v>
      </c>
      <c r="E88">
        <f t="shared" si="14"/>
        <v>10004.971017441329</v>
      </c>
      <c r="F88">
        <f t="shared" si="15"/>
        <v>10005</v>
      </c>
      <c r="G88">
        <f t="shared" si="16"/>
        <v>-1.9587499999033753E-2</v>
      </c>
      <c r="I88">
        <f t="shared" si="13"/>
        <v>-1.9587499999033753E-2</v>
      </c>
      <c r="O88">
        <f t="shared" ca="1" si="17"/>
        <v>-8.5314249434539913E-4</v>
      </c>
      <c r="Q88" s="2">
        <f t="shared" si="18"/>
        <v>34612.146000000001</v>
      </c>
      <c r="AA88" t="s">
        <v>29</v>
      </c>
      <c r="AB88">
        <v>6</v>
      </c>
      <c r="AD88" t="s">
        <v>26</v>
      </c>
      <c r="AF88" t="s">
        <v>28</v>
      </c>
    </row>
    <row r="89" spans="1:32" ht="12.75" customHeight="1">
      <c r="A89" t="s">
        <v>53</v>
      </c>
      <c r="C89" s="17">
        <v>49701.629000000001</v>
      </c>
      <c r="D89" s="16">
        <v>4.0000000000000001E-3</v>
      </c>
      <c r="E89">
        <f t="shared" si="14"/>
        <v>10110.000702831678</v>
      </c>
      <c r="F89">
        <f t="shared" si="15"/>
        <v>10110</v>
      </c>
      <c r="G89">
        <f t="shared" si="16"/>
        <v>4.7500000073341653E-4</v>
      </c>
      <c r="I89">
        <f t="shared" si="13"/>
        <v>4.7500000073341653E-4</v>
      </c>
      <c r="O89">
        <f t="shared" ca="1" si="17"/>
        <v>-6.3255722405035006E-4</v>
      </c>
      <c r="Q89" s="2">
        <f t="shared" si="18"/>
        <v>34683.129000000001</v>
      </c>
      <c r="AA89" t="s">
        <v>29</v>
      </c>
      <c r="AB89">
        <v>6</v>
      </c>
      <c r="AD89" t="s">
        <v>26</v>
      </c>
      <c r="AF89" t="s">
        <v>28</v>
      </c>
    </row>
    <row r="90" spans="1:32" ht="12.75" customHeight="1">
      <c r="A90" t="s">
        <v>53</v>
      </c>
      <c r="C90" s="17">
        <v>49779.351999999999</v>
      </c>
      <c r="D90" s="16">
        <v>4.0000000000000001E-3</v>
      </c>
      <c r="E90">
        <f t="shared" si="14"/>
        <v>10225.003199733666</v>
      </c>
      <c r="F90">
        <f t="shared" si="15"/>
        <v>10225</v>
      </c>
      <c r="G90">
        <f t="shared" si="16"/>
        <v>2.1625000008498318E-3</v>
      </c>
      <c r="I90">
        <f t="shared" si="13"/>
        <v>2.1625000008498318E-3</v>
      </c>
      <c r="O90">
        <f t="shared" ca="1" si="17"/>
        <v>-3.9096383277482244E-4</v>
      </c>
      <c r="Q90" s="2">
        <f t="shared" si="18"/>
        <v>34760.851999999999</v>
      </c>
      <c r="AA90" t="s">
        <v>29</v>
      </c>
      <c r="AB90">
        <v>9</v>
      </c>
      <c r="AD90" t="s">
        <v>38</v>
      </c>
      <c r="AF90" t="s">
        <v>28</v>
      </c>
    </row>
    <row r="91" spans="1:32" ht="12.75" customHeight="1">
      <c r="A91" t="s">
        <v>54</v>
      </c>
      <c r="C91" s="17">
        <v>50044.284</v>
      </c>
      <c r="D91" s="16">
        <v>4.0000000000000001E-3</v>
      </c>
      <c r="E91">
        <f t="shared" si="14"/>
        <v>10617.008674422479</v>
      </c>
      <c r="F91">
        <f t="shared" si="15"/>
        <v>10617</v>
      </c>
      <c r="G91">
        <f t="shared" si="16"/>
        <v>5.8625000019674189E-3</v>
      </c>
      <c r="I91">
        <f t="shared" si="13"/>
        <v>5.8625000019674189E-3</v>
      </c>
      <c r="O91">
        <f t="shared" ca="1" si="17"/>
        <v>4.3255450966001724E-4</v>
      </c>
      <c r="Q91" s="2">
        <f t="shared" si="18"/>
        <v>35025.784</v>
      </c>
      <c r="AB91">
        <v>5</v>
      </c>
      <c r="AD91" t="s">
        <v>26</v>
      </c>
      <c r="AF91" t="s">
        <v>28</v>
      </c>
    </row>
    <row r="92" spans="1:32" ht="12.75" customHeight="1">
      <c r="A92" t="s">
        <v>54</v>
      </c>
      <c r="C92" s="17">
        <v>50152.413999999997</v>
      </c>
      <c r="D92" s="16">
        <v>4.0000000000000001E-3</v>
      </c>
      <c r="E92">
        <f t="shared" si="14"/>
        <v>10777.002755839976</v>
      </c>
      <c r="F92">
        <f t="shared" si="15"/>
        <v>10777</v>
      </c>
      <c r="G92">
        <f t="shared" si="16"/>
        <v>1.8625000011525117E-3</v>
      </c>
      <c r="I92">
        <f t="shared" si="13"/>
        <v>1.8625000011525117E-3</v>
      </c>
      <c r="O92">
        <f t="shared" ca="1" si="17"/>
        <v>7.6868444534770874E-4</v>
      </c>
      <c r="Q92" s="2">
        <f t="shared" si="18"/>
        <v>35133.913999999997</v>
      </c>
      <c r="AB92">
        <v>7</v>
      </c>
      <c r="AD92" t="s">
        <v>38</v>
      </c>
      <c r="AF92" t="s">
        <v>28</v>
      </c>
    </row>
    <row r="93" spans="1:32" ht="12.75" customHeight="1">
      <c r="A93" t="s">
        <v>55</v>
      </c>
      <c r="C93" s="17">
        <v>50250.415000000001</v>
      </c>
      <c r="D93" s="16">
        <v>4.0000000000000001E-3</v>
      </c>
      <c r="E93">
        <f t="shared" si="14"/>
        <v>10922.009506723145</v>
      </c>
      <c r="F93">
        <f t="shared" si="15"/>
        <v>10922</v>
      </c>
      <c r="G93">
        <f t="shared" si="16"/>
        <v>6.4250000068568625E-3</v>
      </c>
      <c r="I93">
        <f t="shared" si="13"/>
        <v>6.4250000068568625E-3</v>
      </c>
      <c r="O93">
        <f t="shared" ca="1" si="17"/>
        <v>1.073302199564679E-3</v>
      </c>
      <c r="Q93" s="2">
        <f t="shared" si="18"/>
        <v>35231.915000000001</v>
      </c>
      <c r="AA93" t="s">
        <v>29</v>
      </c>
      <c r="AB93">
        <v>7</v>
      </c>
      <c r="AD93" t="s">
        <v>38</v>
      </c>
      <c r="AF93" t="s">
        <v>28</v>
      </c>
    </row>
    <row r="94" spans="1:32" ht="12.75" customHeight="1">
      <c r="A94" t="s">
        <v>56</v>
      </c>
      <c r="C94" s="17">
        <v>50300.417999999998</v>
      </c>
      <c r="D94" s="16">
        <v>5.0000000000000001E-3</v>
      </c>
      <c r="E94">
        <f t="shared" si="14"/>
        <v>10995.996226903659</v>
      </c>
      <c r="F94">
        <f t="shared" si="15"/>
        <v>10996</v>
      </c>
      <c r="G94">
        <f t="shared" si="16"/>
        <v>-2.5499999974272214E-3</v>
      </c>
      <c r="I94">
        <f t="shared" si="13"/>
        <v>-2.5499999974272214E-3</v>
      </c>
      <c r="O94">
        <f t="shared" ca="1" si="17"/>
        <v>1.2287622948202355E-3</v>
      </c>
      <c r="Q94" s="2">
        <f t="shared" si="18"/>
        <v>35281.917999999998</v>
      </c>
      <c r="AA94" t="s">
        <v>29</v>
      </c>
      <c r="AB94">
        <v>7</v>
      </c>
      <c r="AD94" t="s">
        <v>38</v>
      </c>
      <c r="AF94" t="s">
        <v>28</v>
      </c>
    </row>
    <row r="95" spans="1:32" ht="12.75" customHeight="1">
      <c r="A95" t="s">
        <v>56</v>
      </c>
      <c r="C95" s="17">
        <v>50343.659</v>
      </c>
      <c r="D95" s="16">
        <v>8.0000000000000002E-3</v>
      </c>
      <c r="E95">
        <f t="shared" si="14"/>
        <v>11059.977583368787</v>
      </c>
      <c r="F95">
        <f t="shared" si="15"/>
        <v>11060</v>
      </c>
      <c r="G95">
        <f t="shared" si="16"/>
        <v>-1.5149999999266583E-2</v>
      </c>
      <c r="I95">
        <f t="shared" si="13"/>
        <v>-1.5149999999266583E-2</v>
      </c>
      <c r="O95">
        <f t="shared" ca="1" si="17"/>
        <v>1.3632142690953135E-3</v>
      </c>
      <c r="Q95" s="2">
        <f t="shared" si="18"/>
        <v>35325.159</v>
      </c>
      <c r="AA95" t="s">
        <v>29</v>
      </c>
      <c r="AB95">
        <v>4</v>
      </c>
      <c r="AD95" t="s">
        <v>26</v>
      </c>
      <c r="AF95" t="s">
        <v>28</v>
      </c>
    </row>
    <row r="96" spans="1:32" ht="12.75" customHeight="1">
      <c r="A96" s="67" t="s">
        <v>339</v>
      </c>
      <c r="B96" s="71" t="s">
        <v>65</v>
      </c>
      <c r="C96" s="68">
        <v>50515.335400000004</v>
      </c>
      <c r="D96" s="68" t="s">
        <v>88</v>
      </c>
      <c r="E96">
        <f t="shared" si="14"/>
        <v>11313.997817522713</v>
      </c>
      <c r="F96">
        <f t="shared" si="15"/>
        <v>11314</v>
      </c>
      <c r="G96">
        <f t="shared" si="16"/>
        <v>-1.4749999900232069E-3</v>
      </c>
      <c r="J96">
        <f>G96</f>
        <v>-1.4749999900232069E-3</v>
      </c>
      <c r="O96">
        <f t="shared" ca="1" si="17"/>
        <v>1.8968205419995221E-3</v>
      </c>
      <c r="Q96" s="2">
        <f t="shared" si="18"/>
        <v>35496.835400000004</v>
      </c>
    </row>
    <row r="97" spans="1:32" ht="12.75" customHeight="1">
      <c r="A97" t="s">
        <v>57</v>
      </c>
      <c r="C97" s="17">
        <v>50517.366999999998</v>
      </c>
      <c r="D97" s="16">
        <v>4.0000000000000001E-3</v>
      </c>
      <c r="E97">
        <f t="shared" si="14"/>
        <v>11317.003865574197</v>
      </c>
      <c r="F97">
        <f t="shared" si="15"/>
        <v>11317</v>
      </c>
      <c r="G97">
        <f t="shared" si="16"/>
        <v>2.6125000003958121E-3</v>
      </c>
      <c r="I97">
        <f t="shared" ref="I97:I103" si="19">G97</f>
        <v>2.6125000003958121E-3</v>
      </c>
      <c r="O97">
        <f t="shared" ca="1" si="17"/>
        <v>1.903122978293665E-3</v>
      </c>
      <c r="Q97" s="2">
        <f t="shared" si="18"/>
        <v>35498.866999999998</v>
      </c>
      <c r="AA97" t="s">
        <v>29</v>
      </c>
      <c r="AB97">
        <v>7</v>
      </c>
      <c r="AD97" t="s">
        <v>38</v>
      </c>
      <c r="AF97" t="s">
        <v>28</v>
      </c>
    </row>
    <row r="98" spans="1:32" ht="12.75" customHeight="1">
      <c r="A98" t="s">
        <v>58</v>
      </c>
      <c r="C98" s="17">
        <v>50540.34</v>
      </c>
      <c r="D98" s="16">
        <v>3.0000000000000001E-3</v>
      </c>
      <c r="E98">
        <f t="shared" si="14"/>
        <v>11350.995764514399</v>
      </c>
      <c r="F98">
        <f t="shared" si="15"/>
        <v>11351</v>
      </c>
      <c r="G98">
        <f t="shared" si="16"/>
        <v>-2.8624999977182597E-3</v>
      </c>
      <c r="I98">
        <f t="shared" si="19"/>
        <v>-2.8624999977182597E-3</v>
      </c>
      <c r="O98">
        <f t="shared" ca="1" si="17"/>
        <v>1.9745505896273004E-3</v>
      </c>
      <c r="Q98" s="2">
        <f t="shared" si="18"/>
        <v>35521.839999999997</v>
      </c>
      <c r="AA98" t="s">
        <v>29</v>
      </c>
      <c r="AB98">
        <v>5</v>
      </c>
      <c r="AD98" t="s">
        <v>26</v>
      </c>
      <c r="AF98" t="s">
        <v>28</v>
      </c>
    </row>
    <row r="99" spans="1:32" ht="12.75" customHeight="1">
      <c r="A99" s="35" t="s">
        <v>58</v>
      </c>
      <c r="B99" s="36"/>
      <c r="C99" s="37">
        <v>50546.430999999997</v>
      </c>
      <c r="D99" s="38">
        <v>4.0000000000000001E-3</v>
      </c>
      <c r="E99" s="35">
        <f t="shared" si="14"/>
        <v>11360.0082860155</v>
      </c>
      <c r="F99" s="35">
        <f t="shared" si="15"/>
        <v>11360</v>
      </c>
      <c r="G99" s="35">
        <f t="shared" si="16"/>
        <v>5.5999999967752956E-3</v>
      </c>
      <c r="H99" s="35"/>
      <c r="I99">
        <f t="shared" si="19"/>
        <v>5.5999999967752956E-3</v>
      </c>
      <c r="O99">
        <f t="shared" ca="1" si="17"/>
        <v>1.9934578985097325E-3</v>
      </c>
      <c r="Q99" s="2">
        <f t="shared" si="18"/>
        <v>35527.930999999997</v>
      </c>
      <c r="AA99" t="s">
        <v>29</v>
      </c>
      <c r="AB99">
        <v>7</v>
      </c>
      <c r="AD99" t="s">
        <v>38</v>
      </c>
      <c r="AF99" t="s">
        <v>28</v>
      </c>
    </row>
    <row r="100" spans="1:32" ht="12.75" customHeight="1">
      <c r="A100" s="35" t="s">
        <v>58</v>
      </c>
      <c r="B100" s="36"/>
      <c r="C100" s="37">
        <v>50571.428999999996</v>
      </c>
      <c r="D100" s="38">
        <v>6.0000000000000001E-3</v>
      </c>
      <c r="E100" s="35">
        <f t="shared" si="14"/>
        <v>11396.996467346069</v>
      </c>
      <c r="F100" s="35">
        <f t="shared" si="15"/>
        <v>11397</v>
      </c>
      <c r="G100" s="35">
        <f t="shared" si="16"/>
        <v>-2.3874999969848432E-3</v>
      </c>
      <c r="H100" s="35"/>
      <c r="I100">
        <f t="shared" si="19"/>
        <v>-2.3874999969848432E-3</v>
      </c>
      <c r="O100">
        <f t="shared" ca="1" si="17"/>
        <v>2.0711879461375107E-3</v>
      </c>
      <c r="Q100" s="2">
        <f t="shared" si="18"/>
        <v>35552.928999999996</v>
      </c>
      <c r="AA100" t="s">
        <v>29</v>
      </c>
      <c r="AB100">
        <v>13</v>
      </c>
      <c r="AD100" t="s">
        <v>38</v>
      </c>
      <c r="AF100" t="s">
        <v>28</v>
      </c>
    </row>
    <row r="101" spans="1:32" ht="12.75" customHeight="1">
      <c r="A101" s="35" t="s">
        <v>58</v>
      </c>
      <c r="B101" s="36"/>
      <c r="C101" s="37">
        <v>50598.466</v>
      </c>
      <c r="D101" s="38">
        <v>4.0000000000000001E-3</v>
      </c>
      <c r="E101" s="35">
        <f t="shared" si="14"/>
        <v>11437.001646105762</v>
      </c>
      <c r="F101" s="35">
        <f t="shared" si="15"/>
        <v>11437</v>
      </c>
      <c r="G101" s="35">
        <f t="shared" si="16"/>
        <v>1.1125000019092113E-3</v>
      </c>
      <c r="H101" s="35"/>
      <c r="I101">
        <f t="shared" si="19"/>
        <v>1.1125000019092113E-3</v>
      </c>
      <c r="O101">
        <f t="shared" ca="1" si="17"/>
        <v>2.1552204300594353E-3</v>
      </c>
      <c r="Q101" s="2">
        <f t="shared" si="18"/>
        <v>35579.966</v>
      </c>
      <c r="AA101" t="s">
        <v>29</v>
      </c>
      <c r="AB101">
        <v>10</v>
      </c>
      <c r="AD101" t="s">
        <v>38</v>
      </c>
      <c r="AF101" t="s">
        <v>28</v>
      </c>
    </row>
    <row r="102" spans="1:32" ht="12.75" customHeight="1">
      <c r="A102" s="35" t="s">
        <v>59</v>
      </c>
      <c r="B102" s="36"/>
      <c r="C102" s="37">
        <v>50750.538999999997</v>
      </c>
      <c r="D102" s="38">
        <v>6.0000000000000001E-3</v>
      </c>
      <c r="E102" s="35">
        <f t="shared" si="14"/>
        <v>11662.015795217045</v>
      </c>
      <c r="F102" s="35">
        <f t="shared" si="15"/>
        <v>11662</v>
      </c>
      <c r="G102" s="35">
        <f t="shared" si="16"/>
        <v>1.067499999771826E-2</v>
      </c>
      <c r="H102" s="35"/>
      <c r="I102">
        <f t="shared" si="19"/>
        <v>1.067499999771826E-2</v>
      </c>
      <c r="O102">
        <f t="shared" ca="1" si="17"/>
        <v>2.6279031521202478E-3</v>
      </c>
      <c r="Q102" s="2">
        <f t="shared" si="18"/>
        <v>35732.038999999997</v>
      </c>
      <c r="AA102" t="s">
        <v>29</v>
      </c>
      <c r="AB102">
        <v>5</v>
      </c>
      <c r="AD102" t="s">
        <v>26</v>
      </c>
      <c r="AF102" t="s">
        <v>28</v>
      </c>
    </row>
    <row r="103" spans="1:32" ht="12.75" customHeight="1">
      <c r="A103" s="35" t="s">
        <v>60</v>
      </c>
      <c r="B103" s="36"/>
      <c r="C103" s="37">
        <v>50855.285000000003</v>
      </c>
      <c r="D103" s="38">
        <v>4.0000000000000001E-3</v>
      </c>
      <c r="E103" s="35">
        <f t="shared" si="14"/>
        <v>11817.002755839985</v>
      </c>
      <c r="F103" s="35">
        <f t="shared" si="15"/>
        <v>11817</v>
      </c>
      <c r="G103" s="35">
        <f t="shared" si="16"/>
        <v>1.8625000084284693E-3</v>
      </c>
      <c r="H103" s="35"/>
      <c r="I103">
        <f t="shared" si="19"/>
        <v>1.8625000084284693E-3</v>
      </c>
      <c r="O103">
        <f t="shared" ca="1" si="17"/>
        <v>2.9535290273177001E-3</v>
      </c>
      <c r="Q103" s="2">
        <f t="shared" si="18"/>
        <v>35836.785000000003</v>
      </c>
      <c r="AA103" t="s">
        <v>29</v>
      </c>
      <c r="AB103">
        <v>6</v>
      </c>
      <c r="AD103" t="s">
        <v>26</v>
      </c>
      <c r="AF103" t="s">
        <v>28</v>
      </c>
    </row>
    <row r="104" spans="1:32" ht="12.75" customHeight="1">
      <c r="A104" s="35" t="s">
        <v>67</v>
      </c>
      <c r="B104" s="36"/>
      <c r="C104" s="38">
        <v>50919.490299999998</v>
      </c>
      <c r="D104" s="38">
        <v>8.3000000000000001E-3</v>
      </c>
      <c r="E104" s="35">
        <f t="shared" si="14"/>
        <v>11912.003847078626</v>
      </c>
      <c r="F104" s="35">
        <f t="shared" si="15"/>
        <v>11912</v>
      </c>
      <c r="G104" s="35">
        <f t="shared" si="16"/>
        <v>2.599999999802094E-3</v>
      </c>
      <c r="H104" s="35"/>
      <c r="K104">
        <f>G104</f>
        <v>2.599999999802094E-3</v>
      </c>
      <c r="O104">
        <f t="shared" ca="1" si="17"/>
        <v>3.1531061766322671E-3</v>
      </c>
      <c r="Q104" s="2">
        <f t="shared" si="18"/>
        <v>35900.990299999998</v>
      </c>
      <c r="R104" t="s">
        <v>104</v>
      </c>
    </row>
    <row r="105" spans="1:32" ht="12.75" customHeight="1">
      <c r="A105" s="67" t="s">
        <v>365</v>
      </c>
      <c r="B105" s="71" t="s">
        <v>65</v>
      </c>
      <c r="C105" s="68">
        <v>51075.616000000002</v>
      </c>
      <c r="D105" s="68" t="s">
        <v>88</v>
      </c>
      <c r="E105">
        <f t="shared" si="14"/>
        <v>12143.014556013843</v>
      </c>
      <c r="F105">
        <f t="shared" si="15"/>
        <v>12143</v>
      </c>
      <c r="G105">
        <f t="shared" si="16"/>
        <v>9.8375000015948899E-3</v>
      </c>
      <c r="I105">
        <f>G105</f>
        <v>9.8375000015948899E-3</v>
      </c>
      <c r="O105">
        <f t="shared" ca="1" si="17"/>
        <v>3.6383937712813688E-3</v>
      </c>
      <c r="Q105" s="2">
        <f t="shared" si="18"/>
        <v>36057.116000000002</v>
      </c>
    </row>
    <row r="106" spans="1:32" ht="12.75" customHeight="1">
      <c r="A106" s="35" t="s">
        <v>68</v>
      </c>
      <c r="B106" s="36"/>
      <c r="C106" s="38">
        <v>51253.353499999997</v>
      </c>
      <c r="D106" s="38">
        <v>1E-4</v>
      </c>
      <c r="E106" s="35">
        <f t="shared" si="14"/>
        <v>12406.003070264673</v>
      </c>
      <c r="F106" s="35">
        <f t="shared" si="15"/>
        <v>12406</v>
      </c>
      <c r="G106" s="35">
        <f t="shared" si="16"/>
        <v>2.0749999966938049E-3</v>
      </c>
      <c r="H106" s="35"/>
      <c r="J106">
        <f>G106</f>
        <v>2.0749999966938049E-3</v>
      </c>
      <c r="O106">
        <f t="shared" ca="1" si="17"/>
        <v>4.1909073530680095E-3</v>
      </c>
      <c r="Q106" s="2">
        <f t="shared" si="18"/>
        <v>36234.853499999997</v>
      </c>
      <c r="R106" t="s">
        <v>106</v>
      </c>
    </row>
    <row r="107" spans="1:32" ht="12.75" customHeight="1">
      <c r="A107" s="35" t="s">
        <v>62</v>
      </c>
      <c r="B107" s="36"/>
      <c r="C107" s="37">
        <v>51288.495999999999</v>
      </c>
      <c r="D107" s="38">
        <v>5.0000000000000001E-3</v>
      </c>
      <c r="E107" s="35">
        <f t="shared" si="14"/>
        <v>12458.001516636768</v>
      </c>
      <c r="F107" s="35">
        <f t="shared" si="15"/>
        <v>12458</v>
      </c>
      <c r="G107" s="35">
        <f t="shared" si="16"/>
        <v>1.0250000050291419E-3</v>
      </c>
      <c r="H107" s="35"/>
      <c r="I107">
        <f>G107</f>
        <v>1.0250000050291419E-3</v>
      </c>
      <c r="O107">
        <f t="shared" ca="1" si="17"/>
        <v>4.3001495821665091E-3</v>
      </c>
      <c r="Q107" s="2">
        <f t="shared" si="18"/>
        <v>36269.995999999999</v>
      </c>
      <c r="AA107" t="s">
        <v>29</v>
      </c>
      <c r="AB107">
        <v>7</v>
      </c>
      <c r="AD107" t="s">
        <v>61</v>
      </c>
      <c r="AF107" t="s">
        <v>33</v>
      </c>
    </row>
    <row r="108" spans="1:32" ht="12.75" customHeight="1">
      <c r="A108" s="67" t="s">
        <v>377</v>
      </c>
      <c r="B108" s="71" t="s">
        <v>65</v>
      </c>
      <c r="C108" s="68">
        <v>51519.642</v>
      </c>
      <c r="D108" s="68" t="s">
        <v>88</v>
      </c>
      <c r="E108">
        <f t="shared" si="14"/>
        <v>12800.015684243628</v>
      </c>
      <c r="F108">
        <f t="shared" si="15"/>
        <v>12800</v>
      </c>
      <c r="G108">
        <f t="shared" si="16"/>
        <v>1.0600000001431908E-2</v>
      </c>
      <c r="I108">
        <f>G108</f>
        <v>1.0600000001431908E-2</v>
      </c>
      <c r="O108">
        <f t="shared" ca="1" si="17"/>
        <v>5.0186273196989491E-3</v>
      </c>
      <c r="Q108" s="2">
        <f t="shared" si="18"/>
        <v>36501.142</v>
      </c>
    </row>
    <row r="109" spans="1:32" ht="12.75" customHeight="1">
      <c r="A109" s="67" t="s">
        <v>380</v>
      </c>
      <c r="B109" s="71" t="s">
        <v>65</v>
      </c>
      <c r="C109" s="68">
        <v>51563.567999999999</v>
      </c>
      <c r="D109" s="68" t="s">
        <v>88</v>
      </c>
      <c r="E109">
        <f t="shared" si="14"/>
        <v>12865.010597961791</v>
      </c>
      <c r="F109">
        <f t="shared" si="15"/>
        <v>12865</v>
      </c>
      <c r="G109">
        <f t="shared" si="16"/>
        <v>7.1624999982304871E-3</v>
      </c>
      <c r="I109">
        <f>G109</f>
        <v>7.1624999982304871E-3</v>
      </c>
      <c r="O109">
        <f t="shared" ca="1" si="17"/>
        <v>5.1551801060720735E-3</v>
      </c>
      <c r="Q109" s="2">
        <f t="shared" si="18"/>
        <v>36545.067999999999</v>
      </c>
    </row>
    <row r="110" spans="1:32" ht="12.75" customHeight="1">
      <c r="A110" s="35" t="s">
        <v>66</v>
      </c>
      <c r="B110" s="39" t="s">
        <v>65</v>
      </c>
      <c r="C110" s="40">
        <v>51697.380899999996</v>
      </c>
      <c r="D110" s="40">
        <v>8.6999999999999994E-3</v>
      </c>
      <c r="E110" s="35">
        <f t="shared" si="14"/>
        <v>13063.006269998335</v>
      </c>
      <c r="F110" s="35">
        <f t="shared" si="15"/>
        <v>13063</v>
      </c>
      <c r="G110" s="35">
        <f t="shared" si="16"/>
        <v>4.2374999975436367E-3</v>
      </c>
      <c r="H110" s="35"/>
      <c r="K110">
        <f>G110</f>
        <v>4.2374999975436367E-3</v>
      </c>
      <c r="O110">
        <f t="shared" ca="1" si="17"/>
        <v>5.5711409014855898E-3</v>
      </c>
      <c r="Q110" s="2">
        <f t="shared" si="18"/>
        <v>36678.880899999996</v>
      </c>
      <c r="R110" t="s">
        <v>104</v>
      </c>
    </row>
    <row r="111" spans="1:32" ht="12.75" customHeight="1">
      <c r="A111" s="10" t="s">
        <v>87</v>
      </c>
      <c r="B111" s="15" t="s">
        <v>65</v>
      </c>
      <c r="C111" s="10">
        <v>51699.412799999998</v>
      </c>
      <c r="D111" s="10" t="s">
        <v>88</v>
      </c>
      <c r="E111" s="35">
        <f t="shared" si="14"/>
        <v>13066.012761943517</v>
      </c>
      <c r="F111" s="35">
        <f t="shared" si="15"/>
        <v>13066</v>
      </c>
      <c r="G111" s="35"/>
      <c r="H111" s="35"/>
      <c r="M111" s="23">
        <v>8.6250000022118911E-3</v>
      </c>
      <c r="O111">
        <f t="shared" ca="1" si="17"/>
        <v>5.5774433377797361E-3</v>
      </c>
      <c r="Q111" s="2">
        <f t="shared" si="18"/>
        <v>36680.912799999998</v>
      </c>
      <c r="R111" t="s">
        <v>547</v>
      </c>
    </row>
    <row r="112" spans="1:32" ht="12.75" customHeight="1">
      <c r="A112" s="67" t="s">
        <v>392</v>
      </c>
      <c r="B112" s="71" t="s">
        <v>65</v>
      </c>
      <c r="C112" s="68">
        <v>51901.485000000001</v>
      </c>
      <c r="D112" s="68" t="s">
        <v>88</v>
      </c>
      <c r="E112">
        <f t="shared" si="14"/>
        <v>13365.00800858195</v>
      </c>
      <c r="F112">
        <f t="shared" si="15"/>
        <v>13365</v>
      </c>
      <c r="G112">
        <f t="shared" ref="G112:G117" si="20">+C112-(C$7+F112*C$8)</f>
        <v>5.4125000024214387E-3</v>
      </c>
      <c r="I112">
        <f>G112</f>
        <v>5.4125000024214387E-3</v>
      </c>
      <c r="O112">
        <f t="shared" ca="1" si="17"/>
        <v>6.2055861550961086E-3</v>
      </c>
      <c r="Q112" s="2">
        <f t="shared" si="18"/>
        <v>36882.985000000001</v>
      </c>
    </row>
    <row r="113" spans="1:18" ht="12.75" customHeight="1">
      <c r="A113" s="10" t="s">
        <v>71</v>
      </c>
      <c r="B113" s="39"/>
      <c r="C113" s="38">
        <v>51926.491199999997</v>
      </c>
      <c r="D113" s="38">
        <v>1E-4</v>
      </c>
      <c r="E113" s="35">
        <f t="shared" si="14"/>
        <v>13402.008323006639</v>
      </c>
      <c r="F113" s="35">
        <f t="shared" si="15"/>
        <v>13402</v>
      </c>
      <c r="G113" s="35">
        <f t="shared" si="20"/>
        <v>5.6249999979627319E-3</v>
      </c>
      <c r="H113" s="35"/>
      <c r="J113">
        <f>G113</f>
        <v>5.6249999979627319E-3</v>
      </c>
      <c r="O113">
        <f t="shared" ca="1" si="17"/>
        <v>6.2833162027238869E-3</v>
      </c>
      <c r="Q113" s="2">
        <f t="shared" si="18"/>
        <v>36907.991199999997</v>
      </c>
      <c r="R113" t="s">
        <v>106</v>
      </c>
    </row>
    <row r="114" spans="1:18" ht="12.75" customHeight="1">
      <c r="A114" s="67" t="s">
        <v>392</v>
      </c>
      <c r="B114" s="71" t="s">
        <v>65</v>
      </c>
      <c r="C114" s="68">
        <v>51951.496700000003</v>
      </c>
      <c r="D114" s="68" t="s">
        <v>88</v>
      </c>
      <c r="E114">
        <f t="shared" si="14"/>
        <v>13439.007601679406</v>
      </c>
      <c r="F114">
        <f t="shared" si="15"/>
        <v>13439</v>
      </c>
      <c r="G114">
        <f t="shared" si="20"/>
        <v>5.1375000039115548E-3</v>
      </c>
      <c r="K114">
        <f>G114</f>
        <v>5.1375000039115548E-3</v>
      </c>
      <c r="O114">
        <f t="shared" ca="1" si="17"/>
        <v>6.3610462503516652E-3</v>
      </c>
      <c r="Q114" s="2">
        <f t="shared" si="18"/>
        <v>36932.996700000003</v>
      </c>
    </row>
    <row r="115" spans="1:18" ht="12.75" customHeight="1">
      <c r="A115" s="10" t="s">
        <v>71</v>
      </c>
      <c r="B115" s="39"/>
      <c r="C115" s="38">
        <v>51968.393100000001</v>
      </c>
      <c r="D115" s="38">
        <v>2.9999999999999997E-4</v>
      </c>
      <c r="E115" s="35">
        <f t="shared" si="14"/>
        <v>13464.008286015505</v>
      </c>
      <c r="F115" s="35">
        <f t="shared" si="15"/>
        <v>13464</v>
      </c>
      <c r="G115" s="35">
        <f t="shared" si="20"/>
        <v>5.6000000040512532E-3</v>
      </c>
      <c r="H115" s="35"/>
      <c r="J115">
        <f>G115</f>
        <v>5.6000000040512532E-3</v>
      </c>
      <c r="O115">
        <f t="shared" ca="1" si="17"/>
        <v>6.413566552802865E-3</v>
      </c>
      <c r="Q115" s="2">
        <f t="shared" si="18"/>
        <v>36949.893100000001</v>
      </c>
      <c r="R115" t="s">
        <v>106</v>
      </c>
    </row>
    <row r="116" spans="1:18" ht="12.75" customHeight="1">
      <c r="A116" s="67" t="s">
        <v>405</v>
      </c>
      <c r="B116" s="71" t="s">
        <v>65</v>
      </c>
      <c r="C116" s="68">
        <v>51999.481</v>
      </c>
      <c r="D116" s="68" t="s">
        <v>88</v>
      </c>
      <c r="E116">
        <f t="shared" si="14"/>
        <v>13510.007361236989</v>
      </c>
      <c r="F116">
        <f t="shared" si="15"/>
        <v>13510</v>
      </c>
      <c r="G116">
        <f t="shared" si="20"/>
        <v>4.9750000034691766E-3</v>
      </c>
      <c r="I116">
        <f>G116</f>
        <v>4.9750000034691766E-3</v>
      </c>
      <c r="O116">
        <f t="shared" ca="1" si="17"/>
        <v>6.5102039093130788E-3</v>
      </c>
      <c r="Q116" s="2">
        <f t="shared" si="18"/>
        <v>36980.981</v>
      </c>
    </row>
    <row r="117" spans="1:18" ht="12.75" customHeight="1">
      <c r="A117" s="67" t="s">
        <v>405</v>
      </c>
      <c r="B117" s="71" t="s">
        <v>65</v>
      </c>
      <c r="C117" s="68">
        <v>52001.509400000003</v>
      </c>
      <c r="D117" s="68" t="s">
        <v>88</v>
      </c>
      <c r="E117">
        <f t="shared" ref="E117:E145" si="21">+(C117-C$7)/C$8</f>
        <v>13513.008674422485</v>
      </c>
      <c r="F117">
        <f t="shared" ref="F117:F146" si="22">ROUND(2*E117,0)/2</f>
        <v>13513</v>
      </c>
      <c r="G117">
        <f t="shared" si="20"/>
        <v>5.8625000019674189E-3</v>
      </c>
      <c r="K117">
        <f>G117</f>
        <v>5.8625000019674189E-3</v>
      </c>
      <c r="O117">
        <f t="shared" ref="O117:O145" ca="1" si="23">+C$11+C$12*F117</f>
        <v>6.5165063456072217E-3</v>
      </c>
      <c r="Q117" s="2">
        <f t="shared" ref="Q117:Q145" si="24">+C117-15018.5</f>
        <v>36983.009400000003</v>
      </c>
    </row>
    <row r="118" spans="1:18" ht="12.75" customHeight="1">
      <c r="A118" s="10" t="s">
        <v>87</v>
      </c>
      <c r="B118" s="15" t="s">
        <v>64</v>
      </c>
      <c r="C118" s="10">
        <v>52117.432500000003</v>
      </c>
      <c r="D118" s="10" t="s">
        <v>88</v>
      </c>
      <c r="E118" s="35">
        <f t="shared" si="21"/>
        <v>13684.533782159182</v>
      </c>
      <c r="F118" s="35">
        <f t="shared" si="22"/>
        <v>13684.5</v>
      </c>
      <c r="G118" s="35"/>
      <c r="H118" s="35"/>
      <c r="M118" s="23">
        <v>2.2831250003946479E-2</v>
      </c>
      <c r="O118">
        <f t="shared" ca="1" si="23"/>
        <v>6.8767956204224649E-3</v>
      </c>
      <c r="Q118" s="2">
        <f t="shared" si="24"/>
        <v>37098.932500000003</v>
      </c>
      <c r="R118" t="s">
        <v>547</v>
      </c>
    </row>
    <row r="119" spans="1:18" ht="12.75" customHeight="1">
      <c r="A119" s="10" t="s">
        <v>87</v>
      </c>
      <c r="B119" s="15" t="s">
        <v>65</v>
      </c>
      <c r="C119" s="10">
        <v>52118.4283</v>
      </c>
      <c r="D119" s="10" t="s">
        <v>88</v>
      </c>
      <c r="E119" s="11">
        <f t="shared" si="21"/>
        <v>13686.007213272425</v>
      </c>
      <c r="F119" s="35">
        <f t="shared" si="22"/>
        <v>13686</v>
      </c>
      <c r="G119" s="35"/>
      <c r="H119" s="35"/>
      <c r="M119" s="23">
        <v>4.8749999987194315E-3</v>
      </c>
      <c r="O119">
        <f t="shared" ca="1" si="23"/>
        <v>6.8799468385695381E-3</v>
      </c>
      <c r="Q119" s="2">
        <f t="shared" si="24"/>
        <v>37099.9283</v>
      </c>
      <c r="R119" t="s">
        <v>547</v>
      </c>
    </row>
    <row r="120" spans="1:18" ht="12.75" customHeight="1">
      <c r="A120" s="67" t="s">
        <v>419</v>
      </c>
      <c r="B120" s="71" t="s">
        <v>65</v>
      </c>
      <c r="C120" s="68">
        <v>52229.27</v>
      </c>
      <c r="D120" s="68" t="s">
        <v>88</v>
      </c>
      <c r="E120">
        <f t="shared" si="21"/>
        <v>13850.013649730889</v>
      </c>
      <c r="F120">
        <f t="shared" si="22"/>
        <v>13850</v>
      </c>
      <c r="G120">
        <f t="shared" ref="G120:G145" si="25">+C120-(C$7+F120*C$8)</f>
        <v>9.2250000016065314E-3</v>
      </c>
      <c r="I120">
        <f>G120</f>
        <v>9.2250000016065314E-3</v>
      </c>
      <c r="O120">
        <f t="shared" ca="1" si="23"/>
        <v>7.2244800226494189E-3</v>
      </c>
      <c r="Q120" s="2">
        <f t="shared" si="24"/>
        <v>37210.769999999997</v>
      </c>
    </row>
    <row r="121" spans="1:18" ht="12.75" customHeight="1">
      <c r="A121" s="47" t="s">
        <v>99</v>
      </c>
      <c r="B121" s="48" t="s">
        <v>65</v>
      </c>
      <c r="C121" s="49">
        <v>52332.672100000003</v>
      </c>
      <c r="D121" s="49">
        <v>1E-4</v>
      </c>
      <c r="E121" s="11">
        <f t="shared" si="21"/>
        <v>14003.012114598563</v>
      </c>
      <c r="F121" s="35">
        <f t="shared" si="22"/>
        <v>14003</v>
      </c>
      <c r="G121" s="35">
        <f t="shared" si="25"/>
        <v>8.1875000105355866E-3</v>
      </c>
      <c r="H121" s="35"/>
      <c r="K121">
        <f>G121</f>
        <v>8.1875000105355866E-3</v>
      </c>
      <c r="O121">
        <f t="shared" ca="1" si="23"/>
        <v>7.5459042736507748E-3</v>
      </c>
      <c r="Q121" s="2">
        <f t="shared" si="24"/>
        <v>37314.172100000003</v>
      </c>
      <c r="R121" t="s">
        <v>104</v>
      </c>
    </row>
    <row r="122" spans="1:18" ht="12.75" customHeight="1">
      <c r="A122" s="11" t="s">
        <v>63</v>
      </c>
      <c r="B122" s="44" t="s">
        <v>64</v>
      </c>
      <c r="C122" s="45">
        <v>52340.455300000001</v>
      </c>
      <c r="D122" s="45">
        <v>1.6000000000000001E-3</v>
      </c>
      <c r="E122" s="11">
        <f t="shared" si="21"/>
        <v>14014.52849242607</v>
      </c>
      <c r="F122" s="35">
        <f t="shared" si="22"/>
        <v>14014.5</v>
      </c>
      <c r="G122" s="35">
        <f t="shared" si="25"/>
        <v>1.9256250001490116E-2</v>
      </c>
      <c r="H122" s="41"/>
      <c r="J122">
        <f>G122</f>
        <v>1.9256250001490116E-2</v>
      </c>
      <c r="O122">
        <f t="shared" ca="1" si="23"/>
        <v>7.5700636127783265E-3</v>
      </c>
      <c r="Q122" s="2">
        <f t="shared" si="24"/>
        <v>37321.955300000001</v>
      </c>
      <c r="R122" t="s">
        <v>106</v>
      </c>
    </row>
    <row r="123" spans="1:18" ht="12.75" customHeight="1">
      <c r="A123" s="11" t="s">
        <v>63</v>
      </c>
      <c r="B123" s="44" t="s">
        <v>65</v>
      </c>
      <c r="C123" s="45">
        <v>52341.4594</v>
      </c>
      <c r="D123" s="45">
        <v>2.0000000000000001E-4</v>
      </c>
      <c r="E123" s="11">
        <f t="shared" si="21"/>
        <v>14016.014204598003</v>
      </c>
      <c r="F123" s="35">
        <f t="shared" si="22"/>
        <v>14016</v>
      </c>
      <c r="G123" s="35">
        <f t="shared" si="25"/>
        <v>9.6000000048661605E-3</v>
      </c>
      <c r="H123" s="41"/>
      <c r="J123">
        <f>G123</f>
        <v>9.6000000048661605E-3</v>
      </c>
      <c r="O123">
        <f t="shared" ca="1" si="23"/>
        <v>7.5732148309253997E-3</v>
      </c>
      <c r="Q123" s="2">
        <f t="shared" si="24"/>
        <v>37322.9594</v>
      </c>
      <c r="R123" t="s">
        <v>106</v>
      </c>
    </row>
    <row r="124" spans="1:18" ht="12.75" customHeight="1">
      <c r="A124" s="11" t="s">
        <v>70</v>
      </c>
      <c r="B124" s="15"/>
      <c r="C124" s="10">
        <v>52409.381699999998</v>
      </c>
      <c r="D124" s="10">
        <v>5.0000000000000001E-4</v>
      </c>
      <c r="E124" s="11">
        <f t="shared" si="21"/>
        <v>14116.515138624301</v>
      </c>
      <c r="F124" s="35">
        <f t="shared" si="22"/>
        <v>14116.5</v>
      </c>
      <c r="G124" s="35">
        <f t="shared" si="25"/>
        <v>1.0231250002107117E-2</v>
      </c>
      <c r="H124" s="41"/>
      <c r="I124" s="5"/>
      <c r="J124">
        <f>G124</f>
        <v>1.0231250002107117E-2</v>
      </c>
      <c r="O124">
        <f t="shared" ca="1" si="23"/>
        <v>7.7843464467792292E-3</v>
      </c>
      <c r="Q124" s="2">
        <f t="shared" si="24"/>
        <v>37390.881699999998</v>
      </c>
      <c r="R124" t="s">
        <v>106</v>
      </c>
    </row>
    <row r="125" spans="1:18" ht="12.75" customHeight="1">
      <c r="A125" s="12" t="s">
        <v>78</v>
      </c>
      <c r="B125" s="15" t="s">
        <v>65</v>
      </c>
      <c r="C125" s="10">
        <v>52576.650999999998</v>
      </c>
      <c r="D125" s="10">
        <v>5.0000000000000001E-3</v>
      </c>
      <c r="E125" s="11">
        <f t="shared" si="21"/>
        <v>14364.014426544843</v>
      </c>
      <c r="F125" s="35">
        <f t="shared" si="22"/>
        <v>14364</v>
      </c>
      <c r="G125" s="35">
        <f t="shared" si="25"/>
        <v>9.7499999974388629E-3</v>
      </c>
      <c r="H125" s="35"/>
      <c r="K125">
        <f>G125</f>
        <v>9.7499999974388629E-3</v>
      </c>
      <c r="O125">
        <f t="shared" ca="1" si="23"/>
        <v>8.3042974410461254E-3</v>
      </c>
      <c r="Q125" s="2">
        <f t="shared" si="24"/>
        <v>37558.150999999998</v>
      </c>
      <c r="R125" t="s">
        <v>548</v>
      </c>
    </row>
    <row r="126" spans="1:18" ht="12.75" customHeight="1">
      <c r="A126" s="11" t="s">
        <v>70</v>
      </c>
      <c r="B126" s="44"/>
      <c r="C126" s="10">
        <v>52689.516300000003</v>
      </c>
      <c r="D126" s="10">
        <v>1E-4</v>
      </c>
      <c r="E126" s="11">
        <f t="shared" si="21"/>
        <v>14531.015073889812</v>
      </c>
      <c r="F126" s="35">
        <f t="shared" si="22"/>
        <v>14531</v>
      </c>
      <c r="G126" s="35">
        <f t="shared" si="25"/>
        <v>1.0187500003667083E-2</v>
      </c>
      <c r="H126" s="41"/>
      <c r="I126" s="5"/>
      <c r="J126">
        <f>G126</f>
        <v>1.0187500003667083E-2</v>
      </c>
      <c r="O126">
        <f t="shared" ca="1" si="23"/>
        <v>8.6551330614201526E-3</v>
      </c>
      <c r="Q126" s="2">
        <f t="shared" si="24"/>
        <v>37671.016300000003</v>
      </c>
      <c r="R126" t="s">
        <v>106</v>
      </c>
    </row>
    <row r="127" spans="1:18" ht="12.75" customHeight="1">
      <c r="A127" s="12" t="s">
        <v>72</v>
      </c>
      <c r="B127" s="15" t="s">
        <v>65</v>
      </c>
      <c r="C127" s="10">
        <v>52879.421999999999</v>
      </c>
      <c r="D127" s="10">
        <v>3.0000000000000001E-3</v>
      </c>
      <c r="E127" s="11">
        <f t="shared" si="21"/>
        <v>14812.008212033221</v>
      </c>
      <c r="F127" s="35">
        <f t="shared" si="22"/>
        <v>14812</v>
      </c>
      <c r="G127" s="35">
        <f t="shared" si="25"/>
        <v>5.5500000016763806E-3</v>
      </c>
      <c r="H127" s="35"/>
      <c r="K127">
        <f>G127</f>
        <v>5.5500000016763806E-3</v>
      </c>
      <c r="O127">
        <f t="shared" ca="1" si="23"/>
        <v>9.2454612609716609E-3</v>
      </c>
      <c r="Q127" s="2">
        <f t="shared" si="24"/>
        <v>37860.921999999999</v>
      </c>
      <c r="R127" t="s">
        <v>104</v>
      </c>
    </row>
    <row r="128" spans="1:18" ht="12.75" customHeight="1">
      <c r="A128" s="13" t="s">
        <v>74</v>
      </c>
      <c r="B128" s="15"/>
      <c r="C128" s="10">
        <v>53007.835581950603</v>
      </c>
      <c r="D128" s="45">
        <v>5.0000000000000002E-5</v>
      </c>
      <c r="E128" s="11">
        <f t="shared" si="21"/>
        <v>15002.014806740683</v>
      </c>
      <c r="F128" s="35">
        <f t="shared" si="22"/>
        <v>15002</v>
      </c>
      <c r="G128" s="35">
        <f t="shared" si="25"/>
        <v>1.0006950607930776E-2</v>
      </c>
      <c r="H128" s="35"/>
      <c r="K128">
        <f>G128</f>
        <v>1.0006950607930776E-2</v>
      </c>
      <c r="O128">
        <f t="shared" ca="1" si="23"/>
        <v>9.6446155596007915E-3</v>
      </c>
      <c r="Q128" s="2">
        <f t="shared" si="24"/>
        <v>37989.335581950603</v>
      </c>
      <c r="R128" t="s">
        <v>104</v>
      </c>
    </row>
    <row r="129" spans="1:18" ht="12.75" customHeight="1">
      <c r="A129" s="42" t="s">
        <v>98</v>
      </c>
      <c r="B129" s="43" t="s">
        <v>65</v>
      </c>
      <c r="C129" s="42">
        <v>53202.468999999997</v>
      </c>
      <c r="D129" s="42">
        <v>6.0000000000000001E-3</v>
      </c>
      <c r="E129" s="11">
        <f t="shared" si="21"/>
        <v>15290.003292211515</v>
      </c>
      <c r="F129" s="35">
        <f t="shared" si="22"/>
        <v>15290</v>
      </c>
      <c r="G129" s="35">
        <f t="shared" si="25"/>
        <v>2.2250000038184226E-3</v>
      </c>
      <c r="H129" s="35"/>
      <c r="I129">
        <f>G129</f>
        <v>2.2250000038184226E-3</v>
      </c>
      <c r="O129">
        <f t="shared" ca="1" si="23"/>
        <v>1.0249649443838639E-2</v>
      </c>
      <c r="Q129" s="2">
        <f t="shared" si="24"/>
        <v>38183.968999999997</v>
      </c>
      <c r="R129" t="s">
        <v>88</v>
      </c>
    </row>
    <row r="130" spans="1:18" ht="12.75" customHeight="1">
      <c r="A130" s="46" t="s">
        <v>76</v>
      </c>
      <c r="B130" s="44" t="s">
        <v>65</v>
      </c>
      <c r="C130" s="45">
        <v>53384.277499999997</v>
      </c>
      <c r="D130" s="10">
        <v>1E-4</v>
      </c>
      <c r="E130" s="11">
        <f t="shared" si="21"/>
        <v>15559.015443801209</v>
      </c>
      <c r="F130" s="35">
        <f t="shared" si="22"/>
        <v>15559</v>
      </c>
      <c r="G130" s="35">
        <f t="shared" si="25"/>
        <v>1.043750000098953E-2</v>
      </c>
      <c r="H130" s="35"/>
      <c r="K130">
        <f>G130</f>
        <v>1.043750000098953E-2</v>
      </c>
      <c r="O130">
        <f t="shared" ca="1" si="23"/>
        <v>1.0814767898213569E-2</v>
      </c>
      <c r="Q130" s="2">
        <f t="shared" si="24"/>
        <v>38365.777499999997</v>
      </c>
      <c r="R130" t="s">
        <v>104</v>
      </c>
    </row>
    <row r="131" spans="1:18" ht="12.75" customHeight="1">
      <c r="A131" s="12" t="s">
        <v>76</v>
      </c>
      <c r="B131" s="44" t="s">
        <v>65</v>
      </c>
      <c r="C131" s="45">
        <v>53443.075299999997</v>
      </c>
      <c r="D131" s="45">
        <v>1E-4</v>
      </c>
      <c r="E131" s="11">
        <f t="shared" si="21"/>
        <v>15646.015351323358</v>
      </c>
      <c r="F131" s="35">
        <f t="shared" si="22"/>
        <v>15646</v>
      </c>
      <c r="G131" s="35">
        <f t="shared" si="25"/>
        <v>1.037499999802094E-2</v>
      </c>
      <c r="H131" s="35"/>
      <c r="K131">
        <f>G131</f>
        <v>1.037499999802094E-2</v>
      </c>
      <c r="O131">
        <f t="shared" ca="1" si="23"/>
        <v>1.099753855074375E-2</v>
      </c>
      <c r="Q131" s="2">
        <f t="shared" si="24"/>
        <v>38424.575299999997</v>
      </c>
      <c r="R131" t="s">
        <v>104</v>
      </c>
    </row>
    <row r="132" spans="1:18" ht="12.75" customHeight="1">
      <c r="A132" s="46" t="s">
        <v>75</v>
      </c>
      <c r="B132" s="44"/>
      <c r="C132" s="10">
        <v>53464.363299999997</v>
      </c>
      <c r="D132" s="10">
        <v>5.0000000000000001E-4</v>
      </c>
      <c r="E132" s="11">
        <f t="shared" si="21"/>
        <v>15677.514047385652</v>
      </c>
      <c r="F132" s="35">
        <f t="shared" si="22"/>
        <v>15677.5</v>
      </c>
      <c r="G132" s="35">
        <f t="shared" si="25"/>
        <v>9.4937499961815774E-3</v>
      </c>
      <c r="H132" s="35"/>
      <c r="J132">
        <f>G132</f>
        <v>9.4937499961815774E-3</v>
      </c>
      <c r="O132">
        <f t="shared" ca="1" si="23"/>
        <v>1.1063714131832263E-2</v>
      </c>
      <c r="Q132" s="2">
        <f t="shared" si="24"/>
        <v>38445.863299999997</v>
      </c>
      <c r="R132" t="s">
        <v>106</v>
      </c>
    </row>
    <row r="133" spans="1:18" ht="12.75" customHeight="1">
      <c r="A133" s="14" t="s">
        <v>94</v>
      </c>
      <c r="B133" s="44"/>
      <c r="C133" s="45">
        <v>53785.726069999997</v>
      </c>
      <c r="D133" s="45">
        <v>5.0000000000000002E-5</v>
      </c>
      <c r="E133" s="11">
        <f t="shared" si="21"/>
        <v>16153.017064013169</v>
      </c>
      <c r="F133" s="35">
        <f t="shared" si="22"/>
        <v>16153</v>
      </c>
      <c r="G133" s="35">
        <f t="shared" si="25"/>
        <v>1.1532500000612345E-2</v>
      </c>
      <c r="H133" s="35"/>
      <c r="K133">
        <f>G133</f>
        <v>1.1532500000612345E-2</v>
      </c>
      <c r="O133">
        <f t="shared" ca="1" si="23"/>
        <v>1.2062650284454121E-2</v>
      </c>
      <c r="Q133" s="2">
        <f t="shared" si="24"/>
        <v>38767.226069999997</v>
      </c>
      <c r="R133" t="s">
        <v>104</v>
      </c>
    </row>
    <row r="134" spans="1:18" ht="12.75" customHeight="1">
      <c r="A134" s="12" t="s">
        <v>89</v>
      </c>
      <c r="B134" s="15" t="s">
        <v>64</v>
      </c>
      <c r="C134" s="10">
        <v>54831.594290000001</v>
      </c>
      <c r="D134" s="10">
        <v>2.0000000000000001E-4</v>
      </c>
      <c r="E134" s="11">
        <f t="shared" si="21"/>
        <v>17700.531399929721</v>
      </c>
      <c r="F134" s="35">
        <f t="shared" si="22"/>
        <v>17700.5</v>
      </c>
      <c r="G134" s="35">
        <f t="shared" si="25"/>
        <v>2.1221250004600734E-2</v>
      </c>
      <c r="H134" s="35"/>
      <c r="K134">
        <f>G134</f>
        <v>2.1221250004600734E-2</v>
      </c>
      <c r="O134">
        <f t="shared" ca="1" si="23"/>
        <v>1.5313657006183506E-2</v>
      </c>
      <c r="Q134" s="2">
        <f t="shared" si="24"/>
        <v>39813.094290000001</v>
      </c>
      <c r="R134" t="s">
        <v>104</v>
      </c>
    </row>
    <row r="135" spans="1:18" ht="12.75" customHeight="1">
      <c r="A135" s="10" t="s">
        <v>86</v>
      </c>
      <c r="B135" s="15" t="s">
        <v>65</v>
      </c>
      <c r="C135" s="10">
        <v>54881.938000000002</v>
      </c>
      <c r="D135" s="10">
        <v>8.9999999999999998E-4</v>
      </c>
      <c r="E135" s="11">
        <f t="shared" si="21"/>
        <v>17775.022250171092</v>
      </c>
      <c r="F135" s="35">
        <f t="shared" si="22"/>
        <v>17775</v>
      </c>
      <c r="G135" s="35">
        <f t="shared" si="25"/>
        <v>1.5037500001199078E-2</v>
      </c>
      <c r="H135" s="35"/>
      <c r="K135">
        <f>G135</f>
        <v>1.5037500001199078E-2</v>
      </c>
      <c r="O135">
        <f t="shared" ca="1" si="23"/>
        <v>1.5470167507488086E-2</v>
      </c>
      <c r="Q135" s="2">
        <f t="shared" si="24"/>
        <v>39863.438000000002</v>
      </c>
      <c r="R135" t="s">
        <v>104</v>
      </c>
    </row>
    <row r="136" spans="1:18" ht="12.75" customHeight="1">
      <c r="A136" s="42" t="s">
        <v>91</v>
      </c>
      <c r="B136" s="43" t="s">
        <v>65</v>
      </c>
      <c r="C136" s="42">
        <v>54886.671499999997</v>
      </c>
      <c r="D136" s="42">
        <v>1E-4</v>
      </c>
      <c r="E136" s="11">
        <f t="shared" si="21"/>
        <v>17782.02615273642</v>
      </c>
      <c r="F136" s="35">
        <f t="shared" si="22"/>
        <v>17782</v>
      </c>
      <c r="G136" s="35">
        <f t="shared" si="25"/>
        <v>1.7674999995506369E-2</v>
      </c>
      <c r="H136" s="35"/>
      <c r="K136">
        <f>G136</f>
        <v>1.7674999995506369E-2</v>
      </c>
      <c r="O136">
        <f t="shared" ca="1" si="23"/>
        <v>1.5484873192174418E-2</v>
      </c>
      <c r="Q136" s="2">
        <f t="shared" si="24"/>
        <v>39868.171499999997</v>
      </c>
      <c r="R136" t="s">
        <v>104</v>
      </c>
    </row>
    <row r="137" spans="1:18" ht="12.75" customHeight="1">
      <c r="A137" s="47" t="s">
        <v>99</v>
      </c>
      <c r="B137" s="48" t="s">
        <v>65</v>
      </c>
      <c r="C137" s="49">
        <v>54912.3465</v>
      </c>
      <c r="D137" s="49">
        <v>1E-4</v>
      </c>
      <c r="E137" s="11">
        <f t="shared" si="21"/>
        <v>17820.016054155032</v>
      </c>
      <c r="F137" s="35">
        <f t="shared" si="22"/>
        <v>17820</v>
      </c>
      <c r="G137" s="35">
        <f t="shared" si="25"/>
        <v>1.0850000006030314E-2</v>
      </c>
      <c r="H137" s="35"/>
      <c r="K137">
        <f>G137</f>
        <v>1.0850000006030314E-2</v>
      </c>
      <c r="O137">
        <f t="shared" ca="1" si="23"/>
        <v>1.5564704051900247E-2</v>
      </c>
      <c r="Q137" s="2">
        <f t="shared" si="24"/>
        <v>39893.8465</v>
      </c>
      <c r="R137" t="s">
        <v>104</v>
      </c>
    </row>
    <row r="138" spans="1:18" ht="12.75" customHeight="1">
      <c r="A138" s="42" t="s">
        <v>95</v>
      </c>
      <c r="B138" s="43" t="s">
        <v>65</v>
      </c>
      <c r="C138" s="42">
        <v>54924.519500000002</v>
      </c>
      <c r="D138" s="42">
        <v>1E-4</v>
      </c>
      <c r="E138" s="11">
        <f t="shared" si="21"/>
        <v>17838.027780346616</v>
      </c>
      <c r="F138" s="35">
        <f t="shared" si="22"/>
        <v>17838</v>
      </c>
      <c r="G138" s="35">
        <f t="shared" si="25"/>
        <v>1.8775000004097819E-2</v>
      </c>
      <c r="H138" s="35"/>
      <c r="J138">
        <f>G138</f>
        <v>1.8775000004097819E-2</v>
      </c>
      <c r="O138">
        <f t="shared" ca="1" si="23"/>
        <v>1.5602518669665111E-2</v>
      </c>
      <c r="Q138" s="2">
        <f t="shared" si="24"/>
        <v>39906.019500000002</v>
      </c>
      <c r="R138" t="s">
        <v>106</v>
      </c>
    </row>
    <row r="139" spans="1:18" ht="12.75" customHeight="1">
      <c r="A139" s="42" t="s">
        <v>97</v>
      </c>
      <c r="B139" s="43" t="s">
        <v>65</v>
      </c>
      <c r="C139" s="42">
        <v>55314.477899999998</v>
      </c>
      <c r="D139" s="42">
        <v>1E-4</v>
      </c>
      <c r="E139" s="11">
        <f t="shared" si="21"/>
        <v>18415.028020789025</v>
      </c>
      <c r="F139" s="35">
        <f t="shared" si="22"/>
        <v>18415</v>
      </c>
      <c r="G139" s="35">
        <f t="shared" si="25"/>
        <v>1.8937500004540198E-2</v>
      </c>
      <c r="H139" s="35"/>
      <c r="J139">
        <f>G139</f>
        <v>1.8937500004540198E-2</v>
      </c>
      <c r="O139">
        <f t="shared" ca="1" si="23"/>
        <v>1.6814687250238845E-2</v>
      </c>
      <c r="Q139" s="2">
        <f t="shared" si="24"/>
        <v>40295.977899999998</v>
      </c>
      <c r="R139" t="s">
        <v>106</v>
      </c>
    </row>
    <row r="140" spans="1:18" ht="12.75" customHeight="1">
      <c r="A140" s="42" t="s">
        <v>96</v>
      </c>
      <c r="B140" s="43" t="s">
        <v>65</v>
      </c>
      <c r="C140" s="42">
        <v>55615.902800000003</v>
      </c>
      <c r="D140" s="42">
        <v>1E-4</v>
      </c>
      <c r="E140" s="11">
        <f t="shared" si="21"/>
        <v>18861.030055301766</v>
      </c>
      <c r="F140" s="35">
        <f t="shared" si="22"/>
        <v>18861</v>
      </c>
      <c r="G140" s="35">
        <f t="shared" si="25"/>
        <v>2.0312500004365575E-2</v>
      </c>
      <c r="H140" s="35"/>
      <c r="K140">
        <f>G140</f>
        <v>2.0312500004365575E-2</v>
      </c>
      <c r="O140">
        <f t="shared" ca="1" si="23"/>
        <v>1.7751649445968284E-2</v>
      </c>
      <c r="Q140" s="2">
        <f t="shared" si="24"/>
        <v>40597.402800000003</v>
      </c>
      <c r="R140" t="s">
        <v>104</v>
      </c>
    </row>
    <row r="141" spans="1:18" ht="12.75" customHeight="1">
      <c r="A141" s="42" t="s">
        <v>96</v>
      </c>
      <c r="B141" s="43" t="s">
        <v>65</v>
      </c>
      <c r="C141" s="42">
        <v>55684.838000000003</v>
      </c>
      <c r="D141" s="42">
        <v>2.0000000000000001E-4</v>
      </c>
      <c r="E141" s="11">
        <f t="shared" si="21"/>
        <v>18963.0297223815</v>
      </c>
      <c r="F141" s="35">
        <f t="shared" si="22"/>
        <v>18963</v>
      </c>
      <c r="G141" s="35">
        <f t="shared" si="25"/>
        <v>2.0087500008230563E-2</v>
      </c>
      <c r="H141" s="35"/>
      <c r="K141">
        <f>G141</f>
        <v>2.0087500008230563E-2</v>
      </c>
      <c r="O141">
        <f t="shared" ca="1" si="23"/>
        <v>1.7965932279969191E-2</v>
      </c>
      <c r="Q141" s="2">
        <f t="shared" si="24"/>
        <v>40666.338000000003</v>
      </c>
      <c r="R141" t="s">
        <v>104</v>
      </c>
    </row>
    <row r="142" spans="1:18" ht="12.75" customHeight="1">
      <c r="A142" s="50" t="s">
        <v>100</v>
      </c>
      <c r="B142" s="51" t="s">
        <v>65</v>
      </c>
      <c r="C142" s="50">
        <v>55980.854299999999</v>
      </c>
      <c r="D142" s="50">
        <v>6.9999999999999999E-4</v>
      </c>
      <c r="E142" s="11">
        <f t="shared" si="21"/>
        <v>19401.028945567541</v>
      </c>
      <c r="F142" s="35">
        <f t="shared" si="22"/>
        <v>19401</v>
      </c>
      <c r="G142" s="35">
        <f t="shared" si="25"/>
        <v>1.9562499997846317E-2</v>
      </c>
      <c r="H142" s="35"/>
      <c r="K142">
        <f>G142</f>
        <v>1.9562499997846317E-2</v>
      </c>
      <c r="O142">
        <f t="shared" ca="1" si="23"/>
        <v>1.8886087978914244E-2</v>
      </c>
      <c r="Q142" s="2">
        <f t="shared" si="24"/>
        <v>40962.354299999999</v>
      </c>
      <c r="R142" t="s">
        <v>104</v>
      </c>
    </row>
    <row r="143" spans="1:18" ht="12.75" customHeight="1">
      <c r="A143" s="50" t="s">
        <v>100</v>
      </c>
      <c r="B143" s="51" t="s">
        <v>65</v>
      </c>
      <c r="C143" s="50">
        <v>56045.739800000003</v>
      </c>
      <c r="D143" s="50">
        <v>5.9999999999999995E-4</v>
      </c>
      <c r="E143" s="11">
        <f t="shared" si="21"/>
        <v>19497.036491760231</v>
      </c>
      <c r="F143" s="35">
        <f t="shared" si="22"/>
        <v>19497</v>
      </c>
      <c r="G143" s="35">
        <f t="shared" si="25"/>
        <v>2.4662500007252675E-2</v>
      </c>
      <c r="H143" s="35"/>
      <c r="K143">
        <f>G143</f>
        <v>2.4662500007252675E-2</v>
      </c>
      <c r="O143">
        <f t="shared" ca="1" si="23"/>
        <v>1.9087765940326858E-2</v>
      </c>
      <c r="Q143" s="2">
        <f t="shared" si="24"/>
        <v>41027.239800000003</v>
      </c>
      <c r="R143" t="s">
        <v>104</v>
      </c>
    </row>
    <row r="144" spans="1:18" ht="12.75" customHeight="1">
      <c r="A144" s="67" t="s">
        <v>539</v>
      </c>
      <c r="B144" s="71" t="s">
        <v>65</v>
      </c>
      <c r="C144" s="68">
        <v>56297.150600000001</v>
      </c>
      <c r="D144" s="68" t="s">
        <v>88</v>
      </c>
      <c r="E144">
        <f t="shared" si="21"/>
        <v>19869.03538202601</v>
      </c>
      <c r="F144">
        <f t="shared" si="22"/>
        <v>19869</v>
      </c>
      <c r="G144">
        <f t="shared" si="25"/>
        <v>2.3912500000733417E-2</v>
      </c>
      <c r="K144">
        <f>G144</f>
        <v>2.3912500000733417E-2</v>
      </c>
      <c r="O144">
        <f t="shared" ca="1" si="23"/>
        <v>1.986926804080074E-2</v>
      </c>
      <c r="Q144" s="2">
        <f t="shared" si="24"/>
        <v>41278.650600000001</v>
      </c>
      <c r="R144" t="s">
        <v>104</v>
      </c>
    </row>
    <row r="145" spans="1:18" s="81" customFormat="1" ht="12" customHeight="1">
      <c r="A145" s="52" t="s">
        <v>101</v>
      </c>
      <c r="B145" s="53" t="s">
        <v>65</v>
      </c>
      <c r="C145" s="52">
        <v>56729.349900000001</v>
      </c>
      <c r="D145" s="52">
        <v>1.5E-3</v>
      </c>
      <c r="E145" s="11">
        <f t="shared" si="21"/>
        <v>20508.537185344117</v>
      </c>
      <c r="F145" s="11">
        <f t="shared" si="22"/>
        <v>20508.5</v>
      </c>
      <c r="G145" s="11">
        <f t="shared" si="25"/>
        <v>2.5131250004051253E-2</v>
      </c>
      <c r="H145" s="11"/>
      <c r="J145" s="81">
        <f>G145</f>
        <v>2.5131250004051253E-2</v>
      </c>
      <c r="O145" s="81">
        <f t="shared" ca="1" si="23"/>
        <v>2.1212737377502476E-2</v>
      </c>
      <c r="Q145" s="82">
        <f t="shared" si="24"/>
        <v>41710.849900000001</v>
      </c>
      <c r="R145" s="81" t="s">
        <v>106</v>
      </c>
    </row>
    <row r="146" spans="1:18" s="81" customFormat="1" ht="12" customHeight="1">
      <c r="A146" s="73" t="s">
        <v>546</v>
      </c>
      <c r="B146" s="74" t="s">
        <v>65</v>
      </c>
      <c r="C146" s="75">
        <v>57760.339190000203</v>
      </c>
      <c r="D146" s="75">
        <v>2.0000000000000001E-4</v>
      </c>
      <c r="E146" s="11">
        <f>+(C146-C$7)/C$8</f>
        <v>22034.035977583673</v>
      </c>
      <c r="F146" s="11">
        <f t="shared" si="22"/>
        <v>22034</v>
      </c>
      <c r="G146" s="11">
        <f>+C146-(C$7+F146*C$8)</f>
        <v>2.4315000206115656E-2</v>
      </c>
      <c r="H146" s="11"/>
      <c r="J146" s="81">
        <f>G146</f>
        <v>2.4315000206115656E-2</v>
      </c>
      <c r="O146" s="81">
        <f ca="1">+C$11+C$12*F146</f>
        <v>2.4417526233074804E-2</v>
      </c>
      <c r="Q146" s="82">
        <f>+C146-15018.5</f>
        <v>42741.839190000203</v>
      </c>
      <c r="R146" s="81" t="e">
        <v>#N/A</v>
      </c>
    </row>
    <row r="147" spans="1:18" s="81" customFormat="1" ht="12" customHeight="1">
      <c r="A147" s="76" t="s">
        <v>549</v>
      </c>
      <c r="B147" s="77" t="s">
        <v>65</v>
      </c>
      <c r="C147" s="78">
        <v>59271.511400000003</v>
      </c>
      <c r="D147" s="76">
        <v>5.0000000000000001E-4</v>
      </c>
      <c r="E147" s="11">
        <f t="shared" ref="E147:E148" si="26">+(C147-C$7)/C$8</f>
        <v>24270.035326539302</v>
      </c>
      <c r="F147" s="11">
        <f t="shared" ref="F147:F148" si="27">ROUND(2*E147,0)/2</f>
        <v>24270</v>
      </c>
      <c r="G147" s="11">
        <f t="shared" ref="G147:G148" si="28">+C147-(C$7+F147*C$8)</f>
        <v>2.387500000622822E-2</v>
      </c>
      <c r="H147" s="11"/>
      <c r="J147" s="81">
        <f t="shared" ref="J147:J148" si="29">G147</f>
        <v>2.387500000622822E-2</v>
      </c>
      <c r="O147" s="81">
        <f t="shared" ref="O147:O148" ca="1" si="30">+C$11+C$12*F147</f>
        <v>2.9114942084310279E-2</v>
      </c>
      <c r="Q147" s="82">
        <f t="shared" ref="Q147:Q148" si="31">+C147-15018.5</f>
        <v>44253.011400000003</v>
      </c>
    </row>
    <row r="148" spans="1:18" s="81" customFormat="1" ht="12" customHeight="1">
      <c r="A148" s="76" t="s">
        <v>549</v>
      </c>
      <c r="B148" s="77" t="s">
        <v>65</v>
      </c>
      <c r="C148" s="78">
        <v>59273.539900000003</v>
      </c>
      <c r="D148" s="76">
        <v>1.2999999999999999E-3</v>
      </c>
      <c r="E148" s="11">
        <f t="shared" si="26"/>
        <v>24273.036787689358</v>
      </c>
      <c r="F148" s="11">
        <f t="shared" si="27"/>
        <v>24273</v>
      </c>
      <c r="G148" s="11">
        <f t="shared" si="28"/>
        <v>2.4862500009476207E-2</v>
      </c>
      <c r="H148" s="11"/>
      <c r="J148" s="81">
        <f t="shared" si="29"/>
        <v>2.4862500009476207E-2</v>
      </c>
      <c r="O148" s="81">
        <f t="shared" ca="1" si="30"/>
        <v>2.9121244520604425E-2</v>
      </c>
      <c r="Q148" s="82">
        <f t="shared" si="31"/>
        <v>44255.039900000003</v>
      </c>
    </row>
    <row r="149" spans="1:18" s="81" customFormat="1" ht="12" customHeight="1">
      <c r="A149" s="79" t="s">
        <v>550</v>
      </c>
      <c r="B149" s="80" t="s">
        <v>65</v>
      </c>
      <c r="C149" s="78">
        <v>59706.750599999999</v>
      </c>
      <c r="D149" s="76">
        <v>1.1000000000000001E-3</v>
      </c>
      <c r="E149" s="11">
        <f t="shared" ref="E149" si="32">+(C149-C$7)/C$8</f>
        <v>24914.035104592454</v>
      </c>
      <c r="F149" s="11">
        <f t="shared" ref="F149" si="33">ROUND(2*E149,0)/2</f>
        <v>24914</v>
      </c>
      <c r="G149" s="11">
        <f t="shared" ref="G149" si="34">+C149-(C$7+F149*C$8)</f>
        <v>2.372500000637956E-2</v>
      </c>
      <c r="H149" s="11"/>
      <c r="K149" s="81">
        <f>G149</f>
        <v>2.372500000637956E-2</v>
      </c>
      <c r="O149" s="81">
        <f t="shared" ref="O149" ca="1" si="35">+C$11+C$12*F149</f>
        <v>3.0467865075453238E-2</v>
      </c>
      <c r="Q149" s="82">
        <f t="shared" ref="Q149" si="36">+C149-15018.5</f>
        <v>44688.250599999999</v>
      </c>
    </row>
    <row r="150" spans="1:18" s="81" customFormat="1" ht="12" customHeight="1">
      <c r="B150" s="83"/>
      <c r="C150" s="84"/>
      <c r="D150" s="84"/>
    </row>
    <row r="151" spans="1:18" s="81" customFormat="1" ht="12" customHeight="1">
      <c r="B151" s="83"/>
      <c r="C151" s="84"/>
      <c r="D151" s="84"/>
    </row>
    <row r="152" spans="1:18" s="81" customFormat="1" ht="12" customHeight="1">
      <c r="B152" s="83"/>
      <c r="C152" s="84"/>
      <c r="D152" s="84"/>
    </row>
    <row r="153" spans="1:18" s="81" customFormat="1" ht="12" customHeight="1">
      <c r="B153" s="83"/>
      <c r="C153" s="84"/>
      <c r="D153" s="84"/>
    </row>
    <row r="154" spans="1:18" s="81" customFormat="1" ht="12" customHeight="1">
      <c r="B154" s="83"/>
      <c r="C154" s="84"/>
      <c r="D154" s="84"/>
    </row>
    <row r="155" spans="1:18" s="81" customFormat="1" ht="12" customHeight="1">
      <c r="B155" s="83"/>
      <c r="C155" s="84"/>
      <c r="D155" s="84"/>
    </row>
    <row r="156" spans="1:18" s="81" customFormat="1" ht="12" customHeight="1">
      <c r="B156" s="83"/>
      <c r="C156" s="84"/>
      <c r="D156" s="84"/>
    </row>
    <row r="157" spans="1:18" ht="12.75" customHeight="1">
      <c r="C157" s="16"/>
      <c r="D157" s="16"/>
    </row>
    <row r="158" spans="1:18" ht="12.75" customHeight="1">
      <c r="C158" s="16"/>
      <c r="D158" s="16"/>
    </row>
    <row r="159" spans="1:18" ht="12.75" customHeight="1">
      <c r="C159" s="16"/>
      <c r="D159" s="16"/>
    </row>
    <row r="160" spans="1:18" ht="12.75" customHeight="1">
      <c r="C160" s="16"/>
      <c r="D160" s="16"/>
    </row>
    <row r="161" spans="3:4" ht="12.75" customHeight="1">
      <c r="C161" s="16"/>
      <c r="D161" s="16"/>
    </row>
    <row r="162" spans="3:4" ht="12.75" customHeight="1">
      <c r="C162" s="16"/>
      <c r="D162" s="16"/>
    </row>
    <row r="163" spans="3:4" ht="12.75" customHeight="1">
      <c r="C163" s="16"/>
      <c r="D163" s="16"/>
    </row>
    <row r="164" spans="3:4" ht="12.75" customHeight="1">
      <c r="C164" s="16"/>
      <c r="D164" s="16"/>
    </row>
    <row r="165" spans="3:4" ht="12.75" customHeight="1">
      <c r="C165" s="16"/>
      <c r="D165" s="16"/>
    </row>
    <row r="166" spans="3:4" ht="12.75" customHeight="1">
      <c r="C166" s="16"/>
      <c r="D166" s="16"/>
    </row>
    <row r="167" spans="3:4" ht="12.75" customHeight="1">
      <c r="C167" s="16"/>
      <c r="D167" s="16"/>
    </row>
    <row r="168" spans="3:4" ht="12.75" customHeight="1">
      <c r="C168" s="16"/>
      <c r="D168" s="16"/>
    </row>
    <row r="169" spans="3:4" ht="12.75" customHeight="1">
      <c r="C169" s="16"/>
      <c r="D169" s="16"/>
    </row>
    <row r="170" spans="3:4" ht="12.75" customHeight="1">
      <c r="C170" s="16"/>
      <c r="D170" s="16"/>
    </row>
    <row r="171" spans="3:4" ht="12.75" customHeight="1">
      <c r="C171" s="16"/>
      <c r="D171" s="16"/>
    </row>
    <row r="172" spans="3:4" ht="12.75" customHeight="1">
      <c r="C172" s="16"/>
      <c r="D172" s="16"/>
    </row>
    <row r="173" spans="3:4" ht="12.75" customHeight="1">
      <c r="C173" s="16"/>
      <c r="D173" s="16"/>
    </row>
    <row r="174" spans="3:4" ht="12.75" customHeight="1">
      <c r="C174" s="16"/>
      <c r="D174" s="16"/>
    </row>
    <row r="175" spans="3:4" ht="12.75" customHeight="1">
      <c r="C175" s="16"/>
      <c r="D175" s="16"/>
    </row>
    <row r="176" spans="3:4" ht="12.75" customHeight="1">
      <c r="C176" s="16"/>
      <c r="D176" s="16"/>
    </row>
    <row r="177" spans="3:4" ht="12.75" customHeight="1">
      <c r="C177" s="16"/>
      <c r="D177" s="16"/>
    </row>
    <row r="178" spans="3:4" ht="12.75" customHeight="1">
      <c r="C178" s="16"/>
      <c r="D178" s="16"/>
    </row>
    <row r="179" spans="3:4" ht="12.75" customHeight="1">
      <c r="C179" s="16"/>
      <c r="D179" s="16"/>
    </row>
    <row r="180" spans="3:4" ht="12.75" customHeight="1">
      <c r="C180" s="16"/>
      <c r="D180" s="16"/>
    </row>
    <row r="181" spans="3:4" ht="12.75" customHeight="1">
      <c r="C181" s="16"/>
      <c r="D181" s="16"/>
    </row>
    <row r="182" spans="3:4" ht="12.75" customHeight="1">
      <c r="C182" s="16"/>
      <c r="D182" s="16"/>
    </row>
    <row r="183" spans="3:4" ht="12.75" customHeight="1">
      <c r="C183" s="16"/>
      <c r="D183" s="16"/>
    </row>
    <row r="184" spans="3:4" ht="12.75" customHeight="1">
      <c r="C184" s="16"/>
      <c r="D184" s="16"/>
    </row>
    <row r="185" spans="3:4" ht="12.75" customHeight="1">
      <c r="C185" s="16"/>
      <c r="D185" s="16"/>
    </row>
    <row r="186" spans="3:4" ht="12.75" customHeight="1">
      <c r="C186" s="16"/>
      <c r="D186" s="16"/>
    </row>
    <row r="187" spans="3:4" ht="12.75" customHeight="1">
      <c r="C187" s="16"/>
      <c r="D187" s="16"/>
    </row>
    <row r="188" spans="3:4" ht="12.75" customHeight="1">
      <c r="C188" s="16"/>
      <c r="D188" s="16"/>
    </row>
    <row r="189" spans="3:4" ht="12.75" customHeight="1">
      <c r="C189" s="16"/>
      <c r="D189" s="16"/>
    </row>
    <row r="190" spans="3:4" ht="12.75" customHeight="1">
      <c r="C190" s="16"/>
      <c r="D190" s="16"/>
    </row>
    <row r="191" spans="3:4" ht="12.75" customHeight="1">
      <c r="C191" s="16"/>
      <c r="D191" s="16"/>
    </row>
    <row r="192" spans="3:4" ht="12.75" customHeight="1">
      <c r="C192" s="16"/>
      <c r="D192" s="16"/>
    </row>
    <row r="193" spans="3:4" ht="12.75" customHeight="1">
      <c r="C193" s="16"/>
      <c r="D193" s="16"/>
    </row>
    <row r="194" spans="3:4" ht="12.75" customHeight="1">
      <c r="C194" s="16"/>
      <c r="D194" s="16"/>
    </row>
    <row r="195" spans="3:4" ht="12.75" customHeight="1">
      <c r="C195" s="16"/>
      <c r="D195" s="16"/>
    </row>
    <row r="196" spans="3:4" ht="12.75" customHeight="1">
      <c r="C196" s="16"/>
      <c r="D196" s="16"/>
    </row>
    <row r="197" spans="3:4" ht="12.75" customHeight="1">
      <c r="C197" s="16"/>
      <c r="D197" s="16"/>
    </row>
    <row r="198" spans="3:4" ht="12.75" customHeight="1">
      <c r="C198" s="16"/>
      <c r="D198" s="16"/>
    </row>
    <row r="199" spans="3:4" ht="12.75" customHeight="1">
      <c r="C199" s="16"/>
      <c r="D199" s="16"/>
    </row>
    <row r="200" spans="3:4" ht="12.75" customHeight="1">
      <c r="C200" s="16"/>
      <c r="D200" s="16"/>
    </row>
    <row r="201" spans="3:4" ht="12.75" customHeight="1">
      <c r="C201" s="16"/>
      <c r="D201" s="16"/>
    </row>
    <row r="202" spans="3:4" ht="12.75" customHeight="1">
      <c r="C202" s="16"/>
      <c r="D202" s="16"/>
    </row>
    <row r="203" spans="3:4" ht="12.75" customHeight="1">
      <c r="C203" s="16"/>
      <c r="D203" s="16"/>
    </row>
    <row r="204" spans="3:4" ht="12.75" customHeight="1">
      <c r="C204" s="16"/>
      <c r="D204" s="16"/>
    </row>
    <row r="205" spans="3:4" ht="12.75" customHeight="1">
      <c r="C205" s="16"/>
      <c r="D205" s="16"/>
    </row>
    <row r="206" spans="3:4" ht="12.75" customHeight="1">
      <c r="C206" s="16"/>
      <c r="D206" s="16"/>
    </row>
    <row r="207" spans="3:4" ht="12.75" customHeight="1">
      <c r="C207" s="16"/>
      <c r="D207" s="16"/>
    </row>
    <row r="208" spans="3:4" ht="12.75" customHeight="1">
      <c r="C208" s="16"/>
      <c r="D208" s="16"/>
    </row>
    <row r="209" spans="3:4" ht="12.75" customHeight="1">
      <c r="C209" s="16"/>
      <c r="D209" s="16"/>
    </row>
    <row r="210" spans="3:4" ht="12.75" customHeight="1">
      <c r="C210" s="16"/>
      <c r="D210" s="16"/>
    </row>
    <row r="211" spans="3:4" ht="12.75" customHeight="1">
      <c r="C211" s="16"/>
      <c r="D211" s="16"/>
    </row>
    <row r="212" spans="3:4" ht="12.75" customHeight="1">
      <c r="C212" s="16"/>
      <c r="D212" s="16"/>
    </row>
    <row r="213" spans="3:4" ht="12.75" customHeight="1">
      <c r="C213" s="16"/>
      <c r="D213" s="16"/>
    </row>
    <row r="214" spans="3:4" ht="12.75" customHeight="1">
      <c r="C214" s="16"/>
      <c r="D214" s="16"/>
    </row>
    <row r="215" spans="3:4" ht="12.75" customHeight="1">
      <c r="C215" s="16"/>
      <c r="D215" s="16"/>
    </row>
    <row r="216" spans="3:4" ht="12.75" customHeight="1">
      <c r="C216" s="16"/>
      <c r="D216" s="16"/>
    </row>
    <row r="217" spans="3:4" ht="12.75" customHeight="1">
      <c r="C217" s="16"/>
      <c r="D217" s="16"/>
    </row>
    <row r="218" spans="3:4" ht="12.75" customHeight="1">
      <c r="C218" s="16"/>
      <c r="D218" s="16"/>
    </row>
    <row r="219" spans="3:4" ht="12.75" customHeight="1">
      <c r="C219" s="16"/>
      <c r="D219" s="16"/>
    </row>
    <row r="220" spans="3:4" ht="12.75" customHeight="1">
      <c r="C220" s="16"/>
      <c r="D220" s="16"/>
    </row>
    <row r="221" spans="3:4" ht="12.75" customHeight="1">
      <c r="C221" s="16"/>
      <c r="D221" s="16"/>
    </row>
    <row r="222" spans="3:4" ht="12.75" customHeight="1">
      <c r="C222" s="16"/>
      <c r="D222" s="16"/>
    </row>
    <row r="223" spans="3:4" ht="12.75" customHeight="1">
      <c r="C223" s="16"/>
      <c r="D223" s="16"/>
    </row>
    <row r="224" spans="3:4" ht="12.75" customHeight="1">
      <c r="C224" s="16"/>
      <c r="D224" s="16"/>
    </row>
    <row r="225" spans="3:4" ht="12.75" customHeight="1">
      <c r="C225" s="16"/>
      <c r="D225" s="16"/>
    </row>
    <row r="226" spans="3:4" ht="12.75" customHeight="1">
      <c r="C226" s="16"/>
      <c r="D226" s="16"/>
    </row>
    <row r="227" spans="3:4" ht="12.75" customHeight="1">
      <c r="C227" s="16"/>
      <c r="D227" s="16"/>
    </row>
    <row r="228" spans="3:4" ht="12.75" customHeight="1">
      <c r="C228" s="16"/>
      <c r="D228" s="16"/>
    </row>
    <row r="229" spans="3:4" ht="12.75" customHeight="1">
      <c r="C229" s="16"/>
      <c r="D229" s="16"/>
    </row>
    <row r="230" spans="3:4" ht="12.75" customHeight="1">
      <c r="C230" s="16"/>
      <c r="D230" s="16"/>
    </row>
    <row r="231" spans="3:4" ht="12.75" customHeight="1">
      <c r="C231" s="16"/>
      <c r="D231" s="16"/>
    </row>
    <row r="232" spans="3:4" ht="12.75" customHeight="1">
      <c r="C232" s="16"/>
      <c r="D232" s="16"/>
    </row>
    <row r="233" spans="3:4" ht="12.75" customHeight="1">
      <c r="C233" s="16"/>
      <c r="D233" s="16"/>
    </row>
    <row r="234" spans="3:4" ht="12.75" customHeight="1">
      <c r="C234" s="16"/>
      <c r="D234" s="16"/>
    </row>
    <row r="235" spans="3:4" ht="12.75" customHeight="1">
      <c r="C235" s="16"/>
      <c r="D235" s="16"/>
    </row>
    <row r="236" spans="3:4" ht="12.75" customHeight="1">
      <c r="C236" s="16"/>
      <c r="D236" s="16"/>
    </row>
    <row r="237" spans="3:4" ht="12.75" customHeight="1">
      <c r="C237" s="16"/>
      <c r="D237" s="16"/>
    </row>
    <row r="238" spans="3:4" ht="12.75" customHeight="1">
      <c r="C238" s="16"/>
      <c r="D238" s="16"/>
    </row>
    <row r="239" spans="3:4" ht="12.75" customHeight="1">
      <c r="C239" s="16"/>
      <c r="D239" s="16"/>
    </row>
    <row r="240" spans="3:4" ht="12.75" customHeight="1">
      <c r="C240" s="16"/>
      <c r="D240" s="16"/>
    </row>
    <row r="241" spans="3:4" ht="12.75" customHeight="1">
      <c r="C241" s="16"/>
      <c r="D241" s="16"/>
    </row>
    <row r="242" spans="3:4" ht="12.75" customHeight="1">
      <c r="C242" s="16"/>
      <c r="D242" s="16"/>
    </row>
    <row r="243" spans="3:4" ht="12.75" customHeight="1">
      <c r="C243" s="16"/>
      <c r="D243" s="16"/>
    </row>
    <row r="244" spans="3:4" ht="12.75" customHeight="1">
      <c r="C244" s="16"/>
      <c r="D244" s="16"/>
    </row>
    <row r="245" spans="3:4" ht="12.75" customHeight="1">
      <c r="C245" s="16"/>
      <c r="D245" s="16"/>
    </row>
    <row r="246" spans="3:4" ht="12.75" customHeight="1">
      <c r="C246" s="16"/>
      <c r="D246" s="16"/>
    </row>
    <row r="247" spans="3:4" ht="12.75" customHeight="1">
      <c r="C247" s="16"/>
      <c r="D247" s="16"/>
    </row>
    <row r="248" spans="3:4" ht="12.75" customHeight="1">
      <c r="C248" s="16"/>
      <c r="D248" s="16"/>
    </row>
    <row r="249" spans="3:4" ht="12.75" customHeight="1">
      <c r="C249" s="16"/>
      <c r="D249" s="16"/>
    </row>
    <row r="250" spans="3:4" ht="12.75" customHeight="1">
      <c r="C250" s="16"/>
      <c r="D250" s="16"/>
    </row>
    <row r="251" spans="3:4" ht="12.75" customHeight="1">
      <c r="C251" s="16"/>
      <c r="D251" s="16"/>
    </row>
    <row r="252" spans="3:4" ht="12.75" customHeight="1">
      <c r="C252" s="16"/>
      <c r="D252" s="16"/>
    </row>
    <row r="253" spans="3:4" ht="12.75" customHeight="1">
      <c r="C253" s="16"/>
      <c r="D253" s="16"/>
    </row>
    <row r="254" spans="3:4" ht="12.75" customHeight="1">
      <c r="C254" s="16"/>
      <c r="D254" s="16"/>
    </row>
    <row r="255" spans="3:4" ht="12.75" customHeight="1">
      <c r="C255" s="16"/>
      <c r="D255" s="16"/>
    </row>
    <row r="256" spans="3:4" ht="12.75" customHeight="1">
      <c r="C256" s="16"/>
      <c r="D256" s="16"/>
    </row>
    <row r="257" spans="3:4" ht="12.75" customHeight="1">
      <c r="C257" s="16"/>
      <c r="D257" s="16"/>
    </row>
    <row r="258" spans="3:4" ht="12.75" customHeight="1">
      <c r="C258" s="16"/>
      <c r="D258" s="16"/>
    </row>
    <row r="259" spans="3:4" ht="12.75" customHeight="1">
      <c r="C259" s="16"/>
      <c r="D259" s="16"/>
    </row>
    <row r="260" spans="3:4" ht="12.75" customHeight="1">
      <c r="C260" s="16"/>
      <c r="D260" s="16"/>
    </row>
    <row r="261" spans="3:4" ht="12.75" customHeight="1">
      <c r="C261" s="16"/>
      <c r="D261" s="16"/>
    </row>
    <row r="262" spans="3:4" ht="12.75" customHeight="1">
      <c r="C262" s="16"/>
      <c r="D262" s="16"/>
    </row>
    <row r="263" spans="3:4" ht="12.75" customHeight="1">
      <c r="C263" s="16"/>
      <c r="D263" s="16"/>
    </row>
    <row r="264" spans="3:4" ht="12.75" customHeight="1">
      <c r="C264" s="16"/>
      <c r="D264" s="16"/>
    </row>
    <row r="265" spans="3:4" ht="12.75" customHeight="1">
      <c r="C265" s="16"/>
      <c r="D265" s="16"/>
    </row>
    <row r="266" spans="3:4" ht="12.75" customHeight="1">
      <c r="C266" s="16"/>
      <c r="D266" s="16"/>
    </row>
    <row r="267" spans="3:4" ht="12.75" customHeight="1">
      <c r="C267" s="16"/>
      <c r="D267" s="16"/>
    </row>
    <row r="268" spans="3:4" ht="12.75" customHeight="1">
      <c r="C268" s="16"/>
      <c r="D268" s="16"/>
    </row>
    <row r="269" spans="3:4" ht="12.75" customHeight="1">
      <c r="C269" s="16"/>
      <c r="D269" s="16"/>
    </row>
    <row r="270" spans="3:4" ht="12.75" customHeight="1">
      <c r="C270" s="16"/>
      <c r="D270" s="16"/>
    </row>
    <row r="271" spans="3:4" ht="12.75" customHeight="1">
      <c r="C271" s="16"/>
      <c r="D271" s="16"/>
    </row>
    <row r="272" spans="3:4" ht="12.75" customHeight="1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  <row r="3301" spans="3:4">
      <c r="C3301" s="16"/>
      <c r="D3301" s="16"/>
    </row>
    <row r="3302" spans="3:4">
      <c r="C3302" s="16"/>
      <c r="D3302" s="16"/>
    </row>
    <row r="3303" spans="3:4">
      <c r="C3303" s="16"/>
      <c r="D3303" s="16"/>
    </row>
    <row r="3304" spans="3:4">
      <c r="C3304" s="16"/>
      <c r="D3304" s="16"/>
    </row>
    <row r="3305" spans="3:4">
      <c r="C3305" s="16"/>
      <c r="D3305" s="16"/>
    </row>
    <row r="3306" spans="3:4">
      <c r="C3306" s="16"/>
      <c r="D3306" s="16"/>
    </row>
    <row r="3307" spans="3:4">
      <c r="C3307" s="16"/>
      <c r="D3307" s="16"/>
    </row>
    <row r="3308" spans="3:4">
      <c r="C3308" s="16"/>
      <c r="D3308" s="16"/>
    </row>
    <row r="3309" spans="3:4">
      <c r="C3309" s="16"/>
      <c r="D3309" s="16"/>
    </row>
    <row r="3310" spans="3:4">
      <c r="C3310" s="16"/>
      <c r="D3310" s="16"/>
    </row>
    <row r="3311" spans="3:4">
      <c r="C3311" s="16"/>
      <c r="D3311" s="16"/>
    </row>
    <row r="3312" spans="3:4">
      <c r="C3312" s="16"/>
      <c r="D3312" s="16"/>
    </row>
    <row r="3313" spans="3:4">
      <c r="C3313" s="16"/>
      <c r="D3313" s="16"/>
    </row>
    <row r="3314" spans="3:4">
      <c r="C3314" s="16"/>
      <c r="D3314" s="16"/>
    </row>
    <row r="3315" spans="3:4">
      <c r="C3315" s="16"/>
      <c r="D3315" s="16"/>
    </row>
    <row r="3316" spans="3:4">
      <c r="C3316" s="16"/>
      <c r="D3316" s="16"/>
    </row>
    <row r="3317" spans="3:4">
      <c r="C3317" s="16"/>
      <c r="D3317" s="16"/>
    </row>
    <row r="3318" spans="3:4">
      <c r="C3318" s="16"/>
      <c r="D3318" s="16"/>
    </row>
    <row r="3319" spans="3:4">
      <c r="C3319" s="16"/>
      <c r="D3319" s="16"/>
    </row>
    <row r="3320" spans="3:4">
      <c r="C3320" s="16"/>
      <c r="D3320" s="16"/>
    </row>
    <row r="3321" spans="3:4">
      <c r="C3321" s="16"/>
      <c r="D3321" s="16"/>
    </row>
    <row r="3322" spans="3:4">
      <c r="C3322" s="16"/>
      <c r="D3322" s="16"/>
    </row>
    <row r="3323" spans="3:4">
      <c r="C3323" s="16"/>
      <c r="D3323" s="16"/>
    </row>
    <row r="3324" spans="3:4">
      <c r="C3324" s="16"/>
      <c r="D3324" s="16"/>
    </row>
    <row r="3325" spans="3:4">
      <c r="C3325" s="16"/>
      <c r="D3325" s="16"/>
    </row>
    <row r="3326" spans="3:4">
      <c r="C3326" s="16"/>
      <c r="D3326" s="16"/>
    </row>
    <row r="3327" spans="3:4">
      <c r="C3327" s="16"/>
      <c r="D3327" s="16"/>
    </row>
    <row r="3328" spans="3:4">
      <c r="C3328" s="16"/>
      <c r="D3328" s="16"/>
    </row>
    <row r="3329" spans="3:4">
      <c r="C3329" s="16"/>
      <c r="D3329" s="16"/>
    </row>
    <row r="3330" spans="3:4">
      <c r="C3330" s="16"/>
      <c r="D3330" s="16"/>
    </row>
    <row r="3331" spans="3:4">
      <c r="C3331" s="16"/>
      <c r="D3331" s="16"/>
    </row>
    <row r="3332" spans="3:4">
      <c r="C3332" s="16"/>
      <c r="D3332" s="16"/>
    </row>
    <row r="3333" spans="3:4">
      <c r="C3333" s="16"/>
      <c r="D3333" s="16"/>
    </row>
    <row r="3334" spans="3:4">
      <c r="C3334" s="16"/>
      <c r="D3334" s="16"/>
    </row>
    <row r="3335" spans="3:4">
      <c r="C3335" s="16"/>
      <c r="D3335" s="16"/>
    </row>
    <row r="3336" spans="3:4">
      <c r="C3336" s="16"/>
      <c r="D3336" s="16"/>
    </row>
    <row r="3337" spans="3:4">
      <c r="C3337" s="16"/>
      <c r="D3337" s="16"/>
    </row>
    <row r="3338" spans="3:4">
      <c r="C3338" s="16"/>
      <c r="D3338" s="16"/>
    </row>
    <row r="3339" spans="3:4">
      <c r="C3339" s="16"/>
      <c r="D3339" s="16"/>
    </row>
    <row r="3340" spans="3:4">
      <c r="C3340" s="16"/>
      <c r="D3340" s="16"/>
    </row>
    <row r="3341" spans="3:4">
      <c r="C3341" s="16"/>
      <c r="D3341" s="16"/>
    </row>
    <row r="3342" spans="3:4">
      <c r="C3342" s="16"/>
      <c r="D3342" s="16"/>
    </row>
    <row r="3343" spans="3:4">
      <c r="C3343" s="16"/>
      <c r="D3343" s="16"/>
    </row>
    <row r="3344" spans="3:4">
      <c r="C3344" s="16"/>
      <c r="D3344" s="16"/>
    </row>
    <row r="3345" spans="3:4">
      <c r="C3345" s="16"/>
      <c r="D3345" s="16"/>
    </row>
    <row r="3346" spans="3:4">
      <c r="C3346" s="16"/>
      <c r="D3346" s="16"/>
    </row>
    <row r="3347" spans="3:4">
      <c r="C3347" s="16"/>
      <c r="D3347" s="16"/>
    </row>
    <row r="3348" spans="3:4">
      <c r="C3348" s="16"/>
      <c r="D3348" s="16"/>
    </row>
    <row r="3349" spans="3:4">
      <c r="C3349" s="16"/>
      <c r="D3349" s="16"/>
    </row>
    <row r="3350" spans="3:4">
      <c r="C3350" s="16"/>
      <c r="D3350" s="16"/>
    </row>
    <row r="3351" spans="3:4">
      <c r="C3351" s="16"/>
      <c r="D3351" s="16"/>
    </row>
    <row r="3352" spans="3:4">
      <c r="C3352" s="16"/>
      <c r="D3352" s="16"/>
    </row>
    <row r="3353" spans="3:4">
      <c r="C3353" s="16"/>
      <c r="D3353" s="16"/>
    </row>
    <row r="3354" spans="3:4">
      <c r="C3354" s="16"/>
      <c r="D3354" s="16"/>
    </row>
    <row r="3355" spans="3:4">
      <c r="C3355" s="16"/>
      <c r="D3355" s="16"/>
    </row>
    <row r="3356" spans="3:4">
      <c r="C3356" s="16"/>
      <c r="D3356" s="16"/>
    </row>
    <row r="3357" spans="3:4">
      <c r="C3357" s="16"/>
      <c r="D3357" s="16"/>
    </row>
    <row r="3358" spans="3:4">
      <c r="C3358" s="16"/>
      <c r="D3358" s="16"/>
    </row>
    <row r="3359" spans="3:4">
      <c r="C3359" s="16"/>
      <c r="D3359" s="16"/>
    </row>
    <row r="3360" spans="3:4">
      <c r="C3360" s="16"/>
      <c r="D3360" s="16"/>
    </row>
    <row r="3361" spans="3:4">
      <c r="C3361" s="16"/>
      <c r="D3361" s="16"/>
    </row>
    <row r="3362" spans="3:4">
      <c r="C3362" s="16"/>
      <c r="D3362" s="16"/>
    </row>
    <row r="3363" spans="3:4">
      <c r="C3363" s="16"/>
      <c r="D3363" s="16"/>
    </row>
    <row r="3364" spans="3:4">
      <c r="C3364" s="16"/>
      <c r="D3364" s="16"/>
    </row>
    <row r="3365" spans="3:4">
      <c r="C3365" s="16"/>
      <c r="D3365" s="16"/>
    </row>
    <row r="3366" spans="3:4">
      <c r="C3366" s="16"/>
      <c r="D3366" s="16"/>
    </row>
    <row r="3367" spans="3:4">
      <c r="C3367" s="16"/>
      <c r="D3367" s="16"/>
    </row>
    <row r="3368" spans="3:4">
      <c r="C3368" s="16"/>
      <c r="D3368" s="16"/>
    </row>
    <row r="3369" spans="3:4">
      <c r="C3369" s="16"/>
      <c r="D3369" s="16"/>
    </row>
    <row r="3370" spans="3:4">
      <c r="C3370" s="16"/>
      <c r="D3370" s="16"/>
    </row>
    <row r="3371" spans="3:4">
      <c r="C3371" s="16"/>
      <c r="D3371" s="16"/>
    </row>
    <row r="3372" spans="3:4">
      <c r="C3372" s="16"/>
      <c r="D3372" s="16"/>
    </row>
    <row r="3373" spans="3:4">
      <c r="C3373" s="16"/>
      <c r="D3373" s="16"/>
    </row>
    <row r="3374" spans="3:4">
      <c r="C3374" s="16"/>
      <c r="D3374" s="16"/>
    </row>
    <row r="3375" spans="3:4">
      <c r="C3375" s="16"/>
      <c r="D3375" s="16"/>
    </row>
    <row r="3376" spans="3:4">
      <c r="C3376" s="16"/>
      <c r="D3376" s="16"/>
    </row>
    <row r="3377" spans="3:4">
      <c r="C3377" s="16"/>
      <c r="D3377" s="16"/>
    </row>
    <row r="3378" spans="3:4">
      <c r="C3378" s="16"/>
      <c r="D3378" s="16"/>
    </row>
    <row r="3379" spans="3:4">
      <c r="C3379" s="16"/>
      <c r="D3379" s="16"/>
    </row>
    <row r="3380" spans="3:4">
      <c r="C3380" s="16"/>
      <c r="D3380" s="16"/>
    </row>
    <row r="3381" spans="3:4">
      <c r="C3381" s="16"/>
      <c r="D3381" s="16"/>
    </row>
    <row r="3382" spans="3:4">
      <c r="C3382" s="16"/>
      <c r="D3382" s="16"/>
    </row>
    <row r="3383" spans="3:4">
      <c r="C3383" s="16"/>
      <c r="D3383" s="16"/>
    </row>
    <row r="3384" spans="3:4">
      <c r="C3384" s="16"/>
      <c r="D3384" s="16"/>
    </row>
    <row r="3385" spans="3:4">
      <c r="C3385" s="16"/>
      <c r="D3385" s="16"/>
    </row>
    <row r="3386" spans="3:4">
      <c r="C3386" s="16"/>
      <c r="D3386" s="16"/>
    </row>
    <row r="3387" spans="3:4">
      <c r="C3387" s="16"/>
      <c r="D3387" s="16"/>
    </row>
    <row r="3388" spans="3:4">
      <c r="C3388" s="16"/>
      <c r="D3388" s="16"/>
    </row>
    <row r="3389" spans="3:4">
      <c r="C3389" s="16"/>
      <c r="D3389" s="16"/>
    </row>
    <row r="3390" spans="3:4">
      <c r="C3390" s="16"/>
      <c r="D3390" s="16"/>
    </row>
    <row r="3391" spans="3:4">
      <c r="C3391" s="16"/>
      <c r="D3391" s="16"/>
    </row>
    <row r="3392" spans="3:4">
      <c r="C3392" s="16"/>
      <c r="D3392" s="16"/>
    </row>
    <row r="3393" spans="3:4">
      <c r="C3393" s="16"/>
      <c r="D3393" s="16"/>
    </row>
    <row r="3394" spans="3:4">
      <c r="C3394" s="16"/>
      <c r="D3394" s="16"/>
    </row>
    <row r="3395" spans="3:4">
      <c r="C3395" s="16"/>
      <c r="D3395" s="16"/>
    </row>
    <row r="3396" spans="3:4">
      <c r="C3396" s="16"/>
      <c r="D3396" s="16"/>
    </row>
    <row r="3397" spans="3:4">
      <c r="C3397" s="16"/>
      <c r="D3397" s="16"/>
    </row>
    <row r="3398" spans="3:4">
      <c r="C3398" s="16"/>
      <c r="D3398" s="16"/>
    </row>
    <row r="3399" spans="3:4">
      <c r="C3399" s="16"/>
      <c r="D3399" s="16"/>
    </row>
    <row r="3400" spans="3:4">
      <c r="C3400" s="16"/>
      <c r="D3400" s="16"/>
    </row>
    <row r="3401" spans="3:4">
      <c r="C3401" s="16"/>
      <c r="D3401" s="16"/>
    </row>
    <row r="3402" spans="3:4">
      <c r="C3402" s="16"/>
      <c r="D3402" s="16"/>
    </row>
    <row r="3403" spans="3:4">
      <c r="C3403" s="16"/>
      <c r="D3403" s="16"/>
    </row>
    <row r="3404" spans="3:4">
      <c r="C3404" s="16"/>
      <c r="D3404" s="16"/>
    </row>
    <row r="3405" spans="3:4">
      <c r="C3405" s="16"/>
      <c r="D3405" s="16"/>
    </row>
    <row r="3406" spans="3:4">
      <c r="C3406" s="16"/>
      <c r="D3406" s="16"/>
    </row>
    <row r="3407" spans="3:4">
      <c r="C3407" s="16"/>
      <c r="D3407" s="16"/>
    </row>
    <row r="3408" spans="3:4">
      <c r="C3408" s="16"/>
      <c r="D3408" s="16"/>
    </row>
    <row r="3409" spans="3:4">
      <c r="C3409" s="16"/>
      <c r="D3409" s="16"/>
    </row>
    <row r="3410" spans="3:4">
      <c r="C3410" s="16"/>
      <c r="D3410" s="16"/>
    </row>
    <row r="3411" spans="3:4">
      <c r="C3411" s="16"/>
      <c r="D3411" s="16"/>
    </row>
    <row r="3412" spans="3:4">
      <c r="C3412" s="16"/>
      <c r="D3412" s="16"/>
    </row>
    <row r="3413" spans="3:4">
      <c r="C3413" s="16"/>
      <c r="D3413" s="16"/>
    </row>
    <row r="3414" spans="3:4">
      <c r="C3414" s="16"/>
      <c r="D3414" s="16"/>
    </row>
    <row r="3415" spans="3:4">
      <c r="C3415" s="16"/>
      <c r="D3415" s="16"/>
    </row>
    <row r="3416" spans="3:4">
      <c r="C3416" s="16"/>
      <c r="D3416" s="16"/>
    </row>
    <row r="3417" spans="3:4">
      <c r="C3417" s="16"/>
      <c r="D3417" s="16"/>
    </row>
    <row r="3418" spans="3:4">
      <c r="C3418" s="16"/>
      <c r="D3418" s="16"/>
    </row>
    <row r="3419" spans="3:4">
      <c r="C3419" s="16"/>
      <c r="D3419" s="16"/>
    </row>
    <row r="3420" spans="3:4">
      <c r="C3420" s="16"/>
      <c r="D3420" s="16"/>
    </row>
    <row r="3421" spans="3:4">
      <c r="C3421" s="16"/>
      <c r="D3421" s="16"/>
    </row>
    <row r="3422" spans="3:4">
      <c r="C3422" s="16"/>
      <c r="D3422" s="16"/>
    </row>
    <row r="3423" spans="3:4">
      <c r="C3423" s="16"/>
      <c r="D3423" s="16"/>
    </row>
    <row r="3424" spans="3:4">
      <c r="C3424" s="16"/>
      <c r="D3424" s="16"/>
    </row>
    <row r="3425" spans="3:4">
      <c r="C3425" s="16"/>
      <c r="D3425" s="16"/>
    </row>
    <row r="3426" spans="3:4">
      <c r="C3426" s="16"/>
      <c r="D3426" s="16"/>
    </row>
    <row r="3427" spans="3:4">
      <c r="C3427" s="16"/>
      <c r="D3427" s="16"/>
    </row>
    <row r="3428" spans="3:4">
      <c r="C3428" s="16"/>
      <c r="D3428" s="16"/>
    </row>
    <row r="3429" spans="3:4">
      <c r="C3429" s="16"/>
      <c r="D3429" s="16"/>
    </row>
    <row r="3430" spans="3:4">
      <c r="C3430" s="16"/>
      <c r="D3430" s="16"/>
    </row>
    <row r="3431" spans="3:4">
      <c r="C3431" s="16"/>
      <c r="D3431" s="16"/>
    </row>
    <row r="3432" spans="3:4">
      <c r="C3432" s="16"/>
      <c r="D3432" s="16"/>
    </row>
    <row r="3433" spans="3:4">
      <c r="C3433" s="16"/>
      <c r="D3433" s="16"/>
    </row>
    <row r="3434" spans="3:4">
      <c r="C3434" s="16"/>
      <c r="D3434" s="16"/>
    </row>
    <row r="3435" spans="3:4">
      <c r="C3435" s="16"/>
      <c r="D3435" s="16"/>
    </row>
    <row r="3436" spans="3:4">
      <c r="C3436" s="16"/>
      <c r="D3436" s="16"/>
    </row>
    <row r="3437" spans="3:4">
      <c r="C3437" s="16"/>
      <c r="D3437" s="16"/>
    </row>
    <row r="3438" spans="3:4">
      <c r="C3438" s="16"/>
      <c r="D3438" s="16"/>
    </row>
    <row r="3439" spans="3:4">
      <c r="C3439" s="16"/>
      <c r="D3439" s="16"/>
    </row>
    <row r="3440" spans="3:4">
      <c r="C3440" s="16"/>
      <c r="D3440" s="16"/>
    </row>
    <row r="3441" spans="3:4">
      <c r="C3441" s="16"/>
      <c r="D3441" s="16"/>
    </row>
    <row r="3442" spans="3:4">
      <c r="C3442" s="16"/>
      <c r="D3442" s="16"/>
    </row>
    <row r="3443" spans="3:4">
      <c r="C3443" s="16"/>
      <c r="D3443" s="16"/>
    </row>
    <row r="3444" spans="3:4">
      <c r="C3444" s="16"/>
      <c r="D3444" s="16"/>
    </row>
    <row r="3445" spans="3:4">
      <c r="C3445" s="16"/>
      <c r="D3445" s="16"/>
    </row>
    <row r="3446" spans="3:4">
      <c r="C3446" s="16"/>
      <c r="D3446" s="16"/>
    </row>
    <row r="3447" spans="3:4">
      <c r="C3447" s="16"/>
      <c r="D3447" s="16"/>
    </row>
    <row r="3448" spans="3:4">
      <c r="C3448" s="16"/>
      <c r="D3448" s="16"/>
    </row>
    <row r="3449" spans="3:4">
      <c r="C3449" s="16"/>
      <c r="D3449" s="16"/>
    </row>
    <row r="3450" spans="3:4">
      <c r="C3450" s="16"/>
      <c r="D3450" s="16"/>
    </row>
    <row r="3451" spans="3:4">
      <c r="C3451" s="16"/>
      <c r="D3451" s="16"/>
    </row>
    <row r="3452" spans="3:4">
      <c r="C3452" s="16"/>
      <c r="D3452" s="16"/>
    </row>
    <row r="3453" spans="3:4">
      <c r="C3453" s="16"/>
      <c r="D3453" s="16"/>
    </row>
    <row r="3454" spans="3:4">
      <c r="C3454" s="16"/>
      <c r="D3454" s="16"/>
    </row>
    <row r="3455" spans="3:4">
      <c r="C3455" s="16"/>
      <c r="D3455" s="16"/>
    </row>
    <row r="3456" spans="3:4">
      <c r="C3456" s="16"/>
      <c r="D3456" s="16"/>
    </row>
    <row r="3457" spans="3:4">
      <c r="C3457" s="16"/>
      <c r="D3457" s="16"/>
    </row>
    <row r="3458" spans="3:4">
      <c r="C3458" s="16"/>
      <c r="D3458" s="16"/>
    </row>
    <row r="3459" spans="3:4">
      <c r="C3459" s="16"/>
      <c r="D3459" s="16"/>
    </row>
    <row r="3460" spans="3:4">
      <c r="C3460" s="16"/>
      <c r="D3460" s="16"/>
    </row>
    <row r="3461" spans="3:4">
      <c r="C3461" s="16"/>
      <c r="D3461" s="16"/>
    </row>
    <row r="3462" spans="3:4">
      <c r="C3462" s="16"/>
      <c r="D3462" s="16"/>
    </row>
    <row r="3463" spans="3:4">
      <c r="C3463" s="16"/>
      <c r="D3463" s="16"/>
    </row>
    <row r="3464" spans="3:4">
      <c r="C3464" s="16"/>
      <c r="D3464" s="16"/>
    </row>
    <row r="3465" spans="3:4">
      <c r="C3465" s="16"/>
      <c r="D3465" s="16"/>
    </row>
    <row r="3466" spans="3:4">
      <c r="C3466" s="16"/>
      <c r="D3466" s="16"/>
    </row>
    <row r="3467" spans="3:4">
      <c r="C3467" s="16"/>
      <c r="D3467" s="16"/>
    </row>
    <row r="3468" spans="3:4">
      <c r="C3468" s="16"/>
      <c r="D3468" s="16"/>
    </row>
    <row r="3469" spans="3:4">
      <c r="C3469" s="16"/>
      <c r="D3469" s="16"/>
    </row>
    <row r="3470" spans="3:4">
      <c r="C3470" s="16"/>
      <c r="D3470" s="16"/>
    </row>
    <row r="3471" spans="3:4">
      <c r="C3471" s="16"/>
      <c r="D3471" s="16"/>
    </row>
    <row r="3472" spans="3:4">
      <c r="C3472" s="16"/>
      <c r="D3472" s="16"/>
    </row>
    <row r="3473" spans="3:4">
      <c r="C3473" s="16"/>
      <c r="D3473" s="16"/>
    </row>
    <row r="3474" spans="3:4">
      <c r="C3474" s="16"/>
      <c r="D3474" s="16"/>
    </row>
    <row r="3475" spans="3:4">
      <c r="C3475" s="16"/>
      <c r="D3475" s="16"/>
    </row>
    <row r="3476" spans="3:4">
      <c r="C3476" s="16"/>
      <c r="D3476" s="16"/>
    </row>
    <row r="3477" spans="3:4">
      <c r="C3477" s="16"/>
      <c r="D3477" s="16"/>
    </row>
    <row r="3478" spans="3:4">
      <c r="C3478" s="16"/>
      <c r="D3478" s="16"/>
    </row>
    <row r="3479" spans="3:4">
      <c r="C3479" s="16"/>
      <c r="D3479" s="16"/>
    </row>
    <row r="3480" spans="3:4">
      <c r="C3480" s="16"/>
      <c r="D3480" s="16"/>
    </row>
    <row r="3481" spans="3:4">
      <c r="C3481" s="16"/>
      <c r="D3481" s="16"/>
    </row>
    <row r="3482" spans="3:4">
      <c r="C3482" s="16"/>
      <c r="D3482" s="16"/>
    </row>
    <row r="3483" spans="3:4">
      <c r="C3483" s="16"/>
      <c r="D3483" s="16"/>
    </row>
    <row r="3484" spans="3:4">
      <c r="C3484" s="16"/>
      <c r="D3484" s="16"/>
    </row>
    <row r="3485" spans="3:4">
      <c r="C3485" s="16"/>
      <c r="D3485" s="16"/>
    </row>
    <row r="3486" spans="3:4">
      <c r="C3486" s="16"/>
      <c r="D3486" s="16"/>
    </row>
    <row r="3487" spans="3:4">
      <c r="C3487" s="16"/>
      <c r="D3487" s="16"/>
    </row>
    <row r="3488" spans="3:4">
      <c r="C3488" s="16"/>
      <c r="D3488" s="16"/>
    </row>
    <row r="3489" spans="3:4">
      <c r="C3489" s="16"/>
      <c r="D3489" s="16"/>
    </row>
    <row r="3490" spans="3:4">
      <c r="C3490" s="16"/>
      <c r="D3490" s="16"/>
    </row>
    <row r="3491" spans="3:4">
      <c r="C3491" s="16"/>
      <c r="D3491" s="16"/>
    </row>
    <row r="3492" spans="3:4">
      <c r="C3492" s="16"/>
      <c r="D3492" s="16"/>
    </row>
    <row r="3493" spans="3:4">
      <c r="C3493" s="16"/>
      <c r="D3493" s="16"/>
    </row>
    <row r="3494" spans="3:4">
      <c r="C3494" s="16"/>
      <c r="D3494" s="16"/>
    </row>
    <row r="3495" spans="3:4">
      <c r="C3495" s="16"/>
      <c r="D3495" s="16"/>
    </row>
    <row r="3496" spans="3:4">
      <c r="C3496" s="16"/>
      <c r="D3496" s="16"/>
    </row>
    <row r="3497" spans="3:4">
      <c r="C3497" s="16"/>
      <c r="D3497" s="16"/>
    </row>
    <row r="3498" spans="3:4">
      <c r="C3498" s="16"/>
      <c r="D3498" s="16"/>
    </row>
    <row r="3499" spans="3:4">
      <c r="C3499" s="16"/>
      <c r="D3499" s="16"/>
    </row>
    <row r="3500" spans="3:4">
      <c r="C3500" s="16"/>
      <c r="D3500" s="16"/>
    </row>
    <row r="3501" spans="3:4">
      <c r="C3501" s="16"/>
      <c r="D3501" s="16"/>
    </row>
    <row r="3502" spans="3:4">
      <c r="C3502" s="16"/>
      <c r="D3502" s="16"/>
    </row>
    <row r="3503" spans="3:4">
      <c r="C3503" s="16"/>
      <c r="D3503" s="16"/>
    </row>
    <row r="3504" spans="3:4">
      <c r="C3504" s="16"/>
      <c r="D3504" s="16"/>
    </row>
    <row r="3505" spans="3:4">
      <c r="C3505" s="16"/>
      <c r="D3505" s="16"/>
    </row>
    <row r="3506" spans="3:4">
      <c r="C3506" s="16"/>
      <c r="D3506" s="16"/>
    </row>
    <row r="3507" spans="3:4">
      <c r="C3507" s="16"/>
      <c r="D3507" s="16"/>
    </row>
    <row r="3508" spans="3:4">
      <c r="C3508" s="16"/>
      <c r="D3508" s="16"/>
    </row>
    <row r="3509" spans="3:4">
      <c r="C3509" s="16"/>
      <c r="D3509" s="16"/>
    </row>
    <row r="3510" spans="3:4">
      <c r="C3510" s="16"/>
      <c r="D3510" s="16"/>
    </row>
    <row r="3511" spans="3:4">
      <c r="C3511" s="16"/>
      <c r="D3511" s="16"/>
    </row>
    <row r="3512" spans="3:4">
      <c r="C3512" s="16"/>
      <c r="D3512" s="16"/>
    </row>
    <row r="3513" spans="3:4">
      <c r="C3513" s="16"/>
      <c r="D3513" s="16"/>
    </row>
    <row r="3514" spans="3:4">
      <c r="C3514" s="16"/>
      <c r="D3514" s="16"/>
    </row>
    <row r="3515" spans="3:4">
      <c r="C3515" s="16"/>
      <c r="D3515" s="16"/>
    </row>
    <row r="3516" spans="3:4">
      <c r="C3516" s="16"/>
      <c r="D3516" s="16"/>
    </row>
    <row r="3517" spans="3:4">
      <c r="C3517" s="16"/>
      <c r="D3517" s="16"/>
    </row>
    <row r="3518" spans="3:4">
      <c r="C3518" s="16"/>
      <c r="D3518" s="16"/>
    </row>
    <row r="3519" spans="3:4">
      <c r="C3519" s="16"/>
      <c r="D3519" s="16"/>
    </row>
    <row r="3520" spans="3:4">
      <c r="C3520" s="16"/>
      <c r="D3520" s="16"/>
    </row>
    <row r="3521" spans="3:4">
      <c r="C3521" s="16"/>
      <c r="D3521" s="16"/>
    </row>
    <row r="3522" spans="3:4">
      <c r="C3522" s="16"/>
      <c r="D3522" s="16"/>
    </row>
    <row r="3523" spans="3:4">
      <c r="C3523" s="16"/>
      <c r="D3523" s="16"/>
    </row>
    <row r="3524" spans="3:4">
      <c r="C3524" s="16"/>
      <c r="D3524" s="16"/>
    </row>
    <row r="3525" spans="3:4">
      <c r="C3525" s="16"/>
      <c r="D3525" s="16"/>
    </row>
    <row r="3526" spans="3:4">
      <c r="C3526" s="16"/>
      <c r="D3526" s="16"/>
    </row>
    <row r="3527" spans="3:4">
      <c r="C3527" s="16"/>
      <c r="D3527" s="16"/>
    </row>
    <row r="3528" spans="3:4">
      <c r="C3528" s="16"/>
      <c r="D3528" s="16"/>
    </row>
    <row r="3529" spans="3:4">
      <c r="C3529" s="16"/>
      <c r="D3529" s="16"/>
    </row>
    <row r="3530" spans="3:4">
      <c r="C3530" s="16"/>
      <c r="D3530" s="16"/>
    </row>
    <row r="3531" spans="3:4">
      <c r="C3531" s="16"/>
      <c r="D3531" s="16"/>
    </row>
    <row r="3532" spans="3:4">
      <c r="C3532" s="16"/>
      <c r="D3532" s="16"/>
    </row>
    <row r="3533" spans="3:4">
      <c r="C3533" s="16"/>
      <c r="D3533" s="16"/>
    </row>
    <row r="3534" spans="3:4">
      <c r="C3534" s="16"/>
      <c r="D3534" s="16"/>
    </row>
    <row r="3535" spans="3:4">
      <c r="C3535" s="16"/>
      <c r="D3535" s="16"/>
    </row>
    <row r="3536" spans="3:4">
      <c r="C3536" s="16"/>
      <c r="D3536" s="16"/>
    </row>
    <row r="3537" spans="3:4">
      <c r="C3537" s="16"/>
      <c r="D3537" s="16"/>
    </row>
    <row r="3538" spans="3:4">
      <c r="C3538" s="16"/>
      <c r="D3538" s="16"/>
    </row>
    <row r="3539" spans="3:4">
      <c r="C3539" s="16"/>
      <c r="D3539" s="16"/>
    </row>
    <row r="3540" spans="3:4">
      <c r="C3540" s="16"/>
      <c r="D3540" s="16"/>
    </row>
    <row r="3541" spans="3:4">
      <c r="C3541" s="16"/>
      <c r="D3541" s="16"/>
    </row>
    <row r="3542" spans="3:4">
      <c r="C3542" s="16"/>
      <c r="D3542" s="16"/>
    </row>
    <row r="3543" spans="3:4">
      <c r="C3543" s="16"/>
      <c r="D3543" s="16"/>
    </row>
    <row r="3544" spans="3:4">
      <c r="C3544" s="16"/>
      <c r="D3544" s="16"/>
    </row>
    <row r="3545" spans="3:4">
      <c r="C3545" s="16"/>
      <c r="D3545" s="16"/>
    </row>
    <row r="3546" spans="3:4">
      <c r="C3546" s="16"/>
      <c r="D3546" s="16"/>
    </row>
    <row r="3547" spans="3:4">
      <c r="C3547" s="16"/>
      <c r="D3547" s="16"/>
    </row>
    <row r="3548" spans="3:4">
      <c r="C3548" s="16"/>
      <c r="D3548" s="16"/>
    </row>
    <row r="3549" spans="3:4">
      <c r="C3549" s="16"/>
      <c r="D3549" s="16"/>
    </row>
    <row r="3550" spans="3:4">
      <c r="C3550" s="16"/>
      <c r="D3550" s="16"/>
    </row>
    <row r="3551" spans="3:4">
      <c r="C3551" s="16"/>
      <c r="D3551" s="16"/>
    </row>
    <row r="3552" spans="3:4">
      <c r="C3552" s="16"/>
      <c r="D3552" s="16"/>
    </row>
    <row r="3553" spans="3:4">
      <c r="C3553" s="16"/>
      <c r="D3553" s="16"/>
    </row>
    <row r="3554" spans="3:4">
      <c r="C3554" s="16"/>
      <c r="D3554" s="16"/>
    </row>
    <row r="3555" spans="3:4">
      <c r="C3555" s="16"/>
      <c r="D3555" s="16"/>
    </row>
    <row r="3556" spans="3:4">
      <c r="C3556" s="16"/>
      <c r="D3556" s="16"/>
    </row>
    <row r="3557" spans="3:4">
      <c r="C3557" s="16"/>
      <c r="D3557" s="16"/>
    </row>
    <row r="3558" spans="3:4">
      <c r="C3558" s="16"/>
      <c r="D3558" s="16"/>
    </row>
    <row r="3559" spans="3:4">
      <c r="C3559" s="16"/>
      <c r="D3559" s="16"/>
    </row>
    <row r="3560" spans="3:4">
      <c r="C3560" s="16"/>
      <c r="D3560" s="16"/>
    </row>
    <row r="3561" spans="3:4">
      <c r="C3561" s="16"/>
      <c r="D3561" s="16"/>
    </row>
    <row r="3562" spans="3:4">
      <c r="C3562" s="16"/>
      <c r="D3562" s="16"/>
    </row>
    <row r="3563" spans="3:4">
      <c r="C3563" s="16"/>
      <c r="D3563" s="16"/>
    </row>
    <row r="3564" spans="3:4">
      <c r="C3564" s="16"/>
      <c r="D3564" s="16"/>
    </row>
    <row r="3565" spans="3:4">
      <c r="C3565" s="16"/>
      <c r="D3565" s="16"/>
    </row>
    <row r="3566" spans="3:4">
      <c r="C3566" s="16"/>
      <c r="D3566" s="16"/>
    </row>
    <row r="3567" spans="3:4">
      <c r="C3567" s="16"/>
      <c r="D3567" s="16"/>
    </row>
    <row r="3568" spans="3:4">
      <c r="C3568" s="16"/>
      <c r="D3568" s="16"/>
    </row>
    <row r="3569" spans="3:4">
      <c r="C3569" s="16"/>
      <c r="D3569" s="16"/>
    </row>
    <row r="3570" spans="3:4">
      <c r="C3570" s="16"/>
      <c r="D3570" s="16"/>
    </row>
    <row r="3571" spans="3:4">
      <c r="C3571" s="16"/>
      <c r="D3571" s="16"/>
    </row>
    <row r="3572" spans="3:4">
      <c r="C3572" s="16"/>
      <c r="D3572" s="16"/>
    </row>
    <row r="3573" spans="3:4">
      <c r="C3573" s="16"/>
      <c r="D3573" s="16"/>
    </row>
    <row r="3574" spans="3:4">
      <c r="C3574" s="16"/>
      <c r="D3574" s="16"/>
    </row>
    <row r="3575" spans="3:4">
      <c r="C3575" s="16"/>
      <c r="D3575" s="16"/>
    </row>
    <row r="3576" spans="3:4">
      <c r="C3576" s="16"/>
      <c r="D3576" s="16"/>
    </row>
    <row r="3577" spans="3:4">
      <c r="C3577" s="16"/>
      <c r="D3577" s="16"/>
    </row>
    <row r="3578" spans="3:4">
      <c r="C3578" s="16"/>
      <c r="D3578" s="16"/>
    </row>
    <row r="3579" spans="3:4">
      <c r="C3579" s="16"/>
      <c r="D3579" s="16"/>
    </row>
    <row r="3580" spans="3:4">
      <c r="C3580" s="16"/>
      <c r="D3580" s="16"/>
    </row>
    <row r="3581" spans="3:4">
      <c r="C3581" s="16"/>
      <c r="D3581" s="16"/>
    </row>
    <row r="3582" spans="3:4">
      <c r="C3582" s="16"/>
      <c r="D3582" s="16"/>
    </row>
    <row r="3583" spans="3:4">
      <c r="C3583" s="16"/>
      <c r="D3583" s="16"/>
    </row>
    <row r="3584" spans="3:4">
      <c r="C3584" s="16"/>
      <c r="D3584" s="16"/>
    </row>
    <row r="3585" spans="3:4">
      <c r="C3585" s="16"/>
      <c r="D3585" s="16"/>
    </row>
    <row r="3586" spans="3:4">
      <c r="C3586" s="16"/>
      <c r="D3586" s="16"/>
    </row>
    <row r="3587" spans="3:4">
      <c r="C3587" s="16"/>
      <c r="D3587" s="16"/>
    </row>
    <row r="3588" spans="3:4">
      <c r="C3588" s="16"/>
      <c r="D3588" s="16"/>
    </row>
    <row r="3589" spans="3:4">
      <c r="C3589" s="16"/>
      <c r="D3589" s="16"/>
    </row>
    <row r="3590" spans="3:4">
      <c r="C3590" s="16"/>
      <c r="D3590" s="16"/>
    </row>
    <row r="3591" spans="3:4">
      <c r="C3591" s="16"/>
      <c r="D3591" s="16"/>
    </row>
    <row r="3592" spans="3:4">
      <c r="C3592" s="16"/>
      <c r="D3592" s="16"/>
    </row>
    <row r="3593" spans="3:4">
      <c r="C3593" s="16"/>
      <c r="D3593" s="16"/>
    </row>
    <row r="3594" spans="3:4">
      <c r="C3594" s="16"/>
      <c r="D3594" s="16"/>
    </row>
    <row r="3595" spans="3:4">
      <c r="C3595" s="16"/>
      <c r="D3595" s="16"/>
    </row>
    <row r="3596" spans="3:4">
      <c r="C3596" s="16"/>
      <c r="D3596" s="16"/>
    </row>
    <row r="3597" spans="3:4">
      <c r="C3597" s="16"/>
      <c r="D3597" s="16"/>
    </row>
    <row r="3598" spans="3:4">
      <c r="C3598" s="16"/>
      <c r="D3598" s="16"/>
    </row>
    <row r="3599" spans="3:4">
      <c r="C3599" s="16"/>
      <c r="D3599" s="16"/>
    </row>
    <row r="3600" spans="3:4">
      <c r="C3600" s="16"/>
      <c r="D3600" s="16"/>
    </row>
    <row r="3601" spans="3:4">
      <c r="C3601" s="16"/>
      <c r="D3601" s="16"/>
    </row>
    <row r="3602" spans="3:4">
      <c r="C3602" s="16"/>
      <c r="D3602" s="16"/>
    </row>
    <row r="3603" spans="3:4">
      <c r="C3603" s="16"/>
      <c r="D3603" s="16"/>
    </row>
    <row r="3604" spans="3:4">
      <c r="C3604" s="16"/>
      <c r="D3604" s="16"/>
    </row>
    <row r="3605" spans="3:4">
      <c r="C3605" s="16"/>
      <c r="D3605" s="16"/>
    </row>
    <row r="3606" spans="3:4">
      <c r="C3606" s="16"/>
      <c r="D3606" s="16"/>
    </row>
    <row r="3607" spans="3:4">
      <c r="C3607" s="16"/>
      <c r="D3607" s="16"/>
    </row>
    <row r="3608" spans="3:4">
      <c r="C3608" s="16"/>
      <c r="D3608" s="16"/>
    </row>
    <row r="3609" spans="3:4">
      <c r="C3609" s="16"/>
      <c r="D3609" s="16"/>
    </row>
    <row r="3610" spans="3:4">
      <c r="C3610" s="16"/>
      <c r="D3610" s="16"/>
    </row>
    <row r="3611" spans="3:4">
      <c r="C3611" s="16"/>
      <c r="D3611" s="16"/>
    </row>
    <row r="3612" spans="3:4">
      <c r="C3612" s="16"/>
      <c r="D3612" s="16"/>
    </row>
    <row r="3613" spans="3:4">
      <c r="C3613" s="16"/>
      <c r="D3613" s="16"/>
    </row>
    <row r="3614" spans="3:4">
      <c r="C3614" s="16"/>
      <c r="D3614" s="16"/>
    </row>
    <row r="3615" spans="3:4">
      <c r="C3615" s="16"/>
      <c r="D3615" s="16"/>
    </row>
    <row r="3616" spans="3:4">
      <c r="C3616" s="16"/>
      <c r="D3616" s="16"/>
    </row>
    <row r="3617" spans="3:4">
      <c r="C3617" s="16"/>
      <c r="D3617" s="16"/>
    </row>
    <row r="3618" spans="3:4">
      <c r="C3618" s="16"/>
      <c r="D3618" s="16"/>
    </row>
    <row r="3619" spans="3:4">
      <c r="C3619" s="16"/>
      <c r="D3619" s="16"/>
    </row>
    <row r="3620" spans="3:4">
      <c r="C3620" s="16"/>
      <c r="D3620" s="16"/>
    </row>
    <row r="3621" spans="3:4">
      <c r="C3621" s="16"/>
      <c r="D3621" s="16"/>
    </row>
    <row r="3622" spans="3:4">
      <c r="C3622" s="16"/>
      <c r="D3622" s="16"/>
    </row>
    <row r="3623" spans="3:4">
      <c r="C3623" s="16"/>
      <c r="D3623" s="16"/>
    </row>
    <row r="3624" spans="3:4">
      <c r="C3624" s="16"/>
      <c r="D3624" s="16"/>
    </row>
    <row r="3625" spans="3:4">
      <c r="C3625" s="16"/>
      <c r="D3625" s="16"/>
    </row>
    <row r="3626" spans="3:4">
      <c r="C3626" s="16"/>
      <c r="D3626" s="16"/>
    </row>
    <row r="3627" spans="3:4">
      <c r="C3627" s="16"/>
      <c r="D3627" s="16"/>
    </row>
    <row r="3628" spans="3:4">
      <c r="C3628" s="16"/>
      <c r="D3628" s="16"/>
    </row>
    <row r="3629" spans="3:4">
      <c r="C3629" s="16"/>
      <c r="D3629" s="16"/>
    </row>
    <row r="3630" spans="3:4">
      <c r="C3630" s="16"/>
      <c r="D3630" s="16"/>
    </row>
    <row r="3631" spans="3:4">
      <c r="C3631" s="16"/>
      <c r="D3631" s="16"/>
    </row>
    <row r="3632" spans="3:4">
      <c r="C3632" s="16"/>
      <c r="D3632" s="16"/>
    </row>
    <row r="3633" spans="3:4">
      <c r="C3633" s="16"/>
      <c r="D3633" s="16"/>
    </row>
    <row r="3634" spans="3:4">
      <c r="C3634" s="16"/>
      <c r="D3634" s="16"/>
    </row>
    <row r="3635" spans="3:4">
      <c r="C3635" s="16"/>
      <c r="D3635" s="16"/>
    </row>
    <row r="3636" spans="3:4">
      <c r="C3636" s="16"/>
      <c r="D3636" s="16"/>
    </row>
    <row r="3637" spans="3:4">
      <c r="C3637" s="16"/>
      <c r="D3637" s="16"/>
    </row>
    <row r="3638" spans="3:4">
      <c r="C3638" s="16"/>
      <c r="D3638" s="16"/>
    </row>
    <row r="3639" spans="3:4">
      <c r="C3639" s="16"/>
      <c r="D3639" s="16"/>
    </row>
    <row r="3640" spans="3:4">
      <c r="C3640" s="16"/>
      <c r="D3640" s="16"/>
    </row>
    <row r="3641" spans="3:4">
      <c r="C3641" s="16"/>
      <c r="D3641" s="16"/>
    </row>
    <row r="3642" spans="3:4">
      <c r="C3642" s="16"/>
      <c r="D3642" s="16"/>
    </row>
    <row r="3643" spans="3:4">
      <c r="C3643" s="16"/>
      <c r="D3643" s="16"/>
    </row>
    <row r="3644" spans="3:4">
      <c r="C3644" s="16"/>
      <c r="D3644" s="16"/>
    </row>
    <row r="3645" spans="3:4">
      <c r="C3645" s="16"/>
      <c r="D3645" s="16"/>
    </row>
    <row r="3646" spans="3:4">
      <c r="C3646" s="16"/>
      <c r="D3646" s="16"/>
    </row>
    <row r="3647" spans="3:4">
      <c r="C3647" s="16"/>
      <c r="D3647" s="16"/>
    </row>
    <row r="3648" spans="3:4">
      <c r="C3648" s="16"/>
      <c r="D3648" s="16"/>
    </row>
    <row r="3649" spans="3:4">
      <c r="C3649" s="16"/>
      <c r="D3649" s="16"/>
    </row>
    <row r="3650" spans="3:4">
      <c r="C3650" s="16"/>
      <c r="D3650" s="16"/>
    </row>
    <row r="3651" spans="3:4">
      <c r="C3651" s="16"/>
      <c r="D3651" s="16"/>
    </row>
    <row r="3652" spans="3:4">
      <c r="C3652" s="16"/>
      <c r="D3652" s="16"/>
    </row>
    <row r="3653" spans="3:4">
      <c r="C3653" s="16"/>
      <c r="D3653" s="16"/>
    </row>
    <row r="3654" spans="3:4">
      <c r="C3654" s="16"/>
      <c r="D3654" s="16"/>
    </row>
    <row r="3655" spans="3:4">
      <c r="C3655" s="16"/>
      <c r="D3655" s="16"/>
    </row>
    <row r="3656" spans="3:4">
      <c r="C3656" s="16"/>
      <c r="D3656" s="16"/>
    </row>
    <row r="3657" spans="3:4">
      <c r="C3657" s="16"/>
      <c r="D3657" s="16"/>
    </row>
    <row r="3658" spans="3:4">
      <c r="C3658" s="16"/>
      <c r="D3658" s="16"/>
    </row>
    <row r="3659" spans="3:4">
      <c r="C3659" s="16"/>
      <c r="D3659" s="16"/>
    </row>
    <row r="3660" spans="3:4">
      <c r="C3660" s="16"/>
      <c r="D3660" s="16"/>
    </row>
    <row r="3661" spans="3:4">
      <c r="C3661" s="16"/>
      <c r="D3661" s="16"/>
    </row>
    <row r="3662" spans="3:4">
      <c r="C3662" s="16"/>
      <c r="D3662" s="16"/>
    </row>
    <row r="3663" spans="3:4">
      <c r="C3663" s="16"/>
      <c r="D3663" s="16"/>
    </row>
    <row r="3664" spans="3:4">
      <c r="C3664" s="16"/>
      <c r="D3664" s="16"/>
    </row>
    <row r="3665" spans="3:4">
      <c r="C3665" s="16"/>
      <c r="D3665" s="16"/>
    </row>
    <row r="3666" spans="3:4">
      <c r="C3666" s="16"/>
      <c r="D3666" s="16"/>
    </row>
    <row r="3667" spans="3:4">
      <c r="C3667" s="16"/>
      <c r="D3667" s="16"/>
    </row>
    <row r="3668" spans="3:4">
      <c r="C3668" s="16"/>
      <c r="D3668" s="16"/>
    </row>
    <row r="3669" spans="3:4">
      <c r="C3669" s="16"/>
      <c r="D3669" s="16"/>
    </row>
    <row r="3670" spans="3:4">
      <c r="C3670" s="16"/>
      <c r="D3670" s="16"/>
    </row>
    <row r="3671" spans="3:4">
      <c r="C3671" s="16"/>
      <c r="D3671" s="16"/>
    </row>
    <row r="3672" spans="3:4">
      <c r="C3672" s="16"/>
      <c r="D3672" s="16"/>
    </row>
    <row r="3673" spans="3:4">
      <c r="C3673" s="16"/>
      <c r="D3673" s="16"/>
    </row>
    <row r="3674" spans="3:4">
      <c r="C3674" s="16"/>
      <c r="D3674" s="16"/>
    </row>
    <row r="3675" spans="3:4">
      <c r="C3675" s="16"/>
      <c r="D3675" s="16"/>
    </row>
    <row r="3676" spans="3:4">
      <c r="C3676" s="16"/>
      <c r="D3676" s="16"/>
    </row>
    <row r="3677" spans="3:4">
      <c r="C3677" s="16"/>
      <c r="D3677" s="16"/>
    </row>
    <row r="3678" spans="3:4">
      <c r="C3678" s="16"/>
      <c r="D3678" s="16"/>
    </row>
    <row r="3679" spans="3:4">
      <c r="C3679" s="16"/>
      <c r="D3679" s="16"/>
    </row>
    <row r="3680" spans="3:4">
      <c r="C3680" s="16"/>
      <c r="D3680" s="16"/>
    </row>
    <row r="3681" spans="3:4">
      <c r="C3681" s="16"/>
      <c r="D3681" s="16"/>
    </row>
    <row r="3682" spans="3:4">
      <c r="C3682" s="16"/>
      <c r="D3682" s="16"/>
    </row>
    <row r="3683" spans="3:4">
      <c r="C3683" s="16"/>
      <c r="D3683" s="16"/>
    </row>
    <row r="3684" spans="3:4">
      <c r="C3684" s="16"/>
      <c r="D3684" s="16"/>
    </row>
    <row r="3685" spans="3:4">
      <c r="C3685" s="16"/>
      <c r="D3685" s="16"/>
    </row>
    <row r="3686" spans="3:4">
      <c r="C3686" s="16"/>
      <c r="D3686" s="16"/>
    </row>
    <row r="3687" spans="3:4">
      <c r="C3687" s="16"/>
      <c r="D3687" s="16"/>
    </row>
    <row r="3688" spans="3:4">
      <c r="C3688" s="16"/>
      <c r="D3688" s="16"/>
    </row>
    <row r="3689" spans="3:4">
      <c r="C3689" s="16"/>
      <c r="D3689" s="16"/>
    </row>
    <row r="3690" spans="3:4">
      <c r="C3690" s="16"/>
      <c r="D3690" s="16"/>
    </row>
    <row r="3691" spans="3:4">
      <c r="C3691" s="16"/>
      <c r="D3691" s="16"/>
    </row>
    <row r="3692" spans="3:4">
      <c r="C3692" s="16"/>
      <c r="D3692" s="16"/>
    </row>
    <row r="3693" spans="3:4">
      <c r="C3693" s="16"/>
      <c r="D3693" s="16"/>
    </row>
    <row r="3694" spans="3:4">
      <c r="C3694" s="16"/>
      <c r="D3694" s="16"/>
    </row>
    <row r="3695" spans="3:4">
      <c r="C3695" s="16"/>
      <c r="D3695" s="16"/>
    </row>
    <row r="3696" spans="3:4">
      <c r="C3696" s="16"/>
      <c r="D3696" s="16"/>
    </row>
    <row r="3697" spans="3:4">
      <c r="C3697" s="16"/>
      <c r="D3697" s="16"/>
    </row>
    <row r="3698" spans="3:4">
      <c r="C3698" s="16"/>
      <c r="D3698" s="16"/>
    </row>
    <row r="3699" spans="3:4">
      <c r="C3699" s="16"/>
      <c r="D3699" s="16"/>
    </row>
    <row r="3700" spans="3:4">
      <c r="C3700" s="16"/>
      <c r="D3700" s="16"/>
    </row>
    <row r="3701" spans="3:4">
      <c r="C3701" s="16"/>
      <c r="D3701" s="16"/>
    </row>
    <row r="3702" spans="3:4">
      <c r="C3702" s="16"/>
      <c r="D3702" s="16"/>
    </row>
    <row r="3703" spans="3:4">
      <c r="C3703" s="16"/>
      <c r="D3703" s="16"/>
    </row>
    <row r="3704" spans="3:4">
      <c r="C3704" s="16"/>
      <c r="D3704" s="16"/>
    </row>
    <row r="3705" spans="3:4">
      <c r="C3705" s="16"/>
      <c r="D3705" s="16"/>
    </row>
    <row r="3706" spans="3:4">
      <c r="C3706" s="16"/>
      <c r="D3706" s="16"/>
    </row>
    <row r="3707" spans="3:4">
      <c r="C3707" s="16"/>
      <c r="D3707" s="16"/>
    </row>
    <row r="3708" spans="3:4">
      <c r="C3708" s="16"/>
      <c r="D3708" s="16"/>
    </row>
    <row r="3709" spans="3:4">
      <c r="C3709" s="16"/>
      <c r="D3709" s="16"/>
    </row>
    <row r="3710" spans="3:4">
      <c r="C3710" s="16"/>
      <c r="D3710" s="16"/>
    </row>
    <row r="3711" spans="3:4">
      <c r="C3711" s="16"/>
      <c r="D3711" s="16"/>
    </row>
    <row r="3712" spans="3:4">
      <c r="C3712" s="16"/>
      <c r="D3712" s="16"/>
    </row>
    <row r="3713" spans="3:4">
      <c r="C3713" s="16"/>
      <c r="D3713" s="16"/>
    </row>
    <row r="3714" spans="3:4">
      <c r="C3714" s="16"/>
      <c r="D3714" s="16"/>
    </row>
    <row r="3715" spans="3:4">
      <c r="C3715" s="16"/>
      <c r="D3715" s="16"/>
    </row>
    <row r="3716" spans="3:4">
      <c r="C3716" s="16"/>
      <c r="D3716" s="16"/>
    </row>
    <row r="3717" spans="3:4">
      <c r="C3717" s="16"/>
      <c r="D3717" s="16"/>
    </row>
    <row r="3718" spans="3:4">
      <c r="C3718" s="16"/>
      <c r="D3718" s="16"/>
    </row>
    <row r="3719" spans="3:4">
      <c r="C3719" s="16"/>
      <c r="D3719" s="16"/>
    </row>
    <row r="3720" spans="3:4">
      <c r="C3720" s="16"/>
      <c r="D3720" s="16"/>
    </row>
    <row r="3721" spans="3:4">
      <c r="C3721" s="16"/>
      <c r="D3721" s="16"/>
    </row>
    <row r="3722" spans="3:4">
      <c r="C3722" s="16"/>
      <c r="D3722" s="16"/>
    </row>
    <row r="3723" spans="3:4">
      <c r="C3723" s="16"/>
      <c r="D3723" s="16"/>
    </row>
    <row r="3724" spans="3:4">
      <c r="C3724" s="16"/>
      <c r="D3724" s="16"/>
    </row>
    <row r="3725" spans="3:4">
      <c r="C3725" s="16"/>
      <c r="D3725" s="16"/>
    </row>
    <row r="3726" spans="3:4">
      <c r="C3726" s="16"/>
      <c r="D3726" s="16"/>
    </row>
    <row r="3727" spans="3:4">
      <c r="C3727" s="16"/>
      <c r="D3727" s="16"/>
    </row>
    <row r="3728" spans="3:4">
      <c r="C3728" s="16"/>
      <c r="D3728" s="16"/>
    </row>
    <row r="3729" spans="3:4">
      <c r="C3729" s="16"/>
      <c r="D3729" s="16"/>
    </row>
    <row r="3730" spans="3:4">
      <c r="C3730" s="16"/>
      <c r="D3730" s="16"/>
    </row>
    <row r="3731" spans="3:4">
      <c r="C3731" s="16"/>
      <c r="D3731" s="16"/>
    </row>
    <row r="3732" spans="3:4">
      <c r="C3732" s="16"/>
      <c r="D3732" s="16"/>
    </row>
    <row r="3733" spans="3:4">
      <c r="C3733" s="16"/>
      <c r="D3733" s="16"/>
    </row>
    <row r="3734" spans="3:4">
      <c r="C3734" s="16"/>
      <c r="D3734" s="16"/>
    </row>
    <row r="3735" spans="3:4">
      <c r="C3735" s="16"/>
      <c r="D3735" s="16"/>
    </row>
    <row r="3736" spans="3:4">
      <c r="C3736" s="16"/>
      <c r="D3736" s="16"/>
    </row>
    <row r="3737" spans="3:4">
      <c r="C3737" s="16"/>
      <c r="D3737" s="16"/>
    </row>
    <row r="3738" spans="3:4">
      <c r="C3738" s="16"/>
      <c r="D3738" s="16"/>
    </row>
    <row r="3739" spans="3:4">
      <c r="C3739" s="16"/>
      <c r="D3739" s="16"/>
    </row>
    <row r="3740" spans="3:4">
      <c r="C3740" s="16"/>
      <c r="D3740" s="16"/>
    </row>
    <row r="3741" spans="3:4">
      <c r="C3741" s="16"/>
      <c r="D3741" s="16"/>
    </row>
    <row r="3742" spans="3:4">
      <c r="C3742" s="16"/>
      <c r="D3742" s="16"/>
    </row>
    <row r="3743" spans="3:4">
      <c r="C3743" s="16"/>
      <c r="D3743" s="16"/>
    </row>
    <row r="3744" spans="3:4">
      <c r="C3744" s="16"/>
      <c r="D3744" s="16"/>
    </row>
    <row r="3745" spans="3:4">
      <c r="C3745" s="16"/>
      <c r="D3745" s="16"/>
    </row>
    <row r="3746" spans="3:4">
      <c r="C3746" s="16"/>
      <c r="D3746" s="16"/>
    </row>
    <row r="3747" spans="3:4">
      <c r="C3747" s="16"/>
      <c r="D3747" s="16"/>
    </row>
    <row r="3748" spans="3:4">
      <c r="C3748" s="16"/>
      <c r="D3748" s="16"/>
    </row>
    <row r="3749" spans="3:4">
      <c r="C3749" s="16"/>
      <c r="D3749" s="16"/>
    </row>
    <row r="3750" spans="3:4">
      <c r="C3750" s="16"/>
      <c r="D3750" s="16"/>
    </row>
    <row r="3751" spans="3:4">
      <c r="C3751" s="16"/>
      <c r="D3751" s="16"/>
    </row>
    <row r="3752" spans="3:4">
      <c r="C3752" s="16"/>
      <c r="D3752" s="16"/>
    </row>
    <row r="3753" spans="3:4">
      <c r="C3753" s="16"/>
      <c r="D3753" s="16"/>
    </row>
    <row r="3754" spans="3:4">
      <c r="C3754" s="16"/>
      <c r="D3754" s="16"/>
    </row>
    <row r="3755" spans="3:4">
      <c r="C3755" s="16"/>
      <c r="D3755" s="16"/>
    </row>
    <row r="3756" spans="3:4">
      <c r="C3756" s="16"/>
      <c r="D3756" s="16"/>
    </row>
    <row r="3757" spans="3:4">
      <c r="C3757" s="16"/>
      <c r="D3757" s="16"/>
    </row>
    <row r="3758" spans="3:4">
      <c r="C3758" s="16"/>
      <c r="D3758" s="16"/>
    </row>
    <row r="3759" spans="3:4">
      <c r="C3759" s="16"/>
      <c r="D3759" s="16"/>
    </row>
    <row r="3760" spans="3:4">
      <c r="C3760" s="16"/>
      <c r="D3760" s="16"/>
    </row>
    <row r="3761" spans="3:4">
      <c r="C3761" s="16"/>
      <c r="D3761" s="16"/>
    </row>
    <row r="3762" spans="3:4">
      <c r="C3762" s="16"/>
      <c r="D3762" s="16"/>
    </row>
    <row r="3763" spans="3:4">
      <c r="C3763" s="16"/>
      <c r="D3763" s="16"/>
    </row>
    <row r="3764" spans="3:4">
      <c r="C3764" s="16"/>
      <c r="D3764" s="16"/>
    </row>
    <row r="3765" spans="3:4">
      <c r="C3765" s="16"/>
      <c r="D3765" s="16"/>
    </row>
    <row r="3766" spans="3:4">
      <c r="C3766" s="16"/>
      <c r="D3766" s="16"/>
    </row>
    <row r="3767" spans="3:4">
      <c r="C3767" s="16"/>
      <c r="D3767" s="16"/>
    </row>
    <row r="3768" spans="3:4">
      <c r="C3768" s="16"/>
      <c r="D3768" s="16"/>
    </row>
    <row r="3769" spans="3:4">
      <c r="C3769" s="16"/>
      <c r="D3769" s="16"/>
    </row>
    <row r="3770" spans="3:4">
      <c r="C3770" s="16"/>
      <c r="D3770" s="16"/>
    </row>
    <row r="3771" spans="3:4">
      <c r="C3771" s="16"/>
      <c r="D3771" s="16"/>
    </row>
    <row r="3772" spans="3:4">
      <c r="C3772" s="16"/>
      <c r="D3772" s="16"/>
    </row>
    <row r="3773" spans="3:4">
      <c r="C3773" s="16"/>
      <c r="D3773" s="16"/>
    </row>
    <row r="3774" spans="3:4">
      <c r="C3774" s="16"/>
      <c r="D3774" s="16"/>
    </row>
    <row r="3775" spans="3:4">
      <c r="C3775" s="16"/>
      <c r="D3775" s="16"/>
    </row>
    <row r="3776" spans="3:4">
      <c r="C3776" s="16"/>
      <c r="D3776" s="16"/>
    </row>
    <row r="3777" spans="3:4">
      <c r="C3777" s="16"/>
      <c r="D3777" s="16"/>
    </row>
    <row r="3778" spans="3:4">
      <c r="C3778" s="16"/>
      <c r="D3778" s="16"/>
    </row>
    <row r="3779" spans="3:4">
      <c r="C3779" s="16"/>
      <c r="D3779" s="16"/>
    </row>
    <row r="3780" spans="3:4">
      <c r="C3780" s="16"/>
      <c r="D3780" s="16"/>
    </row>
    <row r="3781" spans="3:4">
      <c r="C3781" s="16"/>
      <c r="D3781" s="16"/>
    </row>
    <row r="3782" spans="3:4">
      <c r="C3782" s="16"/>
      <c r="D3782" s="16"/>
    </row>
    <row r="3783" spans="3:4">
      <c r="C3783" s="16"/>
      <c r="D3783" s="16"/>
    </row>
    <row r="3784" spans="3:4">
      <c r="C3784" s="16"/>
      <c r="D3784" s="16"/>
    </row>
    <row r="3785" spans="3:4">
      <c r="C3785" s="16"/>
      <c r="D3785" s="16"/>
    </row>
    <row r="3786" spans="3:4">
      <c r="C3786" s="16"/>
      <c r="D3786" s="16"/>
    </row>
    <row r="3787" spans="3:4">
      <c r="C3787" s="16"/>
      <c r="D3787" s="16"/>
    </row>
    <row r="3788" spans="3:4">
      <c r="C3788" s="16"/>
      <c r="D3788" s="16"/>
    </row>
    <row r="3789" spans="3:4">
      <c r="C3789" s="16"/>
      <c r="D3789" s="16"/>
    </row>
    <row r="3790" spans="3:4">
      <c r="C3790" s="16"/>
      <c r="D3790" s="16"/>
    </row>
    <row r="3791" spans="3:4">
      <c r="C3791" s="16"/>
      <c r="D3791" s="16"/>
    </row>
    <row r="3792" spans="3:4">
      <c r="C3792" s="16"/>
      <c r="D3792" s="16"/>
    </row>
    <row r="3793" spans="3:4">
      <c r="C3793" s="16"/>
      <c r="D3793" s="16"/>
    </row>
    <row r="3794" spans="3:4">
      <c r="C3794" s="16"/>
      <c r="D3794" s="16"/>
    </row>
    <row r="3795" spans="3:4">
      <c r="C3795" s="16"/>
      <c r="D3795" s="16"/>
    </row>
    <row r="3796" spans="3:4">
      <c r="C3796" s="16"/>
      <c r="D3796" s="16"/>
    </row>
    <row r="3797" spans="3:4">
      <c r="C3797" s="16"/>
      <c r="D3797" s="16"/>
    </row>
    <row r="3798" spans="3:4">
      <c r="C3798" s="16"/>
      <c r="D3798" s="16"/>
    </row>
    <row r="3799" spans="3:4">
      <c r="C3799" s="16"/>
      <c r="D3799" s="16"/>
    </row>
    <row r="3800" spans="3:4">
      <c r="C3800" s="16"/>
      <c r="D3800" s="16"/>
    </row>
    <row r="3801" spans="3:4">
      <c r="C3801" s="16"/>
      <c r="D3801" s="16"/>
    </row>
    <row r="3802" spans="3:4">
      <c r="C3802" s="16"/>
      <c r="D3802" s="16"/>
    </row>
    <row r="3803" spans="3:4">
      <c r="C3803" s="16"/>
      <c r="D3803" s="16"/>
    </row>
    <row r="3804" spans="3:4">
      <c r="C3804" s="16"/>
      <c r="D3804" s="16"/>
    </row>
    <row r="3805" spans="3:4">
      <c r="C3805" s="16"/>
      <c r="D3805" s="16"/>
    </row>
    <row r="3806" spans="3:4">
      <c r="C3806" s="16"/>
      <c r="D3806" s="16"/>
    </row>
    <row r="3807" spans="3:4">
      <c r="C3807" s="16"/>
      <c r="D3807" s="16"/>
    </row>
    <row r="3808" spans="3:4">
      <c r="C3808" s="16"/>
      <c r="D3808" s="16"/>
    </row>
    <row r="3809" spans="3:4">
      <c r="C3809" s="16"/>
      <c r="D3809" s="16"/>
    </row>
    <row r="3810" spans="3:4">
      <c r="C3810" s="16"/>
      <c r="D3810" s="16"/>
    </row>
    <row r="3811" spans="3:4">
      <c r="C3811" s="16"/>
      <c r="D3811" s="16"/>
    </row>
    <row r="3812" spans="3:4">
      <c r="C3812" s="16"/>
      <c r="D3812" s="16"/>
    </row>
    <row r="3813" spans="3:4">
      <c r="C3813" s="16"/>
      <c r="D3813" s="16"/>
    </row>
    <row r="3814" spans="3:4">
      <c r="C3814" s="16"/>
      <c r="D3814" s="16"/>
    </row>
    <row r="3815" spans="3:4">
      <c r="C3815" s="16"/>
      <c r="D3815" s="16"/>
    </row>
    <row r="3816" spans="3:4">
      <c r="C3816" s="16"/>
      <c r="D3816" s="16"/>
    </row>
    <row r="3817" spans="3:4">
      <c r="C3817" s="16"/>
      <c r="D3817" s="16"/>
    </row>
    <row r="3818" spans="3:4">
      <c r="C3818" s="16"/>
      <c r="D3818" s="16"/>
    </row>
    <row r="3819" spans="3:4">
      <c r="C3819" s="16"/>
      <c r="D3819" s="16"/>
    </row>
    <row r="3820" spans="3:4">
      <c r="C3820" s="16"/>
      <c r="D3820" s="16"/>
    </row>
    <row r="3821" spans="3:4">
      <c r="C3821" s="16"/>
      <c r="D3821" s="16"/>
    </row>
    <row r="3822" spans="3:4">
      <c r="C3822" s="16"/>
      <c r="D3822" s="16"/>
    </row>
    <row r="3823" spans="3:4">
      <c r="C3823" s="16"/>
      <c r="D3823" s="16"/>
    </row>
    <row r="3824" spans="3:4">
      <c r="C3824" s="16"/>
      <c r="D3824" s="16"/>
    </row>
    <row r="3825" spans="3:4">
      <c r="C3825" s="16"/>
      <c r="D3825" s="16"/>
    </row>
    <row r="3826" spans="3:4">
      <c r="C3826" s="16"/>
      <c r="D3826" s="16"/>
    </row>
    <row r="3827" spans="3:4">
      <c r="C3827" s="16"/>
      <c r="D3827" s="16"/>
    </row>
    <row r="3828" spans="3:4">
      <c r="C3828" s="16"/>
      <c r="D3828" s="16"/>
    </row>
    <row r="3829" spans="3:4">
      <c r="C3829" s="16"/>
      <c r="D3829" s="16"/>
    </row>
    <row r="3830" spans="3:4">
      <c r="C3830" s="16"/>
      <c r="D3830" s="16"/>
    </row>
    <row r="3831" spans="3:4">
      <c r="C3831" s="16"/>
      <c r="D3831" s="16"/>
    </row>
    <row r="3832" spans="3:4">
      <c r="C3832" s="16"/>
      <c r="D3832" s="16"/>
    </row>
    <row r="3833" spans="3:4">
      <c r="C3833" s="16"/>
      <c r="D3833" s="16"/>
    </row>
    <row r="3834" spans="3:4">
      <c r="C3834" s="16"/>
      <c r="D3834" s="16"/>
    </row>
    <row r="3835" spans="3:4">
      <c r="C3835" s="16"/>
      <c r="D3835" s="16"/>
    </row>
    <row r="3836" spans="3:4">
      <c r="C3836" s="16"/>
      <c r="D3836" s="16"/>
    </row>
    <row r="3837" spans="3:4">
      <c r="C3837" s="16"/>
      <c r="D3837" s="16"/>
    </row>
    <row r="3838" spans="3:4">
      <c r="C3838" s="16"/>
      <c r="D3838" s="16"/>
    </row>
    <row r="3839" spans="3:4">
      <c r="C3839" s="16"/>
      <c r="D3839" s="16"/>
    </row>
    <row r="3840" spans="3:4">
      <c r="C3840" s="16"/>
      <c r="D3840" s="16"/>
    </row>
    <row r="3841" spans="3:4">
      <c r="C3841" s="16"/>
      <c r="D3841" s="16"/>
    </row>
    <row r="3842" spans="3:4">
      <c r="C3842" s="16"/>
      <c r="D3842" s="16"/>
    </row>
    <row r="3843" spans="3:4">
      <c r="C3843" s="16"/>
      <c r="D3843" s="16"/>
    </row>
    <row r="3844" spans="3:4">
      <c r="C3844" s="16"/>
      <c r="D3844" s="16"/>
    </row>
    <row r="3845" spans="3:4">
      <c r="C3845" s="16"/>
      <c r="D3845" s="16"/>
    </row>
    <row r="3846" spans="3:4">
      <c r="C3846" s="16"/>
      <c r="D3846" s="16"/>
    </row>
    <row r="3847" spans="3:4">
      <c r="C3847" s="16"/>
      <c r="D3847" s="16"/>
    </row>
    <row r="3848" spans="3:4">
      <c r="C3848" s="16"/>
      <c r="D3848" s="16"/>
    </row>
    <row r="3849" spans="3:4">
      <c r="C3849" s="16"/>
      <c r="D3849" s="16"/>
    </row>
    <row r="3850" spans="3:4">
      <c r="C3850" s="16"/>
      <c r="D3850" s="16"/>
    </row>
    <row r="3851" spans="3:4">
      <c r="C3851" s="16"/>
      <c r="D3851" s="16"/>
    </row>
    <row r="3852" spans="3:4">
      <c r="C3852" s="16"/>
      <c r="D3852" s="16"/>
    </row>
    <row r="3853" spans="3:4">
      <c r="C3853" s="16"/>
      <c r="D3853" s="16"/>
    </row>
    <row r="3854" spans="3:4">
      <c r="C3854" s="16"/>
      <c r="D3854" s="16"/>
    </row>
    <row r="3855" spans="3:4">
      <c r="C3855" s="16"/>
      <c r="D3855" s="16"/>
    </row>
    <row r="3856" spans="3:4">
      <c r="C3856" s="16"/>
      <c r="D3856" s="16"/>
    </row>
    <row r="3857" spans="3:4">
      <c r="C3857" s="16"/>
      <c r="D3857" s="16"/>
    </row>
    <row r="3858" spans="3:4">
      <c r="C3858" s="16"/>
      <c r="D3858" s="16"/>
    </row>
    <row r="3859" spans="3:4">
      <c r="C3859" s="16"/>
      <c r="D3859" s="16"/>
    </row>
    <row r="3860" spans="3:4">
      <c r="C3860" s="16"/>
      <c r="D3860" s="16"/>
    </row>
    <row r="3861" spans="3:4">
      <c r="C3861" s="16"/>
      <c r="D3861" s="16"/>
    </row>
    <row r="3862" spans="3:4">
      <c r="C3862" s="16"/>
      <c r="D3862" s="16"/>
    </row>
    <row r="3863" spans="3:4">
      <c r="C3863" s="16"/>
      <c r="D3863" s="16"/>
    </row>
    <row r="3864" spans="3:4">
      <c r="C3864" s="16"/>
      <c r="D3864" s="16"/>
    </row>
    <row r="3865" spans="3:4">
      <c r="C3865" s="16"/>
      <c r="D3865" s="16"/>
    </row>
    <row r="3866" spans="3:4">
      <c r="C3866" s="16"/>
      <c r="D3866" s="16"/>
    </row>
    <row r="3867" spans="3:4">
      <c r="C3867" s="16"/>
      <c r="D3867" s="16"/>
    </row>
    <row r="3868" spans="3:4">
      <c r="C3868" s="16"/>
      <c r="D3868" s="16"/>
    </row>
    <row r="3869" spans="3:4">
      <c r="C3869" s="16"/>
      <c r="D3869" s="16"/>
    </row>
    <row r="3870" spans="3:4">
      <c r="C3870" s="16"/>
      <c r="D3870" s="16"/>
    </row>
    <row r="3871" spans="3:4">
      <c r="C3871" s="16"/>
      <c r="D3871" s="16"/>
    </row>
    <row r="3872" spans="3:4">
      <c r="C3872" s="16"/>
      <c r="D3872" s="16"/>
    </row>
    <row r="3873" spans="3:4">
      <c r="C3873" s="16"/>
      <c r="D3873" s="16"/>
    </row>
    <row r="3874" spans="3:4">
      <c r="C3874" s="16"/>
      <c r="D3874" s="16"/>
    </row>
    <row r="3875" spans="3:4">
      <c r="C3875" s="16"/>
      <c r="D3875" s="16"/>
    </row>
    <row r="3876" spans="3:4">
      <c r="C3876" s="16"/>
      <c r="D3876" s="16"/>
    </row>
    <row r="3877" spans="3:4">
      <c r="C3877" s="16"/>
      <c r="D3877" s="16"/>
    </row>
    <row r="3878" spans="3:4">
      <c r="C3878" s="16"/>
      <c r="D3878" s="16"/>
    </row>
    <row r="3879" spans="3:4">
      <c r="C3879" s="16"/>
      <c r="D3879" s="16"/>
    </row>
    <row r="3880" spans="3:4">
      <c r="C3880" s="16"/>
      <c r="D3880" s="16"/>
    </row>
    <row r="3881" spans="3:4">
      <c r="C3881" s="16"/>
      <c r="D3881" s="16"/>
    </row>
    <row r="3882" spans="3:4">
      <c r="C3882" s="16"/>
      <c r="D3882" s="16"/>
    </row>
    <row r="3883" spans="3:4">
      <c r="C3883" s="16"/>
      <c r="D3883" s="16"/>
    </row>
    <row r="3884" spans="3:4">
      <c r="C3884" s="16"/>
      <c r="D3884" s="16"/>
    </row>
    <row r="3885" spans="3:4">
      <c r="C3885" s="16"/>
      <c r="D3885" s="16"/>
    </row>
    <row r="3886" spans="3:4">
      <c r="C3886" s="16"/>
      <c r="D3886" s="16"/>
    </row>
    <row r="3887" spans="3:4">
      <c r="C3887" s="16"/>
      <c r="D3887" s="16"/>
    </row>
    <row r="3888" spans="3:4">
      <c r="C3888" s="16"/>
      <c r="D3888" s="16"/>
    </row>
    <row r="3889" spans="3:4">
      <c r="C3889" s="16"/>
      <c r="D3889" s="16"/>
    </row>
    <row r="3890" spans="3:4">
      <c r="C3890" s="16"/>
      <c r="D3890" s="16"/>
    </row>
    <row r="3891" spans="3:4">
      <c r="C3891" s="16"/>
      <c r="D3891" s="16"/>
    </row>
    <row r="3892" spans="3:4">
      <c r="C3892" s="16"/>
      <c r="D3892" s="16"/>
    </row>
    <row r="3893" spans="3:4">
      <c r="C3893" s="16"/>
      <c r="D3893" s="16"/>
    </row>
    <row r="3894" spans="3:4">
      <c r="C3894" s="16"/>
      <c r="D3894" s="16"/>
    </row>
    <row r="3895" spans="3:4">
      <c r="C3895" s="16"/>
      <c r="D3895" s="16"/>
    </row>
    <row r="3896" spans="3:4">
      <c r="C3896" s="16"/>
      <c r="D3896" s="16"/>
    </row>
    <row r="3897" spans="3:4">
      <c r="C3897" s="16"/>
      <c r="D3897" s="16"/>
    </row>
    <row r="3898" spans="3:4">
      <c r="C3898" s="16"/>
      <c r="D3898" s="16"/>
    </row>
    <row r="3899" spans="3:4">
      <c r="C3899" s="16"/>
      <c r="D3899" s="16"/>
    </row>
    <row r="3900" spans="3:4">
      <c r="C3900" s="16"/>
      <c r="D3900" s="16"/>
    </row>
    <row r="3901" spans="3:4">
      <c r="C3901" s="16"/>
      <c r="D3901" s="16"/>
    </row>
    <row r="3902" spans="3:4">
      <c r="C3902" s="16"/>
      <c r="D3902" s="16"/>
    </row>
    <row r="3903" spans="3:4">
      <c r="C3903" s="16"/>
      <c r="D3903" s="16"/>
    </row>
    <row r="3904" spans="3:4">
      <c r="C3904" s="16"/>
      <c r="D3904" s="16"/>
    </row>
    <row r="3905" spans="3:4">
      <c r="C3905" s="16"/>
      <c r="D3905" s="16"/>
    </row>
    <row r="3906" spans="3:4">
      <c r="C3906" s="16"/>
      <c r="D3906" s="16"/>
    </row>
    <row r="3907" spans="3:4">
      <c r="C3907" s="16"/>
      <c r="D3907" s="16"/>
    </row>
    <row r="3908" spans="3:4">
      <c r="C3908" s="16"/>
      <c r="D3908" s="16"/>
    </row>
    <row r="3909" spans="3:4">
      <c r="C3909" s="16"/>
      <c r="D3909" s="16"/>
    </row>
    <row r="3910" spans="3:4">
      <c r="C3910" s="16"/>
      <c r="D3910" s="16"/>
    </row>
    <row r="3911" spans="3:4">
      <c r="C3911" s="16"/>
      <c r="D3911" s="16"/>
    </row>
    <row r="3912" spans="3:4">
      <c r="C3912" s="16"/>
      <c r="D3912" s="16"/>
    </row>
    <row r="3913" spans="3:4">
      <c r="C3913" s="16"/>
      <c r="D3913" s="16"/>
    </row>
    <row r="3914" spans="3:4">
      <c r="C3914" s="16"/>
      <c r="D3914" s="16"/>
    </row>
    <row r="3915" spans="3:4">
      <c r="C3915" s="16"/>
      <c r="D3915" s="16"/>
    </row>
    <row r="3916" spans="3:4">
      <c r="C3916" s="16"/>
      <c r="D3916" s="16"/>
    </row>
    <row r="3917" spans="3:4">
      <c r="C3917" s="16"/>
      <c r="D3917" s="16"/>
    </row>
    <row r="3918" spans="3:4">
      <c r="C3918" s="16"/>
      <c r="D3918" s="16"/>
    </row>
    <row r="3919" spans="3:4">
      <c r="C3919" s="16"/>
      <c r="D3919" s="16"/>
    </row>
    <row r="3920" spans="3:4">
      <c r="C3920" s="16"/>
      <c r="D3920" s="16"/>
    </row>
    <row r="3921" spans="3:4">
      <c r="C3921" s="16"/>
      <c r="D3921" s="16"/>
    </row>
    <row r="3922" spans="3:4">
      <c r="C3922" s="16"/>
      <c r="D3922" s="16"/>
    </row>
    <row r="3923" spans="3:4">
      <c r="C3923" s="16"/>
      <c r="D3923" s="16"/>
    </row>
    <row r="3924" spans="3:4">
      <c r="C3924" s="16"/>
      <c r="D3924" s="16"/>
    </row>
    <row r="3925" spans="3:4">
      <c r="C3925" s="16"/>
      <c r="D3925" s="16"/>
    </row>
    <row r="3926" spans="3:4">
      <c r="C3926" s="16"/>
      <c r="D3926" s="16"/>
    </row>
    <row r="3927" spans="3:4">
      <c r="C3927" s="16"/>
      <c r="D3927" s="16"/>
    </row>
    <row r="3928" spans="3:4">
      <c r="C3928" s="16"/>
      <c r="D3928" s="16"/>
    </row>
    <row r="3929" spans="3:4">
      <c r="C3929" s="16"/>
      <c r="D3929" s="16"/>
    </row>
    <row r="3930" spans="3:4">
      <c r="C3930" s="16"/>
      <c r="D3930" s="16"/>
    </row>
    <row r="3931" spans="3:4">
      <c r="C3931" s="16"/>
      <c r="D3931" s="16"/>
    </row>
    <row r="3932" spans="3:4">
      <c r="C3932" s="16"/>
      <c r="D3932" s="16"/>
    </row>
    <row r="3933" spans="3:4">
      <c r="C3933" s="16"/>
      <c r="D3933" s="16"/>
    </row>
    <row r="3934" spans="3:4">
      <c r="C3934" s="16"/>
      <c r="D3934" s="16"/>
    </row>
    <row r="3935" spans="3:4">
      <c r="C3935" s="16"/>
      <c r="D3935" s="16"/>
    </row>
    <row r="3936" spans="3:4">
      <c r="C3936" s="16"/>
      <c r="D3936" s="16"/>
    </row>
    <row r="3937" spans="3:4">
      <c r="C3937" s="16"/>
      <c r="D3937" s="16"/>
    </row>
    <row r="3938" spans="3:4">
      <c r="C3938" s="16"/>
      <c r="D3938" s="16"/>
    </row>
    <row r="3939" spans="3:4">
      <c r="C3939" s="16"/>
      <c r="D3939" s="16"/>
    </row>
    <row r="3940" spans="3:4">
      <c r="C3940" s="16"/>
      <c r="D3940" s="16"/>
    </row>
    <row r="3941" spans="3:4">
      <c r="C3941" s="16"/>
      <c r="D3941" s="16"/>
    </row>
    <row r="3942" spans="3:4">
      <c r="C3942" s="16"/>
      <c r="D3942" s="16"/>
    </row>
    <row r="3943" spans="3:4">
      <c r="C3943" s="16"/>
      <c r="D3943" s="16"/>
    </row>
    <row r="3944" spans="3:4">
      <c r="C3944" s="16"/>
      <c r="D3944" s="16"/>
    </row>
    <row r="3945" spans="3:4">
      <c r="C3945" s="16"/>
      <c r="D3945" s="16"/>
    </row>
    <row r="3946" spans="3:4">
      <c r="C3946" s="16"/>
      <c r="D3946" s="16"/>
    </row>
    <row r="3947" spans="3:4">
      <c r="C3947" s="16"/>
      <c r="D3947" s="16"/>
    </row>
    <row r="3948" spans="3:4">
      <c r="C3948" s="16"/>
      <c r="D3948" s="16"/>
    </row>
    <row r="3949" spans="3:4">
      <c r="C3949" s="16"/>
      <c r="D3949" s="16"/>
    </row>
    <row r="3950" spans="3:4">
      <c r="C3950" s="16"/>
      <c r="D3950" s="16"/>
    </row>
    <row r="3951" spans="3:4">
      <c r="C3951" s="16"/>
      <c r="D3951" s="16"/>
    </row>
    <row r="3952" spans="3:4">
      <c r="C3952" s="16"/>
      <c r="D3952" s="16"/>
    </row>
    <row r="3953" spans="3:4">
      <c r="C3953" s="16"/>
      <c r="D3953" s="16"/>
    </row>
    <row r="3954" spans="3:4">
      <c r="C3954" s="16"/>
      <c r="D3954" s="16"/>
    </row>
    <row r="3955" spans="3:4">
      <c r="C3955" s="16"/>
      <c r="D3955" s="16"/>
    </row>
    <row r="3956" spans="3:4">
      <c r="C3956" s="16"/>
      <c r="D3956" s="16"/>
    </row>
    <row r="3957" spans="3:4">
      <c r="C3957" s="16"/>
      <c r="D3957" s="16"/>
    </row>
    <row r="3958" spans="3:4">
      <c r="C3958" s="16"/>
      <c r="D3958" s="16"/>
    </row>
    <row r="3959" spans="3:4">
      <c r="C3959" s="16"/>
      <c r="D3959" s="16"/>
    </row>
    <row r="3960" spans="3:4">
      <c r="C3960" s="16"/>
      <c r="D3960" s="16"/>
    </row>
    <row r="3961" spans="3:4">
      <c r="C3961" s="16"/>
      <c r="D3961" s="16"/>
    </row>
    <row r="3962" spans="3:4">
      <c r="C3962" s="16"/>
      <c r="D3962" s="16"/>
    </row>
    <row r="3963" spans="3:4">
      <c r="C3963" s="16"/>
      <c r="D3963" s="16"/>
    </row>
    <row r="3964" spans="3:4">
      <c r="C3964" s="16"/>
      <c r="D3964" s="16"/>
    </row>
    <row r="3965" spans="3:4">
      <c r="C3965" s="16"/>
      <c r="D3965" s="16"/>
    </row>
    <row r="3966" spans="3:4">
      <c r="C3966" s="16"/>
      <c r="D3966" s="16"/>
    </row>
    <row r="3967" spans="3:4">
      <c r="C3967" s="16"/>
      <c r="D3967" s="16"/>
    </row>
    <row r="3968" spans="3:4">
      <c r="C3968" s="16"/>
      <c r="D3968" s="16"/>
    </row>
    <row r="3969" spans="3:4">
      <c r="C3969" s="16"/>
      <c r="D3969" s="16"/>
    </row>
    <row r="3970" spans="3:4">
      <c r="C3970" s="16"/>
      <c r="D3970" s="16"/>
    </row>
    <row r="3971" spans="3:4">
      <c r="C3971" s="16"/>
      <c r="D3971" s="16"/>
    </row>
    <row r="3972" spans="3:4">
      <c r="C3972" s="16"/>
      <c r="D3972" s="16"/>
    </row>
    <row r="3973" spans="3:4">
      <c r="C3973" s="16"/>
      <c r="D3973" s="16"/>
    </row>
    <row r="3974" spans="3:4">
      <c r="C3974" s="16"/>
      <c r="D3974" s="16"/>
    </row>
    <row r="3975" spans="3:4">
      <c r="C3975" s="16"/>
      <c r="D3975" s="16"/>
    </row>
    <row r="3976" spans="3:4">
      <c r="C3976" s="16"/>
      <c r="D3976" s="16"/>
    </row>
    <row r="3977" spans="3:4">
      <c r="C3977" s="16"/>
      <c r="D3977" s="16"/>
    </row>
    <row r="3978" spans="3:4">
      <c r="C3978" s="16"/>
      <c r="D3978" s="16"/>
    </row>
    <row r="3979" spans="3:4">
      <c r="C3979" s="16"/>
      <c r="D3979" s="16"/>
    </row>
    <row r="3980" spans="3:4">
      <c r="C3980" s="16"/>
      <c r="D3980" s="16"/>
    </row>
    <row r="3981" spans="3:4">
      <c r="C3981" s="16"/>
      <c r="D3981" s="16"/>
    </row>
    <row r="3982" spans="3:4">
      <c r="C3982" s="16"/>
      <c r="D3982" s="16"/>
    </row>
    <row r="3983" spans="3:4">
      <c r="C3983" s="16"/>
      <c r="D3983" s="16"/>
    </row>
    <row r="3984" spans="3:4">
      <c r="C3984" s="16"/>
      <c r="D3984" s="16"/>
    </row>
    <row r="3985" spans="3:4">
      <c r="C3985" s="16"/>
      <c r="D3985" s="16"/>
    </row>
    <row r="3986" spans="3:4">
      <c r="C3986" s="16"/>
      <c r="D3986" s="16"/>
    </row>
    <row r="3987" spans="3:4">
      <c r="C3987" s="16"/>
      <c r="D3987" s="16"/>
    </row>
    <row r="3988" spans="3:4">
      <c r="C3988" s="16"/>
      <c r="D3988" s="16"/>
    </row>
    <row r="3989" spans="3:4">
      <c r="C3989" s="16"/>
      <c r="D3989" s="16"/>
    </row>
    <row r="3990" spans="3:4">
      <c r="C3990" s="16"/>
      <c r="D3990" s="16"/>
    </row>
    <row r="3991" spans="3:4">
      <c r="C3991" s="16"/>
      <c r="D3991" s="16"/>
    </row>
    <row r="3992" spans="3:4">
      <c r="C3992" s="16"/>
      <c r="D3992" s="16"/>
    </row>
    <row r="3993" spans="3:4">
      <c r="C3993" s="16"/>
      <c r="D3993" s="16"/>
    </row>
    <row r="3994" spans="3:4">
      <c r="C3994" s="16"/>
      <c r="D3994" s="16"/>
    </row>
    <row r="3995" spans="3:4">
      <c r="C3995" s="16"/>
      <c r="D3995" s="16"/>
    </row>
    <row r="3996" spans="3:4">
      <c r="C3996" s="16"/>
      <c r="D3996" s="16"/>
    </row>
    <row r="3997" spans="3:4">
      <c r="C3997" s="16"/>
      <c r="D3997" s="16"/>
    </row>
    <row r="3998" spans="3:4">
      <c r="C3998" s="16"/>
      <c r="D3998" s="16"/>
    </row>
    <row r="3999" spans="3:4">
      <c r="C3999" s="16"/>
      <c r="D3999" s="16"/>
    </row>
    <row r="4000" spans="3:4">
      <c r="C4000" s="16"/>
      <c r="D4000" s="16"/>
    </row>
    <row r="4001" spans="3:4">
      <c r="C4001" s="16"/>
      <c r="D4001" s="16"/>
    </row>
    <row r="4002" spans="3:4">
      <c r="C4002" s="16"/>
      <c r="D4002" s="16"/>
    </row>
    <row r="4003" spans="3:4">
      <c r="C4003" s="16"/>
      <c r="D4003" s="16"/>
    </row>
    <row r="4004" spans="3:4">
      <c r="C4004" s="16"/>
      <c r="D4004" s="16"/>
    </row>
    <row r="4005" spans="3:4">
      <c r="C4005" s="16"/>
      <c r="D4005" s="16"/>
    </row>
    <row r="4006" spans="3:4">
      <c r="C4006" s="16"/>
      <c r="D4006" s="16"/>
    </row>
    <row r="4007" spans="3:4">
      <c r="C4007" s="16"/>
      <c r="D4007" s="16"/>
    </row>
    <row r="4008" spans="3:4">
      <c r="C4008" s="16"/>
      <c r="D4008" s="16"/>
    </row>
    <row r="4009" spans="3:4">
      <c r="C4009" s="16"/>
      <c r="D4009" s="16"/>
    </row>
    <row r="4010" spans="3:4">
      <c r="C4010" s="16"/>
      <c r="D4010" s="16"/>
    </row>
    <row r="4011" spans="3:4">
      <c r="C4011" s="16"/>
      <c r="D4011" s="16"/>
    </row>
    <row r="4012" spans="3:4">
      <c r="C4012" s="16"/>
      <c r="D4012" s="16"/>
    </row>
    <row r="4013" spans="3:4">
      <c r="C4013" s="16"/>
      <c r="D4013" s="16"/>
    </row>
    <row r="4014" spans="3:4">
      <c r="C4014" s="16"/>
      <c r="D4014" s="16"/>
    </row>
    <row r="4015" spans="3:4">
      <c r="C4015" s="16"/>
      <c r="D4015" s="16"/>
    </row>
    <row r="4016" spans="3:4">
      <c r="C4016" s="16"/>
      <c r="D4016" s="16"/>
    </row>
    <row r="4017" spans="3:4">
      <c r="C4017" s="16"/>
      <c r="D4017" s="16"/>
    </row>
    <row r="4018" spans="3:4">
      <c r="C4018" s="16"/>
      <c r="D4018" s="16"/>
    </row>
    <row r="4019" spans="3:4">
      <c r="C4019" s="16"/>
      <c r="D4019" s="16"/>
    </row>
    <row r="4020" spans="3:4">
      <c r="C4020" s="16"/>
      <c r="D4020" s="16"/>
    </row>
    <row r="4021" spans="3:4">
      <c r="C4021" s="16"/>
      <c r="D4021" s="16"/>
    </row>
    <row r="4022" spans="3:4">
      <c r="C4022" s="16"/>
      <c r="D4022" s="16"/>
    </row>
    <row r="4023" spans="3:4">
      <c r="C4023" s="16"/>
      <c r="D4023" s="16"/>
    </row>
    <row r="4024" spans="3:4">
      <c r="C4024" s="16"/>
      <c r="D4024" s="16"/>
    </row>
    <row r="4025" spans="3:4">
      <c r="C4025" s="16"/>
      <c r="D4025" s="16"/>
    </row>
    <row r="4026" spans="3:4">
      <c r="C4026" s="16"/>
      <c r="D4026" s="16"/>
    </row>
    <row r="4027" spans="3:4">
      <c r="C4027" s="16"/>
      <c r="D4027" s="16"/>
    </row>
    <row r="4028" spans="3:4">
      <c r="C4028" s="16"/>
      <c r="D4028" s="16"/>
    </row>
    <row r="4029" spans="3:4">
      <c r="C4029" s="16"/>
      <c r="D4029" s="16"/>
    </row>
    <row r="4030" spans="3:4">
      <c r="C4030" s="16"/>
      <c r="D4030" s="16"/>
    </row>
    <row r="4031" spans="3:4">
      <c r="C4031" s="16"/>
      <c r="D4031" s="16"/>
    </row>
    <row r="4032" spans="3:4">
      <c r="C4032" s="16"/>
      <c r="D4032" s="16"/>
    </row>
    <row r="4033" spans="3:4">
      <c r="C4033" s="16"/>
      <c r="D4033" s="16"/>
    </row>
    <row r="4034" spans="3:4">
      <c r="C4034" s="16"/>
      <c r="D4034" s="16"/>
    </row>
    <row r="4035" spans="3:4">
      <c r="C4035" s="16"/>
      <c r="D4035" s="16"/>
    </row>
    <row r="4036" spans="3:4">
      <c r="C4036" s="16"/>
      <c r="D4036" s="16"/>
    </row>
    <row r="4037" spans="3:4">
      <c r="C4037" s="16"/>
      <c r="D4037" s="16"/>
    </row>
    <row r="4038" spans="3:4">
      <c r="C4038" s="16"/>
      <c r="D4038" s="16"/>
    </row>
    <row r="4039" spans="3:4">
      <c r="C4039" s="16"/>
      <c r="D4039" s="16"/>
    </row>
    <row r="4040" spans="3:4">
      <c r="C4040" s="16"/>
      <c r="D4040" s="16"/>
    </row>
    <row r="4041" spans="3:4">
      <c r="C4041" s="16"/>
      <c r="D4041" s="16"/>
    </row>
    <row r="4042" spans="3:4">
      <c r="C4042" s="16"/>
      <c r="D4042" s="16"/>
    </row>
    <row r="4043" spans="3:4">
      <c r="C4043" s="16"/>
      <c r="D4043" s="16"/>
    </row>
    <row r="4044" spans="3:4">
      <c r="C4044" s="16"/>
      <c r="D4044" s="16"/>
    </row>
    <row r="4045" spans="3:4">
      <c r="C4045" s="16"/>
      <c r="D4045" s="16"/>
    </row>
    <row r="4046" spans="3:4">
      <c r="C4046" s="16"/>
      <c r="D4046" s="16"/>
    </row>
    <row r="4047" spans="3:4">
      <c r="C4047" s="16"/>
      <c r="D4047" s="16"/>
    </row>
    <row r="4048" spans="3:4">
      <c r="C4048" s="16"/>
      <c r="D4048" s="16"/>
    </row>
    <row r="4049" spans="3:4">
      <c r="C4049" s="16"/>
      <c r="D4049" s="16"/>
    </row>
    <row r="4050" spans="3:4">
      <c r="C4050" s="16"/>
      <c r="D4050" s="16"/>
    </row>
    <row r="4051" spans="3:4">
      <c r="C4051" s="16"/>
      <c r="D4051" s="16"/>
    </row>
    <row r="4052" spans="3:4">
      <c r="C4052" s="16"/>
      <c r="D4052" s="16"/>
    </row>
    <row r="4053" spans="3:4">
      <c r="C4053" s="16"/>
      <c r="D4053" s="16"/>
    </row>
    <row r="4054" spans="3:4">
      <c r="C4054" s="16"/>
      <c r="D4054" s="16"/>
    </row>
    <row r="4055" spans="3:4">
      <c r="C4055" s="16"/>
      <c r="D4055" s="16"/>
    </row>
    <row r="4056" spans="3:4">
      <c r="C4056" s="16"/>
      <c r="D4056" s="16"/>
    </row>
    <row r="4057" spans="3:4">
      <c r="C4057" s="16"/>
      <c r="D4057" s="16"/>
    </row>
    <row r="4058" spans="3:4">
      <c r="C4058" s="16"/>
      <c r="D4058" s="16"/>
    </row>
    <row r="4059" spans="3:4">
      <c r="C4059" s="16"/>
      <c r="D4059" s="16"/>
    </row>
    <row r="4060" spans="3:4">
      <c r="C4060" s="16"/>
      <c r="D4060" s="16"/>
    </row>
    <row r="4061" spans="3:4">
      <c r="C4061" s="16"/>
      <c r="D4061" s="16"/>
    </row>
    <row r="4062" spans="3:4">
      <c r="C4062" s="16"/>
      <c r="D4062" s="16"/>
    </row>
    <row r="4063" spans="3:4">
      <c r="C4063" s="16"/>
      <c r="D4063" s="16"/>
    </row>
    <row r="4064" spans="3:4">
      <c r="C4064" s="16"/>
      <c r="D4064" s="16"/>
    </row>
    <row r="4065" spans="3:4">
      <c r="C4065" s="16"/>
      <c r="D4065" s="16"/>
    </row>
    <row r="4066" spans="3:4">
      <c r="C4066" s="16"/>
      <c r="D4066" s="16"/>
    </row>
    <row r="4067" spans="3:4">
      <c r="C4067" s="16"/>
      <c r="D4067" s="16"/>
    </row>
    <row r="4068" spans="3:4">
      <c r="C4068" s="16"/>
      <c r="D4068" s="16"/>
    </row>
    <row r="4069" spans="3:4">
      <c r="C4069" s="16"/>
      <c r="D4069" s="16"/>
    </row>
    <row r="4070" spans="3:4">
      <c r="C4070" s="16"/>
      <c r="D4070" s="16"/>
    </row>
    <row r="4071" spans="3:4">
      <c r="C4071" s="16"/>
      <c r="D4071" s="16"/>
    </row>
    <row r="4072" spans="3:4">
      <c r="C4072" s="16"/>
      <c r="D4072" s="16"/>
    </row>
    <row r="4073" spans="3:4">
      <c r="C4073" s="16"/>
      <c r="D4073" s="16"/>
    </row>
    <row r="4074" spans="3:4">
      <c r="C4074" s="16"/>
      <c r="D4074" s="16"/>
    </row>
    <row r="4075" spans="3:4">
      <c r="C4075" s="16"/>
      <c r="D4075" s="16"/>
    </row>
    <row r="4076" spans="3:4">
      <c r="C4076" s="16"/>
      <c r="D4076" s="16"/>
    </row>
    <row r="4077" spans="3:4">
      <c r="C4077" s="16"/>
      <c r="D4077" s="16"/>
    </row>
    <row r="4078" spans="3:4">
      <c r="C4078" s="16"/>
      <c r="D4078" s="16"/>
    </row>
    <row r="4079" spans="3:4">
      <c r="C4079" s="16"/>
      <c r="D4079" s="16"/>
    </row>
    <row r="4080" spans="3:4">
      <c r="C4080" s="16"/>
      <c r="D4080" s="16"/>
    </row>
    <row r="4081" spans="3:4">
      <c r="C4081" s="16"/>
      <c r="D4081" s="16"/>
    </row>
    <row r="4082" spans="3:4">
      <c r="C4082" s="16"/>
      <c r="D4082" s="16"/>
    </row>
    <row r="4083" spans="3:4">
      <c r="C4083" s="16"/>
      <c r="D4083" s="16"/>
    </row>
    <row r="4084" spans="3:4">
      <c r="C4084" s="16"/>
      <c r="D4084" s="16"/>
    </row>
    <row r="4085" spans="3:4">
      <c r="C4085" s="16"/>
      <c r="D4085" s="16"/>
    </row>
    <row r="4086" spans="3:4">
      <c r="C4086" s="16"/>
      <c r="D4086" s="16"/>
    </row>
    <row r="4087" spans="3:4">
      <c r="C4087" s="16"/>
      <c r="D4087" s="16"/>
    </row>
    <row r="4088" spans="3:4">
      <c r="C4088" s="16"/>
      <c r="D4088" s="16"/>
    </row>
    <row r="4089" spans="3:4">
      <c r="C4089" s="16"/>
      <c r="D4089" s="16"/>
    </row>
    <row r="4090" spans="3:4">
      <c r="C4090" s="16"/>
      <c r="D4090" s="16"/>
    </row>
    <row r="4091" spans="3:4">
      <c r="C4091" s="16"/>
      <c r="D4091" s="16"/>
    </row>
    <row r="4092" spans="3:4">
      <c r="C4092" s="16"/>
      <c r="D4092" s="16"/>
    </row>
    <row r="4093" spans="3:4">
      <c r="C4093" s="16"/>
      <c r="D4093" s="16"/>
    </row>
    <row r="4094" spans="3:4">
      <c r="C4094" s="16"/>
      <c r="D4094" s="16"/>
    </row>
    <row r="4095" spans="3:4">
      <c r="C4095" s="16"/>
      <c r="D4095" s="16"/>
    </row>
    <row r="4096" spans="3:4">
      <c r="C4096" s="16"/>
      <c r="D4096" s="16"/>
    </row>
    <row r="4097" spans="3:4">
      <c r="C4097" s="16"/>
      <c r="D4097" s="16"/>
    </row>
    <row r="4098" spans="3:4">
      <c r="C4098" s="16"/>
      <c r="D4098" s="16"/>
    </row>
    <row r="4099" spans="3:4">
      <c r="C4099" s="16"/>
      <c r="D4099" s="16"/>
    </row>
    <row r="4100" spans="3:4">
      <c r="C4100" s="16"/>
      <c r="D4100" s="16"/>
    </row>
    <row r="4101" spans="3:4">
      <c r="C4101" s="16"/>
      <c r="D4101" s="16"/>
    </row>
    <row r="4102" spans="3:4">
      <c r="C4102" s="16"/>
      <c r="D4102" s="16"/>
    </row>
    <row r="4103" spans="3:4">
      <c r="C4103" s="16"/>
      <c r="D4103" s="16"/>
    </row>
    <row r="4104" spans="3:4">
      <c r="C4104" s="16"/>
      <c r="D4104" s="16"/>
    </row>
    <row r="4105" spans="3:4">
      <c r="C4105" s="16"/>
      <c r="D4105" s="16"/>
    </row>
    <row r="4106" spans="3:4">
      <c r="C4106" s="16"/>
      <c r="D4106" s="16"/>
    </row>
    <row r="4107" spans="3:4">
      <c r="C4107" s="16"/>
      <c r="D4107" s="16"/>
    </row>
    <row r="4108" spans="3:4">
      <c r="C4108" s="16"/>
      <c r="D4108" s="16"/>
    </row>
    <row r="4109" spans="3:4">
      <c r="C4109" s="16"/>
      <c r="D4109" s="16"/>
    </row>
    <row r="4110" spans="3:4">
      <c r="C4110" s="16"/>
      <c r="D4110" s="16"/>
    </row>
    <row r="4111" spans="3:4">
      <c r="C4111" s="16"/>
      <c r="D4111" s="16"/>
    </row>
    <row r="4112" spans="3:4">
      <c r="C4112" s="16"/>
      <c r="D4112" s="16"/>
    </row>
    <row r="4113" spans="3:4">
      <c r="C4113" s="16"/>
      <c r="D4113" s="16"/>
    </row>
    <row r="4114" spans="3:4">
      <c r="C4114" s="16"/>
      <c r="D4114" s="16"/>
    </row>
    <row r="4115" spans="3:4">
      <c r="C4115" s="16"/>
      <c r="D4115" s="16"/>
    </row>
    <row r="4116" spans="3:4">
      <c r="C4116" s="16"/>
      <c r="D4116" s="16"/>
    </row>
    <row r="4117" spans="3:4">
      <c r="C4117" s="16"/>
      <c r="D4117" s="16"/>
    </row>
    <row r="4118" spans="3:4">
      <c r="C4118" s="16"/>
      <c r="D4118" s="16"/>
    </row>
    <row r="4119" spans="3:4">
      <c r="C4119" s="16"/>
      <c r="D4119" s="16"/>
    </row>
    <row r="4120" spans="3:4">
      <c r="C4120" s="16"/>
      <c r="D4120" s="16"/>
    </row>
    <row r="4121" spans="3:4">
      <c r="C4121" s="16"/>
      <c r="D4121" s="16"/>
    </row>
    <row r="4122" spans="3:4">
      <c r="C4122" s="16"/>
      <c r="D4122" s="16"/>
    </row>
    <row r="4123" spans="3:4">
      <c r="C4123" s="16"/>
      <c r="D4123" s="16"/>
    </row>
    <row r="4124" spans="3:4">
      <c r="C4124" s="16"/>
      <c r="D4124" s="16"/>
    </row>
    <row r="4125" spans="3:4">
      <c r="C4125" s="16"/>
      <c r="D4125" s="16"/>
    </row>
    <row r="4126" spans="3:4">
      <c r="C4126" s="16"/>
      <c r="D4126" s="16"/>
    </row>
    <row r="4127" spans="3:4">
      <c r="C4127" s="16"/>
      <c r="D4127" s="16"/>
    </row>
    <row r="4128" spans="3:4">
      <c r="C4128" s="16"/>
      <c r="D4128" s="16"/>
    </row>
    <row r="4129" spans="3:4">
      <c r="C4129" s="16"/>
      <c r="D4129" s="16"/>
    </row>
    <row r="4130" spans="3:4">
      <c r="C4130" s="16"/>
      <c r="D4130" s="16"/>
    </row>
    <row r="4131" spans="3:4">
      <c r="C4131" s="16"/>
      <c r="D4131" s="16"/>
    </row>
    <row r="4132" spans="3:4">
      <c r="C4132" s="16"/>
      <c r="D4132" s="16"/>
    </row>
    <row r="4133" spans="3:4">
      <c r="C4133" s="16"/>
      <c r="D4133" s="16"/>
    </row>
    <row r="4134" spans="3:4">
      <c r="C4134" s="16"/>
      <c r="D4134" s="16"/>
    </row>
    <row r="4135" spans="3:4">
      <c r="C4135" s="16"/>
      <c r="D4135" s="16"/>
    </row>
    <row r="4136" spans="3:4">
      <c r="C4136" s="16"/>
      <c r="D4136" s="16"/>
    </row>
    <row r="4137" spans="3:4">
      <c r="C4137" s="16"/>
      <c r="D4137" s="16"/>
    </row>
    <row r="4138" spans="3:4">
      <c r="C4138" s="16"/>
      <c r="D4138" s="16"/>
    </row>
    <row r="4139" spans="3:4">
      <c r="C4139" s="16"/>
      <c r="D4139" s="16"/>
    </row>
    <row r="4140" spans="3:4">
      <c r="C4140" s="16"/>
      <c r="D4140" s="16"/>
    </row>
    <row r="4141" spans="3:4">
      <c r="C4141" s="16"/>
      <c r="D4141" s="16"/>
    </row>
    <row r="4142" spans="3:4">
      <c r="C4142" s="16"/>
      <c r="D4142" s="16"/>
    </row>
    <row r="4143" spans="3:4">
      <c r="C4143" s="16"/>
      <c r="D4143" s="16"/>
    </row>
    <row r="4144" spans="3:4">
      <c r="C4144" s="16"/>
      <c r="D4144" s="16"/>
    </row>
    <row r="4145" spans="3:4">
      <c r="C4145" s="16"/>
      <c r="D4145" s="16"/>
    </row>
    <row r="4146" spans="3:4">
      <c r="C4146" s="16"/>
      <c r="D4146" s="16"/>
    </row>
    <row r="4147" spans="3:4">
      <c r="C4147" s="16"/>
      <c r="D4147" s="16"/>
    </row>
    <row r="4148" spans="3:4">
      <c r="C4148" s="16"/>
      <c r="D4148" s="16"/>
    </row>
    <row r="4149" spans="3:4">
      <c r="C4149" s="16"/>
      <c r="D4149" s="16"/>
    </row>
    <row r="4150" spans="3:4">
      <c r="C4150" s="16"/>
      <c r="D4150" s="16"/>
    </row>
    <row r="4151" spans="3:4">
      <c r="C4151" s="16"/>
      <c r="D4151" s="16"/>
    </row>
    <row r="4152" spans="3:4">
      <c r="C4152" s="16"/>
      <c r="D4152" s="16"/>
    </row>
    <row r="4153" spans="3:4">
      <c r="C4153" s="16"/>
      <c r="D4153" s="16"/>
    </row>
    <row r="4154" spans="3:4">
      <c r="C4154" s="16"/>
      <c r="D4154" s="16"/>
    </row>
    <row r="4155" spans="3:4">
      <c r="C4155" s="16"/>
      <c r="D4155" s="16"/>
    </row>
    <row r="4156" spans="3:4">
      <c r="C4156" s="16"/>
      <c r="D4156" s="16"/>
    </row>
    <row r="4157" spans="3:4">
      <c r="C4157" s="16"/>
      <c r="D4157" s="16"/>
    </row>
    <row r="4158" spans="3:4">
      <c r="C4158" s="16"/>
      <c r="D4158" s="16"/>
    </row>
    <row r="4159" spans="3:4">
      <c r="C4159" s="16"/>
      <c r="D4159" s="16"/>
    </row>
    <row r="4160" spans="3:4">
      <c r="C4160" s="16"/>
      <c r="D4160" s="16"/>
    </row>
    <row r="4161" spans="3:4">
      <c r="C4161" s="16"/>
      <c r="D4161" s="16"/>
    </row>
    <row r="4162" spans="3:4">
      <c r="C4162" s="16"/>
      <c r="D4162" s="16"/>
    </row>
    <row r="4163" spans="3:4">
      <c r="C4163" s="16"/>
      <c r="D4163" s="16"/>
    </row>
    <row r="4164" spans="3:4">
      <c r="C4164" s="16"/>
      <c r="D4164" s="16"/>
    </row>
    <row r="4165" spans="3:4">
      <c r="C4165" s="16"/>
      <c r="D4165" s="16"/>
    </row>
    <row r="4166" spans="3:4">
      <c r="C4166" s="16"/>
      <c r="D4166" s="16"/>
    </row>
    <row r="4167" spans="3:4">
      <c r="C4167" s="16"/>
      <c r="D4167" s="16"/>
    </row>
    <row r="4168" spans="3:4">
      <c r="C4168" s="16"/>
      <c r="D4168" s="16"/>
    </row>
    <row r="4169" spans="3:4">
      <c r="C4169" s="16"/>
      <c r="D4169" s="16"/>
    </row>
    <row r="4170" spans="3:4">
      <c r="C4170" s="16"/>
      <c r="D4170" s="16"/>
    </row>
    <row r="4171" spans="3:4">
      <c r="C4171" s="16"/>
      <c r="D4171" s="16"/>
    </row>
    <row r="4172" spans="3:4">
      <c r="C4172" s="16"/>
      <c r="D4172" s="16"/>
    </row>
    <row r="4173" spans="3:4">
      <c r="C4173" s="16"/>
      <c r="D4173" s="16"/>
    </row>
    <row r="4174" spans="3:4">
      <c r="C4174" s="16"/>
      <c r="D4174" s="16"/>
    </row>
    <row r="4175" spans="3:4">
      <c r="C4175" s="16"/>
      <c r="D4175" s="16"/>
    </row>
    <row r="4176" spans="3:4">
      <c r="C4176" s="16"/>
      <c r="D4176" s="16"/>
    </row>
    <row r="4177" spans="3:4">
      <c r="C4177" s="16"/>
      <c r="D4177" s="16"/>
    </row>
    <row r="4178" spans="3:4">
      <c r="C4178" s="16"/>
      <c r="D4178" s="16"/>
    </row>
    <row r="4179" spans="3:4">
      <c r="C4179" s="16"/>
      <c r="D4179" s="16"/>
    </row>
    <row r="4180" spans="3:4">
      <c r="C4180" s="16"/>
      <c r="D4180" s="16"/>
    </row>
    <row r="4181" spans="3:4">
      <c r="C4181" s="16"/>
      <c r="D4181" s="16"/>
    </row>
    <row r="4182" spans="3:4">
      <c r="C4182" s="16"/>
      <c r="D4182" s="16"/>
    </row>
    <row r="4183" spans="3:4">
      <c r="C4183" s="16"/>
      <c r="D4183" s="16"/>
    </row>
    <row r="4184" spans="3:4">
      <c r="C4184" s="16"/>
      <c r="D4184" s="16"/>
    </row>
    <row r="4185" spans="3:4">
      <c r="C4185" s="16"/>
      <c r="D4185" s="16"/>
    </row>
    <row r="4186" spans="3:4">
      <c r="C4186" s="16"/>
      <c r="D4186" s="16"/>
    </row>
    <row r="4187" spans="3:4">
      <c r="C4187" s="16"/>
      <c r="D4187" s="16"/>
    </row>
    <row r="4188" spans="3:4">
      <c r="C4188" s="16"/>
      <c r="D4188" s="16"/>
    </row>
    <row r="4189" spans="3:4">
      <c r="C4189" s="16"/>
      <c r="D4189" s="16"/>
    </row>
    <row r="4190" spans="3:4">
      <c r="C4190" s="16"/>
      <c r="D4190" s="16"/>
    </row>
    <row r="4191" spans="3:4">
      <c r="C4191" s="16"/>
      <c r="D4191" s="16"/>
    </row>
    <row r="4192" spans="3:4">
      <c r="C4192" s="16"/>
      <c r="D4192" s="16"/>
    </row>
    <row r="4193" spans="3:4">
      <c r="C4193" s="16"/>
      <c r="D4193" s="16"/>
    </row>
    <row r="4194" spans="3:4">
      <c r="C4194" s="16"/>
      <c r="D4194" s="16"/>
    </row>
    <row r="4195" spans="3:4">
      <c r="C4195" s="16"/>
      <c r="D4195" s="16"/>
    </row>
    <row r="4196" spans="3:4">
      <c r="C4196" s="16"/>
      <c r="D4196" s="16"/>
    </row>
    <row r="4197" spans="3:4">
      <c r="C4197" s="16"/>
      <c r="D4197" s="16"/>
    </row>
    <row r="4198" spans="3:4">
      <c r="C4198" s="16"/>
      <c r="D4198" s="16"/>
    </row>
    <row r="4199" spans="3:4">
      <c r="C4199" s="16"/>
      <c r="D4199" s="16"/>
    </row>
    <row r="4200" spans="3:4">
      <c r="C4200" s="16"/>
      <c r="D4200" s="16"/>
    </row>
    <row r="4201" spans="3:4">
      <c r="C4201" s="16"/>
      <c r="D4201" s="16"/>
    </row>
    <row r="4202" spans="3:4">
      <c r="C4202" s="16"/>
      <c r="D4202" s="16"/>
    </row>
    <row r="4203" spans="3:4">
      <c r="C4203" s="16"/>
      <c r="D4203" s="16"/>
    </row>
    <row r="4204" spans="3:4">
      <c r="C4204" s="16"/>
      <c r="D4204" s="16"/>
    </row>
    <row r="4205" spans="3:4">
      <c r="C4205" s="16"/>
      <c r="D4205" s="16"/>
    </row>
    <row r="4206" spans="3:4">
      <c r="C4206" s="16"/>
      <c r="D4206" s="16"/>
    </row>
    <row r="4207" spans="3:4">
      <c r="C4207" s="16"/>
      <c r="D4207" s="16"/>
    </row>
    <row r="4208" spans="3:4">
      <c r="C4208" s="16"/>
      <c r="D4208" s="16"/>
    </row>
    <row r="4209" spans="3:4">
      <c r="C4209" s="16"/>
      <c r="D4209" s="16"/>
    </row>
    <row r="4210" spans="3:4">
      <c r="C4210" s="16"/>
      <c r="D4210" s="16"/>
    </row>
    <row r="4211" spans="3:4">
      <c r="C4211" s="16"/>
      <c r="D4211" s="16"/>
    </row>
    <row r="4212" spans="3:4">
      <c r="C4212" s="16"/>
      <c r="D4212" s="16"/>
    </row>
    <row r="4213" spans="3:4">
      <c r="C4213" s="16"/>
      <c r="D4213" s="16"/>
    </row>
    <row r="4214" spans="3:4">
      <c r="C4214" s="16"/>
      <c r="D4214" s="16"/>
    </row>
    <row r="4215" spans="3:4">
      <c r="C4215" s="16"/>
      <c r="D4215" s="16"/>
    </row>
    <row r="4216" spans="3:4">
      <c r="C4216" s="16"/>
      <c r="D4216" s="16"/>
    </row>
    <row r="4217" spans="3:4">
      <c r="C4217" s="16"/>
      <c r="D4217" s="16"/>
    </row>
    <row r="4218" spans="3:4">
      <c r="C4218" s="16"/>
      <c r="D4218" s="16"/>
    </row>
    <row r="4219" spans="3:4">
      <c r="C4219" s="16"/>
      <c r="D4219" s="16"/>
    </row>
    <row r="4220" spans="3:4">
      <c r="C4220" s="16"/>
      <c r="D4220" s="16"/>
    </row>
    <row r="4221" spans="3:4">
      <c r="C4221" s="16"/>
      <c r="D4221" s="16"/>
    </row>
    <row r="4222" spans="3:4">
      <c r="C4222" s="16"/>
      <c r="D4222" s="16"/>
    </row>
    <row r="4223" spans="3:4">
      <c r="C4223" s="16"/>
      <c r="D4223" s="16"/>
    </row>
    <row r="4224" spans="3:4">
      <c r="C4224" s="16"/>
      <c r="D4224" s="16"/>
    </row>
    <row r="4225" spans="3:4">
      <c r="C4225" s="16"/>
      <c r="D4225" s="16"/>
    </row>
    <row r="4226" spans="3:4">
      <c r="C4226" s="16"/>
      <c r="D4226" s="16"/>
    </row>
    <row r="4227" spans="3:4">
      <c r="C4227" s="16"/>
      <c r="D4227" s="16"/>
    </row>
    <row r="4228" spans="3:4">
      <c r="C4228" s="16"/>
      <c r="D4228" s="16"/>
    </row>
    <row r="4229" spans="3:4">
      <c r="C4229" s="16"/>
      <c r="D4229" s="16"/>
    </row>
    <row r="4230" spans="3:4">
      <c r="C4230" s="16"/>
      <c r="D4230" s="16"/>
    </row>
    <row r="4231" spans="3:4">
      <c r="C4231" s="16"/>
      <c r="D4231" s="16"/>
    </row>
    <row r="4232" spans="3:4">
      <c r="C4232" s="16"/>
      <c r="D4232" s="16"/>
    </row>
    <row r="4233" spans="3:4">
      <c r="C4233" s="16"/>
      <c r="D4233" s="16"/>
    </row>
    <row r="4234" spans="3:4">
      <c r="C4234" s="16"/>
      <c r="D4234" s="16"/>
    </row>
    <row r="4235" spans="3:4">
      <c r="C4235" s="16"/>
      <c r="D4235" s="16"/>
    </row>
    <row r="4236" spans="3:4">
      <c r="C4236" s="16"/>
      <c r="D4236" s="16"/>
    </row>
    <row r="4237" spans="3:4">
      <c r="C4237" s="16"/>
      <c r="D4237" s="16"/>
    </row>
    <row r="4238" spans="3:4">
      <c r="C4238" s="16"/>
      <c r="D4238" s="16"/>
    </row>
    <row r="4239" spans="3:4">
      <c r="C4239" s="16"/>
      <c r="D4239" s="16"/>
    </row>
    <row r="4240" spans="3:4">
      <c r="C4240" s="16"/>
      <c r="D4240" s="16"/>
    </row>
    <row r="4241" spans="3:4">
      <c r="C4241" s="16"/>
      <c r="D4241" s="16"/>
    </row>
    <row r="4242" spans="3:4">
      <c r="C4242" s="16"/>
      <c r="D4242" s="16"/>
    </row>
    <row r="4243" spans="3:4">
      <c r="C4243" s="16"/>
      <c r="D4243" s="16"/>
    </row>
    <row r="4244" spans="3:4">
      <c r="C4244" s="16"/>
      <c r="D4244" s="16"/>
    </row>
    <row r="4245" spans="3:4">
      <c r="C4245" s="16"/>
      <c r="D4245" s="16"/>
    </row>
    <row r="4246" spans="3:4">
      <c r="C4246" s="16"/>
      <c r="D4246" s="16"/>
    </row>
    <row r="4247" spans="3:4">
      <c r="C4247" s="16"/>
      <c r="D4247" s="16"/>
    </row>
    <row r="4248" spans="3:4">
      <c r="C4248" s="16"/>
      <c r="D4248" s="16"/>
    </row>
    <row r="4249" spans="3:4">
      <c r="C4249" s="16"/>
      <c r="D4249" s="16"/>
    </row>
    <row r="4250" spans="3:4">
      <c r="C4250" s="16"/>
      <c r="D4250" s="16"/>
    </row>
    <row r="4251" spans="3:4">
      <c r="C4251" s="16"/>
      <c r="D4251" s="16"/>
    </row>
    <row r="4252" spans="3:4">
      <c r="C4252" s="16"/>
      <c r="D4252" s="16"/>
    </row>
    <row r="4253" spans="3:4">
      <c r="C4253" s="16"/>
      <c r="D4253" s="16"/>
    </row>
    <row r="4254" spans="3:4">
      <c r="C4254" s="16"/>
      <c r="D4254" s="16"/>
    </row>
    <row r="4255" spans="3:4">
      <c r="C4255" s="16"/>
      <c r="D4255" s="16"/>
    </row>
    <row r="4256" spans="3:4">
      <c r="C4256" s="16"/>
      <c r="D4256" s="16"/>
    </row>
    <row r="4257" spans="3:4">
      <c r="C4257" s="16"/>
      <c r="D4257" s="16"/>
    </row>
    <row r="4258" spans="3:4">
      <c r="C4258" s="16"/>
      <c r="D4258" s="16"/>
    </row>
    <row r="4259" spans="3:4">
      <c r="C4259" s="16"/>
      <c r="D4259" s="16"/>
    </row>
    <row r="4260" spans="3:4">
      <c r="C4260" s="16"/>
      <c r="D4260" s="16"/>
    </row>
    <row r="4261" spans="3:4">
      <c r="C4261" s="16"/>
      <c r="D4261" s="16"/>
    </row>
    <row r="4262" spans="3:4">
      <c r="C4262" s="16"/>
      <c r="D4262" s="16"/>
    </row>
    <row r="4263" spans="3:4">
      <c r="C4263" s="16"/>
      <c r="D4263" s="16"/>
    </row>
    <row r="4264" spans="3:4">
      <c r="C4264" s="16"/>
      <c r="D4264" s="16"/>
    </row>
    <row r="4265" spans="3:4">
      <c r="C4265" s="16"/>
      <c r="D4265" s="16"/>
    </row>
    <row r="4266" spans="3:4">
      <c r="C4266" s="16"/>
      <c r="D4266" s="16"/>
    </row>
    <row r="4267" spans="3:4">
      <c r="C4267" s="16"/>
      <c r="D4267" s="16"/>
    </row>
    <row r="4268" spans="3:4">
      <c r="C4268" s="16"/>
      <c r="D4268" s="16"/>
    </row>
    <row r="4269" spans="3:4">
      <c r="C4269" s="16"/>
      <c r="D4269" s="16"/>
    </row>
    <row r="4270" spans="3:4">
      <c r="C4270" s="16"/>
      <c r="D4270" s="16"/>
    </row>
    <row r="4271" spans="3:4">
      <c r="C4271" s="16"/>
      <c r="D4271" s="16"/>
    </row>
    <row r="4272" spans="3:4">
      <c r="C4272" s="16"/>
      <c r="D4272" s="16"/>
    </row>
    <row r="4273" spans="3:4">
      <c r="C4273" s="16"/>
      <c r="D4273" s="16"/>
    </row>
    <row r="4274" spans="3:4">
      <c r="C4274" s="16"/>
      <c r="D4274" s="16"/>
    </row>
    <row r="4275" spans="3:4">
      <c r="C4275" s="16"/>
      <c r="D4275" s="16"/>
    </row>
    <row r="4276" spans="3:4">
      <c r="C4276" s="16"/>
      <c r="D4276" s="16"/>
    </row>
    <row r="4277" spans="3:4">
      <c r="C4277" s="16"/>
      <c r="D4277" s="16"/>
    </row>
    <row r="4278" spans="3:4">
      <c r="C4278" s="16"/>
      <c r="D4278" s="16"/>
    </row>
    <row r="4279" spans="3:4">
      <c r="C4279" s="16"/>
      <c r="D4279" s="16"/>
    </row>
    <row r="4280" spans="3:4">
      <c r="C4280" s="16"/>
      <c r="D4280" s="16"/>
    </row>
    <row r="4281" spans="3:4">
      <c r="C4281" s="16"/>
      <c r="D4281" s="16"/>
    </row>
    <row r="4282" spans="3:4">
      <c r="C4282" s="16"/>
      <c r="D4282" s="16"/>
    </row>
    <row r="4283" spans="3:4">
      <c r="C4283" s="16"/>
      <c r="D4283" s="16"/>
    </row>
    <row r="4284" spans="3:4">
      <c r="C4284" s="16"/>
      <c r="D4284" s="16"/>
    </row>
    <row r="4285" spans="3:4">
      <c r="C4285" s="16"/>
      <c r="D4285" s="16"/>
    </row>
    <row r="4286" spans="3:4">
      <c r="C4286" s="16"/>
      <c r="D4286" s="16"/>
    </row>
    <row r="4287" spans="3:4">
      <c r="C4287" s="16"/>
      <c r="D4287" s="16"/>
    </row>
    <row r="4288" spans="3:4">
      <c r="C4288" s="16"/>
      <c r="D4288" s="16"/>
    </row>
    <row r="4289" spans="3:4">
      <c r="C4289" s="16"/>
      <c r="D4289" s="16"/>
    </row>
    <row r="4290" spans="3:4">
      <c r="C4290" s="16"/>
      <c r="D4290" s="16"/>
    </row>
    <row r="4291" spans="3:4">
      <c r="C4291" s="16"/>
      <c r="D4291" s="16"/>
    </row>
    <row r="4292" spans="3:4">
      <c r="C4292" s="16"/>
      <c r="D4292" s="16"/>
    </row>
    <row r="4293" spans="3:4">
      <c r="C4293" s="16"/>
      <c r="D4293" s="16"/>
    </row>
    <row r="4294" spans="3:4">
      <c r="C4294" s="16"/>
      <c r="D4294" s="16"/>
    </row>
    <row r="4295" spans="3:4">
      <c r="C4295" s="16"/>
      <c r="D4295" s="16"/>
    </row>
    <row r="4296" spans="3:4">
      <c r="C4296" s="16"/>
      <c r="D4296" s="16"/>
    </row>
    <row r="4297" spans="3:4">
      <c r="C4297" s="16"/>
      <c r="D4297" s="16"/>
    </row>
    <row r="4298" spans="3:4">
      <c r="C4298" s="16"/>
      <c r="D4298" s="16"/>
    </row>
    <row r="4299" spans="3:4">
      <c r="C4299" s="16"/>
      <c r="D4299" s="16"/>
    </row>
    <row r="4300" spans="3:4">
      <c r="C4300" s="16"/>
      <c r="D4300" s="16"/>
    </row>
    <row r="4301" spans="3:4">
      <c r="C4301" s="16"/>
      <c r="D4301" s="16"/>
    </row>
    <row r="4302" spans="3:4">
      <c r="C4302" s="16"/>
      <c r="D4302" s="16"/>
    </row>
    <row r="4303" spans="3:4">
      <c r="C4303" s="16"/>
      <c r="D4303" s="16"/>
    </row>
    <row r="4304" spans="3:4">
      <c r="C4304" s="16"/>
      <c r="D4304" s="16"/>
    </row>
    <row r="4305" spans="3:4">
      <c r="C4305" s="16"/>
      <c r="D4305" s="16"/>
    </row>
    <row r="4306" spans="3:4">
      <c r="C4306" s="16"/>
      <c r="D4306" s="16"/>
    </row>
    <row r="4307" spans="3:4">
      <c r="C4307" s="16"/>
      <c r="D4307" s="16"/>
    </row>
    <row r="4308" spans="3:4">
      <c r="C4308" s="16"/>
      <c r="D4308" s="16"/>
    </row>
    <row r="4309" spans="3:4">
      <c r="C4309" s="16"/>
      <c r="D4309" s="16"/>
    </row>
    <row r="4310" spans="3:4">
      <c r="C4310" s="16"/>
      <c r="D4310" s="16"/>
    </row>
    <row r="4311" spans="3:4">
      <c r="C4311" s="16"/>
      <c r="D4311" s="16"/>
    </row>
    <row r="4312" spans="3:4">
      <c r="C4312" s="16"/>
      <c r="D4312" s="16"/>
    </row>
    <row r="4313" spans="3:4">
      <c r="C4313" s="16"/>
      <c r="D4313" s="16"/>
    </row>
    <row r="4314" spans="3:4">
      <c r="C4314" s="16"/>
      <c r="D4314" s="16"/>
    </row>
    <row r="4315" spans="3:4">
      <c r="C4315" s="16"/>
      <c r="D4315" s="16"/>
    </row>
    <row r="4316" spans="3:4">
      <c r="C4316" s="16"/>
      <c r="D4316" s="16"/>
    </row>
    <row r="4317" spans="3:4">
      <c r="C4317" s="16"/>
      <c r="D4317" s="16"/>
    </row>
    <row r="4318" spans="3:4">
      <c r="C4318" s="16"/>
      <c r="D4318" s="16"/>
    </row>
    <row r="4319" spans="3:4">
      <c r="C4319" s="16"/>
      <c r="D4319" s="16"/>
    </row>
    <row r="4320" spans="3:4">
      <c r="C4320" s="16"/>
      <c r="D4320" s="16"/>
    </row>
    <row r="4321" spans="3:4">
      <c r="C4321" s="16"/>
      <c r="D4321" s="16"/>
    </row>
    <row r="4322" spans="3:4">
      <c r="C4322" s="16"/>
      <c r="D4322" s="16"/>
    </row>
    <row r="4323" spans="3:4">
      <c r="C4323" s="16"/>
      <c r="D4323" s="16"/>
    </row>
    <row r="4324" spans="3:4">
      <c r="C4324" s="16"/>
      <c r="D4324" s="16"/>
    </row>
    <row r="4325" spans="3:4">
      <c r="C4325" s="16"/>
      <c r="D4325" s="16"/>
    </row>
    <row r="4326" spans="3:4">
      <c r="C4326" s="16"/>
      <c r="D4326" s="16"/>
    </row>
    <row r="4327" spans="3:4">
      <c r="C4327" s="16"/>
      <c r="D4327" s="16"/>
    </row>
    <row r="4328" spans="3:4">
      <c r="C4328" s="16"/>
      <c r="D4328" s="16"/>
    </row>
    <row r="4329" spans="3:4">
      <c r="C4329" s="16"/>
      <c r="D4329" s="16"/>
    </row>
    <row r="4330" spans="3:4">
      <c r="C4330" s="16"/>
      <c r="D4330" s="16"/>
    </row>
    <row r="4331" spans="3:4">
      <c r="C4331" s="16"/>
      <c r="D4331" s="16"/>
    </row>
    <row r="4332" spans="3:4">
      <c r="C4332" s="16"/>
      <c r="D4332" s="16"/>
    </row>
    <row r="4333" spans="3:4">
      <c r="C4333" s="16"/>
      <c r="D4333" s="16"/>
    </row>
    <row r="4334" spans="3:4">
      <c r="C4334" s="16"/>
      <c r="D4334" s="16"/>
    </row>
    <row r="4335" spans="3:4">
      <c r="C4335" s="16"/>
      <c r="D4335" s="16"/>
    </row>
    <row r="4336" spans="3:4">
      <c r="C4336" s="16"/>
      <c r="D4336" s="16"/>
    </row>
    <row r="4337" spans="3:4">
      <c r="C4337" s="16"/>
      <c r="D4337" s="16"/>
    </row>
    <row r="4338" spans="3:4">
      <c r="C4338" s="16"/>
      <c r="D4338" s="16"/>
    </row>
    <row r="4339" spans="3:4">
      <c r="C4339" s="16"/>
      <c r="D4339" s="16"/>
    </row>
    <row r="4340" spans="3:4">
      <c r="C4340" s="16"/>
      <c r="D4340" s="16"/>
    </row>
    <row r="4341" spans="3:4">
      <c r="C4341" s="16"/>
      <c r="D4341" s="16"/>
    </row>
    <row r="4342" spans="3:4">
      <c r="C4342" s="16"/>
      <c r="D4342" s="16"/>
    </row>
    <row r="4343" spans="3:4">
      <c r="C4343" s="16"/>
      <c r="D4343" s="16"/>
    </row>
    <row r="4344" spans="3:4">
      <c r="C4344" s="16"/>
      <c r="D4344" s="16"/>
    </row>
    <row r="4345" spans="3:4">
      <c r="C4345" s="16"/>
      <c r="D4345" s="16"/>
    </row>
    <row r="4346" spans="3:4">
      <c r="C4346" s="16"/>
      <c r="D4346" s="16"/>
    </row>
    <row r="4347" spans="3:4">
      <c r="C4347" s="16"/>
      <c r="D4347" s="16"/>
    </row>
    <row r="4348" spans="3:4">
      <c r="C4348" s="16"/>
      <c r="D4348" s="16"/>
    </row>
    <row r="4349" spans="3:4">
      <c r="C4349" s="16"/>
      <c r="D4349" s="16"/>
    </row>
    <row r="4350" spans="3:4">
      <c r="C4350" s="16"/>
      <c r="D4350" s="16"/>
    </row>
    <row r="4351" spans="3:4">
      <c r="C4351" s="16"/>
      <c r="D4351" s="16"/>
    </row>
    <row r="4352" spans="3:4">
      <c r="C4352" s="16"/>
      <c r="D4352" s="16"/>
    </row>
    <row r="4353" spans="3:4">
      <c r="C4353" s="16"/>
      <c r="D4353" s="16"/>
    </row>
    <row r="4354" spans="3:4">
      <c r="C4354" s="16"/>
      <c r="D4354" s="16"/>
    </row>
    <row r="4355" spans="3:4">
      <c r="C4355" s="16"/>
      <c r="D4355" s="16"/>
    </row>
    <row r="4356" spans="3:4">
      <c r="C4356" s="16"/>
      <c r="D4356" s="16"/>
    </row>
    <row r="4357" spans="3:4">
      <c r="C4357" s="16"/>
      <c r="D4357" s="16"/>
    </row>
    <row r="4358" spans="3:4">
      <c r="C4358" s="16"/>
      <c r="D4358" s="16"/>
    </row>
    <row r="4359" spans="3:4">
      <c r="C4359" s="16"/>
      <c r="D4359" s="16"/>
    </row>
    <row r="4360" spans="3:4">
      <c r="C4360" s="16"/>
      <c r="D4360" s="16"/>
    </row>
    <row r="4361" spans="3:4">
      <c r="C4361" s="16"/>
      <c r="D4361" s="16"/>
    </row>
    <row r="4362" spans="3:4">
      <c r="C4362" s="16"/>
      <c r="D4362" s="16"/>
    </row>
    <row r="4363" spans="3:4">
      <c r="C4363" s="16"/>
      <c r="D4363" s="16"/>
    </row>
    <row r="4364" spans="3:4">
      <c r="C4364" s="16"/>
      <c r="D4364" s="16"/>
    </row>
    <row r="4365" spans="3:4">
      <c r="C4365" s="16"/>
      <c r="D4365" s="16"/>
    </row>
    <row r="4366" spans="3:4">
      <c r="C4366" s="16"/>
      <c r="D4366" s="16"/>
    </row>
    <row r="4367" spans="3:4">
      <c r="C4367" s="16"/>
      <c r="D4367" s="16"/>
    </row>
    <row r="4368" spans="3:4">
      <c r="C4368" s="16"/>
      <c r="D4368" s="16"/>
    </row>
    <row r="4369" spans="3:4">
      <c r="C4369" s="16"/>
      <c r="D4369" s="16"/>
    </row>
    <row r="4370" spans="3:4">
      <c r="C4370" s="16"/>
      <c r="D4370" s="16"/>
    </row>
    <row r="4371" spans="3:4">
      <c r="C4371" s="16"/>
      <c r="D4371" s="16"/>
    </row>
    <row r="4372" spans="3:4">
      <c r="C4372" s="16"/>
      <c r="D4372" s="16"/>
    </row>
    <row r="4373" spans="3:4">
      <c r="C4373" s="16"/>
      <c r="D4373" s="16"/>
    </row>
    <row r="4374" spans="3:4">
      <c r="C4374" s="16"/>
      <c r="D4374" s="16"/>
    </row>
    <row r="4375" spans="3:4">
      <c r="C4375" s="16"/>
      <c r="D4375" s="16"/>
    </row>
    <row r="4376" spans="3:4">
      <c r="C4376" s="16"/>
      <c r="D4376" s="16"/>
    </row>
    <row r="4377" spans="3:4">
      <c r="C4377" s="16"/>
      <c r="D4377" s="16"/>
    </row>
    <row r="4378" spans="3:4">
      <c r="C4378" s="16"/>
      <c r="D4378" s="16"/>
    </row>
    <row r="4379" spans="3:4">
      <c r="C4379" s="16"/>
      <c r="D4379" s="16"/>
    </row>
    <row r="4380" spans="3:4">
      <c r="C4380" s="16"/>
      <c r="D4380" s="16"/>
    </row>
    <row r="4381" spans="3:4">
      <c r="C4381" s="16"/>
      <c r="D4381" s="16"/>
    </row>
    <row r="4382" spans="3:4">
      <c r="C4382" s="16"/>
      <c r="D4382" s="16"/>
    </row>
    <row r="4383" spans="3:4">
      <c r="C4383" s="16"/>
      <c r="D4383" s="16"/>
    </row>
    <row r="4384" spans="3:4">
      <c r="C4384" s="16"/>
      <c r="D4384" s="16"/>
    </row>
    <row r="4385" spans="3:4">
      <c r="C4385" s="16"/>
      <c r="D4385" s="16"/>
    </row>
    <row r="4386" spans="3:4">
      <c r="C4386" s="16"/>
      <c r="D4386" s="16"/>
    </row>
    <row r="4387" spans="3:4">
      <c r="C4387" s="16"/>
      <c r="D4387" s="16"/>
    </row>
    <row r="4388" spans="3:4">
      <c r="C4388" s="16"/>
      <c r="D4388" s="16"/>
    </row>
    <row r="4389" spans="3:4">
      <c r="C4389" s="16"/>
      <c r="D4389" s="16"/>
    </row>
    <row r="4390" spans="3:4">
      <c r="C4390" s="16"/>
      <c r="D4390" s="16"/>
    </row>
    <row r="4391" spans="3:4">
      <c r="C4391" s="16"/>
      <c r="D4391" s="16"/>
    </row>
    <row r="4392" spans="3:4">
      <c r="C4392" s="16"/>
      <c r="D4392" s="16"/>
    </row>
    <row r="4393" spans="3:4">
      <c r="C4393" s="16"/>
      <c r="D4393" s="16"/>
    </row>
    <row r="4394" spans="3:4">
      <c r="C4394" s="16"/>
      <c r="D4394" s="16"/>
    </row>
    <row r="4395" spans="3:4">
      <c r="C4395" s="16"/>
      <c r="D4395" s="16"/>
    </row>
    <row r="4396" spans="3:4">
      <c r="C4396" s="16"/>
      <c r="D4396" s="16"/>
    </row>
    <row r="4397" spans="3:4">
      <c r="C4397" s="16"/>
      <c r="D4397" s="16"/>
    </row>
    <row r="4398" spans="3:4">
      <c r="C4398" s="16"/>
      <c r="D4398" s="16"/>
    </row>
    <row r="4399" spans="3:4">
      <c r="C4399" s="16"/>
      <c r="D4399" s="16"/>
    </row>
    <row r="4400" spans="3:4">
      <c r="C4400" s="16"/>
      <c r="D4400" s="16"/>
    </row>
    <row r="4401" spans="3:4">
      <c r="C4401" s="16"/>
      <c r="D4401" s="16"/>
    </row>
    <row r="4402" spans="3:4">
      <c r="C4402" s="16"/>
      <c r="D4402" s="16"/>
    </row>
    <row r="4403" spans="3:4">
      <c r="C4403" s="16"/>
      <c r="D4403" s="16"/>
    </row>
    <row r="4404" spans="3:4">
      <c r="C4404" s="16"/>
      <c r="D4404" s="16"/>
    </row>
    <row r="4405" spans="3:4">
      <c r="C4405" s="16"/>
      <c r="D4405" s="16"/>
    </row>
    <row r="4406" spans="3:4">
      <c r="C4406" s="16"/>
      <c r="D4406" s="16"/>
    </row>
    <row r="4407" spans="3:4">
      <c r="C4407" s="16"/>
      <c r="D4407" s="16"/>
    </row>
    <row r="4408" spans="3:4">
      <c r="C4408" s="16"/>
      <c r="D4408" s="16"/>
    </row>
    <row r="4409" spans="3:4">
      <c r="C4409" s="16"/>
      <c r="D4409" s="16"/>
    </row>
    <row r="4410" spans="3:4">
      <c r="C4410" s="16"/>
      <c r="D4410" s="16"/>
    </row>
    <row r="4411" spans="3:4">
      <c r="C4411" s="16"/>
      <c r="D4411" s="16"/>
    </row>
    <row r="4412" spans="3:4">
      <c r="C4412" s="16"/>
      <c r="D4412" s="16"/>
    </row>
    <row r="4413" spans="3:4">
      <c r="C4413" s="16"/>
      <c r="D4413" s="16"/>
    </row>
    <row r="4414" spans="3:4">
      <c r="C4414" s="16"/>
      <c r="D4414" s="16"/>
    </row>
    <row r="4415" spans="3:4">
      <c r="C4415" s="16"/>
      <c r="D4415" s="16"/>
    </row>
    <row r="4416" spans="3:4">
      <c r="C4416" s="16"/>
      <c r="D4416" s="16"/>
    </row>
    <row r="4417" spans="3:4">
      <c r="C4417" s="16"/>
      <c r="D4417" s="16"/>
    </row>
    <row r="4418" spans="3:4">
      <c r="C4418" s="16"/>
      <c r="D4418" s="16"/>
    </row>
    <row r="4419" spans="3:4">
      <c r="C4419" s="16"/>
      <c r="D4419" s="16"/>
    </row>
    <row r="4420" spans="3:4">
      <c r="C4420" s="16"/>
      <c r="D4420" s="16"/>
    </row>
    <row r="4421" spans="3:4">
      <c r="C4421" s="16"/>
      <c r="D4421" s="16"/>
    </row>
    <row r="4422" spans="3:4">
      <c r="C4422" s="16"/>
      <c r="D4422" s="16"/>
    </row>
    <row r="4423" spans="3:4">
      <c r="C4423" s="16"/>
      <c r="D4423" s="16"/>
    </row>
    <row r="4424" spans="3:4">
      <c r="C4424" s="16"/>
      <c r="D4424" s="16"/>
    </row>
    <row r="4425" spans="3:4">
      <c r="C4425" s="16"/>
      <c r="D4425" s="16"/>
    </row>
    <row r="4426" spans="3:4">
      <c r="C4426" s="16"/>
      <c r="D4426" s="16"/>
    </row>
    <row r="4427" spans="3:4">
      <c r="C4427" s="16"/>
      <c r="D4427" s="16"/>
    </row>
    <row r="4428" spans="3:4">
      <c r="C4428" s="16"/>
      <c r="D4428" s="16"/>
    </row>
    <row r="4429" spans="3:4">
      <c r="C4429" s="16"/>
      <c r="D4429" s="16"/>
    </row>
    <row r="4430" spans="3:4">
      <c r="C4430" s="16"/>
      <c r="D4430" s="16"/>
    </row>
    <row r="4431" spans="3:4">
      <c r="C4431" s="16"/>
      <c r="D4431" s="16"/>
    </row>
    <row r="4432" spans="3:4">
      <c r="C4432" s="16"/>
      <c r="D4432" s="16"/>
    </row>
    <row r="4433" spans="3:4">
      <c r="C4433" s="16"/>
      <c r="D4433" s="16"/>
    </row>
    <row r="4434" spans="3:4">
      <c r="C4434" s="16"/>
      <c r="D4434" s="16"/>
    </row>
    <row r="4435" spans="3:4">
      <c r="C4435" s="16"/>
      <c r="D4435" s="16"/>
    </row>
    <row r="4436" spans="3:4">
      <c r="C4436" s="16"/>
      <c r="D4436" s="16"/>
    </row>
    <row r="4437" spans="3:4">
      <c r="C4437" s="16"/>
      <c r="D4437" s="16"/>
    </row>
    <row r="4438" spans="3:4">
      <c r="C4438" s="16"/>
      <c r="D4438" s="16"/>
    </row>
    <row r="4439" spans="3:4">
      <c r="C4439" s="16"/>
      <c r="D4439" s="16"/>
    </row>
    <row r="4440" spans="3:4">
      <c r="C4440" s="16"/>
      <c r="D4440" s="16"/>
    </row>
    <row r="4441" spans="3:4">
      <c r="C4441" s="16"/>
      <c r="D4441" s="16"/>
    </row>
    <row r="4442" spans="3:4">
      <c r="C4442" s="16"/>
      <c r="D4442" s="16"/>
    </row>
    <row r="4443" spans="3:4">
      <c r="C4443" s="16"/>
      <c r="D4443" s="16"/>
    </row>
    <row r="4444" spans="3:4">
      <c r="C4444" s="16"/>
      <c r="D4444" s="16"/>
    </row>
    <row r="4445" spans="3:4">
      <c r="C4445" s="16"/>
      <c r="D4445" s="16"/>
    </row>
    <row r="4446" spans="3:4">
      <c r="C4446" s="16"/>
      <c r="D4446" s="16"/>
    </row>
    <row r="4447" spans="3:4">
      <c r="C4447" s="16"/>
      <c r="D4447" s="16"/>
    </row>
    <row r="4448" spans="3:4">
      <c r="C4448" s="16"/>
      <c r="D4448" s="16"/>
    </row>
    <row r="4449" spans="3:4">
      <c r="C4449" s="16"/>
      <c r="D4449" s="16"/>
    </row>
    <row r="4450" spans="3:4">
      <c r="C4450" s="16"/>
      <c r="D4450" s="16"/>
    </row>
    <row r="4451" spans="3:4">
      <c r="C4451" s="16"/>
      <c r="D4451" s="16"/>
    </row>
    <row r="4452" spans="3:4">
      <c r="C4452" s="16"/>
      <c r="D4452" s="16"/>
    </row>
    <row r="4453" spans="3:4">
      <c r="C4453" s="16"/>
      <c r="D4453" s="16"/>
    </row>
    <row r="4454" spans="3:4">
      <c r="C4454" s="16"/>
      <c r="D4454" s="16"/>
    </row>
    <row r="4455" spans="3:4">
      <c r="C4455" s="16"/>
      <c r="D4455" s="16"/>
    </row>
    <row r="4456" spans="3:4">
      <c r="C4456" s="16"/>
      <c r="D4456" s="16"/>
    </row>
    <row r="4457" spans="3:4">
      <c r="C4457" s="16"/>
      <c r="D4457" s="16"/>
    </row>
    <row r="4458" spans="3:4">
      <c r="C4458" s="16"/>
      <c r="D4458" s="16"/>
    </row>
    <row r="4459" spans="3:4">
      <c r="C4459" s="16"/>
      <c r="D4459" s="16"/>
    </row>
    <row r="4460" spans="3:4">
      <c r="C4460" s="16"/>
      <c r="D4460" s="16"/>
    </row>
    <row r="4461" spans="3:4">
      <c r="C4461" s="16"/>
      <c r="D4461" s="16"/>
    </row>
    <row r="4462" spans="3:4">
      <c r="C4462" s="16"/>
      <c r="D4462" s="16"/>
    </row>
    <row r="4463" spans="3:4">
      <c r="C4463" s="16"/>
      <c r="D4463" s="16"/>
    </row>
    <row r="4464" spans="3:4">
      <c r="C4464" s="16"/>
      <c r="D4464" s="16"/>
    </row>
    <row r="4465" spans="3:4">
      <c r="C4465" s="16"/>
      <c r="D4465" s="16"/>
    </row>
    <row r="4466" spans="3:4">
      <c r="C4466" s="16"/>
      <c r="D4466" s="16"/>
    </row>
    <row r="4467" spans="3:4">
      <c r="C4467" s="16"/>
      <c r="D4467" s="16"/>
    </row>
    <row r="4468" spans="3:4">
      <c r="C4468" s="16"/>
      <c r="D4468" s="16"/>
    </row>
    <row r="4469" spans="3:4">
      <c r="C4469" s="16"/>
      <c r="D4469" s="16"/>
    </row>
    <row r="4470" spans="3:4">
      <c r="C4470" s="16"/>
      <c r="D4470" s="16"/>
    </row>
    <row r="4471" spans="3:4">
      <c r="C4471" s="16"/>
      <c r="D4471" s="16"/>
    </row>
    <row r="4472" spans="3:4">
      <c r="C4472" s="16"/>
      <c r="D4472" s="16"/>
    </row>
    <row r="4473" spans="3:4">
      <c r="C4473" s="16"/>
      <c r="D4473" s="16"/>
    </row>
    <row r="4474" spans="3:4">
      <c r="C4474" s="16"/>
      <c r="D4474" s="16"/>
    </row>
    <row r="4475" spans="3:4">
      <c r="C4475" s="16"/>
      <c r="D4475" s="16"/>
    </row>
    <row r="4476" spans="3:4">
      <c r="C4476" s="16"/>
      <c r="D4476" s="16"/>
    </row>
    <row r="4477" spans="3:4">
      <c r="C4477" s="16"/>
      <c r="D4477" s="16"/>
    </row>
    <row r="4478" spans="3:4">
      <c r="C4478" s="16"/>
      <c r="D4478" s="16"/>
    </row>
    <row r="4479" spans="3:4">
      <c r="C4479" s="16"/>
      <c r="D4479" s="16"/>
    </row>
    <row r="4480" spans="3:4">
      <c r="C4480" s="16"/>
      <c r="D4480" s="16"/>
    </row>
    <row r="4481" spans="3:4">
      <c r="C4481" s="16"/>
      <c r="D4481" s="16"/>
    </row>
    <row r="4482" spans="3:4">
      <c r="C4482" s="16"/>
      <c r="D4482" s="16"/>
    </row>
    <row r="4483" spans="3:4">
      <c r="C4483" s="16"/>
      <c r="D4483" s="16"/>
    </row>
    <row r="4484" spans="3:4">
      <c r="C4484" s="16"/>
      <c r="D4484" s="16"/>
    </row>
    <row r="4485" spans="3:4">
      <c r="C4485" s="16"/>
      <c r="D4485" s="16"/>
    </row>
    <row r="4486" spans="3:4">
      <c r="C4486" s="16"/>
      <c r="D4486" s="16"/>
    </row>
    <row r="4487" spans="3:4">
      <c r="C4487" s="16"/>
      <c r="D4487" s="16"/>
    </row>
    <row r="4488" spans="3:4">
      <c r="C4488" s="16"/>
      <c r="D4488" s="16"/>
    </row>
    <row r="4489" spans="3:4">
      <c r="C4489" s="16"/>
      <c r="D4489" s="16"/>
    </row>
    <row r="4490" spans="3:4">
      <c r="C4490" s="16"/>
      <c r="D4490" s="16"/>
    </row>
    <row r="4491" spans="3:4">
      <c r="C4491" s="16"/>
      <c r="D4491" s="16"/>
    </row>
    <row r="4492" spans="3:4">
      <c r="C4492" s="16"/>
      <c r="D4492" s="16"/>
    </row>
    <row r="4493" spans="3:4">
      <c r="C4493" s="16"/>
      <c r="D4493" s="16"/>
    </row>
    <row r="4494" spans="3:4">
      <c r="C4494" s="16"/>
      <c r="D4494" s="16"/>
    </row>
    <row r="4495" spans="3:4">
      <c r="C4495" s="16"/>
      <c r="D4495" s="16"/>
    </row>
    <row r="4496" spans="3:4">
      <c r="C4496" s="16"/>
      <c r="D4496" s="16"/>
    </row>
    <row r="4497" spans="3:4">
      <c r="C4497" s="16"/>
      <c r="D4497" s="16"/>
    </row>
    <row r="4498" spans="3:4">
      <c r="C4498" s="16"/>
      <c r="D4498" s="16"/>
    </row>
    <row r="4499" spans="3:4">
      <c r="C4499" s="16"/>
      <c r="D4499" s="16"/>
    </row>
    <row r="4500" spans="3:4">
      <c r="C4500" s="16"/>
      <c r="D4500" s="16"/>
    </row>
    <row r="4501" spans="3:4">
      <c r="C4501" s="16"/>
      <c r="D4501" s="16"/>
    </row>
    <row r="4502" spans="3:4">
      <c r="C4502" s="16"/>
      <c r="D4502" s="16"/>
    </row>
    <row r="4503" spans="3:4">
      <c r="C4503" s="16"/>
      <c r="D4503" s="16"/>
    </row>
    <row r="4504" spans="3:4">
      <c r="C4504" s="16"/>
      <c r="D4504" s="16"/>
    </row>
    <row r="4505" spans="3:4">
      <c r="C4505" s="16"/>
      <c r="D4505" s="16"/>
    </row>
    <row r="4506" spans="3:4">
      <c r="C4506" s="16"/>
      <c r="D4506" s="16"/>
    </row>
    <row r="4507" spans="3:4">
      <c r="C4507" s="16"/>
      <c r="D4507" s="16"/>
    </row>
    <row r="4508" spans="3:4">
      <c r="C4508" s="16"/>
      <c r="D4508" s="16"/>
    </row>
    <row r="4509" spans="3:4">
      <c r="C4509" s="16"/>
      <c r="D4509" s="16"/>
    </row>
    <row r="4510" spans="3:4">
      <c r="C4510" s="16"/>
      <c r="D4510" s="16"/>
    </row>
    <row r="4511" spans="3:4">
      <c r="C4511" s="16"/>
      <c r="D4511" s="16"/>
    </row>
    <row r="4512" spans="3:4">
      <c r="C4512" s="16"/>
      <c r="D4512" s="16"/>
    </row>
    <row r="4513" spans="3:4">
      <c r="C4513" s="16"/>
      <c r="D4513" s="16"/>
    </row>
    <row r="4514" spans="3:4">
      <c r="C4514" s="16"/>
      <c r="D4514" s="16"/>
    </row>
    <row r="4515" spans="3:4">
      <c r="C4515" s="16"/>
      <c r="D4515" s="16"/>
    </row>
    <row r="4516" spans="3:4">
      <c r="C4516" s="16"/>
      <c r="D4516" s="16"/>
    </row>
    <row r="4517" spans="3:4">
      <c r="C4517" s="16"/>
      <c r="D4517" s="16"/>
    </row>
    <row r="4518" spans="3:4">
      <c r="C4518" s="16"/>
      <c r="D4518" s="16"/>
    </row>
    <row r="4519" spans="3:4">
      <c r="C4519" s="16"/>
      <c r="D4519" s="16"/>
    </row>
    <row r="4520" spans="3:4">
      <c r="C4520" s="16"/>
      <c r="D4520" s="16"/>
    </row>
    <row r="4521" spans="3:4">
      <c r="C4521" s="16"/>
      <c r="D4521" s="16"/>
    </row>
    <row r="4522" spans="3:4">
      <c r="C4522" s="16"/>
      <c r="D4522" s="16"/>
    </row>
    <row r="4523" spans="3:4">
      <c r="C4523" s="16"/>
      <c r="D4523" s="16"/>
    </row>
    <row r="4524" spans="3:4">
      <c r="C4524" s="16"/>
      <c r="D4524" s="16"/>
    </row>
    <row r="4525" spans="3:4">
      <c r="C4525" s="16"/>
      <c r="D4525" s="16"/>
    </row>
    <row r="4526" spans="3:4">
      <c r="C4526" s="16"/>
      <c r="D4526" s="16"/>
    </row>
    <row r="4527" spans="3:4">
      <c r="C4527" s="16"/>
      <c r="D4527" s="16"/>
    </row>
    <row r="4528" spans="3:4">
      <c r="C4528" s="16"/>
      <c r="D4528" s="16"/>
    </row>
    <row r="4529" spans="3:4">
      <c r="C4529" s="16"/>
      <c r="D4529" s="16"/>
    </row>
    <row r="4530" spans="3:4">
      <c r="C4530" s="16"/>
      <c r="D4530" s="16"/>
    </row>
    <row r="4531" spans="3:4">
      <c r="C4531" s="16"/>
      <c r="D4531" s="16"/>
    </row>
    <row r="4532" spans="3:4">
      <c r="C4532" s="16"/>
      <c r="D4532" s="16"/>
    </row>
    <row r="4533" spans="3:4">
      <c r="C4533" s="16"/>
      <c r="D4533" s="16"/>
    </row>
    <row r="4534" spans="3:4">
      <c r="C4534" s="16"/>
      <c r="D4534" s="16"/>
    </row>
    <row r="4535" spans="3:4">
      <c r="C4535" s="16"/>
      <c r="D4535" s="16"/>
    </row>
    <row r="4536" spans="3:4">
      <c r="C4536" s="16"/>
      <c r="D4536" s="16"/>
    </row>
    <row r="4537" spans="3:4">
      <c r="C4537" s="16"/>
      <c r="D4537" s="16"/>
    </row>
    <row r="4538" spans="3:4">
      <c r="C4538" s="16"/>
      <c r="D4538" s="16"/>
    </row>
    <row r="4539" spans="3:4">
      <c r="C4539" s="16"/>
      <c r="D4539" s="16"/>
    </row>
    <row r="4540" spans="3:4">
      <c r="C4540" s="16"/>
      <c r="D4540" s="16"/>
    </row>
    <row r="4541" spans="3:4">
      <c r="C4541" s="16"/>
      <c r="D4541" s="16"/>
    </row>
    <row r="4542" spans="3:4">
      <c r="C4542" s="16"/>
      <c r="D4542" s="16"/>
    </row>
    <row r="4543" spans="3:4">
      <c r="C4543" s="16"/>
      <c r="D4543" s="16"/>
    </row>
    <row r="4544" spans="3:4">
      <c r="C4544" s="16"/>
      <c r="D4544" s="16"/>
    </row>
    <row r="4545" spans="3:4">
      <c r="C4545" s="16"/>
      <c r="D4545" s="16"/>
    </row>
    <row r="4546" spans="3:4">
      <c r="C4546" s="16"/>
      <c r="D4546" s="16"/>
    </row>
    <row r="4547" spans="3:4">
      <c r="C4547" s="16"/>
      <c r="D4547" s="16"/>
    </row>
    <row r="4548" spans="3:4">
      <c r="C4548" s="16"/>
      <c r="D4548" s="16"/>
    </row>
    <row r="4549" spans="3:4">
      <c r="C4549" s="16"/>
      <c r="D4549" s="16"/>
    </row>
    <row r="4550" spans="3:4">
      <c r="C4550" s="16"/>
      <c r="D4550" s="16"/>
    </row>
    <row r="4551" spans="3:4">
      <c r="C4551" s="16"/>
      <c r="D4551" s="16"/>
    </row>
    <row r="4552" spans="3:4">
      <c r="C4552" s="16"/>
      <c r="D4552" s="16"/>
    </row>
    <row r="4553" spans="3:4">
      <c r="C4553" s="16"/>
      <c r="D4553" s="16"/>
    </row>
    <row r="4554" spans="3:4">
      <c r="C4554" s="16"/>
      <c r="D4554" s="16"/>
    </row>
    <row r="4555" spans="3:4">
      <c r="C4555" s="16"/>
      <c r="D4555" s="16"/>
    </row>
    <row r="4556" spans="3:4">
      <c r="C4556" s="16"/>
      <c r="D4556" s="16"/>
    </row>
    <row r="4557" spans="3:4">
      <c r="C4557" s="16"/>
      <c r="D4557" s="16"/>
    </row>
    <row r="4558" spans="3:4">
      <c r="C4558" s="16"/>
      <c r="D4558" s="16"/>
    </row>
    <row r="4559" spans="3:4">
      <c r="C4559" s="16"/>
      <c r="D4559" s="16"/>
    </row>
    <row r="4560" spans="3:4">
      <c r="C4560" s="16"/>
      <c r="D4560" s="16"/>
    </row>
    <row r="4561" spans="3:4">
      <c r="C4561" s="16"/>
      <c r="D4561" s="16"/>
    </row>
    <row r="4562" spans="3:4">
      <c r="C4562" s="16"/>
      <c r="D4562" s="16"/>
    </row>
    <row r="4563" spans="3:4">
      <c r="C4563" s="16"/>
      <c r="D4563" s="16"/>
    </row>
    <row r="4564" spans="3:4">
      <c r="C4564" s="16"/>
      <c r="D4564" s="16"/>
    </row>
    <row r="4565" spans="3:4">
      <c r="C4565" s="16"/>
      <c r="D4565" s="16"/>
    </row>
    <row r="4566" spans="3:4">
      <c r="C4566" s="16"/>
      <c r="D4566" s="16"/>
    </row>
    <row r="4567" spans="3:4">
      <c r="C4567" s="16"/>
      <c r="D4567" s="16"/>
    </row>
    <row r="4568" spans="3:4">
      <c r="C4568" s="16"/>
      <c r="D4568" s="16"/>
    </row>
    <row r="4569" spans="3:4">
      <c r="C4569" s="16"/>
      <c r="D4569" s="16"/>
    </row>
    <row r="4570" spans="3:4">
      <c r="C4570" s="16"/>
      <c r="D4570" s="16"/>
    </row>
    <row r="4571" spans="3:4">
      <c r="C4571" s="16"/>
      <c r="D4571" s="16"/>
    </row>
    <row r="4572" spans="3:4">
      <c r="C4572" s="16"/>
      <c r="D4572" s="16"/>
    </row>
    <row r="4573" spans="3:4">
      <c r="C4573" s="16"/>
      <c r="D4573" s="16"/>
    </row>
    <row r="4574" spans="3:4">
      <c r="C4574" s="16"/>
      <c r="D4574" s="16"/>
    </row>
    <row r="4575" spans="3:4">
      <c r="C4575" s="16"/>
      <c r="D4575" s="16"/>
    </row>
    <row r="4576" spans="3:4">
      <c r="C4576" s="16"/>
      <c r="D4576" s="16"/>
    </row>
    <row r="4577" spans="3:4">
      <c r="C4577" s="16"/>
      <c r="D4577" s="16"/>
    </row>
    <row r="4578" spans="3:4">
      <c r="C4578" s="16"/>
      <c r="D4578" s="16"/>
    </row>
    <row r="4579" spans="3:4">
      <c r="C4579" s="16"/>
      <c r="D4579" s="16"/>
    </row>
    <row r="4580" spans="3:4">
      <c r="C4580" s="16"/>
      <c r="D4580" s="16"/>
    </row>
    <row r="4581" spans="3:4">
      <c r="C4581" s="16"/>
      <c r="D4581" s="16"/>
    </row>
    <row r="4582" spans="3:4">
      <c r="C4582" s="16"/>
      <c r="D4582" s="16"/>
    </row>
    <row r="4583" spans="3:4">
      <c r="C4583" s="16"/>
      <c r="D4583" s="16"/>
    </row>
    <row r="4584" spans="3:4">
      <c r="C4584" s="16"/>
      <c r="D4584" s="16"/>
    </row>
    <row r="4585" spans="3:4">
      <c r="C4585" s="16"/>
      <c r="D4585" s="16"/>
    </row>
    <row r="4586" spans="3:4">
      <c r="C4586" s="16"/>
      <c r="D4586" s="16"/>
    </row>
    <row r="4587" spans="3:4">
      <c r="C4587" s="16"/>
      <c r="D4587" s="16"/>
    </row>
    <row r="4588" spans="3:4">
      <c r="C4588" s="16"/>
      <c r="D4588" s="16"/>
    </row>
    <row r="4589" spans="3:4">
      <c r="C4589" s="16"/>
      <c r="D4589" s="16"/>
    </row>
    <row r="4590" spans="3:4">
      <c r="C4590" s="16"/>
      <c r="D4590" s="16"/>
    </row>
    <row r="4591" spans="3:4">
      <c r="C4591" s="16"/>
      <c r="D4591" s="16"/>
    </row>
    <row r="4592" spans="3:4">
      <c r="C4592" s="16"/>
      <c r="D4592" s="16"/>
    </row>
    <row r="4593" spans="3:4">
      <c r="C4593" s="16"/>
      <c r="D4593" s="16"/>
    </row>
    <row r="4594" spans="3:4">
      <c r="C4594" s="16"/>
      <c r="D4594" s="16"/>
    </row>
    <row r="4595" spans="3:4">
      <c r="C4595" s="16"/>
      <c r="D4595" s="16"/>
    </row>
    <row r="4596" spans="3:4">
      <c r="C4596" s="16"/>
      <c r="D4596" s="16"/>
    </row>
    <row r="4597" spans="3:4">
      <c r="C4597" s="16"/>
      <c r="D4597" s="16"/>
    </row>
    <row r="4598" spans="3:4">
      <c r="C4598" s="16"/>
      <c r="D4598" s="16"/>
    </row>
    <row r="4599" spans="3:4">
      <c r="C4599" s="16"/>
      <c r="D4599" s="16"/>
    </row>
    <row r="4600" spans="3:4">
      <c r="C4600" s="16"/>
      <c r="D4600" s="16"/>
    </row>
    <row r="4601" spans="3:4">
      <c r="C4601" s="16"/>
      <c r="D4601" s="16"/>
    </row>
    <row r="4602" spans="3:4">
      <c r="C4602" s="16"/>
      <c r="D4602" s="16"/>
    </row>
    <row r="4603" spans="3:4">
      <c r="C4603" s="16"/>
      <c r="D4603" s="16"/>
    </row>
    <row r="4604" spans="3:4">
      <c r="C4604" s="16"/>
      <c r="D4604" s="16"/>
    </row>
    <row r="4605" spans="3:4">
      <c r="C4605" s="16"/>
      <c r="D4605" s="16"/>
    </row>
    <row r="4606" spans="3:4">
      <c r="C4606" s="16"/>
      <c r="D4606" s="16"/>
    </row>
    <row r="4607" spans="3:4">
      <c r="C4607" s="16"/>
      <c r="D4607" s="16"/>
    </row>
    <row r="4608" spans="3:4">
      <c r="C4608" s="16"/>
      <c r="D4608" s="16"/>
    </row>
    <row r="4609" spans="3:4">
      <c r="C4609" s="16"/>
      <c r="D4609" s="16"/>
    </row>
    <row r="4610" spans="3:4">
      <c r="C4610" s="16"/>
      <c r="D4610" s="16"/>
    </row>
    <row r="4611" spans="3:4">
      <c r="C4611" s="16"/>
      <c r="D4611" s="16"/>
    </row>
    <row r="4612" spans="3:4">
      <c r="C4612" s="16"/>
      <c r="D4612" s="16"/>
    </row>
    <row r="4613" spans="3:4">
      <c r="C4613" s="16"/>
      <c r="D4613" s="16"/>
    </row>
    <row r="4614" spans="3:4">
      <c r="C4614" s="16"/>
      <c r="D4614" s="16"/>
    </row>
    <row r="4615" spans="3:4">
      <c r="C4615" s="16"/>
      <c r="D4615" s="16"/>
    </row>
    <row r="4616" spans="3:4">
      <c r="C4616" s="16"/>
      <c r="D4616" s="16"/>
    </row>
    <row r="4617" spans="3:4">
      <c r="C4617" s="16"/>
      <c r="D4617" s="16"/>
    </row>
    <row r="4618" spans="3:4">
      <c r="C4618" s="16"/>
      <c r="D4618" s="16"/>
    </row>
    <row r="4619" spans="3:4">
      <c r="C4619" s="16"/>
      <c r="D4619" s="16"/>
    </row>
    <row r="4620" spans="3:4">
      <c r="C4620" s="16"/>
      <c r="D4620" s="16"/>
    </row>
    <row r="4621" spans="3:4">
      <c r="C4621" s="16"/>
      <c r="D4621" s="16"/>
    </row>
    <row r="4622" spans="3:4">
      <c r="C4622" s="16"/>
      <c r="D4622" s="16"/>
    </row>
    <row r="4623" spans="3:4">
      <c r="C4623" s="16"/>
      <c r="D4623" s="16"/>
    </row>
    <row r="4624" spans="3:4">
      <c r="C4624" s="16"/>
      <c r="D4624" s="16"/>
    </row>
    <row r="4625" spans="3:4">
      <c r="C4625" s="16"/>
      <c r="D4625" s="16"/>
    </row>
    <row r="4626" spans="3:4">
      <c r="C4626" s="16"/>
      <c r="D4626" s="16"/>
    </row>
    <row r="4627" spans="3:4">
      <c r="C4627" s="16"/>
      <c r="D4627" s="16"/>
    </row>
    <row r="4628" spans="3:4">
      <c r="C4628" s="16"/>
      <c r="D4628" s="16"/>
    </row>
    <row r="4629" spans="3:4">
      <c r="C4629" s="16"/>
      <c r="D4629" s="16"/>
    </row>
    <row r="4630" spans="3:4">
      <c r="C4630" s="16"/>
      <c r="D4630" s="16"/>
    </row>
    <row r="4631" spans="3:4">
      <c r="C4631" s="16"/>
      <c r="D4631" s="16"/>
    </row>
    <row r="4632" spans="3:4">
      <c r="C4632" s="16"/>
      <c r="D4632" s="16"/>
    </row>
    <row r="4633" spans="3:4">
      <c r="C4633" s="16"/>
      <c r="D4633" s="16"/>
    </row>
    <row r="4634" spans="3:4">
      <c r="C4634" s="16"/>
      <c r="D4634" s="16"/>
    </row>
    <row r="4635" spans="3:4">
      <c r="C4635" s="16"/>
      <c r="D4635" s="16"/>
    </row>
    <row r="4636" spans="3:4">
      <c r="C4636" s="16"/>
      <c r="D4636" s="16"/>
    </row>
    <row r="4637" spans="3:4">
      <c r="C4637" s="16"/>
      <c r="D4637" s="16"/>
    </row>
    <row r="4638" spans="3:4">
      <c r="C4638" s="16"/>
      <c r="D4638" s="16"/>
    </row>
    <row r="4639" spans="3:4">
      <c r="C4639" s="16"/>
      <c r="D4639" s="16"/>
    </row>
    <row r="4640" spans="3:4">
      <c r="C4640" s="16"/>
      <c r="D4640" s="16"/>
    </row>
    <row r="4641" spans="3:4">
      <c r="C4641" s="16"/>
      <c r="D4641" s="16"/>
    </row>
    <row r="4642" spans="3:4">
      <c r="C4642" s="16"/>
      <c r="D4642" s="16"/>
    </row>
    <row r="4643" spans="3:4">
      <c r="C4643" s="16"/>
      <c r="D4643" s="16"/>
    </row>
    <row r="4644" spans="3:4">
      <c r="C4644" s="16"/>
      <c r="D4644" s="16"/>
    </row>
    <row r="4645" spans="3:4">
      <c r="C4645" s="16"/>
      <c r="D4645" s="16"/>
    </row>
    <row r="4646" spans="3:4">
      <c r="C4646" s="16"/>
      <c r="D4646" s="16"/>
    </row>
    <row r="4647" spans="3:4">
      <c r="C4647" s="16"/>
      <c r="D4647" s="16"/>
    </row>
    <row r="4648" spans="3:4">
      <c r="C4648" s="16"/>
      <c r="D4648" s="16"/>
    </row>
    <row r="4649" spans="3:4">
      <c r="C4649" s="16"/>
      <c r="D4649" s="16"/>
    </row>
    <row r="4650" spans="3:4">
      <c r="C4650" s="16"/>
      <c r="D4650" s="16"/>
    </row>
    <row r="4651" spans="3:4">
      <c r="C4651" s="16"/>
      <c r="D4651" s="16"/>
    </row>
    <row r="4652" spans="3:4">
      <c r="C4652" s="16"/>
      <c r="D4652" s="16"/>
    </row>
    <row r="4653" spans="3:4">
      <c r="C4653" s="16"/>
      <c r="D4653" s="16"/>
    </row>
    <row r="4654" spans="3:4">
      <c r="C4654" s="16"/>
      <c r="D4654" s="16"/>
    </row>
    <row r="4655" spans="3:4">
      <c r="C4655" s="16"/>
      <c r="D4655" s="16"/>
    </row>
    <row r="4656" spans="3:4">
      <c r="C4656" s="16"/>
      <c r="D4656" s="16"/>
    </row>
    <row r="4657" spans="3:4">
      <c r="C4657" s="16"/>
      <c r="D4657" s="16"/>
    </row>
    <row r="4658" spans="3:4">
      <c r="C4658" s="16"/>
      <c r="D4658" s="16"/>
    </row>
    <row r="4659" spans="3:4">
      <c r="C4659" s="16"/>
      <c r="D4659" s="16"/>
    </row>
    <row r="4660" spans="3:4">
      <c r="C4660" s="16"/>
      <c r="D4660" s="16"/>
    </row>
    <row r="4661" spans="3:4">
      <c r="C4661" s="16"/>
      <c r="D4661" s="16"/>
    </row>
    <row r="4662" spans="3:4">
      <c r="C4662" s="16"/>
      <c r="D4662" s="16"/>
    </row>
    <row r="4663" spans="3:4">
      <c r="C4663" s="16"/>
      <c r="D4663" s="16"/>
    </row>
    <row r="4664" spans="3:4">
      <c r="C4664" s="16"/>
      <c r="D4664" s="16"/>
    </row>
    <row r="4665" spans="3:4">
      <c r="C4665" s="16"/>
      <c r="D4665" s="16"/>
    </row>
    <row r="4666" spans="3:4">
      <c r="C4666" s="16"/>
      <c r="D4666" s="16"/>
    </row>
    <row r="4667" spans="3:4">
      <c r="C4667" s="16"/>
      <c r="D4667" s="16"/>
    </row>
    <row r="4668" spans="3:4">
      <c r="C4668" s="16"/>
      <c r="D4668" s="16"/>
    </row>
    <row r="4669" spans="3:4">
      <c r="C4669" s="16"/>
      <c r="D4669" s="16"/>
    </row>
    <row r="4670" spans="3:4">
      <c r="C4670" s="16"/>
      <c r="D4670" s="16"/>
    </row>
    <row r="4671" spans="3:4">
      <c r="C4671" s="16"/>
      <c r="D4671" s="16"/>
    </row>
    <row r="4672" spans="3:4">
      <c r="C4672" s="16"/>
      <c r="D4672" s="16"/>
    </row>
    <row r="4673" spans="3:4">
      <c r="C4673" s="16"/>
      <c r="D4673" s="16"/>
    </row>
    <row r="4674" spans="3:4">
      <c r="C4674" s="16"/>
      <c r="D4674" s="16"/>
    </row>
    <row r="4675" spans="3:4">
      <c r="C4675" s="16"/>
      <c r="D4675" s="16"/>
    </row>
    <row r="4676" spans="3:4">
      <c r="C4676" s="16"/>
      <c r="D4676" s="16"/>
    </row>
    <row r="4677" spans="3:4">
      <c r="C4677" s="16"/>
      <c r="D4677" s="16"/>
    </row>
    <row r="4678" spans="3:4">
      <c r="C4678" s="16"/>
      <c r="D4678" s="16"/>
    </row>
    <row r="4679" spans="3:4">
      <c r="C4679" s="16"/>
      <c r="D4679" s="16"/>
    </row>
    <row r="4680" spans="3:4">
      <c r="C4680" s="16"/>
      <c r="D4680" s="16"/>
    </row>
    <row r="4681" spans="3:4">
      <c r="C4681" s="16"/>
      <c r="D4681" s="16"/>
    </row>
    <row r="4682" spans="3:4">
      <c r="C4682" s="16"/>
      <c r="D4682" s="16"/>
    </row>
    <row r="4683" spans="3:4">
      <c r="C4683" s="16"/>
      <c r="D4683" s="16"/>
    </row>
    <row r="4684" spans="3:4">
      <c r="C4684" s="16"/>
      <c r="D4684" s="16"/>
    </row>
    <row r="4685" spans="3:4">
      <c r="C4685" s="16"/>
      <c r="D4685" s="16"/>
    </row>
    <row r="4686" spans="3:4">
      <c r="C4686" s="16"/>
      <c r="D4686" s="16"/>
    </row>
    <row r="4687" spans="3:4">
      <c r="C4687" s="16"/>
      <c r="D4687" s="16"/>
    </row>
    <row r="4688" spans="3:4">
      <c r="C4688" s="16"/>
      <c r="D4688" s="16"/>
    </row>
    <row r="4689" spans="3:4">
      <c r="C4689" s="16"/>
      <c r="D4689" s="16"/>
    </row>
    <row r="4690" spans="3:4">
      <c r="C4690" s="16"/>
      <c r="D4690" s="16"/>
    </row>
    <row r="4691" spans="3:4">
      <c r="C4691" s="16"/>
      <c r="D4691" s="16"/>
    </row>
    <row r="4692" spans="3:4">
      <c r="C4692" s="16"/>
      <c r="D4692" s="16"/>
    </row>
    <row r="4693" spans="3:4">
      <c r="C4693" s="16"/>
      <c r="D4693" s="16"/>
    </row>
    <row r="4694" spans="3:4">
      <c r="C4694" s="16"/>
      <c r="D4694" s="16"/>
    </row>
    <row r="4695" spans="3:4">
      <c r="C4695" s="16"/>
      <c r="D4695" s="16"/>
    </row>
    <row r="4696" spans="3:4">
      <c r="C4696" s="16"/>
      <c r="D4696" s="16"/>
    </row>
    <row r="4697" spans="3:4">
      <c r="C4697" s="16"/>
      <c r="D4697" s="16"/>
    </row>
    <row r="4698" spans="3:4">
      <c r="C4698" s="16"/>
      <c r="D4698" s="16"/>
    </row>
    <row r="4699" spans="3:4">
      <c r="C4699" s="16"/>
      <c r="D4699" s="16"/>
    </row>
    <row r="4700" spans="3:4">
      <c r="C4700" s="16"/>
      <c r="D4700" s="16"/>
    </row>
    <row r="4701" spans="3:4">
      <c r="C4701" s="16"/>
      <c r="D4701" s="16"/>
    </row>
    <row r="4702" spans="3:4">
      <c r="C4702" s="16"/>
      <c r="D4702" s="16"/>
    </row>
    <row r="4703" spans="3:4">
      <c r="C4703" s="16"/>
      <c r="D4703" s="16"/>
    </row>
    <row r="4704" spans="3:4">
      <c r="C4704" s="16"/>
      <c r="D4704" s="16"/>
    </row>
    <row r="4705" spans="3:4">
      <c r="C4705" s="16"/>
      <c r="D4705" s="16"/>
    </row>
    <row r="4706" spans="3:4">
      <c r="C4706" s="16"/>
      <c r="D4706" s="16"/>
    </row>
    <row r="4707" spans="3:4">
      <c r="C4707" s="16"/>
      <c r="D4707" s="16"/>
    </row>
    <row r="4708" spans="3:4">
      <c r="C4708" s="16"/>
      <c r="D4708" s="16"/>
    </row>
    <row r="4709" spans="3:4">
      <c r="C4709" s="16"/>
      <c r="D4709" s="16"/>
    </row>
    <row r="4710" spans="3:4">
      <c r="C4710" s="16"/>
      <c r="D4710" s="16"/>
    </row>
    <row r="4711" spans="3:4">
      <c r="C4711" s="16"/>
      <c r="D4711" s="16"/>
    </row>
    <row r="4712" spans="3:4">
      <c r="C4712" s="16"/>
      <c r="D4712" s="16"/>
    </row>
    <row r="4713" spans="3:4">
      <c r="C4713" s="16"/>
      <c r="D4713" s="16"/>
    </row>
    <row r="4714" spans="3:4">
      <c r="C4714" s="16"/>
      <c r="D4714" s="16"/>
    </row>
    <row r="4715" spans="3:4">
      <c r="C4715" s="16"/>
      <c r="D4715" s="16"/>
    </row>
    <row r="4716" spans="3:4">
      <c r="C4716" s="16"/>
      <c r="D4716" s="16"/>
    </row>
    <row r="4717" spans="3:4">
      <c r="C4717" s="16"/>
      <c r="D4717" s="16"/>
    </row>
    <row r="4718" spans="3:4">
      <c r="C4718" s="16"/>
      <c r="D4718" s="16"/>
    </row>
    <row r="4719" spans="3:4">
      <c r="C4719" s="16"/>
      <c r="D4719" s="16"/>
    </row>
    <row r="4720" spans="3:4">
      <c r="C4720" s="16"/>
      <c r="D4720" s="16"/>
    </row>
    <row r="4721" spans="3:4">
      <c r="C4721" s="16"/>
      <c r="D4721" s="16"/>
    </row>
    <row r="4722" spans="3:4">
      <c r="C4722" s="16"/>
      <c r="D4722" s="16"/>
    </row>
    <row r="4723" spans="3:4">
      <c r="C4723" s="16"/>
      <c r="D4723" s="16"/>
    </row>
    <row r="4724" spans="3:4">
      <c r="C4724" s="16"/>
      <c r="D4724" s="16"/>
    </row>
    <row r="4725" spans="3:4">
      <c r="C4725" s="16"/>
      <c r="D4725" s="16"/>
    </row>
    <row r="4726" spans="3:4">
      <c r="C4726" s="16"/>
      <c r="D4726" s="16"/>
    </row>
    <row r="4727" spans="3:4">
      <c r="C4727" s="16"/>
      <c r="D4727" s="16"/>
    </row>
    <row r="4728" spans="3:4">
      <c r="C4728" s="16"/>
      <c r="D4728" s="16"/>
    </row>
    <row r="4729" spans="3:4">
      <c r="C4729" s="16"/>
      <c r="D4729" s="16"/>
    </row>
    <row r="4730" spans="3:4">
      <c r="C4730" s="16"/>
      <c r="D4730" s="16"/>
    </row>
    <row r="4731" spans="3:4">
      <c r="C4731" s="16"/>
      <c r="D4731" s="16"/>
    </row>
    <row r="4732" spans="3:4">
      <c r="C4732" s="16"/>
      <c r="D4732" s="16"/>
    </row>
    <row r="4733" spans="3:4">
      <c r="C4733" s="16"/>
      <c r="D4733" s="16"/>
    </row>
    <row r="4734" spans="3:4">
      <c r="C4734" s="16"/>
      <c r="D4734" s="16"/>
    </row>
    <row r="4735" spans="3:4">
      <c r="C4735" s="16"/>
      <c r="D4735" s="16"/>
    </row>
    <row r="4736" spans="3:4">
      <c r="C4736" s="16"/>
      <c r="D4736" s="16"/>
    </row>
    <row r="4737" spans="3:4">
      <c r="C4737" s="16"/>
      <c r="D4737" s="16"/>
    </row>
    <row r="4738" spans="3:4">
      <c r="C4738" s="16"/>
      <c r="D4738" s="16"/>
    </row>
    <row r="4739" spans="3:4">
      <c r="C4739" s="16"/>
      <c r="D4739" s="16"/>
    </row>
    <row r="4740" spans="3:4">
      <c r="C4740" s="16"/>
      <c r="D4740" s="16"/>
    </row>
    <row r="4741" spans="3:4">
      <c r="C4741" s="16"/>
      <c r="D4741" s="16"/>
    </row>
    <row r="4742" spans="3:4">
      <c r="C4742" s="16"/>
      <c r="D4742" s="16"/>
    </row>
    <row r="4743" spans="3:4">
      <c r="C4743" s="16"/>
      <c r="D4743" s="16"/>
    </row>
    <row r="4744" spans="3:4">
      <c r="C4744" s="16"/>
      <c r="D4744" s="16"/>
    </row>
    <row r="4745" spans="3:4">
      <c r="C4745" s="16"/>
      <c r="D4745" s="16"/>
    </row>
    <row r="4746" spans="3:4">
      <c r="C4746" s="16"/>
      <c r="D4746" s="16"/>
    </row>
    <row r="4747" spans="3:4">
      <c r="C4747" s="16"/>
      <c r="D4747" s="16"/>
    </row>
    <row r="4748" spans="3:4">
      <c r="C4748" s="16"/>
      <c r="D4748" s="16"/>
    </row>
    <row r="4749" spans="3:4">
      <c r="C4749" s="16"/>
      <c r="D4749" s="16"/>
    </row>
    <row r="4750" spans="3:4">
      <c r="C4750" s="16"/>
      <c r="D4750" s="16"/>
    </row>
    <row r="4751" spans="3:4">
      <c r="C4751" s="16"/>
      <c r="D4751" s="16"/>
    </row>
    <row r="4752" spans="3:4">
      <c r="C4752" s="16"/>
      <c r="D4752" s="16"/>
    </row>
    <row r="4753" spans="3:4">
      <c r="C4753" s="16"/>
      <c r="D4753" s="16"/>
    </row>
    <row r="4754" spans="3:4">
      <c r="C4754" s="16"/>
      <c r="D4754" s="16"/>
    </row>
    <row r="4755" spans="3:4">
      <c r="C4755" s="16"/>
      <c r="D4755" s="16"/>
    </row>
    <row r="4756" spans="3:4">
      <c r="C4756" s="16"/>
      <c r="D4756" s="16"/>
    </row>
    <row r="4757" spans="3:4">
      <c r="C4757" s="16"/>
      <c r="D4757" s="16"/>
    </row>
    <row r="4758" spans="3:4">
      <c r="C4758" s="16"/>
      <c r="D4758" s="16"/>
    </row>
    <row r="4759" spans="3:4">
      <c r="C4759" s="16"/>
      <c r="D4759" s="16"/>
    </row>
    <row r="4760" spans="3:4">
      <c r="C4760" s="16"/>
      <c r="D4760" s="16"/>
    </row>
    <row r="4761" spans="3:4">
      <c r="C4761" s="16"/>
      <c r="D4761" s="16"/>
    </row>
    <row r="4762" spans="3:4">
      <c r="C4762" s="16"/>
      <c r="D4762" s="16"/>
    </row>
    <row r="4763" spans="3:4">
      <c r="C4763" s="16"/>
      <c r="D4763" s="16"/>
    </row>
    <row r="4764" spans="3:4">
      <c r="C4764" s="16"/>
      <c r="D4764" s="16"/>
    </row>
    <row r="4765" spans="3:4">
      <c r="C4765" s="16"/>
      <c r="D4765" s="16"/>
    </row>
    <row r="4766" spans="3:4">
      <c r="C4766" s="16"/>
      <c r="D4766" s="16"/>
    </row>
    <row r="4767" spans="3:4">
      <c r="C4767" s="16"/>
      <c r="D4767" s="16"/>
    </row>
    <row r="4768" spans="3:4">
      <c r="C4768" s="16"/>
      <c r="D4768" s="16"/>
    </row>
    <row r="4769" spans="3:4">
      <c r="C4769" s="16"/>
      <c r="D4769" s="16"/>
    </row>
    <row r="4770" spans="3:4">
      <c r="C4770" s="16"/>
      <c r="D4770" s="16"/>
    </row>
    <row r="4771" spans="3:4">
      <c r="C4771" s="16"/>
      <c r="D4771" s="16"/>
    </row>
    <row r="4772" spans="3:4">
      <c r="C4772" s="16"/>
      <c r="D4772" s="16"/>
    </row>
    <row r="4773" spans="3:4">
      <c r="C4773" s="16"/>
      <c r="D4773" s="16"/>
    </row>
    <row r="4774" spans="3:4">
      <c r="C4774" s="16"/>
      <c r="D4774" s="16"/>
    </row>
    <row r="4775" spans="3:4">
      <c r="C4775" s="16"/>
      <c r="D4775" s="16"/>
    </row>
    <row r="4776" spans="3:4">
      <c r="C4776" s="16"/>
      <c r="D4776" s="16"/>
    </row>
    <row r="4777" spans="3:4">
      <c r="C4777" s="16"/>
      <c r="D4777" s="16"/>
    </row>
    <row r="4778" spans="3:4">
      <c r="C4778" s="16"/>
      <c r="D4778" s="16"/>
    </row>
    <row r="4779" spans="3:4">
      <c r="C4779" s="16"/>
      <c r="D4779" s="16"/>
    </row>
    <row r="4780" spans="3:4">
      <c r="C4780" s="16"/>
      <c r="D4780" s="16"/>
    </row>
    <row r="4781" spans="3:4">
      <c r="C4781" s="16"/>
      <c r="D4781" s="16"/>
    </row>
    <row r="4782" spans="3:4">
      <c r="C4782" s="16"/>
      <c r="D4782" s="16"/>
    </row>
    <row r="4783" spans="3:4">
      <c r="C4783" s="16"/>
      <c r="D4783" s="16"/>
    </row>
    <row r="4784" spans="3:4">
      <c r="C4784" s="16"/>
      <c r="D4784" s="16"/>
    </row>
    <row r="4785" spans="3:4">
      <c r="C4785" s="16"/>
      <c r="D4785" s="16"/>
    </row>
    <row r="4786" spans="3:4">
      <c r="C4786" s="16"/>
      <c r="D4786" s="16"/>
    </row>
    <row r="4787" spans="3:4">
      <c r="C4787" s="16"/>
      <c r="D4787" s="16"/>
    </row>
    <row r="4788" spans="3:4">
      <c r="C4788" s="16"/>
      <c r="D4788" s="16"/>
    </row>
    <row r="4789" spans="3:4">
      <c r="C4789" s="16"/>
      <c r="D4789" s="16"/>
    </row>
    <row r="4790" spans="3:4">
      <c r="C4790" s="16"/>
      <c r="D4790" s="16"/>
    </row>
    <row r="4791" spans="3:4">
      <c r="C4791" s="16"/>
      <c r="D4791" s="16"/>
    </row>
    <row r="4792" spans="3:4">
      <c r="C4792" s="16"/>
      <c r="D4792" s="16"/>
    </row>
    <row r="4793" spans="3:4">
      <c r="C4793" s="16"/>
      <c r="D4793" s="16"/>
    </row>
    <row r="4794" spans="3:4">
      <c r="C4794" s="16"/>
      <c r="D4794" s="16"/>
    </row>
    <row r="4795" spans="3:4">
      <c r="C4795" s="16"/>
      <c r="D4795" s="16"/>
    </row>
    <row r="4796" spans="3:4">
      <c r="C4796" s="16"/>
      <c r="D4796" s="16"/>
    </row>
    <row r="4797" spans="3:4">
      <c r="C4797" s="16"/>
      <c r="D4797" s="16"/>
    </row>
    <row r="4798" spans="3:4">
      <c r="C4798" s="16"/>
      <c r="D4798" s="16"/>
    </row>
    <row r="4799" spans="3:4">
      <c r="C4799" s="16"/>
      <c r="D4799" s="16"/>
    </row>
    <row r="4800" spans="3:4">
      <c r="C4800" s="16"/>
      <c r="D4800" s="16"/>
    </row>
    <row r="4801" spans="3:4">
      <c r="C4801" s="16"/>
      <c r="D4801" s="16"/>
    </row>
    <row r="4802" spans="3:4">
      <c r="C4802" s="16"/>
      <c r="D4802" s="16"/>
    </row>
    <row r="4803" spans="3:4">
      <c r="C4803" s="16"/>
      <c r="D4803" s="16"/>
    </row>
    <row r="4804" spans="3:4">
      <c r="C4804" s="16"/>
      <c r="D4804" s="16"/>
    </row>
    <row r="4805" spans="3:4">
      <c r="C4805" s="16"/>
      <c r="D4805" s="16"/>
    </row>
    <row r="4806" spans="3:4">
      <c r="C4806" s="16"/>
      <c r="D4806" s="16"/>
    </row>
    <row r="4807" spans="3:4">
      <c r="C4807" s="16"/>
      <c r="D4807" s="16"/>
    </row>
    <row r="4808" spans="3:4">
      <c r="C4808" s="16"/>
      <c r="D4808" s="16"/>
    </row>
    <row r="4809" spans="3:4">
      <c r="C4809" s="16"/>
      <c r="D4809" s="16"/>
    </row>
    <row r="4810" spans="3:4">
      <c r="C4810" s="16"/>
      <c r="D4810" s="16"/>
    </row>
    <row r="4811" spans="3:4">
      <c r="C4811" s="16"/>
      <c r="D4811" s="16"/>
    </row>
    <row r="4812" spans="3:4">
      <c r="C4812" s="16"/>
      <c r="D4812" s="16"/>
    </row>
    <row r="4813" spans="3:4">
      <c r="C4813" s="16"/>
      <c r="D4813" s="16"/>
    </row>
    <row r="4814" spans="3:4">
      <c r="C4814" s="16"/>
      <c r="D4814" s="16"/>
    </row>
    <row r="4815" spans="3:4">
      <c r="C4815" s="16"/>
      <c r="D4815" s="16"/>
    </row>
    <row r="4816" spans="3:4">
      <c r="C4816" s="16"/>
      <c r="D4816" s="16"/>
    </row>
    <row r="4817" spans="3:4">
      <c r="C4817" s="16"/>
      <c r="D4817" s="16"/>
    </row>
    <row r="4818" spans="3:4">
      <c r="C4818" s="16"/>
      <c r="D4818" s="16"/>
    </row>
    <row r="4819" spans="3:4">
      <c r="C4819" s="16"/>
      <c r="D4819" s="16"/>
    </row>
    <row r="4820" spans="3:4">
      <c r="C4820" s="16"/>
      <c r="D4820" s="16"/>
    </row>
    <row r="4821" spans="3:4">
      <c r="C4821" s="16"/>
      <c r="D4821" s="16"/>
    </row>
    <row r="4822" spans="3:4">
      <c r="C4822" s="16"/>
      <c r="D4822" s="16"/>
    </row>
    <row r="4823" spans="3:4">
      <c r="C4823" s="16"/>
      <c r="D4823" s="16"/>
    </row>
    <row r="4824" spans="3:4">
      <c r="C4824" s="16"/>
      <c r="D4824" s="16"/>
    </row>
    <row r="4825" spans="3:4">
      <c r="C4825" s="16"/>
      <c r="D4825" s="16"/>
    </row>
    <row r="4826" spans="3:4">
      <c r="C4826" s="16"/>
      <c r="D4826" s="16"/>
    </row>
    <row r="4827" spans="3:4">
      <c r="C4827" s="16"/>
      <c r="D4827" s="16"/>
    </row>
    <row r="4828" spans="3:4">
      <c r="C4828" s="16"/>
      <c r="D4828" s="16"/>
    </row>
    <row r="4829" spans="3:4">
      <c r="C4829" s="16"/>
      <c r="D4829" s="16"/>
    </row>
    <row r="4830" spans="3:4">
      <c r="C4830" s="16"/>
      <c r="D4830" s="16"/>
    </row>
    <row r="4831" spans="3:4">
      <c r="C4831" s="16"/>
      <c r="D4831" s="16"/>
    </row>
    <row r="4832" spans="3:4">
      <c r="C4832" s="16"/>
      <c r="D4832" s="16"/>
    </row>
    <row r="4833" spans="3:4">
      <c r="C4833" s="16"/>
      <c r="D4833" s="16"/>
    </row>
    <row r="4834" spans="3:4">
      <c r="C4834" s="16"/>
      <c r="D4834" s="16"/>
    </row>
    <row r="4835" spans="3:4">
      <c r="C4835" s="16"/>
      <c r="D4835" s="16"/>
    </row>
    <row r="4836" spans="3:4">
      <c r="C4836" s="16"/>
      <c r="D4836" s="16"/>
    </row>
    <row r="4837" spans="3:4">
      <c r="C4837" s="16"/>
      <c r="D4837" s="16"/>
    </row>
    <row r="4838" spans="3:4">
      <c r="C4838" s="16"/>
      <c r="D4838" s="16"/>
    </row>
    <row r="4839" spans="3:4">
      <c r="C4839" s="16"/>
      <c r="D4839" s="16"/>
    </row>
    <row r="4840" spans="3:4">
      <c r="C4840" s="16"/>
      <c r="D4840" s="16"/>
    </row>
    <row r="4841" spans="3:4">
      <c r="C4841" s="16"/>
      <c r="D4841" s="16"/>
    </row>
    <row r="4842" spans="3:4">
      <c r="C4842" s="16"/>
      <c r="D4842" s="16"/>
    </row>
    <row r="4843" spans="3:4">
      <c r="C4843" s="16"/>
      <c r="D4843" s="16"/>
    </row>
    <row r="4844" spans="3:4">
      <c r="C4844" s="16"/>
      <c r="D4844" s="16"/>
    </row>
    <row r="4845" spans="3:4">
      <c r="C4845" s="16"/>
      <c r="D4845" s="16"/>
    </row>
    <row r="4846" spans="3:4">
      <c r="C4846" s="16"/>
      <c r="D4846" s="16"/>
    </row>
    <row r="4847" spans="3:4">
      <c r="C4847" s="16"/>
      <c r="D4847" s="16"/>
    </row>
    <row r="4848" spans="3:4">
      <c r="C4848" s="16"/>
      <c r="D4848" s="16"/>
    </row>
    <row r="4849" spans="3:4">
      <c r="C4849" s="16"/>
      <c r="D4849" s="16"/>
    </row>
    <row r="4850" spans="3:4">
      <c r="C4850" s="16"/>
      <c r="D4850" s="16"/>
    </row>
    <row r="4851" spans="3:4">
      <c r="C4851" s="16"/>
      <c r="D4851" s="16"/>
    </row>
    <row r="4852" spans="3:4">
      <c r="C4852" s="16"/>
      <c r="D4852" s="16"/>
    </row>
    <row r="4853" spans="3:4">
      <c r="C4853" s="16"/>
      <c r="D4853" s="16"/>
    </row>
    <row r="4854" spans="3:4">
      <c r="C4854" s="16"/>
      <c r="D4854" s="16"/>
    </row>
    <row r="4855" spans="3:4">
      <c r="C4855" s="16"/>
      <c r="D4855" s="16"/>
    </row>
    <row r="4856" spans="3:4">
      <c r="C4856" s="16"/>
      <c r="D4856" s="16"/>
    </row>
    <row r="4857" spans="3:4">
      <c r="C4857" s="16"/>
      <c r="D4857" s="16"/>
    </row>
    <row r="4858" spans="3:4">
      <c r="C4858" s="16"/>
      <c r="D4858" s="16"/>
    </row>
    <row r="4859" spans="3:4">
      <c r="C4859" s="16"/>
      <c r="D4859" s="16"/>
    </row>
    <row r="4860" spans="3:4">
      <c r="C4860" s="16"/>
      <c r="D4860" s="16"/>
    </row>
    <row r="4861" spans="3:4">
      <c r="C4861" s="16"/>
      <c r="D4861" s="16"/>
    </row>
    <row r="4862" spans="3:4">
      <c r="C4862" s="16"/>
      <c r="D4862" s="16"/>
    </row>
    <row r="4863" spans="3:4">
      <c r="C4863" s="16"/>
      <c r="D4863" s="16"/>
    </row>
    <row r="4864" spans="3:4">
      <c r="C4864" s="16"/>
      <c r="D4864" s="16"/>
    </row>
    <row r="4865" spans="3:4">
      <c r="C4865" s="16"/>
      <c r="D4865" s="16"/>
    </row>
    <row r="4866" spans="3:4">
      <c r="C4866" s="16"/>
      <c r="D4866" s="16"/>
    </row>
    <row r="4867" spans="3:4">
      <c r="C4867" s="16"/>
      <c r="D4867" s="16"/>
    </row>
    <row r="4868" spans="3:4">
      <c r="C4868" s="16"/>
      <c r="D4868" s="16"/>
    </row>
    <row r="4869" spans="3:4">
      <c r="C4869" s="16"/>
      <c r="D4869" s="16"/>
    </row>
    <row r="4870" spans="3:4">
      <c r="C4870" s="16"/>
      <c r="D4870" s="16"/>
    </row>
    <row r="4871" spans="3:4">
      <c r="C4871" s="16"/>
      <c r="D4871" s="16"/>
    </row>
    <row r="4872" spans="3:4">
      <c r="C4872" s="16"/>
      <c r="D4872" s="16"/>
    </row>
    <row r="4873" spans="3:4">
      <c r="C4873" s="16"/>
      <c r="D4873" s="16"/>
    </row>
    <row r="4874" spans="3:4">
      <c r="C4874" s="16"/>
      <c r="D4874" s="16"/>
    </row>
    <row r="4875" spans="3:4">
      <c r="C4875" s="16"/>
      <c r="D4875" s="16"/>
    </row>
    <row r="4876" spans="3:4">
      <c r="C4876" s="16"/>
      <c r="D4876" s="16"/>
    </row>
    <row r="4877" spans="3:4">
      <c r="C4877" s="16"/>
      <c r="D4877" s="16"/>
    </row>
    <row r="4878" spans="3:4">
      <c r="C4878" s="16"/>
      <c r="D4878" s="16"/>
    </row>
    <row r="4879" spans="3:4">
      <c r="C4879" s="16"/>
      <c r="D4879" s="16"/>
    </row>
    <row r="4880" spans="3:4">
      <c r="C4880" s="16"/>
      <c r="D4880" s="16"/>
    </row>
    <row r="4881" spans="3:4">
      <c r="C4881" s="16"/>
      <c r="D4881" s="16"/>
    </row>
    <row r="4882" spans="3:4">
      <c r="C4882" s="16"/>
      <c r="D4882" s="16"/>
    </row>
    <row r="4883" spans="3:4">
      <c r="C4883" s="16"/>
      <c r="D4883" s="16"/>
    </row>
    <row r="4884" spans="3:4">
      <c r="C4884" s="16"/>
      <c r="D4884" s="16"/>
    </row>
    <row r="4885" spans="3:4">
      <c r="C4885" s="16"/>
      <c r="D4885" s="16"/>
    </row>
    <row r="4886" spans="3:4">
      <c r="C4886" s="16"/>
      <c r="D4886" s="16"/>
    </row>
    <row r="4887" spans="3:4">
      <c r="C4887" s="16"/>
      <c r="D4887" s="16"/>
    </row>
    <row r="4888" spans="3:4">
      <c r="C4888" s="16"/>
      <c r="D4888" s="16"/>
    </row>
    <row r="4889" spans="3:4">
      <c r="C4889" s="16"/>
      <c r="D4889" s="16"/>
    </row>
    <row r="4890" spans="3:4">
      <c r="C4890" s="16"/>
      <c r="D4890" s="16"/>
    </row>
    <row r="4891" spans="3:4">
      <c r="C4891" s="16"/>
      <c r="D4891" s="16"/>
    </row>
    <row r="4892" spans="3:4">
      <c r="C4892" s="16"/>
      <c r="D4892" s="16"/>
    </row>
    <row r="4893" spans="3:4">
      <c r="C4893" s="16"/>
      <c r="D4893" s="16"/>
    </row>
    <row r="4894" spans="3:4">
      <c r="C4894" s="16"/>
      <c r="D4894" s="16"/>
    </row>
    <row r="4895" spans="3:4">
      <c r="C4895" s="16"/>
      <c r="D4895" s="16"/>
    </row>
    <row r="4896" spans="3:4">
      <c r="C4896" s="16"/>
      <c r="D4896" s="16"/>
    </row>
    <row r="4897" spans="3:4">
      <c r="C4897" s="16"/>
      <c r="D4897" s="16"/>
    </row>
    <row r="4898" spans="3:4">
      <c r="C4898" s="16"/>
      <c r="D4898" s="16"/>
    </row>
    <row r="4899" spans="3:4">
      <c r="C4899" s="16"/>
      <c r="D4899" s="16"/>
    </row>
    <row r="4900" spans="3:4">
      <c r="C4900" s="16"/>
      <c r="D4900" s="16"/>
    </row>
    <row r="4901" spans="3:4">
      <c r="C4901" s="16"/>
      <c r="D4901" s="16"/>
    </row>
    <row r="4902" spans="3:4">
      <c r="C4902" s="16"/>
      <c r="D4902" s="16"/>
    </row>
    <row r="4903" spans="3:4">
      <c r="C4903" s="16"/>
      <c r="D4903" s="16"/>
    </row>
    <row r="4904" spans="3:4">
      <c r="C4904" s="16"/>
      <c r="D4904" s="16"/>
    </row>
    <row r="4905" spans="3:4">
      <c r="C4905" s="16"/>
      <c r="D4905" s="16"/>
    </row>
    <row r="4906" spans="3:4">
      <c r="C4906" s="16"/>
      <c r="D4906" s="16"/>
    </row>
    <row r="4907" spans="3:4">
      <c r="C4907" s="16"/>
      <c r="D4907" s="16"/>
    </row>
    <row r="4908" spans="3:4">
      <c r="C4908" s="16"/>
      <c r="D4908" s="16"/>
    </row>
    <row r="4909" spans="3:4">
      <c r="C4909" s="16"/>
      <c r="D4909" s="16"/>
    </row>
    <row r="4910" spans="3:4">
      <c r="C4910" s="16"/>
      <c r="D4910" s="16"/>
    </row>
    <row r="4911" spans="3:4">
      <c r="C4911" s="16"/>
      <c r="D4911" s="16"/>
    </row>
    <row r="4912" spans="3:4">
      <c r="C4912" s="16"/>
      <c r="D4912" s="16"/>
    </row>
    <row r="4913" spans="3:4">
      <c r="C4913" s="16"/>
      <c r="D4913" s="16"/>
    </row>
    <row r="4914" spans="3:4">
      <c r="C4914" s="16"/>
      <c r="D4914" s="16"/>
    </row>
    <row r="4915" spans="3:4">
      <c r="C4915" s="16"/>
      <c r="D4915" s="16"/>
    </row>
    <row r="4916" spans="3:4">
      <c r="C4916" s="16"/>
      <c r="D4916" s="16"/>
    </row>
    <row r="4917" spans="3:4">
      <c r="C4917" s="16"/>
      <c r="D4917" s="16"/>
    </row>
    <row r="4918" spans="3:4">
      <c r="C4918" s="16"/>
      <c r="D4918" s="16"/>
    </row>
    <row r="4919" spans="3:4">
      <c r="C4919" s="16"/>
      <c r="D4919" s="16"/>
    </row>
    <row r="4920" spans="3:4">
      <c r="C4920" s="16"/>
      <c r="D4920" s="16"/>
    </row>
    <row r="4921" spans="3:4">
      <c r="C4921" s="16"/>
      <c r="D4921" s="16"/>
    </row>
    <row r="4922" spans="3:4">
      <c r="C4922" s="16"/>
      <c r="D4922" s="16"/>
    </row>
    <row r="4923" spans="3:4">
      <c r="C4923" s="16"/>
      <c r="D4923" s="16"/>
    </row>
    <row r="4924" spans="3:4">
      <c r="C4924" s="16"/>
      <c r="D4924" s="16"/>
    </row>
    <row r="4925" spans="3:4">
      <c r="C4925" s="16"/>
      <c r="D4925" s="16"/>
    </row>
    <row r="4926" spans="3:4">
      <c r="C4926" s="16"/>
      <c r="D4926" s="16"/>
    </row>
    <row r="4927" spans="3:4">
      <c r="C4927" s="16"/>
      <c r="D4927" s="16"/>
    </row>
    <row r="4928" spans="3:4">
      <c r="C4928" s="16"/>
      <c r="D4928" s="16"/>
    </row>
    <row r="4929" spans="3:4">
      <c r="C4929" s="16"/>
      <c r="D4929" s="16"/>
    </row>
    <row r="4930" spans="3:4">
      <c r="C4930" s="16"/>
      <c r="D4930" s="16"/>
    </row>
    <row r="4931" spans="3:4">
      <c r="C4931" s="16"/>
      <c r="D4931" s="16"/>
    </row>
    <row r="4932" spans="3:4">
      <c r="C4932" s="16"/>
      <c r="D4932" s="16"/>
    </row>
    <row r="4933" spans="3:4">
      <c r="C4933" s="16"/>
      <c r="D4933" s="16"/>
    </row>
    <row r="4934" spans="3:4">
      <c r="C4934" s="16"/>
      <c r="D4934" s="16"/>
    </row>
    <row r="4935" spans="3:4">
      <c r="C4935" s="16"/>
      <c r="D4935" s="16"/>
    </row>
    <row r="4936" spans="3:4">
      <c r="C4936" s="16"/>
      <c r="D4936" s="16"/>
    </row>
    <row r="4937" spans="3:4">
      <c r="C4937" s="16"/>
      <c r="D4937" s="16"/>
    </row>
    <row r="4938" spans="3:4">
      <c r="C4938" s="16"/>
      <c r="D4938" s="16"/>
    </row>
    <row r="4939" spans="3:4">
      <c r="C4939" s="16"/>
      <c r="D4939" s="16"/>
    </row>
    <row r="4940" spans="3:4">
      <c r="C4940" s="16"/>
      <c r="D4940" s="16"/>
    </row>
    <row r="4941" spans="3:4">
      <c r="C4941" s="16"/>
      <c r="D4941" s="16"/>
    </row>
    <row r="4942" spans="3:4">
      <c r="C4942" s="16"/>
      <c r="D4942" s="16"/>
    </row>
    <row r="4943" spans="3:4">
      <c r="C4943" s="16"/>
      <c r="D4943" s="16"/>
    </row>
    <row r="4944" spans="3:4">
      <c r="C4944" s="16"/>
      <c r="D4944" s="16"/>
    </row>
    <row r="4945" spans="3:4">
      <c r="C4945" s="16"/>
      <c r="D4945" s="16"/>
    </row>
    <row r="4946" spans="3:4">
      <c r="C4946" s="16"/>
      <c r="D4946" s="16"/>
    </row>
    <row r="4947" spans="3:4">
      <c r="C4947" s="16"/>
      <c r="D4947" s="16"/>
    </row>
    <row r="4948" spans="3:4">
      <c r="C4948" s="16"/>
      <c r="D4948" s="16"/>
    </row>
    <row r="4949" spans="3:4">
      <c r="C4949" s="16"/>
      <c r="D4949" s="16"/>
    </row>
    <row r="4950" spans="3:4">
      <c r="C4950" s="16"/>
      <c r="D4950" s="16"/>
    </row>
    <row r="4951" spans="3:4">
      <c r="C4951" s="16"/>
      <c r="D4951" s="16"/>
    </row>
    <row r="4952" spans="3:4">
      <c r="C4952" s="16"/>
      <c r="D4952" s="16"/>
    </row>
    <row r="4953" spans="3:4">
      <c r="C4953" s="16"/>
      <c r="D4953" s="16"/>
    </row>
    <row r="4954" spans="3:4">
      <c r="C4954" s="16"/>
      <c r="D4954" s="16"/>
    </row>
    <row r="4955" spans="3:4">
      <c r="C4955" s="16"/>
      <c r="D4955" s="16"/>
    </row>
    <row r="4956" spans="3:4">
      <c r="C4956" s="16"/>
      <c r="D4956" s="16"/>
    </row>
    <row r="4957" spans="3:4">
      <c r="C4957" s="16"/>
      <c r="D4957" s="16"/>
    </row>
    <row r="4958" spans="3:4">
      <c r="C4958" s="16"/>
      <c r="D4958" s="16"/>
    </row>
    <row r="4959" spans="3:4">
      <c r="C4959" s="16"/>
      <c r="D4959" s="16"/>
    </row>
    <row r="4960" spans="3:4">
      <c r="C4960" s="16"/>
      <c r="D4960" s="16"/>
    </row>
    <row r="4961" spans="3:4">
      <c r="C4961" s="16"/>
      <c r="D4961" s="16"/>
    </row>
    <row r="4962" spans="3:4">
      <c r="C4962" s="16"/>
      <c r="D4962" s="16"/>
    </row>
    <row r="4963" spans="3:4">
      <c r="C4963" s="16"/>
      <c r="D4963" s="16"/>
    </row>
    <row r="4964" spans="3:4">
      <c r="C4964" s="16"/>
      <c r="D4964" s="16"/>
    </row>
    <row r="4965" spans="3:4">
      <c r="C4965" s="16"/>
      <c r="D4965" s="16"/>
    </row>
    <row r="4966" spans="3:4">
      <c r="C4966" s="16"/>
      <c r="D4966" s="16"/>
    </row>
    <row r="4967" spans="3:4">
      <c r="C4967" s="16"/>
      <c r="D4967" s="16"/>
    </row>
    <row r="4968" spans="3:4">
      <c r="C4968" s="16"/>
      <c r="D4968" s="16"/>
    </row>
    <row r="4969" spans="3:4">
      <c r="C4969" s="16"/>
      <c r="D4969" s="16"/>
    </row>
    <row r="4970" spans="3:4">
      <c r="C4970" s="16"/>
      <c r="D4970" s="16"/>
    </row>
    <row r="4971" spans="3:4">
      <c r="C4971" s="16"/>
      <c r="D4971" s="16"/>
    </row>
    <row r="4972" spans="3:4">
      <c r="C4972" s="16"/>
      <c r="D4972" s="16"/>
    </row>
    <row r="4973" spans="3:4">
      <c r="C4973" s="16"/>
      <c r="D4973" s="16"/>
    </row>
    <row r="4974" spans="3:4">
      <c r="C4974" s="16"/>
      <c r="D4974" s="16"/>
    </row>
    <row r="4975" spans="3:4">
      <c r="C4975" s="16"/>
      <c r="D4975" s="16"/>
    </row>
    <row r="4976" spans="3:4">
      <c r="C4976" s="16"/>
      <c r="D4976" s="16"/>
    </row>
    <row r="4977" spans="3:4">
      <c r="C4977" s="16"/>
      <c r="D4977" s="16"/>
    </row>
    <row r="4978" spans="3:4">
      <c r="C4978" s="16"/>
      <c r="D4978" s="16"/>
    </row>
    <row r="4979" spans="3:4">
      <c r="C4979" s="16"/>
      <c r="D4979" s="16"/>
    </row>
    <row r="4980" spans="3:4">
      <c r="C4980" s="16"/>
      <c r="D4980" s="16"/>
    </row>
    <row r="4981" spans="3:4">
      <c r="C4981" s="16"/>
      <c r="D4981" s="16"/>
    </row>
    <row r="4982" spans="3:4">
      <c r="C4982" s="16"/>
      <c r="D4982" s="16"/>
    </row>
    <row r="4983" spans="3:4">
      <c r="C4983" s="16"/>
      <c r="D4983" s="16"/>
    </row>
    <row r="4984" spans="3:4">
      <c r="C4984" s="16"/>
      <c r="D4984" s="16"/>
    </row>
    <row r="4985" spans="3:4">
      <c r="C4985" s="16"/>
      <c r="D4985" s="16"/>
    </row>
    <row r="4986" spans="3:4">
      <c r="C4986" s="16"/>
      <c r="D4986" s="16"/>
    </row>
    <row r="4987" spans="3:4">
      <c r="C4987" s="16"/>
      <c r="D4987" s="16"/>
    </row>
    <row r="4988" spans="3:4">
      <c r="C4988" s="16"/>
      <c r="D4988" s="16"/>
    </row>
    <row r="4989" spans="3:4">
      <c r="C4989" s="16"/>
      <c r="D4989" s="16"/>
    </row>
    <row r="4990" spans="3:4">
      <c r="C4990" s="16"/>
      <c r="D4990" s="16"/>
    </row>
    <row r="4991" spans="3:4">
      <c r="C4991" s="16"/>
      <c r="D4991" s="16"/>
    </row>
    <row r="4992" spans="3:4">
      <c r="C4992" s="16"/>
      <c r="D4992" s="16"/>
    </row>
    <row r="4993" spans="3:4">
      <c r="C4993" s="16"/>
      <c r="D4993" s="16"/>
    </row>
    <row r="4994" spans="3:4">
      <c r="C4994" s="16"/>
      <c r="D4994" s="16"/>
    </row>
    <row r="4995" spans="3:4">
      <c r="C4995" s="16"/>
      <c r="D4995" s="16"/>
    </row>
    <row r="4996" spans="3:4">
      <c r="C4996" s="16"/>
      <c r="D4996" s="16"/>
    </row>
    <row r="4997" spans="3:4">
      <c r="C4997" s="16"/>
      <c r="D4997" s="16"/>
    </row>
    <row r="4998" spans="3:4">
      <c r="C4998" s="16"/>
      <c r="D4998" s="16"/>
    </row>
    <row r="4999" spans="3:4">
      <c r="C4999" s="16"/>
      <c r="D4999" s="16"/>
    </row>
    <row r="5000" spans="3:4">
      <c r="C5000" s="16"/>
      <c r="D5000" s="16"/>
    </row>
    <row r="5001" spans="3:4">
      <c r="C5001" s="16"/>
      <c r="D5001" s="16"/>
    </row>
    <row r="5002" spans="3:4">
      <c r="C5002" s="16"/>
      <c r="D5002" s="16"/>
    </row>
    <row r="5003" spans="3:4">
      <c r="C5003" s="16"/>
      <c r="D5003" s="16"/>
    </row>
    <row r="5004" spans="3:4">
      <c r="C5004" s="16"/>
      <c r="D5004" s="16"/>
    </row>
    <row r="5005" spans="3:4">
      <c r="C5005" s="16"/>
      <c r="D5005" s="16"/>
    </row>
    <row r="5006" spans="3:4">
      <c r="C5006" s="16"/>
      <c r="D5006" s="16"/>
    </row>
    <row r="5007" spans="3:4">
      <c r="C5007" s="16"/>
      <c r="D5007" s="16"/>
    </row>
    <row r="5008" spans="3:4">
      <c r="C5008" s="16"/>
      <c r="D5008" s="16"/>
    </row>
    <row r="5009" spans="3:4">
      <c r="C5009" s="16"/>
      <c r="D5009" s="16"/>
    </row>
    <row r="5010" spans="3:4">
      <c r="C5010" s="16"/>
      <c r="D5010" s="16"/>
    </row>
    <row r="5011" spans="3:4">
      <c r="C5011" s="16"/>
      <c r="D5011" s="16"/>
    </row>
    <row r="5012" spans="3:4">
      <c r="C5012" s="16"/>
      <c r="D5012" s="16"/>
    </row>
    <row r="5013" spans="3:4">
      <c r="C5013" s="16"/>
      <c r="D5013" s="16"/>
    </row>
    <row r="5014" spans="3:4">
      <c r="C5014" s="16"/>
      <c r="D5014" s="16"/>
    </row>
    <row r="5015" spans="3:4">
      <c r="C5015" s="16"/>
      <c r="D5015" s="16"/>
    </row>
    <row r="5016" spans="3:4">
      <c r="C5016" s="16"/>
      <c r="D5016" s="16"/>
    </row>
    <row r="5017" spans="3:4">
      <c r="C5017" s="16"/>
      <c r="D5017" s="16"/>
    </row>
    <row r="5018" spans="3:4">
      <c r="C5018" s="16"/>
      <c r="D5018" s="16"/>
    </row>
    <row r="5019" spans="3:4">
      <c r="C5019" s="16"/>
      <c r="D5019" s="16"/>
    </row>
    <row r="5020" spans="3:4">
      <c r="C5020" s="16"/>
      <c r="D5020" s="16"/>
    </row>
    <row r="5021" spans="3:4">
      <c r="C5021" s="16"/>
      <c r="D5021" s="16"/>
    </row>
    <row r="5022" spans="3:4">
      <c r="C5022" s="16"/>
      <c r="D5022" s="16"/>
    </row>
    <row r="5023" spans="3:4">
      <c r="C5023" s="16"/>
      <c r="D5023" s="16"/>
    </row>
    <row r="5024" spans="3:4">
      <c r="C5024" s="16"/>
      <c r="D5024" s="16"/>
    </row>
    <row r="5025" spans="3:4">
      <c r="C5025" s="16"/>
      <c r="D5025" s="16"/>
    </row>
    <row r="5026" spans="3:4">
      <c r="C5026" s="16"/>
      <c r="D5026" s="16"/>
    </row>
    <row r="5027" spans="3:4">
      <c r="C5027" s="16"/>
      <c r="D5027" s="16"/>
    </row>
    <row r="5028" spans="3:4">
      <c r="C5028" s="16"/>
      <c r="D5028" s="16"/>
    </row>
    <row r="5029" spans="3:4">
      <c r="C5029" s="16"/>
      <c r="D5029" s="16"/>
    </row>
    <row r="5030" spans="3:4">
      <c r="C5030" s="16"/>
      <c r="D5030" s="16"/>
    </row>
    <row r="5031" spans="3:4">
      <c r="C5031" s="16"/>
      <c r="D5031" s="16"/>
    </row>
    <row r="5032" spans="3:4">
      <c r="C5032" s="16"/>
      <c r="D5032" s="16"/>
    </row>
    <row r="5033" spans="3:4">
      <c r="C5033" s="16"/>
      <c r="D5033" s="16"/>
    </row>
    <row r="5034" spans="3:4">
      <c r="C5034" s="16"/>
      <c r="D5034" s="16"/>
    </row>
    <row r="5035" spans="3:4">
      <c r="C5035" s="16"/>
      <c r="D5035" s="16"/>
    </row>
    <row r="5036" spans="3:4">
      <c r="C5036" s="16"/>
      <c r="D5036" s="16"/>
    </row>
    <row r="5037" spans="3:4">
      <c r="C5037" s="16"/>
      <c r="D5037" s="16"/>
    </row>
    <row r="5038" spans="3:4">
      <c r="C5038" s="16"/>
      <c r="D5038" s="16"/>
    </row>
    <row r="5039" spans="3:4">
      <c r="C5039" s="16"/>
      <c r="D5039" s="16"/>
    </row>
    <row r="5040" spans="3:4">
      <c r="C5040" s="16"/>
      <c r="D5040" s="16"/>
    </row>
    <row r="5041" spans="3:4">
      <c r="C5041" s="16"/>
      <c r="D5041" s="16"/>
    </row>
    <row r="5042" spans="3:4">
      <c r="C5042" s="16"/>
      <c r="D5042" s="16"/>
    </row>
    <row r="5043" spans="3:4">
      <c r="C5043" s="16"/>
      <c r="D5043" s="16"/>
    </row>
    <row r="5044" spans="3:4">
      <c r="C5044" s="16"/>
      <c r="D5044" s="16"/>
    </row>
    <row r="5045" spans="3:4">
      <c r="C5045" s="16"/>
      <c r="D5045" s="16"/>
    </row>
    <row r="5046" spans="3:4">
      <c r="C5046" s="16"/>
      <c r="D5046" s="16"/>
    </row>
    <row r="5047" spans="3:4">
      <c r="C5047" s="16"/>
      <c r="D5047" s="16"/>
    </row>
    <row r="5048" spans="3:4">
      <c r="C5048" s="16"/>
      <c r="D5048" s="16"/>
    </row>
    <row r="5049" spans="3:4">
      <c r="C5049" s="16"/>
      <c r="D5049" s="16"/>
    </row>
    <row r="5050" spans="3:4">
      <c r="C5050" s="16"/>
      <c r="D5050" s="16"/>
    </row>
    <row r="5051" spans="3:4">
      <c r="C5051" s="16"/>
      <c r="D5051" s="16"/>
    </row>
    <row r="5052" spans="3:4">
      <c r="C5052" s="16"/>
      <c r="D5052" s="16"/>
    </row>
    <row r="5053" spans="3:4">
      <c r="C5053" s="16"/>
      <c r="D5053" s="16"/>
    </row>
    <row r="5054" spans="3:4">
      <c r="C5054" s="16"/>
      <c r="D5054" s="16"/>
    </row>
    <row r="5055" spans="3:4">
      <c r="C5055" s="16"/>
      <c r="D5055" s="16"/>
    </row>
    <row r="5056" spans="3:4">
      <c r="C5056" s="16"/>
      <c r="D5056" s="16"/>
    </row>
    <row r="5057" spans="3:4">
      <c r="C5057" s="16"/>
      <c r="D5057" s="16"/>
    </row>
    <row r="5058" spans="3:4">
      <c r="C5058" s="16"/>
      <c r="D5058" s="16"/>
    </row>
    <row r="5059" spans="3:4">
      <c r="C5059" s="16"/>
      <c r="D5059" s="16"/>
    </row>
    <row r="5060" spans="3:4">
      <c r="C5060" s="16"/>
      <c r="D5060" s="16"/>
    </row>
    <row r="5061" spans="3:4">
      <c r="C5061" s="16"/>
      <c r="D5061" s="16"/>
    </row>
    <row r="5062" spans="3:4">
      <c r="C5062" s="16"/>
      <c r="D5062" s="16"/>
    </row>
    <row r="5063" spans="3:4">
      <c r="C5063" s="16"/>
      <c r="D5063" s="16"/>
    </row>
    <row r="5064" spans="3:4">
      <c r="C5064" s="16"/>
      <c r="D5064" s="16"/>
    </row>
    <row r="5065" spans="3:4">
      <c r="C5065" s="16"/>
      <c r="D5065" s="16"/>
    </row>
    <row r="5066" spans="3:4">
      <c r="C5066" s="16"/>
      <c r="D5066" s="16"/>
    </row>
    <row r="5067" spans="3:4">
      <c r="C5067" s="16"/>
      <c r="D5067" s="16"/>
    </row>
    <row r="5068" spans="3:4">
      <c r="C5068" s="16"/>
      <c r="D5068" s="16"/>
    </row>
    <row r="5069" spans="3:4">
      <c r="C5069" s="16"/>
      <c r="D5069" s="16"/>
    </row>
    <row r="5070" spans="3:4">
      <c r="C5070" s="16"/>
      <c r="D5070" s="16"/>
    </row>
    <row r="5071" spans="3:4">
      <c r="C5071" s="16"/>
      <c r="D5071" s="16"/>
    </row>
    <row r="5072" spans="3:4">
      <c r="C5072" s="16"/>
      <c r="D5072" s="16"/>
    </row>
    <row r="5073" spans="3:4">
      <c r="C5073" s="16"/>
      <c r="D5073" s="16"/>
    </row>
    <row r="5074" spans="3:4">
      <c r="C5074" s="16"/>
      <c r="D5074" s="16"/>
    </row>
    <row r="5075" spans="3:4">
      <c r="C5075" s="16"/>
      <c r="D5075" s="16"/>
    </row>
    <row r="5076" spans="3:4">
      <c r="C5076" s="16"/>
      <c r="D5076" s="16"/>
    </row>
    <row r="5077" spans="3:4">
      <c r="C5077" s="16"/>
      <c r="D5077" s="16"/>
    </row>
    <row r="5078" spans="3:4">
      <c r="C5078" s="16"/>
      <c r="D5078" s="16"/>
    </row>
    <row r="5079" spans="3:4">
      <c r="C5079" s="16"/>
      <c r="D5079" s="16"/>
    </row>
    <row r="5080" spans="3:4">
      <c r="C5080" s="16"/>
      <c r="D5080" s="16"/>
    </row>
    <row r="5081" spans="3:4">
      <c r="C5081" s="16"/>
      <c r="D5081" s="16"/>
    </row>
    <row r="5082" spans="3:4">
      <c r="C5082" s="16"/>
      <c r="D5082" s="16"/>
    </row>
    <row r="5083" spans="3:4">
      <c r="C5083" s="16"/>
      <c r="D5083" s="16"/>
    </row>
    <row r="5084" spans="3:4">
      <c r="C5084" s="16"/>
      <c r="D5084" s="16"/>
    </row>
    <row r="5085" spans="3:4">
      <c r="C5085" s="16"/>
      <c r="D5085" s="16"/>
    </row>
    <row r="5086" spans="3:4">
      <c r="C5086" s="16"/>
      <c r="D5086" s="16"/>
    </row>
    <row r="5087" spans="3:4">
      <c r="C5087" s="16"/>
      <c r="D5087" s="16"/>
    </row>
    <row r="5088" spans="3:4">
      <c r="C5088" s="16"/>
      <c r="D5088" s="16"/>
    </row>
    <row r="5089" spans="3:4">
      <c r="C5089" s="16"/>
      <c r="D5089" s="16"/>
    </row>
    <row r="5090" spans="3:4">
      <c r="C5090" s="16"/>
      <c r="D5090" s="16"/>
    </row>
    <row r="5091" spans="3:4">
      <c r="C5091" s="16"/>
      <c r="D5091" s="16"/>
    </row>
    <row r="5092" spans="3:4">
      <c r="C5092" s="16"/>
      <c r="D5092" s="16"/>
    </row>
    <row r="5093" spans="3:4">
      <c r="C5093" s="16"/>
      <c r="D5093" s="16"/>
    </row>
    <row r="5094" spans="3:4">
      <c r="C5094" s="16"/>
      <c r="D5094" s="16"/>
    </row>
    <row r="5095" spans="3:4">
      <c r="C5095" s="16"/>
      <c r="D5095" s="16"/>
    </row>
    <row r="5096" spans="3:4">
      <c r="C5096" s="16"/>
      <c r="D5096" s="16"/>
    </row>
    <row r="5097" spans="3:4">
      <c r="C5097" s="16"/>
      <c r="D5097" s="16"/>
    </row>
    <row r="5098" spans="3:4">
      <c r="C5098" s="16"/>
      <c r="D5098" s="16"/>
    </row>
    <row r="5099" spans="3:4">
      <c r="C5099" s="16"/>
      <c r="D5099" s="16"/>
    </row>
    <row r="5100" spans="3:4">
      <c r="C5100" s="16"/>
      <c r="D5100" s="16"/>
    </row>
    <row r="5101" spans="3:4">
      <c r="C5101" s="16"/>
      <c r="D5101" s="16"/>
    </row>
    <row r="5102" spans="3:4">
      <c r="C5102" s="16"/>
      <c r="D5102" s="16"/>
    </row>
    <row r="5103" spans="3:4">
      <c r="C5103" s="16"/>
      <c r="D5103" s="16"/>
    </row>
    <row r="5104" spans="3:4">
      <c r="C5104" s="16"/>
      <c r="D5104" s="16"/>
    </row>
    <row r="5105" spans="3:4">
      <c r="C5105" s="16"/>
      <c r="D5105" s="16"/>
    </row>
    <row r="5106" spans="3:4">
      <c r="C5106" s="16"/>
      <c r="D5106" s="16"/>
    </row>
    <row r="5107" spans="3:4">
      <c r="C5107" s="16"/>
      <c r="D5107" s="16"/>
    </row>
    <row r="5108" spans="3:4">
      <c r="C5108" s="16"/>
      <c r="D5108" s="16"/>
    </row>
    <row r="5109" spans="3:4">
      <c r="C5109" s="16"/>
      <c r="D5109" s="16"/>
    </row>
    <row r="5110" spans="3:4">
      <c r="C5110" s="16"/>
      <c r="D5110" s="16"/>
    </row>
    <row r="5111" spans="3:4">
      <c r="C5111" s="16"/>
      <c r="D5111" s="16"/>
    </row>
    <row r="5112" spans="3:4">
      <c r="C5112" s="16"/>
      <c r="D5112" s="16"/>
    </row>
    <row r="5113" spans="3:4">
      <c r="C5113" s="16"/>
      <c r="D5113" s="16"/>
    </row>
    <row r="5114" spans="3:4">
      <c r="C5114" s="16"/>
      <c r="D5114" s="16"/>
    </row>
    <row r="5115" spans="3:4">
      <c r="C5115" s="16"/>
      <c r="D5115" s="16"/>
    </row>
    <row r="5116" spans="3:4">
      <c r="C5116" s="16"/>
      <c r="D5116" s="16"/>
    </row>
    <row r="5117" spans="3:4">
      <c r="C5117" s="16"/>
      <c r="D5117" s="16"/>
    </row>
    <row r="5118" spans="3:4">
      <c r="C5118" s="16"/>
      <c r="D5118" s="16"/>
    </row>
    <row r="5119" spans="3:4">
      <c r="C5119" s="16"/>
      <c r="D5119" s="16"/>
    </row>
    <row r="5120" spans="3:4">
      <c r="C5120" s="16"/>
      <c r="D5120" s="16"/>
    </row>
    <row r="5121" spans="3:4">
      <c r="C5121" s="16"/>
      <c r="D5121" s="16"/>
    </row>
    <row r="5122" spans="3:4">
      <c r="C5122" s="16"/>
      <c r="D5122" s="16"/>
    </row>
    <row r="5123" spans="3:4">
      <c r="C5123" s="16"/>
      <c r="D5123" s="16"/>
    </row>
    <row r="5124" spans="3:4">
      <c r="C5124" s="16"/>
      <c r="D5124" s="16"/>
    </row>
    <row r="5125" spans="3:4">
      <c r="C5125" s="16"/>
      <c r="D5125" s="16"/>
    </row>
    <row r="5126" spans="3:4">
      <c r="C5126" s="16"/>
      <c r="D5126" s="16"/>
    </row>
    <row r="5127" spans="3:4">
      <c r="C5127" s="16"/>
      <c r="D5127" s="16"/>
    </row>
    <row r="5128" spans="3:4">
      <c r="C5128" s="16"/>
      <c r="D5128" s="16"/>
    </row>
    <row r="5129" spans="3:4">
      <c r="C5129" s="16"/>
      <c r="D5129" s="16"/>
    </row>
    <row r="5130" spans="3:4">
      <c r="C5130" s="16"/>
      <c r="D5130" s="16"/>
    </row>
    <row r="5131" spans="3:4">
      <c r="C5131" s="16"/>
      <c r="D5131" s="16"/>
    </row>
    <row r="5132" spans="3:4">
      <c r="C5132" s="16"/>
      <c r="D5132" s="16"/>
    </row>
    <row r="5133" spans="3:4">
      <c r="C5133" s="16"/>
      <c r="D5133" s="16"/>
    </row>
    <row r="5134" spans="3:4">
      <c r="C5134" s="16"/>
      <c r="D5134" s="16"/>
    </row>
    <row r="5135" spans="3:4">
      <c r="C5135" s="16"/>
      <c r="D5135" s="16"/>
    </row>
    <row r="5136" spans="3:4">
      <c r="C5136" s="16"/>
      <c r="D5136" s="16"/>
    </row>
    <row r="5137" spans="3:4">
      <c r="C5137" s="16"/>
      <c r="D5137" s="16"/>
    </row>
    <row r="5138" spans="3:4">
      <c r="C5138" s="16"/>
      <c r="D5138" s="16"/>
    </row>
    <row r="5139" spans="3:4">
      <c r="C5139" s="16"/>
      <c r="D5139" s="16"/>
    </row>
    <row r="5140" spans="3:4">
      <c r="C5140" s="16"/>
      <c r="D5140" s="16"/>
    </row>
    <row r="5141" spans="3:4">
      <c r="C5141" s="16"/>
      <c r="D5141" s="16"/>
    </row>
    <row r="5142" spans="3:4">
      <c r="C5142" s="16"/>
      <c r="D5142" s="16"/>
    </row>
    <row r="5143" spans="3:4">
      <c r="C5143" s="16"/>
      <c r="D5143" s="16"/>
    </row>
    <row r="5144" spans="3:4">
      <c r="C5144" s="16"/>
      <c r="D5144" s="16"/>
    </row>
    <row r="5145" spans="3:4">
      <c r="C5145" s="16"/>
      <c r="D5145" s="16"/>
    </row>
    <row r="5146" spans="3:4">
      <c r="C5146" s="16"/>
      <c r="D5146" s="16"/>
    </row>
    <row r="5147" spans="3:4">
      <c r="C5147" s="16"/>
      <c r="D5147" s="16"/>
    </row>
    <row r="5148" spans="3:4">
      <c r="C5148" s="16"/>
      <c r="D5148" s="16"/>
    </row>
    <row r="5149" spans="3:4">
      <c r="C5149" s="16"/>
      <c r="D5149" s="16"/>
    </row>
    <row r="5150" spans="3:4">
      <c r="C5150" s="16"/>
      <c r="D5150" s="16"/>
    </row>
    <row r="5151" spans="3:4">
      <c r="C5151" s="16"/>
      <c r="D5151" s="16"/>
    </row>
    <row r="5152" spans="3:4">
      <c r="C5152" s="16"/>
      <c r="D5152" s="16"/>
    </row>
    <row r="5153" spans="3:4">
      <c r="C5153" s="16"/>
      <c r="D5153" s="16"/>
    </row>
    <row r="5154" spans="3:4">
      <c r="C5154" s="16"/>
      <c r="D5154" s="16"/>
    </row>
    <row r="5155" spans="3:4">
      <c r="C5155" s="16"/>
      <c r="D5155" s="16"/>
    </row>
    <row r="5156" spans="3:4">
      <c r="C5156" s="16"/>
      <c r="D5156" s="16"/>
    </row>
    <row r="5157" spans="3:4">
      <c r="C5157" s="16"/>
      <c r="D5157" s="16"/>
    </row>
    <row r="5158" spans="3:4">
      <c r="C5158" s="16"/>
      <c r="D5158" s="16"/>
    </row>
    <row r="5159" spans="3:4">
      <c r="C5159" s="16"/>
      <c r="D5159" s="16"/>
    </row>
    <row r="5160" spans="3:4">
      <c r="C5160" s="16"/>
      <c r="D5160" s="16"/>
    </row>
    <row r="5161" spans="3:4">
      <c r="C5161" s="16"/>
      <c r="D5161" s="16"/>
    </row>
    <row r="5162" spans="3:4">
      <c r="C5162" s="16"/>
      <c r="D5162" s="16"/>
    </row>
    <row r="5163" spans="3:4">
      <c r="C5163" s="16"/>
      <c r="D5163" s="16"/>
    </row>
    <row r="5164" spans="3:4">
      <c r="C5164" s="16"/>
      <c r="D5164" s="16"/>
    </row>
    <row r="5165" spans="3:4">
      <c r="C5165" s="16"/>
      <c r="D5165" s="16"/>
    </row>
    <row r="5166" spans="3:4">
      <c r="C5166" s="16"/>
      <c r="D5166" s="16"/>
    </row>
    <row r="5167" spans="3:4">
      <c r="C5167" s="16"/>
      <c r="D5167" s="16"/>
    </row>
    <row r="5168" spans="3:4">
      <c r="C5168" s="16"/>
      <c r="D5168" s="16"/>
    </row>
    <row r="5169" spans="3:4">
      <c r="C5169" s="16"/>
      <c r="D5169" s="16"/>
    </row>
    <row r="5170" spans="3:4">
      <c r="C5170" s="16"/>
      <c r="D5170" s="16"/>
    </row>
    <row r="5171" spans="3:4">
      <c r="C5171" s="16"/>
      <c r="D5171" s="16"/>
    </row>
    <row r="5172" spans="3:4">
      <c r="C5172" s="16"/>
      <c r="D5172" s="16"/>
    </row>
    <row r="5173" spans="3:4">
      <c r="C5173" s="16"/>
      <c r="D5173" s="16"/>
    </row>
    <row r="5174" spans="3:4">
      <c r="C5174" s="16"/>
      <c r="D5174" s="16"/>
    </row>
    <row r="5175" spans="3:4">
      <c r="C5175" s="16"/>
      <c r="D5175" s="16"/>
    </row>
    <row r="5176" spans="3:4">
      <c r="C5176" s="16"/>
      <c r="D5176" s="16"/>
    </row>
    <row r="5177" spans="3:4">
      <c r="C5177" s="16"/>
      <c r="D5177" s="16"/>
    </row>
    <row r="5178" spans="3:4">
      <c r="C5178" s="16"/>
      <c r="D5178" s="16"/>
    </row>
    <row r="5179" spans="3:4">
      <c r="C5179" s="16"/>
      <c r="D5179" s="16"/>
    </row>
    <row r="5180" spans="3:4">
      <c r="C5180" s="16"/>
      <c r="D5180" s="16"/>
    </row>
    <row r="5181" spans="3:4">
      <c r="C5181" s="16"/>
      <c r="D5181" s="16"/>
    </row>
    <row r="5182" spans="3:4">
      <c r="C5182" s="16"/>
      <c r="D5182" s="16"/>
    </row>
    <row r="5183" spans="3:4">
      <c r="C5183" s="16"/>
      <c r="D5183" s="16"/>
    </row>
    <row r="5184" spans="3:4">
      <c r="C5184" s="16"/>
      <c r="D5184" s="16"/>
    </row>
    <row r="5185" spans="3:4">
      <c r="C5185" s="16"/>
      <c r="D5185" s="16"/>
    </row>
    <row r="5186" spans="3:4">
      <c r="C5186" s="16"/>
      <c r="D5186" s="16"/>
    </row>
    <row r="5187" spans="3:4">
      <c r="C5187" s="16"/>
      <c r="D5187" s="16"/>
    </row>
    <row r="5188" spans="3:4">
      <c r="C5188" s="16"/>
      <c r="D5188" s="16"/>
    </row>
    <row r="5189" spans="3:4">
      <c r="C5189" s="16"/>
      <c r="D5189" s="16"/>
    </row>
    <row r="5190" spans="3:4">
      <c r="C5190" s="16"/>
      <c r="D5190" s="16"/>
    </row>
    <row r="5191" spans="3:4">
      <c r="C5191" s="16"/>
      <c r="D5191" s="16"/>
    </row>
    <row r="5192" spans="3:4">
      <c r="C5192" s="16"/>
      <c r="D5192" s="16"/>
    </row>
    <row r="5193" spans="3:4">
      <c r="C5193" s="16"/>
      <c r="D5193" s="16"/>
    </row>
    <row r="5194" spans="3:4">
      <c r="C5194" s="16"/>
      <c r="D5194" s="16"/>
    </row>
    <row r="5195" spans="3:4">
      <c r="C5195" s="16"/>
      <c r="D5195" s="16"/>
    </row>
    <row r="5196" spans="3:4">
      <c r="C5196" s="16"/>
      <c r="D5196" s="16"/>
    </row>
    <row r="5197" spans="3:4">
      <c r="C5197" s="16"/>
      <c r="D5197" s="16"/>
    </row>
    <row r="5198" spans="3:4">
      <c r="C5198" s="16"/>
      <c r="D5198" s="16"/>
    </row>
    <row r="5199" spans="3:4">
      <c r="C5199" s="16"/>
      <c r="D5199" s="16"/>
    </row>
    <row r="5200" spans="3:4">
      <c r="C5200" s="16"/>
      <c r="D5200" s="16"/>
    </row>
    <row r="5201" spans="3:4">
      <c r="C5201" s="16"/>
      <c r="D5201" s="16"/>
    </row>
    <row r="5202" spans="3:4">
      <c r="C5202" s="16"/>
      <c r="D5202" s="16"/>
    </row>
    <row r="5203" spans="3:4">
      <c r="C5203" s="16"/>
      <c r="D5203" s="16"/>
    </row>
    <row r="5204" spans="3:4">
      <c r="C5204" s="16"/>
      <c r="D5204" s="16"/>
    </row>
    <row r="5205" spans="3:4">
      <c r="C5205" s="16"/>
      <c r="D5205" s="16"/>
    </row>
    <row r="5206" spans="3:4">
      <c r="C5206" s="16"/>
      <c r="D5206" s="16"/>
    </row>
    <row r="5207" spans="3:4">
      <c r="C5207" s="16"/>
      <c r="D5207" s="16"/>
    </row>
    <row r="5208" spans="3:4">
      <c r="C5208" s="16"/>
      <c r="D5208" s="16"/>
    </row>
    <row r="5209" spans="3:4">
      <c r="C5209" s="16"/>
      <c r="D5209" s="16"/>
    </row>
    <row r="5210" spans="3:4">
      <c r="C5210" s="16"/>
      <c r="D5210" s="16"/>
    </row>
    <row r="5211" spans="3:4">
      <c r="C5211" s="16"/>
      <c r="D5211" s="16"/>
    </row>
    <row r="5212" spans="3:4">
      <c r="C5212" s="16"/>
      <c r="D5212" s="16"/>
    </row>
    <row r="5213" spans="3:4">
      <c r="C5213" s="16"/>
      <c r="D5213" s="16"/>
    </row>
    <row r="5214" spans="3:4">
      <c r="C5214" s="16"/>
      <c r="D5214" s="16"/>
    </row>
    <row r="5215" spans="3:4">
      <c r="C5215" s="16"/>
      <c r="D5215" s="16"/>
    </row>
    <row r="5216" spans="3:4">
      <c r="C5216" s="16"/>
      <c r="D5216" s="16"/>
    </row>
    <row r="5217" spans="3:4">
      <c r="C5217" s="16"/>
      <c r="D5217" s="16"/>
    </row>
    <row r="5218" spans="3:4">
      <c r="C5218" s="16"/>
      <c r="D5218" s="16"/>
    </row>
    <row r="5219" spans="3:4">
      <c r="C5219" s="16"/>
      <c r="D5219" s="16"/>
    </row>
    <row r="5220" spans="3:4">
      <c r="C5220" s="16"/>
      <c r="D5220" s="16"/>
    </row>
    <row r="5221" spans="3:4">
      <c r="C5221" s="16"/>
      <c r="D5221" s="16"/>
    </row>
    <row r="5222" spans="3:4">
      <c r="C5222" s="16"/>
      <c r="D5222" s="16"/>
    </row>
    <row r="5223" spans="3:4">
      <c r="C5223" s="16"/>
      <c r="D5223" s="16"/>
    </row>
    <row r="5224" spans="3:4">
      <c r="C5224" s="16"/>
      <c r="D5224" s="16"/>
    </row>
    <row r="5225" spans="3:4">
      <c r="C5225" s="16"/>
      <c r="D5225" s="16"/>
    </row>
    <row r="5226" spans="3:4">
      <c r="C5226" s="16"/>
      <c r="D5226" s="16"/>
    </row>
    <row r="5227" spans="3:4">
      <c r="C5227" s="16"/>
      <c r="D5227" s="16"/>
    </row>
    <row r="5228" spans="3:4">
      <c r="C5228" s="16"/>
      <c r="D5228" s="16"/>
    </row>
    <row r="5229" spans="3:4">
      <c r="C5229" s="16"/>
      <c r="D5229" s="16"/>
    </row>
    <row r="5230" spans="3:4">
      <c r="C5230" s="16"/>
      <c r="D5230" s="16"/>
    </row>
    <row r="5231" spans="3:4">
      <c r="C5231" s="16"/>
      <c r="D5231" s="16"/>
    </row>
    <row r="5232" spans="3:4">
      <c r="C5232" s="16"/>
      <c r="D5232" s="16"/>
    </row>
    <row r="5233" spans="3:4">
      <c r="C5233" s="16"/>
      <c r="D5233" s="16"/>
    </row>
    <row r="5234" spans="3:4">
      <c r="C5234" s="16"/>
      <c r="D5234" s="16"/>
    </row>
    <row r="5235" spans="3:4">
      <c r="C5235" s="16"/>
      <c r="D5235" s="16"/>
    </row>
    <row r="5236" spans="3:4">
      <c r="C5236" s="16"/>
      <c r="D5236" s="16"/>
    </row>
    <row r="5237" spans="3:4">
      <c r="C5237" s="16"/>
      <c r="D5237" s="16"/>
    </row>
    <row r="5238" spans="3:4">
      <c r="C5238" s="16"/>
      <c r="D5238" s="16"/>
    </row>
    <row r="5239" spans="3:4">
      <c r="C5239" s="16"/>
      <c r="D5239" s="16"/>
    </row>
    <row r="5240" spans="3:4">
      <c r="C5240" s="16"/>
      <c r="D5240" s="16"/>
    </row>
    <row r="5241" spans="3:4">
      <c r="C5241" s="16"/>
      <c r="D5241" s="16"/>
    </row>
    <row r="5242" spans="3:4">
      <c r="C5242" s="16"/>
      <c r="D5242" s="16"/>
    </row>
    <row r="5243" spans="3:4">
      <c r="C5243" s="16"/>
      <c r="D5243" s="16"/>
    </row>
    <row r="5244" spans="3:4">
      <c r="C5244" s="16"/>
      <c r="D5244" s="16"/>
    </row>
    <row r="5245" spans="3:4">
      <c r="C5245" s="16"/>
      <c r="D5245" s="16"/>
    </row>
    <row r="5246" spans="3:4">
      <c r="C5246" s="16"/>
      <c r="D5246" s="16"/>
    </row>
    <row r="5247" spans="3:4">
      <c r="C5247" s="16"/>
      <c r="D5247" s="16"/>
    </row>
    <row r="5248" spans="3:4">
      <c r="C5248" s="16"/>
      <c r="D5248" s="16"/>
    </row>
    <row r="5249" spans="3:4">
      <c r="C5249" s="16"/>
      <c r="D5249" s="16"/>
    </row>
    <row r="5250" spans="3:4">
      <c r="C5250" s="16"/>
      <c r="D5250" s="16"/>
    </row>
    <row r="5251" spans="3:4">
      <c r="C5251" s="16"/>
      <c r="D5251" s="16"/>
    </row>
    <row r="5252" spans="3:4">
      <c r="C5252" s="16"/>
      <c r="D5252" s="16"/>
    </row>
    <row r="5253" spans="3:4">
      <c r="C5253" s="16"/>
      <c r="D5253" s="16"/>
    </row>
    <row r="5254" spans="3:4">
      <c r="C5254" s="16"/>
      <c r="D5254" s="16"/>
    </row>
    <row r="5255" spans="3:4">
      <c r="C5255" s="16"/>
      <c r="D5255" s="16"/>
    </row>
    <row r="5256" spans="3:4">
      <c r="C5256" s="16"/>
      <c r="D5256" s="16"/>
    </row>
    <row r="5257" spans="3:4">
      <c r="C5257" s="16"/>
      <c r="D5257" s="16"/>
    </row>
    <row r="5258" spans="3:4">
      <c r="C5258" s="16"/>
      <c r="D5258" s="16"/>
    </row>
    <row r="5259" spans="3:4">
      <c r="C5259" s="16"/>
      <c r="D5259" s="16"/>
    </row>
    <row r="5260" spans="3:4">
      <c r="C5260" s="16"/>
      <c r="D5260" s="16"/>
    </row>
    <row r="5261" spans="3:4">
      <c r="C5261" s="16"/>
      <c r="D5261" s="16"/>
    </row>
    <row r="5262" spans="3:4">
      <c r="C5262" s="16"/>
      <c r="D5262" s="16"/>
    </row>
    <row r="5263" spans="3:4">
      <c r="C5263" s="16"/>
      <c r="D5263" s="16"/>
    </row>
    <row r="5264" spans="3:4">
      <c r="C5264" s="16"/>
      <c r="D5264" s="16"/>
    </row>
    <row r="5265" spans="3:4">
      <c r="C5265" s="16"/>
      <c r="D5265" s="16"/>
    </row>
    <row r="5266" spans="3:4">
      <c r="C5266" s="16"/>
      <c r="D5266" s="16"/>
    </row>
    <row r="5267" spans="3:4">
      <c r="C5267" s="16"/>
      <c r="D5267" s="16"/>
    </row>
    <row r="5268" spans="3:4">
      <c r="C5268" s="16"/>
      <c r="D5268" s="16"/>
    </row>
    <row r="5269" spans="3:4">
      <c r="C5269" s="16"/>
      <c r="D5269" s="16"/>
    </row>
    <row r="5270" spans="3:4">
      <c r="C5270" s="16"/>
      <c r="D5270" s="16"/>
    </row>
    <row r="5271" spans="3:4">
      <c r="C5271" s="16"/>
      <c r="D5271" s="16"/>
    </row>
    <row r="5272" spans="3:4">
      <c r="C5272" s="16"/>
      <c r="D5272" s="16"/>
    </row>
    <row r="5273" spans="3:4">
      <c r="C5273" s="16"/>
      <c r="D5273" s="16"/>
    </row>
    <row r="5274" spans="3:4">
      <c r="C5274" s="16"/>
      <c r="D5274" s="16"/>
    </row>
    <row r="5275" spans="3:4">
      <c r="C5275" s="16"/>
      <c r="D5275" s="16"/>
    </row>
    <row r="5276" spans="3:4">
      <c r="C5276" s="16"/>
      <c r="D5276" s="16"/>
    </row>
    <row r="5277" spans="3:4">
      <c r="C5277" s="16"/>
      <c r="D5277" s="16"/>
    </row>
    <row r="5278" spans="3:4">
      <c r="C5278" s="16"/>
      <c r="D5278" s="16"/>
    </row>
    <row r="5279" spans="3:4">
      <c r="C5279" s="16"/>
      <c r="D5279" s="16"/>
    </row>
    <row r="5280" spans="3:4">
      <c r="C5280" s="16"/>
      <c r="D5280" s="16"/>
    </row>
    <row r="5281" spans="3:4">
      <c r="C5281" s="16"/>
      <c r="D5281" s="16"/>
    </row>
    <row r="5282" spans="3:4">
      <c r="C5282" s="16"/>
      <c r="D5282" s="16"/>
    </row>
    <row r="5283" spans="3:4">
      <c r="C5283" s="16"/>
      <c r="D5283" s="16"/>
    </row>
    <row r="5284" spans="3:4">
      <c r="C5284" s="16"/>
      <c r="D5284" s="16"/>
    </row>
    <row r="5285" spans="3:4">
      <c r="C5285" s="16"/>
      <c r="D5285" s="16"/>
    </row>
    <row r="5286" spans="3:4">
      <c r="C5286" s="16"/>
      <c r="D5286" s="16"/>
    </row>
    <row r="5287" spans="3:4">
      <c r="C5287" s="16"/>
      <c r="D5287" s="16"/>
    </row>
    <row r="5288" spans="3:4">
      <c r="C5288" s="16"/>
      <c r="D5288" s="16"/>
    </row>
    <row r="5289" spans="3:4">
      <c r="C5289" s="16"/>
      <c r="D5289" s="16"/>
    </row>
    <row r="5290" spans="3:4">
      <c r="C5290" s="16"/>
      <c r="D5290" s="16"/>
    </row>
    <row r="5291" spans="3:4">
      <c r="C5291" s="16"/>
      <c r="D5291" s="16"/>
    </row>
    <row r="5292" spans="3:4">
      <c r="C5292" s="16"/>
      <c r="D5292" s="16"/>
    </row>
    <row r="5293" spans="3:4">
      <c r="C5293" s="16"/>
      <c r="D5293" s="16"/>
    </row>
    <row r="5294" spans="3:4">
      <c r="C5294" s="16"/>
      <c r="D5294" s="16"/>
    </row>
    <row r="5295" spans="3:4">
      <c r="C5295" s="16"/>
      <c r="D5295" s="16"/>
    </row>
    <row r="5296" spans="3:4">
      <c r="C5296" s="16"/>
      <c r="D5296" s="16"/>
    </row>
    <row r="5297" spans="3:4">
      <c r="C5297" s="16"/>
      <c r="D5297" s="16"/>
    </row>
    <row r="5298" spans="3:4">
      <c r="C5298" s="16"/>
      <c r="D5298" s="16"/>
    </row>
    <row r="5299" spans="3:4">
      <c r="C5299" s="16"/>
      <c r="D5299" s="16"/>
    </row>
    <row r="5300" spans="3:4">
      <c r="C5300" s="16"/>
      <c r="D5300" s="16"/>
    </row>
    <row r="5301" spans="3:4">
      <c r="C5301" s="16"/>
      <c r="D5301" s="16"/>
    </row>
    <row r="5302" spans="3:4">
      <c r="C5302" s="16"/>
      <c r="D5302" s="16"/>
    </row>
    <row r="5303" spans="3:4">
      <c r="C5303" s="16"/>
      <c r="D5303" s="16"/>
    </row>
    <row r="5304" spans="3:4">
      <c r="C5304" s="16"/>
      <c r="D5304" s="16"/>
    </row>
    <row r="5305" spans="3:4">
      <c r="C5305" s="16"/>
      <c r="D5305" s="16"/>
    </row>
    <row r="5306" spans="3:4">
      <c r="C5306" s="16"/>
      <c r="D5306" s="16"/>
    </row>
    <row r="5307" spans="3:4">
      <c r="C5307" s="16"/>
      <c r="D5307" s="16"/>
    </row>
    <row r="5308" spans="3:4">
      <c r="C5308" s="16"/>
      <c r="D5308" s="16"/>
    </row>
    <row r="5309" spans="3:4">
      <c r="C5309" s="16"/>
      <c r="D5309" s="16"/>
    </row>
    <row r="5310" spans="3:4">
      <c r="C5310" s="16"/>
      <c r="D5310" s="16"/>
    </row>
    <row r="5311" spans="3:4">
      <c r="C5311" s="16"/>
      <c r="D5311" s="16"/>
    </row>
    <row r="5312" spans="3:4">
      <c r="C5312" s="16"/>
      <c r="D5312" s="16"/>
    </row>
    <row r="5313" spans="3:4">
      <c r="C5313" s="16"/>
      <c r="D5313" s="16"/>
    </row>
    <row r="5314" spans="3:4">
      <c r="C5314" s="16"/>
      <c r="D5314" s="16"/>
    </row>
    <row r="5315" spans="3:4">
      <c r="C5315" s="16"/>
      <c r="D5315" s="16"/>
    </row>
    <row r="5316" spans="3:4">
      <c r="C5316" s="16"/>
      <c r="D5316" s="16"/>
    </row>
    <row r="5317" spans="3:4">
      <c r="C5317" s="16"/>
      <c r="D5317" s="16"/>
    </row>
    <row r="5318" spans="3:4">
      <c r="C5318" s="16"/>
      <c r="D5318" s="16"/>
    </row>
    <row r="5319" spans="3:4">
      <c r="C5319" s="16"/>
      <c r="D5319" s="16"/>
    </row>
    <row r="5320" spans="3:4">
      <c r="C5320" s="16"/>
      <c r="D5320" s="16"/>
    </row>
    <row r="5321" spans="3:4">
      <c r="C5321" s="16"/>
      <c r="D5321" s="16"/>
    </row>
    <row r="5322" spans="3:4">
      <c r="C5322" s="16"/>
      <c r="D5322" s="16"/>
    </row>
    <row r="5323" spans="3:4">
      <c r="C5323" s="16"/>
      <c r="D5323" s="16"/>
    </row>
    <row r="5324" spans="3:4">
      <c r="C5324" s="16"/>
      <c r="D5324" s="16"/>
    </row>
    <row r="5325" spans="3:4">
      <c r="C5325" s="16"/>
      <c r="D5325" s="16"/>
    </row>
    <row r="5326" spans="3:4">
      <c r="C5326" s="16"/>
      <c r="D5326" s="16"/>
    </row>
    <row r="5327" spans="3:4">
      <c r="C5327" s="16"/>
      <c r="D5327" s="16"/>
    </row>
    <row r="5328" spans="3:4">
      <c r="C5328" s="16"/>
      <c r="D5328" s="16"/>
    </row>
    <row r="5329" spans="3:4">
      <c r="C5329" s="16"/>
      <c r="D5329" s="16"/>
    </row>
    <row r="5330" spans="3:4">
      <c r="C5330" s="16"/>
      <c r="D5330" s="16"/>
    </row>
    <row r="5331" spans="3:4">
      <c r="C5331" s="16"/>
      <c r="D5331" s="16"/>
    </row>
    <row r="5332" spans="3:4">
      <c r="C5332" s="16"/>
      <c r="D5332" s="16"/>
    </row>
    <row r="5333" spans="3:4">
      <c r="C5333" s="16"/>
      <c r="D5333" s="16"/>
    </row>
    <row r="5334" spans="3:4">
      <c r="C5334" s="16"/>
      <c r="D5334" s="16"/>
    </row>
    <row r="5335" spans="3:4">
      <c r="C5335" s="16"/>
      <c r="D5335" s="16"/>
    </row>
    <row r="5336" spans="3:4">
      <c r="C5336" s="16"/>
      <c r="D5336" s="16"/>
    </row>
    <row r="5337" spans="3:4">
      <c r="C5337" s="16"/>
      <c r="D5337" s="16"/>
    </row>
    <row r="5338" spans="3:4">
      <c r="C5338" s="16"/>
      <c r="D5338" s="16"/>
    </row>
    <row r="5339" spans="3:4">
      <c r="C5339" s="16"/>
      <c r="D5339" s="16"/>
    </row>
    <row r="5340" spans="3:4">
      <c r="C5340" s="16"/>
      <c r="D5340" s="16"/>
    </row>
    <row r="5341" spans="3:4">
      <c r="C5341" s="16"/>
      <c r="D5341" s="16"/>
    </row>
    <row r="5342" spans="3:4">
      <c r="C5342" s="16"/>
      <c r="D5342" s="16"/>
    </row>
    <row r="5343" spans="3:4">
      <c r="C5343" s="16"/>
      <c r="D5343" s="16"/>
    </row>
    <row r="5344" spans="3:4">
      <c r="C5344" s="16"/>
      <c r="D5344" s="16"/>
    </row>
    <row r="5345" spans="3:4">
      <c r="C5345" s="16"/>
      <c r="D5345" s="16"/>
    </row>
    <row r="5346" spans="3:4">
      <c r="C5346" s="16"/>
      <c r="D5346" s="16"/>
    </row>
    <row r="5347" spans="3:4">
      <c r="C5347" s="16"/>
      <c r="D5347" s="16"/>
    </row>
    <row r="5348" spans="3:4">
      <c r="C5348" s="16"/>
      <c r="D5348" s="16"/>
    </row>
    <row r="5349" spans="3:4">
      <c r="C5349" s="16"/>
      <c r="D5349" s="16"/>
    </row>
    <row r="5350" spans="3:4">
      <c r="C5350" s="16"/>
      <c r="D5350" s="16"/>
    </row>
    <row r="5351" spans="3:4">
      <c r="C5351" s="16"/>
      <c r="D5351" s="16"/>
    </row>
    <row r="5352" spans="3:4">
      <c r="C5352" s="16"/>
      <c r="D5352" s="16"/>
    </row>
    <row r="5353" spans="3:4">
      <c r="C5353" s="16"/>
      <c r="D5353" s="16"/>
    </row>
    <row r="5354" spans="3:4">
      <c r="C5354" s="16"/>
      <c r="D5354" s="16"/>
    </row>
    <row r="5355" spans="3:4">
      <c r="C5355" s="16"/>
      <c r="D5355" s="16"/>
    </row>
    <row r="5356" spans="3:4">
      <c r="C5356" s="16"/>
      <c r="D5356" s="16"/>
    </row>
    <row r="5357" spans="3:4">
      <c r="C5357" s="16"/>
      <c r="D5357" s="16"/>
    </row>
    <row r="5358" spans="3:4">
      <c r="C5358" s="16"/>
      <c r="D5358" s="16"/>
    </row>
    <row r="5359" spans="3:4">
      <c r="C5359" s="16"/>
      <c r="D5359" s="16"/>
    </row>
    <row r="5360" spans="3:4">
      <c r="C5360" s="16"/>
      <c r="D5360" s="16"/>
    </row>
    <row r="5361" spans="3:4">
      <c r="C5361" s="16"/>
      <c r="D5361" s="16"/>
    </row>
    <row r="5362" spans="3:4">
      <c r="C5362" s="16"/>
      <c r="D5362" s="16"/>
    </row>
    <row r="5363" spans="3:4">
      <c r="C5363" s="16"/>
      <c r="D5363" s="16"/>
    </row>
    <row r="5364" spans="3:4">
      <c r="C5364" s="16"/>
      <c r="D5364" s="16"/>
    </row>
    <row r="5365" spans="3:4">
      <c r="C5365" s="16"/>
      <c r="D5365" s="16"/>
    </row>
    <row r="5366" spans="3:4">
      <c r="C5366" s="16"/>
      <c r="D5366" s="16"/>
    </row>
    <row r="5367" spans="3:4">
      <c r="C5367" s="16"/>
      <c r="D5367" s="16"/>
    </row>
    <row r="5368" spans="3:4">
      <c r="C5368" s="16"/>
      <c r="D5368" s="16"/>
    </row>
    <row r="5369" spans="3:4">
      <c r="C5369" s="16"/>
      <c r="D5369" s="16"/>
    </row>
    <row r="5370" spans="3:4">
      <c r="C5370" s="16"/>
      <c r="D5370" s="16"/>
    </row>
    <row r="5371" spans="3:4">
      <c r="C5371" s="16"/>
      <c r="D5371" s="16"/>
    </row>
    <row r="5372" spans="3:4">
      <c r="C5372" s="16"/>
      <c r="D5372" s="16"/>
    </row>
    <row r="5373" spans="3:4">
      <c r="C5373" s="16"/>
      <c r="D5373" s="16"/>
    </row>
    <row r="5374" spans="3:4">
      <c r="C5374" s="16"/>
      <c r="D5374" s="16"/>
    </row>
    <row r="5375" spans="3:4">
      <c r="C5375" s="16"/>
      <c r="D5375" s="16"/>
    </row>
    <row r="5376" spans="3:4">
      <c r="C5376" s="16"/>
      <c r="D5376" s="16"/>
    </row>
    <row r="5377" spans="3:4">
      <c r="C5377" s="16"/>
      <c r="D5377" s="16"/>
    </row>
    <row r="5378" spans="3:4">
      <c r="C5378" s="16"/>
      <c r="D5378" s="16"/>
    </row>
    <row r="5379" spans="3:4">
      <c r="C5379" s="16"/>
      <c r="D5379" s="16"/>
    </row>
    <row r="5380" spans="3:4">
      <c r="C5380" s="16"/>
      <c r="D5380" s="16"/>
    </row>
    <row r="5381" spans="3:4">
      <c r="C5381" s="16"/>
      <c r="D5381" s="16"/>
    </row>
    <row r="5382" spans="3:4">
      <c r="C5382" s="16"/>
      <c r="D5382" s="16"/>
    </row>
    <row r="5383" spans="3:4">
      <c r="C5383" s="16"/>
      <c r="D5383" s="16"/>
    </row>
    <row r="5384" spans="3:4">
      <c r="C5384" s="16"/>
      <c r="D5384" s="16"/>
    </row>
    <row r="5385" spans="3:4">
      <c r="C5385" s="16"/>
      <c r="D5385" s="16"/>
    </row>
    <row r="5386" spans="3:4">
      <c r="C5386" s="16"/>
      <c r="D5386" s="16"/>
    </row>
    <row r="5387" spans="3:4">
      <c r="C5387" s="16"/>
      <c r="D5387" s="16"/>
    </row>
    <row r="5388" spans="3:4">
      <c r="C5388" s="16"/>
      <c r="D5388" s="16"/>
    </row>
    <row r="5389" spans="3:4">
      <c r="C5389" s="16"/>
      <c r="D5389" s="16"/>
    </row>
    <row r="5390" spans="3:4">
      <c r="C5390" s="16"/>
      <c r="D5390" s="16"/>
    </row>
    <row r="5391" spans="3:4">
      <c r="C5391" s="16"/>
      <c r="D5391" s="16"/>
    </row>
    <row r="5392" spans="3:4">
      <c r="C5392" s="16"/>
      <c r="D5392" s="16"/>
    </row>
    <row r="5393" spans="3:4">
      <c r="C5393" s="16"/>
      <c r="D5393" s="16"/>
    </row>
    <row r="5394" spans="3:4">
      <c r="C5394" s="16"/>
      <c r="D5394" s="16"/>
    </row>
    <row r="5395" spans="3:4">
      <c r="C5395" s="16"/>
      <c r="D5395" s="16"/>
    </row>
    <row r="5396" spans="3:4">
      <c r="C5396" s="16"/>
      <c r="D5396" s="16"/>
    </row>
    <row r="5397" spans="3:4">
      <c r="C5397" s="16"/>
      <c r="D5397" s="16"/>
    </row>
    <row r="5398" spans="3:4">
      <c r="C5398" s="16"/>
      <c r="D5398" s="16"/>
    </row>
    <row r="5399" spans="3:4">
      <c r="C5399" s="16"/>
      <c r="D5399" s="16"/>
    </row>
    <row r="5400" spans="3:4">
      <c r="C5400" s="16"/>
      <c r="D5400" s="16"/>
    </row>
    <row r="5401" spans="3:4">
      <c r="C5401" s="16"/>
      <c r="D5401" s="16"/>
    </row>
    <row r="5402" spans="3:4">
      <c r="C5402" s="16"/>
      <c r="D5402" s="16"/>
    </row>
    <row r="5403" spans="3:4">
      <c r="C5403" s="16"/>
      <c r="D5403" s="16"/>
    </row>
    <row r="5404" spans="3:4">
      <c r="C5404" s="16"/>
      <c r="D5404" s="16"/>
    </row>
    <row r="5405" spans="3:4">
      <c r="C5405" s="16"/>
      <c r="D5405" s="16"/>
    </row>
    <row r="5406" spans="3:4">
      <c r="C5406" s="16"/>
      <c r="D5406" s="16"/>
    </row>
    <row r="5407" spans="3:4">
      <c r="C5407" s="16"/>
      <c r="D5407" s="16"/>
    </row>
    <row r="5408" spans="3:4">
      <c r="C5408" s="16"/>
      <c r="D5408" s="16"/>
    </row>
    <row r="5409" spans="3:4">
      <c r="C5409" s="16"/>
      <c r="D5409" s="16"/>
    </row>
    <row r="5410" spans="3:4">
      <c r="C5410" s="16"/>
      <c r="D5410" s="16"/>
    </row>
    <row r="5411" spans="3:4">
      <c r="C5411" s="16"/>
      <c r="D5411" s="16"/>
    </row>
    <row r="5412" spans="3:4">
      <c r="C5412" s="16"/>
      <c r="D5412" s="16"/>
    </row>
    <row r="5413" spans="3:4">
      <c r="C5413" s="16"/>
      <c r="D5413" s="16"/>
    </row>
    <row r="5414" spans="3:4">
      <c r="C5414" s="16"/>
      <c r="D5414" s="16"/>
    </row>
    <row r="5415" spans="3:4">
      <c r="C5415" s="16"/>
      <c r="D5415" s="16"/>
    </row>
    <row r="5416" spans="3:4">
      <c r="C5416" s="16"/>
      <c r="D5416" s="16"/>
    </row>
    <row r="5417" spans="3:4">
      <c r="C5417" s="16"/>
      <c r="D5417" s="16"/>
    </row>
    <row r="5418" spans="3:4">
      <c r="C5418" s="16"/>
      <c r="D5418" s="16"/>
    </row>
    <row r="5419" spans="3:4">
      <c r="C5419" s="16"/>
      <c r="D5419" s="16"/>
    </row>
    <row r="5420" spans="3:4">
      <c r="C5420" s="16"/>
      <c r="D5420" s="16"/>
    </row>
    <row r="5421" spans="3:4">
      <c r="C5421" s="16"/>
      <c r="D5421" s="16"/>
    </row>
    <row r="5422" spans="3:4">
      <c r="C5422" s="16"/>
      <c r="D5422" s="16"/>
    </row>
    <row r="5423" spans="3:4">
      <c r="C5423" s="16"/>
      <c r="D5423" s="16"/>
    </row>
    <row r="5424" spans="3:4">
      <c r="C5424" s="16"/>
      <c r="D5424" s="16"/>
    </row>
    <row r="5425" spans="3:4">
      <c r="C5425" s="16"/>
      <c r="D5425" s="16"/>
    </row>
    <row r="5426" spans="3:4">
      <c r="C5426" s="16"/>
      <c r="D5426" s="16"/>
    </row>
    <row r="5427" spans="3:4">
      <c r="C5427" s="16"/>
      <c r="D5427" s="16"/>
    </row>
    <row r="5428" spans="3:4">
      <c r="C5428" s="16"/>
      <c r="D5428" s="16"/>
    </row>
    <row r="5429" spans="3:4">
      <c r="C5429" s="16"/>
      <c r="D5429" s="16"/>
    </row>
    <row r="5430" spans="3:4">
      <c r="C5430" s="16"/>
      <c r="D5430" s="16"/>
    </row>
    <row r="5431" spans="3:4">
      <c r="C5431" s="16"/>
      <c r="D5431" s="16"/>
    </row>
    <row r="5432" spans="3:4">
      <c r="C5432" s="16"/>
      <c r="D5432" s="16"/>
    </row>
    <row r="5433" spans="3:4">
      <c r="C5433" s="16"/>
      <c r="D5433" s="16"/>
    </row>
    <row r="5434" spans="3:4">
      <c r="C5434" s="16"/>
      <c r="D5434" s="16"/>
    </row>
    <row r="5435" spans="3:4">
      <c r="C5435" s="16"/>
      <c r="D5435" s="16"/>
    </row>
    <row r="5436" spans="3:4">
      <c r="C5436" s="16"/>
      <c r="D5436" s="16"/>
    </row>
    <row r="5437" spans="3:4">
      <c r="C5437" s="16"/>
      <c r="D5437" s="16"/>
    </row>
    <row r="5438" spans="3:4">
      <c r="C5438" s="16"/>
      <c r="D5438" s="16"/>
    </row>
    <row r="5439" spans="3:4">
      <c r="C5439" s="16"/>
      <c r="D5439" s="16"/>
    </row>
    <row r="5440" spans="3:4">
      <c r="C5440" s="16"/>
      <c r="D5440" s="16"/>
    </row>
    <row r="5441" spans="3:4">
      <c r="C5441" s="16"/>
      <c r="D5441" s="16"/>
    </row>
    <row r="5442" spans="3:4">
      <c r="C5442" s="16"/>
      <c r="D5442" s="16"/>
    </row>
    <row r="5443" spans="3:4">
      <c r="C5443" s="16"/>
      <c r="D5443" s="16"/>
    </row>
    <row r="5444" spans="3:4">
      <c r="C5444" s="16"/>
      <c r="D5444" s="16"/>
    </row>
    <row r="5445" spans="3:4">
      <c r="C5445" s="16"/>
      <c r="D5445" s="16"/>
    </row>
    <row r="5446" spans="3:4">
      <c r="C5446" s="16"/>
      <c r="D5446" s="16"/>
    </row>
    <row r="5447" spans="3:4">
      <c r="C5447" s="16"/>
      <c r="D5447" s="16"/>
    </row>
    <row r="5448" spans="3:4">
      <c r="C5448" s="16"/>
      <c r="D5448" s="16"/>
    </row>
    <row r="5449" spans="3:4">
      <c r="C5449" s="16"/>
      <c r="D5449" s="16"/>
    </row>
    <row r="5450" spans="3:4">
      <c r="C5450" s="16"/>
      <c r="D5450" s="16"/>
    </row>
    <row r="5451" spans="3:4">
      <c r="C5451" s="16"/>
      <c r="D5451" s="16"/>
    </row>
    <row r="5452" spans="3:4">
      <c r="C5452" s="16"/>
      <c r="D5452" s="16"/>
    </row>
    <row r="5453" spans="3:4">
      <c r="C5453" s="16"/>
      <c r="D5453" s="16"/>
    </row>
    <row r="5454" spans="3:4">
      <c r="C5454" s="16"/>
      <c r="D5454" s="16"/>
    </row>
    <row r="5455" spans="3:4">
      <c r="C5455" s="16"/>
      <c r="D5455" s="16"/>
    </row>
    <row r="5456" spans="3:4">
      <c r="C5456" s="16"/>
      <c r="D5456" s="16"/>
    </row>
    <row r="5457" spans="3:4">
      <c r="C5457" s="16"/>
      <c r="D5457" s="16"/>
    </row>
    <row r="5458" spans="3:4">
      <c r="C5458" s="16"/>
      <c r="D5458" s="16"/>
    </row>
    <row r="5459" spans="3:4">
      <c r="C5459" s="16"/>
      <c r="D5459" s="16"/>
    </row>
    <row r="5460" spans="3:4">
      <c r="C5460" s="16"/>
      <c r="D5460" s="16"/>
    </row>
    <row r="5461" spans="3:4">
      <c r="C5461" s="16"/>
      <c r="D5461" s="16"/>
    </row>
    <row r="5462" spans="3:4">
      <c r="C5462" s="16"/>
      <c r="D5462" s="16"/>
    </row>
    <row r="5463" spans="3:4">
      <c r="C5463" s="16"/>
      <c r="D5463" s="16"/>
    </row>
    <row r="5464" spans="3:4">
      <c r="C5464" s="16"/>
      <c r="D5464" s="16"/>
    </row>
    <row r="5465" spans="3:4">
      <c r="C5465" s="16"/>
      <c r="D5465" s="16"/>
    </row>
    <row r="5466" spans="3:4">
      <c r="C5466" s="16"/>
      <c r="D5466" s="16"/>
    </row>
    <row r="5467" spans="3:4">
      <c r="C5467" s="16"/>
      <c r="D5467" s="16"/>
    </row>
    <row r="5468" spans="3:4">
      <c r="C5468" s="16"/>
      <c r="D5468" s="16"/>
    </row>
    <row r="5469" spans="3:4">
      <c r="C5469" s="16"/>
      <c r="D5469" s="16"/>
    </row>
    <row r="5470" spans="3:4">
      <c r="C5470" s="16"/>
      <c r="D5470" s="16"/>
    </row>
    <row r="5471" spans="3:4">
      <c r="C5471" s="16"/>
      <c r="D5471" s="16"/>
    </row>
    <row r="5472" spans="3:4">
      <c r="C5472" s="16"/>
      <c r="D5472" s="16"/>
    </row>
    <row r="5473" spans="3:4">
      <c r="C5473" s="16"/>
      <c r="D5473" s="16"/>
    </row>
    <row r="5474" spans="3:4">
      <c r="C5474" s="16"/>
      <c r="D5474" s="16"/>
    </row>
    <row r="5475" spans="3:4">
      <c r="C5475" s="16"/>
      <c r="D5475" s="16"/>
    </row>
    <row r="5476" spans="3:4">
      <c r="C5476" s="16"/>
      <c r="D5476" s="16"/>
    </row>
    <row r="5477" spans="3:4">
      <c r="C5477" s="16"/>
      <c r="D5477" s="16"/>
    </row>
    <row r="5478" spans="3:4">
      <c r="C5478" s="16"/>
      <c r="D5478" s="16"/>
    </row>
    <row r="5479" spans="3:4">
      <c r="C5479" s="16"/>
      <c r="D5479" s="16"/>
    </row>
    <row r="5480" spans="3:4">
      <c r="C5480" s="16"/>
      <c r="D5480" s="16"/>
    </row>
    <row r="5481" spans="3:4">
      <c r="C5481" s="16"/>
      <c r="D5481" s="16"/>
    </row>
    <row r="5482" spans="3:4">
      <c r="C5482" s="16"/>
      <c r="D5482" s="16"/>
    </row>
    <row r="5483" spans="3:4">
      <c r="C5483" s="16"/>
      <c r="D5483" s="16"/>
    </row>
    <row r="5484" spans="3:4">
      <c r="C5484" s="16"/>
      <c r="D5484" s="16"/>
    </row>
    <row r="5485" spans="3:4">
      <c r="C5485" s="16"/>
      <c r="D5485" s="16"/>
    </row>
    <row r="5486" spans="3:4">
      <c r="C5486" s="16"/>
      <c r="D5486" s="16"/>
    </row>
    <row r="5487" spans="3:4">
      <c r="C5487" s="16"/>
      <c r="D5487" s="16"/>
    </row>
    <row r="5488" spans="3:4">
      <c r="C5488" s="16"/>
      <c r="D5488" s="16"/>
    </row>
    <row r="5489" spans="3:4">
      <c r="C5489" s="16"/>
      <c r="D5489" s="16"/>
    </row>
    <row r="5490" spans="3:4">
      <c r="C5490" s="16"/>
      <c r="D5490" s="16"/>
    </row>
    <row r="5491" spans="3:4">
      <c r="C5491" s="16"/>
      <c r="D5491" s="16"/>
    </row>
    <row r="5492" spans="3:4">
      <c r="C5492" s="16"/>
      <c r="D5492" s="16"/>
    </row>
    <row r="5493" spans="3:4">
      <c r="C5493" s="16"/>
      <c r="D5493" s="16"/>
    </row>
    <row r="5494" spans="3:4">
      <c r="C5494" s="16"/>
      <c r="D5494" s="16"/>
    </row>
    <row r="5495" spans="3:4">
      <c r="C5495" s="16"/>
      <c r="D5495" s="16"/>
    </row>
    <row r="5496" spans="3:4">
      <c r="C5496" s="16"/>
      <c r="D5496" s="16"/>
    </row>
    <row r="5497" spans="3:4">
      <c r="C5497" s="16"/>
      <c r="D5497" s="16"/>
    </row>
    <row r="5498" spans="3:4">
      <c r="C5498" s="16"/>
      <c r="D5498" s="16"/>
    </row>
    <row r="5499" spans="3:4">
      <c r="C5499" s="16"/>
      <c r="D5499" s="16"/>
    </row>
    <row r="5500" spans="3:4">
      <c r="C5500" s="16"/>
      <c r="D5500" s="16"/>
    </row>
    <row r="5501" spans="3:4">
      <c r="C5501" s="16"/>
      <c r="D5501" s="16"/>
    </row>
    <row r="5502" spans="3:4">
      <c r="C5502" s="16"/>
      <c r="D5502" s="16"/>
    </row>
    <row r="5503" spans="3:4">
      <c r="C5503" s="16"/>
      <c r="D5503" s="16"/>
    </row>
    <row r="5504" spans="3:4">
      <c r="C5504" s="16"/>
      <c r="D5504" s="16"/>
    </row>
    <row r="5505" spans="3:4">
      <c r="C5505" s="16"/>
      <c r="D5505" s="16"/>
    </row>
    <row r="5506" spans="3:4">
      <c r="C5506" s="16"/>
      <c r="D5506" s="16"/>
    </row>
    <row r="5507" spans="3:4">
      <c r="C5507" s="16"/>
      <c r="D5507" s="16"/>
    </row>
    <row r="5508" spans="3:4">
      <c r="C5508" s="16"/>
      <c r="D5508" s="16"/>
    </row>
    <row r="5509" spans="3:4">
      <c r="C5509" s="16"/>
      <c r="D5509" s="16"/>
    </row>
    <row r="5510" spans="3:4">
      <c r="C5510" s="16"/>
      <c r="D5510" s="16"/>
    </row>
    <row r="5511" spans="3:4">
      <c r="C5511" s="16"/>
      <c r="D5511" s="16"/>
    </row>
    <row r="5512" spans="3:4">
      <c r="C5512" s="16"/>
      <c r="D5512" s="16"/>
    </row>
    <row r="5513" spans="3:4">
      <c r="C5513" s="16"/>
      <c r="D5513" s="16"/>
    </row>
    <row r="5514" spans="3:4">
      <c r="C5514" s="16"/>
      <c r="D5514" s="16"/>
    </row>
    <row r="5515" spans="3:4">
      <c r="C5515" s="16"/>
      <c r="D5515" s="16"/>
    </row>
    <row r="5516" spans="3:4">
      <c r="C5516" s="16"/>
      <c r="D5516" s="16"/>
    </row>
    <row r="5517" spans="3:4">
      <c r="C5517" s="16"/>
      <c r="D5517" s="16"/>
    </row>
    <row r="5518" spans="3:4">
      <c r="C5518" s="16"/>
      <c r="D5518" s="16"/>
    </row>
    <row r="5519" spans="3:4">
      <c r="C5519" s="16"/>
      <c r="D5519" s="16"/>
    </row>
    <row r="5520" spans="3:4">
      <c r="C5520" s="16"/>
      <c r="D5520" s="16"/>
    </row>
    <row r="5521" spans="3:4">
      <c r="C5521" s="16"/>
      <c r="D5521" s="16"/>
    </row>
    <row r="5522" spans="3:4">
      <c r="C5522" s="16"/>
      <c r="D5522" s="16"/>
    </row>
    <row r="5523" spans="3:4">
      <c r="C5523" s="16"/>
      <c r="D5523" s="16"/>
    </row>
    <row r="5524" spans="3:4">
      <c r="C5524" s="16"/>
      <c r="D5524" s="16"/>
    </row>
    <row r="5525" spans="3:4">
      <c r="C5525" s="16"/>
      <c r="D5525" s="16"/>
    </row>
    <row r="5526" spans="3:4">
      <c r="C5526" s="16"/>
      <c r="D5526" s="16"/>
    </row>
    <row r="5527" spans="3:4">
      <c r="C5527" s="16"/>
      <c r="D5527" s="16"/>
    </row>
    <row r="5528" spans="3:4">
      <c r="C5528" s="16"/>
      <c r="D5528" s="16"/>
    </row>
    <row r="5529" spans="3:4">
      <c r="C5529" s="16"/>
      <c r="D5529" s="16"/>
    </row>
    <row r="5530" spans="3:4">
      <c r="C5530" s="16"/>
      <c r="D5530" s="16"/>
    </row>
    <row r="5531" spans="3:4">
      <c r="C5531" s="16"/>
      <c r="D5531" s="16"/>
    </row>
    <row r="5532" spans="3:4">
      <c r="C5532" s="16"/>
      <c r="D5532" s="16"/>
    </row>
    <row r="5533" spans="3:4">
      <c r="C5533" s="16"/>
      <c r="D5533" s="16"/>
    </row>
    <row r="5534" spans="3:4">
      <c r="C5534" s="16"/>
      <c r="D5534" s="16"/>
    </row>
    <row r="5535" spans="3:4">
      <c r="C5535" s="16"/>
      <c r="D5535" s="16"/>
    </row>
    <row r="5536" spans="3:4">
      <c r="C5536" s="16"/>
      <c r="D5536" s="16"/>
    </row>
    <row r="5537" spans="3:4">
      <c r="C5537" s="16"/>
      <c r="D5537" s="16"/>
    </row>
    <row r="5538" spans="3:4">
      <c r="C5538" s="16"/>
      <c r="D5538" s="16"/>
    </row>
    <row r="5539" spans="3:4">
      <c r="C5539" s="16"/>
      <c r="D5539" s="16"/>
    </row>
    <row r="5540" spans="3:4">
      <c r="C5540" s="16"/>
      <c r="D5540" s="16"/>
    </row>
    <row r="5541" spans="3:4">
      <c r="C5541" s="16"/>
      <c r="D5541" s="16"/>
    </row>
    <row r="5542" spans="3:4">
      <c r="C5542" s="16"/>
      <c r="D5542" s="16"/>
    </row>
    <row r="5543" spans="3:4">
      <c r="C5543" s="16"/>
      <c r="D5543" s="16"/>
    </row>
    <row r="5544" spans="3:4">
      <c r="C5544" s="16"/>
      <c r="D5544" s="16"/>
    </row>
    <row r="5545" spans="3:4">
      <c r="C5545" s="16"/>
      <c r="D5545" s="16"/>
    </row>
    <row r="5546" spans="3:4">
      <c r="C5546" s="16"/>
      <c r="D5546" s="16"/>
    </row>
    <row r="5547" spans="3:4">
      <c r="C5547" s="16"/>
      <c r="D5547" s="16"/>
    </row>
    <row r="5548" spans="3:4">
      <c r="C5548" s="16"/>
      <c r="D5548" s="16"/>
    </row>
    <row r="5549" spans="3:4">
      <c r="C5549" s="16"/>
      <c r="D5549" s="16"/>
    </row>
    <row r="5550" spans="3:4">
      <c r="C5550" s="16"/>
      <c r="D5550" s="16"/>
    </row>
    <row r="5551" spans="3:4">
      <c r="C5551" s="16"/>
      <c r="D5551" s="16"/>
    </row>
    <row r="5552" spans="3:4">
      <c r="C5552" s="16"/>
      <c r="D5552" s="16"/>
    </row>
    <row r="5553" spans="3:4">
      <c r="C5553" s="16"/>
      <c r="D5553" s="16"/>
    </row>
    <row r="5554" spans="3:4">
      <c r="C5554" s="16"/>
      <c r="D5554" s="16"/>
    </row>
    <row r="5555" spans="3:4">
      <c r="C5555" s="16"/>
      <c r="D5555" s="16"/>
    </row>
    <row r="5556" spans="3:4">
      <c r="C5556" s="16"/>
      <c r="D5556" s="16"/>
    </row>
    <row r="5557" spans="3:4">
      <c r="C5557" s="16"/>
      <c r="D5557" s="16"/>
    </row>
    <row r="5558" spans="3:4">
      <c r="C5558" s="16"/>
      <c r="D5558" s="16"/>
    </row>
    <row r="5559" spans="3:4">
      <c r="C5559" s="16"/>
      <c r="D5559" s="16"/>
    </row>
    <row r="5560" spans="3:4">
      <c r="C5560" s="16"/>
      <c r="D5560" s="16"/>
    </row>
    <row r="5561" spans="3:4">
      <c r="C5561" s="16"/>
      <c r="D5561" s="16"/>
    </row>
    <row r="5562" spans="3:4">
      <c r="C5562" s="16"/>
      <c r="D5562" s="16"/>
    </row>
    <row r="5563" spans="3:4">
      <c r="C5563" s="16"/>
      <c r="D5563" s="16"/>
    </row>
    <row r="5564" spans="3:4">
      <c r="C5564" s="16"/>
      <c r="D5564" s="16"/>
    </row>
    <row r="5565" spans="3:4">
      <c r="C5565" s="16"/>
      <c r="D5565" s="16"/>
    </row>
    <row r="5566" spans="3:4">
      <c r="C5566" s="16"/>
      <c r="D5566" s="16"/>
    </row>
    <row r="5567" spans="3:4">
      <c r="C5567" s="16"/>
      <c r="D5567" s="16"/>
    </row>
    <row r="5568" spans="3:4">
      <c r="C5568" s="16"/>
      <c r="D5568" s="16"/>
    </row>
    <row r="5569" spans="3:4">
      <c r="C5569" s="16"/>
      <c r="D5569" s="16"/>
    </row>
    <row r="5570" spans="3:4">
      <c r="C5570" s="16"/>
      <c r="D5570" s="16"/>
    </row>
    <row r="5571" spans="3:4">
      <c r="C5571" s="16"/>
      <c r="D5571" s="16"/>
    </row>
    <row r="5572" spans="3:4">
      <c r="C5572" s="16"/>
      <c r="D5572" s="16"/>
    </row>
    <row r="5573" spans="3:4">
      <c r="C5573" s="16"/>
      <c r="D5573" s="16"/>
    </row>
    <row r="5574" spans="3:4">
      <c r="C5574" s="16"/>
      <c r="D5574" s="16"/>
    </row>
    <row r="5575" spans="3:4">
      <c r="C5575" s="16"/>
      <c r="D5575" s="16"/>
    </row>
    <row r="5576" spans="3:4">
      <c r="C5576" s="16"/>
      <c r="D5576" s="16"/>
    </row>
    <row r="5577" spans="3:4">
      <c r="C5577" s="16"/>
      <c r="D5577" s="16"/>
    </row>
    <row r="5578" spans="3:4">
      <c r="C5578" s="16"/>
      <c r="D5578" s="16"/>
    </row>
    <row r="5579" spans="3:4">
      <c r="C5579" s="16"/>
      <c r="D5579" s="16"/>
    </row>
    <row r="5580" spans="3:4">
      <c r="C5580" s="16"/>
      <c r="D5580" s="16"/>
    </row>
    <row r="5581" spans="3:4">
      <c r="C5581" s="16"/>
      <c r="D5581" s="16"/>
    </row>
    <row r="5582" spans="3:4">
      <c r="C5582" s="16"/>
      <c r="D5582" s="16"/>
    </row>
    <row r="5583" spans="3:4">
      <c r="C5583" s="16"/>
      <c r="D5583" s="16"/>
    </row>
    <row r="5584" spans="3:4">
      <c r="C5584" s="16"/>
      <c r="D5584" s="16"/>
    </row>
    <row r="5585" spans="3:4">
      <c r="C5585" s="16"/>
      <c r="D5585" s="16"/>
    </row>
    <row r="5586" spans="3:4">
      <c r="C5586" s="16"/>
      <c r="D5586" s="16"/>
    </row>
    <row r="5587" spans="3:4">
      <c r="C5587" s="16"/>
      <c r="D5587" s="16"/>
    </row>
    <row r="5588" spans="3:4">
      <c r="C5588" s="16"/>
      <c r="D5588" s="16"/>
    </row>
    <row r="5589" spans="3:4">
      <c r="C5589" s="16"/>
      <c r="D5589" s="16"/>
    </row>
    <row r="5590" spans="3:4">
      <c r="C5590" s="16"/>
      <c r="D5590" s="16"/>
    </row>
    <row r="5591" spans="3:4">
      <c r="C5591" s="16"/>
      <c r="D5591" s="16"/>
    </row>
    <row r="5592" spans="3:4">
      <c r="C5592" s="16"/>
      <c r="D5592" s="16"/>
    </row>
    <row r="5593" spans="3:4">
      <c r="C5593" s="16"/>
      <c r="D5593" s="16"/>
    </row>
    <row r="5594" spans="3:4">
      <c r="C5594" s="16"/>
      <c r="D5594" s="16"/>
    </row>
    <row r="5595" spans="3:4">
      <c r="C5595" s="16"/>
      <c r="D5595" s="16"/>
    </row>
    <row r="5596" spans="3:4">
      <c r="C5596" s="16"/>
      <c r="D5596" s="16"/>
    </row>
    <row r="5597" spans="3:4">
      <c r="C5597" s="16"/>
      <c r="D5597" s="16"/>
    </row>
    <row r="5598" spans="3:4">
      <c r="C5598" s="16"/>
      <c r="D5598" s="16"/>
    </row>
    <row r="5599" spans="3:4">
      <c r="C5599" s="16"/>
      <c r="D5599" s="16"/>
    </row>
    <row r="5600" spans="3:4">
      <c r="C5600" s="16"/>
      <c r="D5600" s="16"/>
    </row>
    <row r="5601" spans="3:4">
      <c r="C5601" s="16"/>
      <c r="D5601" s="16"/>
    </row>
    <row r="5602" spans="3:4">
      <c r="C5602" s="16"/>
      <c r="D5602" s="16"/>
    </row>
    <row r="5603" spans="3:4">
      <c r="C5603" s="16"/>
      <c r="D5603" s="16"/>
    </row>
    <row r="5604" spans="3:4">
      <c r="C5604" s="16"/>
      <c r="D5604" s="16"/>
    </row>
    <row r="5605" spans="3:4">
      <c r="C5605" s="16"/>
      <c r="D5605" s="16"/>
    </row>
    <row r="5606" spans="3:4">
      <c r="C5606" s="16"/>
      <c r="D5606" s="16"/>
    </row>
    <row r="5607" spans="3:4">
      <c r="C5607" s="16"/>
      <c r="D5607" s="16"/>
    </row>
    <row r="5608" spans="3:4">
      <c r="C5608" s="16"/>
      <c r="D5608" s="16"/>
    </row>
    <row r="5609" spans="3:4">
      <c r="C5609" s="16"/>
      <c r="D5609" s="16"/>
    </row>
    <row r="5610" spans="3:4">
      <c r="C5610" s="16"/>
      <c r="D5610" s="16"/>
    </row>
    <row r="5611" spans="3:4">
      <c r="C5611" s="16"/>
      <c r="D5611" s="16"/>
    </row>
    <row r="5612" spans="3:4">
      <c r="C5612" s="16"/>
      <c r="D5612" s="16"/>
    </row>
    <row r="5613" spans="3:4">
      <c r="C5613" s="16"/>
      <c r="D5613" s="16"/>
    </row>
    <row r="5614" spans="3:4">
      <c r="C5614" s="16"/>
      <c r="D5614" s="16"/>
    </row>
    <row r="5615" spans="3:4">
      <c r="C5615" s="16"/>
      <c r="D5615" s="16"/>
    </row>
    <row r="5616" spans="3:4">
      <c r="C5616" s="16"/>
      <c r="D5616" s="16"/>
    </row>
    <row r="5617" spans="3:4">
      <c r="C5617" s="16"/>
      <c r="D5617" s="16"/>
    </row>
    <row r="5618" spans="3:4">
      <c r="C5618" s="16"/>
      <c r="D5618" s="16"/>
    </row>
    <row r="5619" spans="3:4">
      <c r="C5619" s="16"/>
      <c r="D5619" s="16"/>
    </row>
    <row r="5620" spans="3:4">
      <c r="C5620" s="16"/>
      <c r="D5620" s="16"/>
    </row>
    <row r="5621" spans="3:4">
      <c r="C5621" s="16"/>
      <c r="D5621" s="16"/>
    </row>
    <row r="5622" spans="3:4">
      <c r="C5622" s="16"/>
      <c r="D5622" s="16"/>
    </row>
    <row r="5623" spans="3:4">
      <c r="C5623" s="16"/>
      <c r="D5623" s="16"/>
    </row>
    <row r="5624" spans="3:4">
      <c r="C5624" s="16"/>
      <c r="D5624" s="16"/>
    </row>
    <row r="5625" spans="3:4">
      <c r="C5625" s="16"/>
      <c r="D5625" s="16"/>
    </row>
    <row r="5626" spans="3:4">
      <c r="C5626" s="16"/>
      <c r="D5626" s="16"/>
    </row>
    <row r="5627" spans="3:4">
      <c r="C5627" s="16"/>
      <c r="D5627" s="16"/>
    </row>
    <row r="5628" spans="3:4">
      <c r="C5628" s="16"/>
      <c r="D5628" s="16"/>
    </row>
    <row r="5629" spans="3:4">
      <c r="C5629" s="16"/>
      <c r="D5629" s="16"/>
    </row>
    <row r="5630" spans="3:4">
      <c r="C5630" s="16"/>
      <c r="D5630" s="16"/>
    </row>
    <row r="5631" spans="3:4">
      <c r="C5631" s="16"/>
      <c r="D5631" s="16"/>
    </row>
    <row r="5632" spans="3:4">
      <c r="C5632" s="16"/>
      <c r="D5632" s="16"/>
    </row>
    <row r="5633" spans="3:4">
      <c r="C5633" s="16"/>
      <c r="D5633" s="16"/>
    </row>
    <row r="5634" spans="3:4">
      <c r="C5634" s="16"/>
      <c r="D5634" s="16"/>
    </row>
    <row r="5635" spans="3:4">
      <c r="C5635" s="16"/>
      <c r="D5635" s="16"/>
    </row>
    <row r="5636" spans="3:4">
      <c r="C5636" s="16"/>
      <c r="D5636" s="16"/>
    </row>
    <row r="5637" spans="3:4">
      <c r="C5637" s="16"/>
      <c r="D5637" s="16"/>
    </row>
    <row r="5638" spans="3:4">
      <c r="C5638" s="16"/>
      <c r="D5638" s="16"/>
    </row>
    <row r="5639" spans="3:4">
      <c r="C5639" s="16"/>
      <c r="D5639" s="16"/>
    </row>
    <row r="5640" spans="3:4">
      <c r="C5640" s="16"/>
      <c r="D5640" s="16"/>
    </row>
    <row r="5641" spans="3:4">
      <c r="C5641" s="16"/>
      <c r="D5641" s="16"/>
    </row>
    <row r="5642" spans="3:4">
      <c r="C5642" s="16"/>
      <c r="D5642" s="16"/>
    </row>
    <row r="5643" spans="3:4">
      <c r="C5643" s="16"/>
      <c r="D5643" s="16"/>
    </row>
    <row r="5644" spans="3:4">
      <c r="C5644" s="16"/>
      <c r="D5644" s="16"/>
    </row>
    <row r="5645" spans="3:4">
      <c r="C5645" s="16"/>
      <c r="D5645" s="16"/>
    </row>
    <row r="5646" spans="3:4">
      <c r="C5646" s="16"/>
      <c r="D5646" s="16"/>
    </row>
    <row r="5647" spans="3:4">
      <c r="C5647" s="16"/>
      <c r="D5647" s="16"/>
    </row>
    <row r="5648" spans="3:4">
      <c r="C5648" s="16"/>
      <c r="D5648" s="16"/>
    </row>
    <row r="5649" spans="3:4">
      <c r="C5649" s="16"/>
      <c r="D5649" s="16"/>
    </row>
    <row r="5650" spans="3:4">
      <c r="C5650" s="16"/>
      <c r="D5650" s="16"/>
    </row>
    <row r="5651" spans="3:4">
      <c r="C5651" s="16"/>
      <c r="D5651" s="16"/>
    </row>
    <row r="5652" spans="3:4">
      <c r="C5652" s="16"/>
      <c r="D5652" s="16"/>
    </row>
    <row r="5653" spans="3:4">
      <c r="C5653" s="16"/>
      <c r="D5653" s="16"/>
    </row>
    <row r="5654" spans="3:4">
      <c r="C5654" s="16"/>
      <c r="D5654" s="16"/>
    </row>
    <row r="5655" spans="3:4">
      <c r="C5655" s="16"/>
      <c r="D5655" s="16"/>
    </row>
    <row r="5656" spans="3:4">
      <c r="C5656" s="16"/>
      <c r="D5656" s="16"/>
    </row>
    <row r="5657" spans="3:4">
      <c r="C5657" s="16"/>
      <c r="D5657" s="16"/>
    </row>
    <row r="5658" spans="3:4">
      <c r="C5658" s="16"/>
      <c r="D5658" s="16"/>
    </row>
    <row r="5659" spans="3:4">
      <c r="C5659" s="16"/>
      <c r="D5659" s="16"/>
    </row>
    <row r="5660" spans="3:4">
      <c r="C5660" s="16"/>
      <c r="D5660" s="16"/>
    </row>
    <row r="5661" spans="3:4">
      <c r="C5661" s="16"/>
      <c r="D5661" s="16"/>
    </row>
    <row r="5662" spans="3:4">
      <c r="C5662" s="16"/>
      <c r="D5662" s="16"/>
    </row>
    <row r="5663" spans="3:4">
      <c r="C5663" s="16"/>
      <c r="D5663" s="16"/>
    </row>
    <row r="5664" spans="3:4">
      <c r="C5664" s="16"/>
      <c r="D5664" s="16"/>
    </row>
    <row r="5665" spans="3:4">
      <c r="C5665" s="16"/>
      <c r="D5665" s="16"/>
    </row>
    <row r="5666" spans="3:4">
      <c r="C5666" s="16"/>
      <c r="D5666" s="16"/>
    </row>
    <row r="5667" spans="3:4">
      <c r="C5667" s="16"/>
      <c r="D5667" s="16"/>
    </row>
    <row r="5668" spans="3:4">
      <c r="C5668" s="16"/>
      <c r="D5668" s="16"/>
    </row>
    <row r="5669" spans="3:4">
      <c r="C5669" s="16"/>
      <c r="D5669" s="16"/>
    </row>
    <row r="5670" spans="3:4">
      <c r="C5670" s="16"/>
      <c r="D5670" s="16"/>
    </row>
    <row r="5671" spans="3:4">
      <c r="C5671" s="16"/>
      <c r="D5671" s="16"/>
    </row>
    <row r="5672" spans="3:4">
      <c r="C5672" s="16"/>
      <c r="D5672" s="16"/>
    </row>
    <row r="5673" spans="3:4">
      <c r="C5673" s="16"/>
      <c r="D5673" s="16"/>
    </row>
    <row r="5674" spans="3:4">
      <c r="C5674" s="16"/>
      <c r="D5674" s="16"/>
    </row>
    <row r="5675" spans="3:4">
      <c r="C5675" s="16"/>
      <c r="D5675" s="16"/>
    </row>
    <row r="5676" spans="3:4">
      <c r="C5676" s="16"/>
      <c r="D5676" s="16"/>
    </row>
    <row r="5677" spans="3:4">
      <c r="C5677" s="16"/>
      <c r="D5677" s="16"/>
    </row>
    <row r="5678" spans="3:4">
      <c r="C5678" s="16"/>
      <c r="D5678" s="16"/>
    </row>
    <row r="5679" spans="3:4">
      <c r="C5679" s="16"/>
      <c r="D5679" s="16"/>
    </row>
    <row r="5680" spans="3:4">
      <c r="C5680" s="16"/>
      <c r="D5680" s="16"/>
    </row>
    <row r="5681" spans="3:4">
      <c r="C5681" s="16"/>
      <c r="D5681" s="16"/>
    </row>
    <row r="5682" spans="3:4">
      <c r="C5682" s="16"/>
      <c r="D5682" s="16"/>
    </row>
    <row r="5683" spans="3:4">
      <c r="C5683" s="16"/>
      <c r="D5683" s="16"/>
    </row>
    <row r="5684" spans="3:4">
      <c r="C5684" s="16"/>
      <c r="D5684" s="16"/>
    </row>
    <row r="5685" spans="3:4">
      <c r="C5685" s="16"/>
      <c r="D5685" s="16"/>
    </row>
    <row r="5686" spans="3:4">
      <c r="C5686" s="16"/>
      <c r="D5686" s="16"/>
    </row>
    <row r="5687" spans="3:4">
      <c r="C5687" s="16"/>
      <c r="D5687" s="16"/>
    </row>
    <row r="5688" spans="3:4">
      <c r="C5688" s="16"/>
      <c r="D5688" s="16"/>
    </row>
    <row r="5689" spans="3:4">
      <c r="C5689" s="16"/>
      <c r="D5689" s="16"/>
    </row>
    <row r="5690" spans="3:4">
      <c r="C5690" s="16"/>
      <c r="D5690" s="16"/>
    </row>
    <row r="5691" spans="3:4">
      <c r="C5691" s="16"/>
      <c r="D5691" s="16"/>
    </row>
    <row r="5692" spans="3:4">
      <c r="C5692" s="16"/>
      <c r="D5692" s="16"/>
    </row>
    <row r="5693" spans="3:4">
      <c r="C5693" s="16"/>
      <c r="D5693" s="16"/>
    </row>
    <row r="5694" spans="3:4">
      <c r="C5694" s="16"/>
      <c r="D5694" s="16"/>
    </row>
    <row r="5695" spans="3:4">
      <c r="C5695" s="16"/>
      <c r="D5695" s="16"/>
    </row>
    <row r="5696" spans="3:4">
      <c r="C5696" s="16"/>
      <c r="D5696" s="16"/>
    </row>
    <row r="5697" spans="3:4">
      <c r="C5697" s="16"/>
      <c r="D5697" s="16"/>
    </row>
    <row r="5698" spans="3:4">
      <c r="C5698" s="16"/>
      <c r="D5698" s="16"/>
    </row>
    <row r="5699" spans="3:4">
      <c r="C5699" s="16"/>
      <c r="D5699" s="16"/>
    </row>
    <row r="5700" spans="3:4">
      <c r="C5700" s="16"/>
      <c r="D5700" s="16"/>
    </row>
    <row r="5701" spans="3:4">
      <c r="C5701" s="16"/>
      <c r="D5701" s="16"/>
    </row>
    <row r="5702" spans="3:4">
      <c r="C5702" s="16"/>
      <c r="D5702" s="16"/>
    </row>
    <row r="5703" spans="3:4">
      <c r="C5703" s="16"/>
      <c r="D5703" s="16"/>
    </row>
    <row r="5704" spans="3:4">
      <c r="C5704" s="16"/>
      <c r="D5704" s="16"/>
    </row>
    <row r="5705" spans="3:4">
      <c r="C5705" s="16"/>
      <c r="D5705" s="16"/>
    </row>
    <row r="5706" spans="3:4">
      <c r="C5706" s="16"/>
      <c r="D5706" s="16"/>
    </row>
    <row r="5707" spans="3:4">
      <c r="C5707" s="16"/>
      <c r="D5707" s="16"/>
    </row>
    <row r="5708" spans="3:4">
      <c r="C5708" s="16"/>
      <c r="D5708" s="16"/>
    </row>
    <row r="5709" spans="3:4">
      <c r="C5709" s="16"/>
      <c r="D5709" s="16"/>
    </row>
    <row r="5710" spans="3:4">
      <c r="C5710" s="16"/>
      <c r="D5710" s="16"/>
    </row>
    <row r="5711" spans="3:4">
      <c r="C5711" s="16"/>
      <c r="D5711" s="16"/>
    </row>
    <row r="5712" spans="3:4">
      <c r="C5712" s="16"/>
      <c r="D5712" s="16"/>
    </row>
    <row r="5713" spans="3:4">
      <c r="C5713" s="16"/>
      <c r="D5713" s="16"/>
    </row>
    <row r="5714" spans="3:4">
      <c r="C5714" s="16"/>
      <c r="D5714" s="16"/>
    </row>
    <row r="5715" spans="3:4">
      <c r="C5715" s="16"/>
      <c r="D5715" s="16"/>
    </row>
    <row r="5716" spans="3:4">
      <c r="C5716" s="16"/>
      <c r="D5716" s="16"/>
    </row>
    <row r="5717" spans="3:4">
      <c r="C5717" s="16"/>
      <c r="D5717" s="16"/>
    </row>
    <row r="5718" spans="3:4">
      <c r="C5718" s="16"/>
      <c r="D5718" s="16"/>
    </row>
    <row r="5719" spans="3:4">
      <c r="C5719" s="16"/>
      <c r="D5719" s="16"/>
    </row>
    <row r="5720" spans="3:4">
      <c r="C5720" s="16"/>
      <c r="D5720" s="16"/>
    </row>
    <row r="5721" spans="3:4">
      <c r="C5721" s="16"/>
      <c r="D5721" s="16"/>
    </row>
    <row r="5722" spans="3:4">
      <c r="C5722" s="16"/>
      <c r="D5722" s="16"/>
    </row>
    <row r="5723" spans="3:4">
      <c r="C5723" s="16"/>
      <c r="D5723" s="16"/>
    </row>
    <row r="5724" spans="3:4">
      <c r="C5724" s="16"/>
      <c r="D5724" s="16"/>
    </row>
    <row r="5725" spans="3:4">
      <c r="C5725" s="16"/>
      <c r="D5725" s="16"/>
    </row>
    <row r="5726" spans="3:4">
      <c r="C5726" s="16"/>
      <c r="D5726" s="16"/>
    </row>
    <row r="5727" spans="3:4">
      <c r="C5727" s="16"/>
      <c r="D5727" s="16"/>
    </row>
    <row r="5728" spans="3:4">
      <c r="C5728" s="16"/>
      <c r="D5728" s="16"/>
    </row>
    <row r="5729" spans="3:4">
      <c r="C5729" s="16"/>
      <c r="D5729" s="16"/>
    </row>
    <row r="5730" spans="3:4">
      <c r="C5730" s="16"/>
      <c r="D5730" s="16"/>
    </row>
    <row r="5731" spans="3:4">
      <c r="C5731" s="16"/>
      <c r="D5731" s="16"/>
    </row>
    <row r="5732" spans="3:4">
      <c r="C5732" s="16"/>
      <c r="D5732" s="16"/>
    </row>
    <row r="5733" spans="3:4">
      <c r="C5733" s="16"/>
      <c r="D5733" s="16"/>
    </row>
    <row r="5734" spans="3:4">
      <c r="C5734" s="16"/>
      <c r="D5734" s="16"/>
    </row>
    <row r="5735" spans="3:4">
      <c r="C5735" s="16"/>
      <c r="D5735" s="16"/>
    </row>
    <row r="5736" spans="3:4">
      <c r="C5736" s="16"/>
      <c r="D5736" s="16"/>
    </row>
    <row r="5737" spans="3:4">
      <c r="C5737" s="16"/>
      <c r="D5737" s="16"/>
    </row>
    <row r="5738" spans="3:4">
      <c r="C5738" s="16"/>
      <c r="D5738" s="16"/>
    </row>
    <row r="5739" spans="3:4">
      <c r="C5739" s="16"/>
      <c r="D5739" s="16"/>
    </row>
    <row r="5740" spans="3:4">
      <c r="C5740" s="16"/>
      <c r="D5740" s="16"/>
    </row>
    <row r="5741" spans="3:4">
      <c r="C5741" s="16"/>
      <c r="D5741" s="16"/>
    </row>
    <row r="5742" spans="3:4">
      <c r="C5742" s="16"/>
      <c r="D5742" s="16"/>
    </row>
    <row r="5743" spans="3:4">
      <c r="C5743" s="16"/>
      <c r="D5743" s="16"/>
    </row>
    <row r="5744" spans="3:4">
      <c r="C5744" s="16"/>
      <c r="D5744" s="16"/>
    </row>
    <row r="5745" spans="3:4">
      <c r="C5745" s="16"/>
      <c r="D5745" s="16"/>
    </row>
    <row r="5746" spans="3:4">
      <c r="C5746" s="16"/>
      <c r="D5746" s="16"/>
    </row>
    <row r="5747" spans="3:4">
      <c r="C5747" s="16"/>
      <c r="D5747" s="16"/>
    </row>
    <row r="5748" spans="3:4">
      <c r="C5748" s="16"/>
      <c r="D5748" s="16"/>
    </row>
    <row r="5749" spans="3:4">
      <c r="C5749" s="16"/>
      <c r="D5749" s="16"/>
    </row>
    <row r="5750" spans="3:4">
      <c r="C5750" s="16"/>
      <c r="D5750" s="16"/>
    </row>
    <row r="5751" spans="3:4">
      <c r="C5751" s="16"/>
      <c r="D5751" s="16"/>
    </row>
    <row r="5752" spans="3:4">
      <c r="C5752" s="16"/>
      <c r="D5752" s="16"/>
    </row>
    <row r="5753" spans="3:4">
      <c r="C5753" s="16"/>
      <c r="D5753" s="16"/>
    </row>
    <row r="5754" spans="3:4">
      <c r="C5754" s="16"/>
      <c r="D5754" s="16"/>
    </row>
    <row r="5755" spans="3:4">
      <c r="C5755" s="16"/>
      <c r="D5755" s="16"/>
    </row>
    <row r="5756" spans="3:4">
      <c r="C5756" s="16"/>
      <c r="D5756" s="16"/>
    </row>
    <row r="5757" spans="3:4">
      <c r="C5757" s="16"/>
      <c r="D5757" s="16"/>
    </row>
    <row r="5758" spans="3:4">
      <c r="C5758" s="16"/>
      <c r="D5758" s="16"/>
    </row>
    <row r="5759" spans="3:4">
      <c r="C5759" s="16"/>
      <c r="D5759" s="16"/>
    </row>
    <row r="5760" spans="3:4">
      <c r="C5760" s="16"/>
      <c r="D5760" s="16"/>
    </row>
    <row r="5761" spans="3:4">
      <c r="C5761" s="16"/>
      <c r="D5761" s="16"/>
    </row>
    <row r="5762" spans="3:4">
      <c r="C5762" s="16"/>
      <c r="D5762" s="16"/>
    </row>
    <row r="5763" spans="3:4">
      <c r="C5763" s="16"/>
      <c r="D5763" s="16"/>
    </row>
    <row r="5764" spans="3:4">
      <c r="C5764" s="16"/>
      <c r="D5764" s="16"/>
    </row>
    <row r="5765" spans="3:4">
      <c r="C5765" s="16"/>
      <c r="D5765" s="16"/>
    </row>
    <row r="5766" spans="3:4">
      <c r="C5766" s="16"/>
      <c r="D5766" s="16"/>
    </row>
    <row r="5767" spans="3:4">
      <c r="C5767" s="16"/>
      <c r="D5767" s="16"/>
    </row>
    <row r="5768" spans="3:4">
      <c r="C5768" s="16"/>
      <c r="D5768" s="16"/>
    </row>
    <row r="5769" spans="3:4">
      <c r="C5769" s="16"/>
      <c r="D5769" s="16"/>
    </row>
    <row r="5770" spans="3:4">
      <c r="C5770" s="16"/>
      <c r="D5770" s="16"/>
    </row>
    <row r="5771" spans="3:4">
      <c r="C5771" s="16"/>
      <c r="D5771" s="16"/>
    </row>
    <row r="5772" spans="3:4">
      <c r="C5772" s="16"/>
      <c r="D5772" s="16"/>
    </row>
    <row r="5773" spans="3:4">
      <c r="C5773" s="16"/>
      <c r="D5773" s="16"/>
    </row>
    <row r="5774" spans="3:4">
      <c r="C5774" s="16"/>
      <c r="D5774" s="16"/>
    </row>
    <row r="5775" spans="3:4">
      <c r="C5775" s="16"/>
      <c r="D5775" s="16"/>
    </row>
    <row r="5776" spans="3:4">
      <c r="C5776" s="16"/>
      <c r="D5776" s="16"/>
    </row>
    <row r="5777" spans="3:4">
      <c r="C5777" s="16"/>
      <c r="D5777" s="16"/>
    </row>
    <row r="5778" spans="3:4">
      <c r="C5778" s="16"/>
      <c r="D5778" s="16"/>
    </row>
    <row r="5779" spans="3:4">
      <c r="C5779" s="16"/>
      <c r="D5779" s="16"/>
    </row>
    <row r="5780" spans="3:4">
      <c r="C5780" s="16"/>
      <c r="D5780" s="16"/>
    </row>
    <row r="5781" spans="3:4">
      <c r="C5781" s="16"/>
      <c r="D5781" s="16"/>
    </row>
    <row r="5782" spans="3:4">
      <c r="C5782" s="16"/>
      <c r="D5782" s="16"/>
    </row>
    <row r="5783" spans="3:4">
      <c r="C5783" s="16"/>
      <c r="D5783" s="16"/>
    </row>
    <row r="5784" spans="3:4">
      <c r="C5784" s="16"/>
      <c r="D5784" s="16"/>
    </row>
    <row r="5785" spans="3:4">
      <c r="C5785" s="16"/>
      <c r="D5785" s="16"/>
    </row>
    <row r="5786" spans="3:4">
      <c r="C5786" s="16"/>
      <c r="D5786" s="16"/>
    </row>
    <row r="5787" spans="3:4">
      <c r="C5787" s="16"/>
      <c r="D5787" s="16"/>
    </row>
    <row r="5788" spans="3:4">
      <c r="C5788" s="16"/>
      <c r="D5788" s="16"/>
    </row>
    <row r="5789" spans="3:4">
      <c r="C5789" s="16"/>
      <c r="D5789" s="16"/>
    </row>
    <row r="5790" spans="3:4">
      <c r="C5790" s="16"/>
      <c r="D5790" s="16"/>
    </row>
    <row r="5791" spans="3:4">
      <c r="C5791" s="16"/>
      <c r="D5791" s="16"/>
    </row>
    <row r="5792" spans="3:4">
      <c r="C5792" s="16"/>
      <c r="D5792" s="16"/>
    </row>
    <row r="5793" spans="3:4">
      <c r="C5793" s="16"/>
      <c r="D5793" s="16"/>
    </row>
    <row r="5794" spans="3:4">
      <c r="C5794" s="16"/>
      <c r="D5794" s="16"/>
    </row>
    <row r="5795" spans="3:4">
      <c r="C5795" s="16"/>
      <c r="D5795" s="16"/>
    </row>
    <row r="5796" spans="3:4">
      <c r="C5796" s="16"/>
      <c r="D5796" s="16"/>
    </row>
    <row r="5797" spans="3:4">
      <c r="C5797" s="16"/>
      <c r="D5797" s="16"/>
    </row>
    <row r="5798" spans="3:4">
      <c r="C5798" s="16"/>
      <c r="D5798" s="16"/>
    </row>
    <row r="5799" spans="3:4">
      <c r="C5799" s="16"/>
      <c r="D5799" s="16"/>
    </row>
    <row r="5800" spans="3:4">
      <c r="C5800" s="16"/>
      <c r="D5800" s="16"/>
    </row>
    <row r="5801" spans="3:4">
      <c r="C5801" s="16"/>
      <c r="D5801" s="16"/>
    </row>
    <row r="5802" spans="3:4">
      <c r="C5802" s="16"/>
      <c r="D5802" s="16"/>
    </row>
    <row r="5803" spans="3:4">
      <c r="C5803" s="16"/>
      <c r="D5803" s="16"/>
    </row>
    <row r="5804" spans="3:4">
      <c r="C5804" s="16"/>
      <c r="D5804" s="16"/>
    </row>
    <row r="5805" spans="3:4">
      <c r="C5805" s="16"/>
      <c r="D5805" s="16"/>
    </row>
    <row r="5806" spans="3:4">
      <c r="C5806" s="16"/>
      <c r="D5806" s="16"/>
    </row>
    <row r="5807" spans="3:4">
      <c r="C5807" s="16"/>
      <c r="D5807" s="16"/>
    </row>
    <row r="5808" spans="3:4">
      <c r="C5808" s="16"/>
      <c r="D5808" s="16"/>
    </row>
    <row r="5809" spans="3:4">
      <c r="C5809" s="16"/>
      <c r="D5809" s="16"/>
    </row>
    <row r="5810" spans="3:4">
      <c r="C5810" s="16"/>
      <c r="D5810" s="16"/>
    </row>
    <row r="5811" spans="3:4">
      <c r="C5811" s="16"/>
      <c r="D5811" s="16"/>
    </row>
    <row r="5812" spans="3:4">
      <c r="C5812" s="16"/>
      <c r="D5812" s="16"/>
    </row>
    <row r="5813" spans="3:4">
      <c r="C5813" s="16"/>
      <c r="D5813" s="16"/>
    </row>
    <row r="5814" spans="3:4">
      <c r="C5814" s="16"/>
      <c r="D5814" s="16"/>
    </row>
    <row r="5815" spans="3:4">
      <c r="C5815" s="16"/>
      <c r="D5815" s="16"/>
    </row>
    <row r="5816" spans="3:4">
      <c r="C5816" s="16"/>
      <c r="D5816" s="16"/>
    </row>
    <row r="5817" spans="3:4">
      <c r="C5817" s="16"/>
      <c r="D5817" s="16"/>
    </row>
    <row r="5818" spans="3:4">
      <c r="C5818" s="16"/>
      <c r="D5818" s="16"/>
    </row>
    <row r="5819" spans="3:4">
      <c r="C5819" s="16"/>
      <c r="D5819" s="16"/>
    </row>
    <row r="5820" spans="3:4">
      <c r="C5820" s="16"/>
      <c r="D5820" s="16"/>
    </row>
    <row r="5821" spans="3:4">
      <c r="C5821" s="16"/>
      <c r="D5821" s="16"/>
    </row>
    <row r="5822" spans="3:4">
      <c r="C5822" s="16"/>
      <c r="D5822" s="16"/>
    </row>
    <row r="5823" spans="3:4">
      <c r="C5823" s="16"/>
      <c r="D5823" s="16"/>
    </row>
    <row r="5824" spans="3:4">
      <c r="C5824" s="16"/>
      <c r="D5824" s="16"/>
    </row>
    <row r="5825" spans="3:4">
      <c r="C5825" s="16"/>
      <c r="D5825" s="16"/>
    </row>
    <row r="5826" spans="3:4">
      <c r="C5826" s="16"/>
      <c r="D5826" s="16"/>
    </row>
    <row r="5827" spans="3:4">
      <c r="C5827" s="16"/>
      <c r="D5827" s="16"/>
    </row>
    <row r="5828" spans="3:4">
      <c r="C5828" s="16"/>
      <c r="D5828" s="16"/>
    </row>
    <row r="5829" spans="3:4">
      <c r="C5829" s="16"/>
      <c r="D5829" s="16"/>
    </row>
    <row r="5830" spans="3:4">
      <c r="C5830" s="16"/>
      <c r="D5830" s="16"/>
    </row>
    <row r="5831" spans="3:4">
      <c r="C5831" s="16"/>
      <c r="D5831" s="16"/>
    </row>
    <row r="5832" spans="3:4">
      <c r="C5832" s="16"/>
      <c r="D5832" s="16"/>
    </row>
    <row r="5833" spans="3:4">
      <c r="C5833" s="16"/>
      <c r="D5833" s="16"/>
    </row>
    <row r="5834" spans="3:4">
      <c r="C5834" s="16"/>
      <c r="D5834" s="16"/>
    </row>
    <row r="5835" spans="3:4">
      <c r="C5835" s="16"/>
      <c r="D5835" s="16"/>
    </row>
    <row r="5836" spans="3:4">
      <c r="C5836" s="16"/>
      <c r="D5836" s="16"/>
    </row>
    <row r="5837" spans="3:4">
      <c r="C5837" s="16"/>
      <c r="D5837" s="16"/>
    </row>
    <row r="5838" spans="3:4">
      <c r="C5838" s="16"/>
      <c r="D5838" s="16"/>
    </row>
    <row r="5839" spans="3:4">
      <c r="C5839" s="16"/>
      <c r="D5839" s="16"/>
    </row>
    <row r="5840" spans="3:4">
      <c r="C5840" s="16"/>
      <c r="D5840" s="16"/>
    </row>
    <row r="5841" spans="3:4">
      <c r="C5841" s="16"/>
      <c r="D5841" s="16"/>
    </row>
    <row r="5842" spans="3:4">
      <c r="C5842" s="16"/>
      <c r="D5842" s="16"/>
    </row>
    <row r="5843" spans="3:4">
      <c r="C5843" s="16"/>
      <c r="D5843" s="16"/>
    </row>
    <row r="5844" spans="3:4">
      <c r="C5844" s="16"/>
      <c r="D5844" s="16"/>
    </row>
    <row r="5845" spans="3:4">
      <c r="C5845" s="16"/>
      <c r="D5845" s="16"/>
    </row>
    <row r="5846" spans="3:4">
      <c r="C5846" s="16"/>
      <c r="D5846" s="16"/>
    </row>
    <row r="5847" spans="3:4">
      <c r="C5847" s="16"/>
      <c r="D5847" s="16"/>
    </row>
    <row r="5848" spans="3:4">
      <c r="C5848" s="16"/>
      <c r="D5848" s="16"/>
    </row>
    <row r="5849" spans="3:4">
      <c r="C5849" s="16"/>
      <c r="D5849" s="16"/>
    </row>
    <row r="5850" spans="3:4">
      <c r="C5850" s="16"/>
      <c r="D5850" s="16"/>
    </row>
    <row r="5851" spans="3:4">
      <c r="C5851" s="16"/>
      <c r="D5851" s="16"/>
    </row>
    <row r="5852" spans="3:4">
      <c r="C5852" s="16"/>
      <c r="D5852" s="16"/>
    </row>
    <row r="5853" spans="3:4">
      <c r="C5853" s="16"/>
      <c r="D5853" s="16"/>
    </row>
    <row r="5854" spans="3:4">
      <c r="C5854" s="16"/>
      <c r="D5854" s="16"/>
    </row>
    <row r="5855" spans="3:4">
      <c r="C5855" s="16"/>
      <c r="D5855" s="16"/>
    </row>
    <row r="5856" spans="3:4">
      <c r="C5856" s="16"/>
      <c r="D5856" s="16"/>
    </row>
    <row r="5857" spans="3:4">
      <c r="C5857" s="16"/>
      <c r="D5857" s="16"/>
    </row>
    <row r="5858" spans="3:4">
      <c r="C5858" s="16"/>
      <c r="D5858" s="16"/>
    </row>
    <row r="5859" spans="3:4">
      <c r="C5859" s="16"/>
      <c r="D5859" s="16"/>
    </row>
    <row r="5860" spans="3:4">
      <c r="C5860" s="16"/>
      <c r="D5860" s="16"/>
    </row>
    <row r="5861" spans="3:4">
      <c r="C5861" s="16"/>
      <c r="D5861" s="16"/>
    </row>
    <row r="5862" spans="3:4">
      <c r="C5862" s="16"/>
      <c r="D5862" s="16"/>
    </row>
    <row r="5863" spans="3:4">
      <c r="C5863" s="16"/>
      <c r="D5863" s="16"/>
    </row>
    <row r="5864" spans="3:4">
      <c r="C5864" s="16"/>
      <c r="D5864" s="16"/>
    </row>
    <row r="5865" spans="3:4">
      <c r="C5865" s="16"/>
      <c r="D5865" s="16"/>
    </row>
    <row r="5866" spans="3:4">
      <c r="C5866" s="16"/>
      <c r="D5866" s="16"/>
    </row>
    <row r="5867" spans="3:4">
      <c r="C5867" s="16"/>
      <c r="D5867" s="16"/>
    </row>
    <row r="5868" spans="3:4">
      <c r="C5868" s="16"/>
      <c r="D5868" s="16"/>
    </row>
    <row r="5869" spans="3:4">
      <c r="C5869" s="16"/>
      <c r="D5869" s="16"/>
    </row>
    <row r="5870" spans="3:4">
      <c r="C5870" s="16"/>
      <c r="D5870" s="16"/>
    </row>
    <row r="5871" spans="3:4">
      <c r="C5871" s="16"/>
      <c r="D5871" s="16"/>
    </row>
    <row r="5872" spans="3:4">
      <c r="C5872" s="16"/>
      <c r="D5872" s="16"/>
    </row>
    <row r="5873" spans="3:4">
      <c r="C5873" s="16"/>
      <c r="D5873" s="16"/>
    </row>
    <row r="5874" spans="3:4">
      <c r="C5874" s="16"/>
      <c r="D5874" s="16"/>
    </row>
    <row r="5875" spans="3:4">
      <c r="C5875" s="16"/>
      <c r="D5875" s="16"/>
    </row>
    <row r="5876" spans="3:4">
      <c r="C5876" s="16"/>
      <c r="D5876" s="16"/>
    </row>
    <row r="5877" spans="3:4">
      <c r="C5877" s="16"/>
      <c r="D5877" s="16"/>
    </row>
    <row r="5878" spans="3:4">
      <c r="C5878" s="16"/>
      <c r="D5878" s="16"/>
    </row>
    <row r="5879" spans="3:4">
      <c r="C5879" s="16"/>
      <c r="D5879" s="16"/>
    </row>
    <row r="5880" spans="3:4">
      <c r="C5880" s="16"/>
      <c r="D5880" s="16"/>
    </row>
    <row r="5881" spans="3:4">
      <c r="C5881" s="16"/>
      <c r="D5881" s="16"/>
    </row>
    <row r="5882" spans="3:4">
      <c r="C5882" s="16"/>
      <c r="D5882" s="16"/>
    </row>
    <row r="5883" spans="3:4">
      <c r="C5883" s="16"/>
      <c r="D5883" s="16"/>
    </row>
    <row r="5884" spans="3:4">
      <c r="C5884" s="16"/>
      <c r="D5884" s="16"/>
    </row>
    <row r="5885" spans="3:4">
      <c r="C5885" s="16"/>
      <c r="D5885" s="16"/>
    </row>
    <row r="5886" spans="3:4">
      <c r="C5886" s="16"/>
      <c r="D5886" s="16"/>
    </row>
    <row r="5887" spans="3:4">
      <c r="C5887" s="16"/>
      <c r="D5887" s="16"/>
    </row>
    <row r="5888" spans="3:4">
      <c r="C5888" s="16"/>
      <c r="D5888" s="16"/>
    </row>
    <row r="5889" spans="3:4">
      <c r="C5889" s="16"/>
      <c r="D5889" s="16"/>
    </row>
    <row r="5890" spans="3:4">
      <c r="C5890" s="16"/>
      <c r="D5890" s="16"/>
    </row>
    <row r="5891" spans="3:4">
      <c r="C5891" s="16"/>
      <c r="D5891" s="16"/>
    </row>
    <row r="5892" spans="3:4">
      <c r="C5892" s="16"/>
      <c r="D5892" s="16"/>
    </row>
    <row r="5893" spans="3:4">
      <c r="C5893" s="16"/>
      <c r="D5893" s="16"/>
    </row>
    <row r="5894" spans="3:4">
      <c r="C5894" s="16"/>
      <c r="D5894" s="16"/>
    </row>
    <row r="5895" spans="3:4">
      <c r="C5895" s="16"/>
      <c r="D5895" s="16"/>
    </row>
    <row r="5896" spans="3:4">
      <c r="C5896" s="16"/>
      <c r="D5896" s="16"/>
    </row>
    <row r="5897" spans="3:4">
      <c r="C5897" s="16"/>
      <c r="D5897" s="16"/>
    </row>
    <row r="5898" spans="3:4">
      <c r="C5898" s="16"/>
      <c r="D5898" s="16"/>
    </row>
    <row r="5899" spans="3:4">
      <c r="C5899" s="16"/>
      <c r="D5899" s="16"/>
    </row>
    <row r="5900" spans="3:4">
      <c r="C5900" s="16"/>
      <c r="D5900" s="16"/>
    </row>
    <row r="5901" spans="3:4">
      <c r="C5901" s="16"/>
      <c r="D5901" s="16"/>
    </row>
    <row r="5902" spans="3:4">
      <c r="C5902" s="16"/>
      <c r="D5902" s="16"/>
    </row>
    <row r="5903" spans="3:4">
      <c r="C5903" s="16"/>
      <c r="D5903" s="16"/>
    </row>
    <row r="5904" spans="3:4">
      <c r="C5904" s="16"/>
      <c r="D5904" s="16"/>
    </row>
    <row r="5905" spans="3:4">
      <c r="C5905" s="16"/>
      <c r="D5905" s="16"/>
    </row>
    <row r="5906" spans="3:4">
      <c r="C5906" s="16"/>
      <c r="D5906" s="16"/>
    </row>
    <row r="5907" spans="3:4">
      <c r="C5907" s="16"/>
      <c r="D5907" s="16"/>
    </row>
    <row r="5908" spans="3:4">
      <c r="C5908" s="16"/>
      <c r="D5908" s="16"/>
    </row>
    <row r="5909" spans="3:4">
      <c r="C5909" s="16"/>
      <c r="D5909" s="16"/>
    </row>
    <row r="5910" spans="3:4">
      <c r="C5910" s="16"/>
      <c r="D5910" s="16"/>
    </row>
    <row r="5911" spans="3:4">
      <c r="C5911" s="16"/>
      <c r="D5911" s="16"/>
    </row>
    <row r="5912" spans="3:4">
      <c r="C5912" s="16"/>
      <c r="D5912" s="16"/>
    </row>
    <row r="5913" spans="3:4">
      <c r="C5913" s="16"/>
      <c r="D5913" s="16"/>
    </row>
    <row r="5914" spans="3:4">
      <c r="C5914" s="16"/>
      <c r="D5914" s="16"/>
    </row>
    <row r="5915" spans="3:4">
      <c r="C5915" s="16"/>
      <c r="D5915" s="16"/>
    </row>
    <row r="5916" spans="3:4">
      <c r="C5916" s="16"/>
      <c r="D5916" s="16"/>
    </row>
    <row r="5917" spans="3:4">
      <c r="C5917" s="16"/>
      <c r="D5917" s="16"/>
    </row>
    <row r="5918" spans="3:4">
      <c r="C5918" s="16"/>
      <c r="D5918" s="16"/>
    </row>
    <row r="5919" spans="3:4">
      <c r="C5919" s="16"/>
      <c r="D5919" s="16"/>
    </row>
    <row r="5920" spans="3:4">
      <c r="C5920" s="16"/>
      <c r="D5920" s="16"/>
    </row>
    <row r="5921" spans="3:4">
      <c r="C5921" s="16"/>
      <c r="D5921" s="16"/>
    </row>
    <row r="5922" spans="3:4">
      <c r="C5922" s="16"/>
      <c r="D5922" s="16"/>
    </row>
    <row r="5923" spans="3:4">
      <c r="C5923" s="16"/>
      <c r="D5923" s="16"/>
    </row>
    <row r="5924" spans="3:4">
      <c r="C5924" s="16"/>
      <c r="D5924" s="16"/>
    </row>
    <row r="5925" spans="3:4">
      <c r="C5925" s="16"/>
      <c r="D5925" s="16"/>
    </row>
    <row r="5926" spans="3:4">
      <c r="C5926" s="16"/>
      <c r="D5926" s="16"/>
    </row>
    <row r="5927" spans="3:4">
      <c r="C5927" s="16"/>
      <c r="D5927" s="16"/>
    </row>
    <row r="5928" spans="3:4">
      <c r="C5928" s="16"/>
      <c r="D5928" s="16"/>
    </row>
    <row r="5929" spans="3:4">
      <c r="C5929" s="16"/>
      <c r="D5929" s="16"/>
    </row>
    <row r="5930" spans="3:4">
      <c r="C5930" s="16"/>
      <c r="D5930" s="16"/>
    </row>
    <row r="5931" spans="3:4">
      <c r="C5931" s="16"/>
      <c r="D5931" s="16"/>
    </row>
    <row r="5932" spans="3:4">
      <c r="C5932" s="16"/>
      <c r="D5932" s="16"/>
    </row>
    <row r="5933" spans="3:4">
      <c r="C5933" s="16"/>
      <c r="D5933" s="16"/>
    </row>
    <row r="5934" spans="3:4">
      <c r="C5934" s="16"/>
      <c r="D5934" s="16"/>
    </row>
    <row r="5935" spans="3:4">
      <c r="C5935" s="16"/>
      <c r="D5935" s="16"/>
    </row>
    <row r="5936" spans="3:4">
      <c r="C5936" s="16"/>
      <c r="D5936" s="16"/>
    </row>
    <row r="5937" spans="3:4">
      <c r="C5937" s="16"/>
      <c r="D5937" s="16"/>
    </row>
    <row r="5938" spans="3:4">
      <c r="C5938" s="16"/>
      <c r="D5938" s="16"/>
    </row>
    <row r="5939" spans="3:4">
      <c r="C5939" s="16"/>
      <c r="D5939" s="16"/>
    </row>
    <row r="5940" spans="3:4">
      <c r="C5940" s="16"/>
      <c r="D5940" s="16"/>
    </row>
    <row r="5941" spans="3:4">
      <c r="C5941" s="16"/>
      <c r="D5941" s="16"/>
    </row>
    <row r="5942" spans="3:4">
      <c r="C5942" s="16"/>
      <c r="D5942" s="16"/>
    </row>
    <row r="5943" spans="3:4">
      <c r="C5943" s="16"/>
      <c r="D5943" s="16"/>
    </row>
    <row r="5944" spans="3:4">
      <c r="C5944" s="16"/>
      <c r="D5944" s="16"/>
    </row>
    <row r="5945" spans="3:4">
      <c r="C5945" s="16"/>
      <c r="D5945" s="16"/>
    </row>
    <row r="5946" spans="3:4">
      <c r="C5946" s="16"/>
      <c r="D5946" s="16"/>
    </row>
    <row r="5947" spans="3:4">
      <c r="C5947" s="16"/>
      <c r="D5947" s="16"/>
    </row>
    <row r="5948" spans="3:4">
      <c r="C5948" s="16"/>
      <c r="D5948" s="16"/>
    </row>
    <row r="5949" spans="3:4">
      <c r="C5949" s="16"/>
      <c r="D5949" s="16"/>
    </row>
    <row r="5950" spans="3:4">
      <c r="C5950" s="16"/>
      <c r="D5950" s="16"/>
    </row>
    <row r="5951" spans="3:4">
      <c r="C5951" s="16"/>
      <c r="D5951" s="16"/>
    </row>
    <row r="5952" spans="3:4">
      <c r="C5952" s="16"/>
      <c r="D5952" s="16"/>
    </row>
    <row r="5953" spans="3:4">
      <c r="C5953" s="16"/>
      <c r="D5953" s="16"/>
    </row>
    <row r="5954" spans="3:4">
      <c r="C5954" s="16"/>
      <c r="D5954" s="16"/>
    </row>
    <row r="5955" spans="3:4">
      <c r="C5955" s="16"/>
      <c r="D5955" s="16"/>
    </row>
    <row r="5956" spans="3:4">
      <c r="C5956" s="16"/>
      <c r="D5956" s="16"/>
    </row>
    <row r="5957" spans="3:4">
      <c r="C5957" s="16"/>
      <c r="D5957" s="16"/>
    </row>
    <row r="5958" spans="3:4">
      <c r="C5958" s="16"/>
      <c r="D5958" s="16"/>
    </row>
    <row r="5959" spans="3:4">
      <c r="C5959" s="16"/>
      <c r="D5959" s="16"/>
    </row>
    <row r="5960" spans="3:4">
      <c r="C5960" s="16"/>
      <c r="D5960" s="16"/>
    </row>
    <row r="5961" spans="3:4">
      <c r="C5961" s="16"/>
      <c r="D5961" s="16"/>
    </row>
    <row r="5962" spans="3:4">
      <c r="C5962" s="16"/>
      <c r="D5962" s="16"/>
    </row>
    <row r="5963" spans="3:4">
      <c r="C5963" s="16"/>
      <c r="D5963" s="16"/>
    </row>
    <row r="5964" spans="3:4">
      <c r="C5964" s="16"/>
      <c r="D5964" s="16"/>
    </row>
    <row r="5965" spans="3:4">
      <c r="C5965" s="16"/>
      <c r="D5965" s="16"/>
    </row>
    <row r="5966" spans="3:4">
      <c r="C5966" s="16"/>
      <c r="D5966" s="16"/>
    </row>
    <row r="5967" spans="3:4">
      <c r="C5967" s="16"/>
      <c r="D5967" s="16"/>
    </row>
    <row r="5968" spans="3:4">
      <c r="C5968" s="16"/>
      <c r="D5968" s="16"/>
    </row>
    <row r="5969" spans="3:4">
      <c r="C5969" s="16"/>
      <c r="D5969" s="16"/>
    </row>
    <row r="5970" spans="3:4">
      <c r="C5970" s="16"/>
      <c r="D5970" s="16"/>
    </row>
    <row r="5971" spans="3:4">
      <c r="C5971" s="16"/>
      <c r="D5971" s="16"/>
    </row>
    <row r="5972" spans="3:4">
      <c r="C5972" s="16"/>
      <c r="D5972" s="16"/>
    </row>
    <row r="5973" spans="3:4">
      <c r="C5973" s="16"/>
      <c r="D5973" s="16"/>
    </row>
    <row r="5974" spans="3:4">
      <c r="C5974" s="16"/>
      <c r="D5974" s="16"/>
    </row>
    <row r="5975" spans="3:4">
      <c r="C5975" s="16"/>
      <c r="D5975" s="16"/>
    </row>
    <row r="5976" spans="3:4">
      <c r="C5976" s="16"/>
      <c r="D5976" s="16"/>
    </row>
    <row r="5977" spans="3:4">
      <c r="C5977" s="16"/>
      <c r="D5977" s="16"/>
    </row>
    <row r="5978" spans="3:4">
      <c r="C5978" s="16"/>
      <c r="D5978" s="16"/>
    </row>
    <row r="5979" spans="3:4">
      <c r="C5979" s="16"/>
      <c r="D5979" s="16"/>
    </row>
    <row r="5980" spans="3:4">
      <c r="C5980" s="16"/>
      <c r="D5980" s="16"/>
    </row>
    <row r="5981" spans="3:4">
      <c r="C5981" s="16"/>
      <c r="D5981" s="16"/>
    </row>
    <row r="5982" spans="3:4">
      <c r="C5982" s="16"/>
      <c r="D5982" s="16"/>
    </row>
    <row r="5983" spans="3:4">
      <c r="C5983" s="16"/>
      <c r="D5983" s="16"/>
    </row>
    <row r="5984" spans="3:4">
      <c r="C5984" s="16"/>
      <c r="D5984" s="16"/>
    </row>
    <row r="5985" spans="3:4">
      <c r="C5985" s="16"/>
      <c r="D5985" s="16"/>
    </row>
    <row r="5986" spans="3:4">
      <c r="C5986" s="16"/>
      <c r="D5986" s="16"/>
    </row>
    <row r="5987" spans="3:4">
      <c r="C5987" s="16"/>
      <c r="D5987" s="16"/>
    </row>
    <row r="5988" spans="3:4">
      <c r="C5988" s="16"/>
      <c r="D5988" s="16"/>
    </row>
    <row r="5989" spans="3:4">
      <c r="C5989" s="16"/>
      <c r="D5989" s="16"/>
    </row>
    <row r="5990" spans="3:4">
      <c r="C5990" s="16"/>
      <c r="D5990" s="16"/>
    </row>
    <row r="5991" spans="3:4">
      <c r="C5991" s="16"/>
      <c r="D5991" s="16"/>
    </row>
    <row r="5992" spans="3:4">
      <c r="C5992" s="16"/>
      <c r="D5992" s="16"/>
    </row>
    <row r="5993" spans="3:4">
      <c r="C5993" s="16"/>
      <c r="D5993" s="16"/>
    </row>
    <row r="5994" spans="3:4">
      <c r="C5994" s="16"/>
      <c r="D5994" s="16"/>
    </row>
    <row r="5995" spans="3:4">
      <c r="C5995" s="16"/>
      <c r="D5995" s="16"/>
    </row>
    <row r="5996" spans="3:4">
      <c r="C5996" s="16"/>
      <c r="D5996" s="16"/>
    </row>
    <row r="5997" spans="3:4">
      <c r="C5997" s="16"/>
      <c r="D5997" s="16"/>
    </row>
    <row r="5998" spans="3:4">
      <c r="C5998" s="16"/>
      <c r="D5998" s="16"/>
    </row>
    <row r="5999" spans="3:4">
      <c r="C5999" s="16"/>
      <c r="D5999" s="16"/>
    </row>
    <row r="6000" spans="3:4">
      <c r="C6000" s="16"/>
      <c r="D6000" s="16"/>
    </row>
    <row r="6001" spans="3:4">
      <c r="C6001" s="16"/>
      <c r="D6001" s="16"/>
    </row>
    <row r="6002" spans="3:4">
      <c r="C6002" s="16"/>
      <c r="D6002" s="16"/>
    </row>
    <row r="6003" spans="3:4">
      <c r="C6003" s="16"/>
      <c r="D6003" s="16"/>
    </row>
    <row r="6004" spans="3:4">
      <c r="C6004" s="16"/>
      <c r="D6004" s="16"/>
    </row>
    <row r="6005" spans="3:4">
      <c r="C6005" s="16"/>
      <c r="D6005" s="16"/>
    </row>
    <row r="6006" spans="3:4">
      <c r="C6006" s="16"/>
      <c r="D6006" s="16"/>
    </row>
    <row r="6007" spans="3:4">
      <c r="C6007" s="16"/>
      <c r="D6007" s="16"/>
    </row>
    <row r="6008" spans="3:4">
      <c r="C6008" s="16"/>
      <c r="D6008" s="16"/>
    </row>
    <row r="6009" spans="3:4">
      <c r="C6009" s="16"/>
      <c r="D6009" s="16"/>
    </row>
    <row r="6010" spans="3:4">
      <c r="C6010" s="16"/>
      <c r="D6010" s="16"/>
    </row>
    <row r="6011" spans="3:4">
      <c r="C6011" s="16"/>
      <c r="D6011" s="16"/>
    </row>
    <row r="6012" spans="3:4">
      <c r="C6012" s="16"/>
      <c r="D6012" s="16"/>
    </row>
    <row r="6013" spans="3:4">
      <c r="C6013" s="16"/>
      <c r="D6013" s="16"/>
    </row>
    <row r="6014" spans="3:4">
      <c r="C6014" s="16"/>
      <c r="D6014" s="16"/>
    </row>
    <row r="6015" spans="3:4">
      <c r="C6015" s="16"/>
      <c r="D6015" s="16"/>
    </row>
    <row r="6016" spans="3:4">
      <c r="C6016" s="16"/>
      <c r="D6016" s="16"/>
    </row>
    <row r="6017" spans="3:4">
      <c r="C6017" s="16"/>
      <c r="D6017" s="16"/>
    </row>
    <row r="6018" spans="3:4">
      <c r="C6018" s="16"/>
      <c r="D6018" s="16"/>
    </row>
    <row r="6019" spans="3:4">
      <c r="C6019" s="16"/>
      <c r="D6019" s="16"/>
    </row>
    <row r="6020" spans="3:4">
      <c r="C6020" s="16"/>
      <c r="D6020" s="16"/>
    </row>
    <row r="6021" spans="3:4">
      <c r="C6021" s="16"/>
      <c r="D6021" s="16"/>
    </row>
    <row r="6022" spans="3:4">
      <c r="C6022" s="16"/>
      <c r="D6022" s="16"/>
    </row>
    <row r="6023" spans="3:4">
      <c r="C6023" s="16"/>
      <c r="D6023" s="16"/>
    </row>
    <row r="6024" spans="3:4">
      <c r="C6024" s="16"/>
      <c r="D6024" s="16"/>
    </row>
    <row r="6025" spans="3:4">
      <c r="C6025" s="16"/>
      <c r="D6025" s="16"/>
    </row>
    <row r="6026" spans="3:4">
      <c r="C6026" s="16"/>
      <c r="D6026" s="16"/>
    </row>
    <row r="6027" spans="3:4">
      <c r="C6027" s="16"/>
      <c r="D6027" s="16"/>
    </row>
    <row r="6028" spans="3:4">
      <c r="C6028" s="16"/>
      <c r="D6028" s="16"/>
    </row>
    <row r="6029" spans="3:4">
      <c r="C6029" s="16"/>
      <c r="D6029" s="16"/>
    </row>
    <row r="6030" spans="3:4">
      <c r="C6030" s="16"/>
      <c r="D6030" s="16"/>
    </row>
    <row r="6031" spans="3:4">
      <c r="C6031" s="16"/>
      <c r="D6031" s="16"/>
    </row>
    <row r="6032" spans="3:4">
      <c r="C6032" s="16"/>
      <c r="D6032" s="16"/>
    </row>
    <row r="6033" spans="3:4">
      <c r="C6033" s="16"/>
      <c r="D6033" s="16"/>
    </row>
    <row r="6034" spans="3:4">
      <c r="C6034" s="16"/>
      <c r="D6034" s="16"/>
    </row>
    <row r="6035" spans="3:4">
      <c r="C6035" s="16"/>
      <c r="D6035" s="16"/>
    </row>
    <row r="6036" spans="3:4">
      <c r="C6036" s="16"/>
      <c r="D6036" s="16"/>
    </row>
    <row r="6037" spans="3:4">
      <c r="C6037" s="16"/>
      <c r="D6037" s="16"/>
    </row>
    <row r="6038" spans="3:4">
      <c r="C6038" s="16"/>
      <c r="D6038" s="16"/>
    </row>
    <row r="6039" spans="3:4">
      <c r="C6039" s="16"/>
      <c r="D6039" s="16"/>
    </row>
    <row r="6040" spans="3:4">
      <c r="C6040" s="16"/>
      <c r="D6040" s="16"/>
    </row>
    <row r="6041" spans="3:4">
      <c r="C6041" s="16"/>
      <c r="D6041" s="16"/>
    </row>
    <row r="6042" spans="3:4">
      <c r="C6042" s="16"/>
      <c r="D6042" s="16"/>
    </row>
    <row r="6043" spans="3:4">
      <c r="C6043" s="16"/>
      <c r="D6043" s="16"/>
    </row>
    <row r="6044" spans="3:4">
      <c r="C6044" s="16"/>
      <c r="D6044" s="16"/>
    </row>
    <row r="6045" spans="3:4">
      <c r="C6045" s="16"/>
      <c r="D6045" s="16"/>
    </row>
    <row r="6046" spans="3:4">
      <c r="C6046" s="16"/>
      <c r="D6046" s="16"/>
    </row>
    <row r="6047" spans="3:4">
      <c r="C6047" s="16"/>
      <c r="D6047" s="16"/>
    </row>
    <row r="6048" spans="3:4">
      <c r="C6048" s="16"/>
      <c r="D6048" s="16"/>
    </row>
    <row r="6049" spans="3:4">
      <c r="C6049" s="16"/>
      <c r="D6049" s="16"/>
    </row>
    <row r="6050" spans="3:4">
      <c r="C6050" s="16"/>
      <c r="D6050" s="16"/>
    </row>
    <row r="6051" spans="3:4">
      <c r="C6051" s="16"/>
      <c r="D6051" s="16"/>
    </row>
    <row r="6052" spans="3:4">
      <c r="C6052" s="16"/>
      <c r="D6052" s="16"/>
    </row>
    <row r="6053" spans="3:4">
      <c r="C6053" s="16"/>
      <c r="D6053" s="16"/>
    </row>
    <row r="6054" spans="3:4">
      <c r="C6054" s="16"/>
      <c r="D6054" s="16"/>
    </row>
    <row r="6055" spans="3:4">
      <c r="C6055" s="16"/>
      <c r="D6055" s="16"/>
    </row>
    <row r="6056" spans="3:4">
      <c r="C6056" s="16"/>
      <c r="D6056" s="16"/>
    </row>
    <row r="6057" spans="3:4">
      <c r="C6057" s="16"/>
      <c r="D6057" s="16"/>
    </row>
    <row r="6058" spans="3:4">
      <c r="C6058" s="16"/>
      <c r="D6058" s="16"/>
    </row>
    <row r="6059" spans="3:4">
      <c r="C6059" s="16"/>
      <c r="D6059" s="16"/>
    </row>
    <row r="6060" spans="3:4">
      <c r="C6060" s="16"/>
      <c r="D6060" s="16"/>
    </row>
    <row r="6061" spans="3:4">
      <c r="C6061" s="16"/>
      <c r="D6061" s="16"/>
    </row>
    <row r="6062" spans="3:4">
      <c r="C6062" s="16"/>
      <c r="D6062" s="16"/>
    </row>
    <row r="6063" spans="3:4">
      <c r="C6063" s="16"/>
      <c r="D6063" s="16"/>
    </row>
    <row r="6064" spans="3:4">
      <c r="C6064" s="16"/>
      <c r="D6064" s="16"/>
    </row>
    <row r="6065" spans="3:4">
      <c r="C6065" s="16"/>
      <c r="D6065" s="16"/>
    </row>
    <row r="6066" spans="3:4">
      <c r="C6066" s="16"/>
      <c r="D6066" s="16"/>
    </row>
    <row r="6067" spans="3:4">
      <c r="C6067" s="16"/>
      <c r="D6067" s="16"/>
    </row>
    <row r="6068" spans="3:4">
      <c r="C6068" s="16"/>
      <c r="D6068" s="16"/>
    </row>
    <row r="6069" spans="3:4">
      <c r="C6069" s="16"/>
      <c r="D6069" s="16"/>
    </row>
    <row r="6070" spans="3:4">
      <c r="C6070" s="16"/>
      <c r="D6070" s="16"/>
    </row>
    <row r="6071" spans="3:4">
      <c r="C6071" s="16"/>
      <c r="D6071" s="16"/>
    </row>
    <row r="6072" spans="3:4">
      <c r="C6072" s="16"/>
      <c r="D6072" s="16"/>
    </row>
    <row r="6073" spans="3:4">
      <c r="C6073" s="16"/>
      <c r="D6073" s="16"/>
    </row>
    <row r="6074" spans="3:4">
      <c r="C6074" s="16"/>
      <c r="D6074" s="16"/>
    </row>
    <row r="6075" spans="3:4">
      <c r="C6075" s="16"/>
      <c r="D6075" s="16"/>
    </row>
    <row r="6076" spans="3:4">
      <c r="C6076" s="16"/>
      <c r="D6076" s="16"/>
    </row>
    <row r="6077" spans="3:4">
      <c r="C6077" s="16"/>
      <c r="D6077" s="16"/>
    </row>
    <row r="6078" spans="3:4">
      <c r="C6078" s="16"/>
      <c r="D6078" s="16"/>
    </row>
    <row r="6079" spans="3:4">
      <c r="C6079" s="16"/>
      <c r="D6079" s="16"/>
    </row>
    <row r="6080" spans="3:4">
      <c r="C6080" s="16"/>
      <c r="D6080" s="16"/>
    </row>
    <row r="6081" spans="3:4">
      <c r="C6081" s="16"/>
      <c r="D6081" s="16"/>
    </row>
    <row r="6082" spans="3:4">
      <c r="C6082" s="16"/>
      <c r="D6082" s="16"/>
    </row>
    <row r="6083" spans="3:4">
      <c r="C6083" s="16"/>
      <c r="D6083" s="16"/>
    </row>
    <row r="6084" spans="3:4">
      <c r="C6084" s="16"/>
      <c r="D6084" s="16"/>
    </row>
    <row r="6085" spans="3:4">
      <c r="C6085" s="16"/>
      <c r="D6085" s="16"/>
    </row>
    <row r="6086" spans="3:4">
      <c r="C6086" s="16"/>
      <c r="D6086" s="16"/>
    </row>
    <row r="6087" spans="3:4">
      <c r="C6087" s="16"/>
      <c r="D6087" s="16"/>
    </row>
    <row r="6088" spans="3:4">
      <c r="C6088" s="16"/>
      <c r="D6088" s="16"/>
    </row>
    <row r="6089" spans="3:4">
      <c r="C6089" s="16"/>
      <c r="D6089" s="16"/>
    </row>
    <row r="6090" spans="3:4">
      <c r="C6090" s="16"/>
      <c r="D6090" s="16"/>
    </row>
    <row r="6091" spans="3:4">
      <c r="C6091" s="16"/>
      <c r="D6091" s="16"/>
    </row>
    <row r="6092" spans="3:4">
      <c r="C6092" s="16"/>
      <c r="D6092" s="16"/>
    </row>
    <row r="6093" spans="3:4">
      <c r="C6093" s="16"/>
      <c r="D6093" s="16"/>
    </row>
    <row r="6094" spans="3:4">
      <c r="C6094" s="16"/>
      <c r="D6094" s="16"/>
    </row>
    <row r="6095" spans="3:4">
      <c r="C6095" s="16"/>
      <c r="D6095" s="16"/>
    </row>
    <row r="6096" spans="3:4">
      <c r="C6096" s="16"/>
      <c r="D6096" s="16"/>
    </row>
    <row r="6097" spans="3:4">
      <c r="C6097" s="16"/>
      <c r="D6097" s="16"/>
    </row>
    <row r="6098" spans="3:4">
      <c r="C6098" s="16"/>
      <c r="D6098" s="16"/>
    </row>
    <row r="6099" spans="3:4">
      <c r="C6099" s="16"/>
      <c r="D6099" s="16"/>
    </row>
    <row r="6100" spans="3:4">
      <c r="C6100" s="16"/>
      <c r="D6100" s="16"/>
    </row>
    <row r="6101" spans="3:4">
      <c r="C6101" s="16"/>
      <c r="D6101" s="16"/>
    </row>
    <row r="6102" spans="3:4">
      <c r="C6102" s="16"/>
      <c r="D6102" s="16"/>
    </row>
    <row r="6103" spans="3:4">
      <c r="C6103" s="16"/>
      <c r="D6103" s="16"/>
    </row>
    <row r="6104" spans="3:4">
      <c r="C6104" s="16"/>
      <c r="D6104" s="16"/>
    </row>
    <row r="6105" spans="3:4">
      <c r="C6105" s="16"/>
      <c r="D6105" s="16"/>
    </row>
    <row r="6106" spans="3:4">
      <c r="C6106" s="16"/>
      <c r="D6106" s="16"/>
    </row>
    <row r="6107" spans="3:4">
      <c r="C6107" s="16"/>
      <c r="D6107" s="16"/>
    </row>
    <row r="6108" spans="3:4">
      <c r="C6108" s="16"/>
      <c r="D6108" s="16"/>
    </row>
    <row r="6109" spans="3:4">
      <c r="C6109" s="16"/>
      <c r="D6109" s="16"/>
    </row>
    <row r="6110" spans="3:4">
      <c r="C6110" s="16"/>
      <c r="D6110" s="16"/>
    </row>
    <row r="6111" spans="3:4">
      <c r="C6111" s="16"/>
      <c r="D6111" s="16"/>
    </row>
    <row r="6112" spans="3:4">
      <c r="C6112" s="16"/>
      <c r="D6112" s="16"/>
    </row>
    <row r="6113" spans="3:4">
      <c r="C6113" s="16"/>
      <c r="D6113" s="16"/>
    </row>
    <row r="6114" spans="3:4">
      <c r="C6114" s="16"/>
      <c r="D6114" s="16"/>
    </row>
    <row r="6115" spans="3:4">
      <c r="C6115" s="16"/>
      <c r="D6115" s="16"/>
    </row>
    <row r="6116" spans="3:4">
      <c r="C6116" s="16"/>
      <c r="D6116" s="16"/>
    </row>
    <row r="6117" spans="3:4">
      <c r="C6117" s="16"/>
      <c r="D6117" s="16"/>
    </row>
    <row r="6118" spans="3:4">
      <c r="C6118" s="16"/>
      <c r="D6118" s="16"/>
    </row>
    <row r="6119" spans="3:4">
      <c r="C6119" s="16"/>
      <c r="D6119" s="16"/>
    </row>
    <row r="6120" spans="3:4">
      <c r="C6120" s="16"/>
      <c r="D6120" s="16"/>
    </row>
    <row r="6121" spans="3:4">
      <c r="C6121" s="16"/>
      <c r="D6121" s="16"/>
    </row>
    <row r="6122" spans="3:4">
      <c r="C6122" s="16"/>
      <c r="D6122" s="16"/>
    </row>
    <row r="6123" spans="3:4">
      <c r="C6123" s="16"/>
      <c r="D6123" s="16"/>
    </row>
    <row r="6124" spans="3:4">
      <c r="C6124" s="16"/>
      <c r="D6124" s="16"/>
    </row>
    <row r="6125" spans="3:4">
      <c r="C6125" s="16"/>
      <c r="D6125" s="16"/>
    </row>
    <row r="6126" spans="3:4">
      <c r="C6126" s="16"/>
      <c r="D6126" s="16"/>
    </row>
    <row r="6127" spans="3:4">
      <c r="C6127" s="16"/>
      <c r="D6127" s="16"/>
    </row>
    <row r="6128" spans="3:4">
      <c r="C6128" s="16"/>
      <c r="D6128" s="16"/>
    </row>
    <row r="6129" spans="3:4">
      <c r="C6129" s="16"/>
      <c r="D6129" s="16"/>
    </row>
    <row r="6130" spans="3:4">
      <c r="C6130" s="16"/>
      <c r="D6130" s="16"/>
    </row>
    <row r="6131" spans="3:4">
      <c r="C6131" s="16"/>
      <c r="D6131" s="16"/>
    </row>
    <row r="6132" spans="3:4">
      <c r="C6132" s="16"/>
      <c r="D6132" s="16"/>
    </row>
    <row r="6133" spans="3:4">
      <c r="C6133" s="16"/>
      <c r="D6133" s="16"/>
    </row>
    <row r="6134" spans="3:4">
      <c r="C6134" s="16"/>
      <c r="D6134" s="16"/>
    </row>
    <row r="6135" spans="3:4">
      <c r="C6135" s="16"/>
      <c r="D6135" s="16"/>
    </row>
    <row r="6136" spans="3:4">
      <c r="C6136" s="16"/>
      <c r="D6136" s="16"/>
    </row>
    <row r="6137" spans="3:4">
      <c r="C6137" s="16"/>
      <c r="D6137" s="16"/>
    </row>
    <row r="6138" spans="3:4">
      <c r="C6138" s="16"/>
      <c r="D6138" s="16"/>
    </row>
    <row r="6139" spans="3:4">
      <c r="C6139" s="16"/>
      <c r="D6139" s="16"/>
    </row>
    <row r="6140" spans="3:4">
      <c r="C6140" s="16"/>
      <c r="D6140" s="16"/>
    </row>
    <row r="6141" spans="3:4">
      <c r="C6141" s="16"/>
      <c r="D6141" s="16"/>
    </row>
    <row r="6142" spans="3:4">
      <c r="C6142" s="16"/>
      <c r="D6142" s="16"/>
    </row>
    <row r="6143" spans="3:4">
      <c r="C6143" s="16"/>
      <c r="D6143" s="16"/>
    </row>
    <row r="6144" spans="3:4">
      <c r="C6144" s="16"/>
      <c r="D6144" s="16"/>
    </row>
    <row r="6145" spans="3:4">
      <c r="C6145" s="16"/>
      <c r="D6145" s="16"/>
    </row>
    <row r="6146" spans="3:4">
      <c r="C6146" s="16"/>
      <c r="D6146" s="16"/>
    </row>
    <row r="6147" spans="3:4">
      <c r="C6147" s="16"/>
      <c r="D6147" s="16"/>
    </row>
    <row r="6148" spans="3:4">
      <c r="C6148" s="16"/>
      <c r="D6148" s="16"/>
    </row>
    <row r="6149" spans="3:4">
      <c r="C6149" s="16"/>
      <c r="D6149" s="16"/>
    </row>
    <row r="6150" spans="3:4">
      <c r="C6150" s="16"/>
      <c r="D6150" s="16"/>
    </row>
    <row r="6151" spans="3:4">
      <c r="C6151" s="16"/>
      <c r="D6151" s="16"/>
    </row>
    <row r="6152" spans="3:4">
      <c r="C6152" s="16"/>
      <c r="D6152" s="16"/>
    </row>
    <row r="6153" spans="3:4">
      <c r="C6153" s="16"/>
      <c r="D6153" s="16"/>
    </row>
    <row r="6154" spans="3:4">
      <c r="C6154" s="16"/>
      <c r="D6154" s="16"/>
    </row>
    <row r="6155" spans="3:4">
      <c r="C6155" s="16"/>
      <c r="D6155" s="16"/>
    </row>
    <row r="6156" spans="3:4">
      <c r="C6156" s="16"/>
      <c r="D6156" s="16"/>
    </row>
    <row r="6157" spans="3:4">
      <c r="C6157" s="16"/>
      <c r="D6157" s="16"/>
    </row>
    <row r="6158" spans="3:4">
      <c r="C6158" s="16"/>
      <c r="D6158" s="16"/>
    </row>
    <row r="6159" spans="3:4">
      <c r="C6159" s="16"/>
      <c r="D6159" s="16"/>
    </row>
    <row r="6160" spans="3:4">
      <c r="C6160" s="16"/>
      <c r="D6160" s="16"/>
    </row>
    <row r="6161" spans="3:4">
      <c r="C6161" s="16"/>
      <c r="D6161" s="16"/>
    </row>
    <row r="6162" spans="3:4">
      <c r="C6162" s="16"/>
      <c r="D6162" s="16"/>
    </row>
    <row r="6163" spans="3:4">
      <c r="C6163" s="16"/>
      <c r="D6163" s="16"/>
    </row>
    <row r="6164" spans="3:4">
      <c r="C6164" s="16"/>
      <c r="D6164" s="16"/>
    </row>
    <row r="6165" spans="3:4">
      <c r="C6165" s="16"/>
      <c r="D6165" s="16"/>
    </row>
    <row r="6166" spans="3:4">
      <c r="C6166" s="16"/>
      <c r="D6166" s="16"/>
    </row>
    <row r="6167" spans="3:4">
      <c r="C6167" s="16"/>
      <c r="D6167" s="16"/>
    </row>
    <row r="6168" spans="3:4">
      <c r="C6168" s="16"/>
      <c r="D6168" s="16"/>
    </row>
    <row r="6169" spans="3:4">
      <c r="C6169" s="16"/>
      <c r="D6169" s="16"/>
    </row>
    <row r="6170" spans="3:4">
      <c r="C6170" s="16"/>
      <c r="D6170" s="16"/>
    </row>
    <row r="6171" spans="3:4">
      <c r="C6171" s="16"/>
      <c r="D6171" s="16"/>
    </row>
    <row r="6172" spans="3:4">
      <c r="C6172" s="16"/>
      <c r="D6172" s="16"/>
    </row>
    <row r="6173" spans="3:4">
      <c r="C6173" s="16"/>
      <c r="D6173" s="16"/>
    </row>
    <row r="6174" spans="3:4">
      <c r="C6174" s="16"/>
      <c r="D6174" s="16"/>
    </row>
    <row r="6175" spans="3:4">
      <c r="C6175" s="16"/>
      <c r="D6175" s="16"/>
    </row>
    <row r="6176" spans="3:4">
      <c r="C6176" s="16"/>
      <c r="D6176" s="16"/>
    </row>
    <row r="6177" spans="3:4">
      <c r="C6177" s="16"/>
      <c r="D6177" s="16"/>
    </row>
    <row r="6178" spans="3:4">
      <c r="C6178" s="16"/>
      <c r="D6178" s="16"/>
    </row>
    <row r="6179" spans="3:4">
      <c r="C6179" s="16"/>
      <c r="D6179" s="16"/>
    </row>
    <row r="6180" spans="3:4">
      <c r="C6180" s="16"/>
      <c r="D6180" s="16"/>
    </row>
    <row r="6181" spans="3:4">
      <c r="C6181" s="16"/>
      <c r="D6181" s="16"/>
    </row>
    <row r="6182" spans="3:4">
      <c r="C6182" s="16"/>
      <c r="D6182" s="16"/>
    </row>
    <row r="6183" spans="3:4">
      <c r="C6183" s="16"/>
      <c r="D6183" s="16"/>
    </row>
    <row r="6184" spans="3:4">
      <c r="C6184" s="16"/>
      <c r="D6184" s="16"/>
    </row>
    <row r="6185" spans="3:4">
      <c r="C6185" s="16"/>
      <c r="D6185" s="16"/>
    </row>
    <row r="6186" spans="3:4">
      <c r="C6186" s="16"/>
      <c r="D6186" s="16"/>
    </row>
    <row r="6187" spans="3:4">
      <c r="C6187" s="16"/>
      <c r="D6187" s="16"/>
    </row>
    <row r="6188" spans="3:4">
      <c r="C6188" s="16"/>
      <c r="D6188" s="16"/>
    </row>
    <row r="6189" spans="3:4">
      <c r="C6189" s="16"/>
      <c r="D6189" s="16"/>
    </row>
    <row r="6190" spans="3:4">
      <c r="C6190" s="16"/>
      <c r="D6190" s="16"/>
    </row>
    <row r="6191" spans="3:4">
      <c r="C6191" s="16"/>
      <c r="D6191" s="16"/>
    </row>
    <row r="6192" spans="3:4">
      <c r="C6192" s="16"/>
      <c r="D6192" s="16"/>
    </row>
    <row r="6193" spans="3:4">
      <c r="C6193" s="16"/>
      <c r="D6193" s="16"/>
    </row>
    <row r="6194" spans="3:4">
      <c r="C6194" s="16"/>
      <c r="D6194" s="16"/>
    </row>
    <row r="6195" spans="3:4">
      <c r="C6195" s="16"/>
      <c r="D6195" s="16"/>
    </row>
    <row r="6196" spans="3:4">
      <c r="C6196" s="16"/>
      <c r="D6196" s="16"/>
    </row>
    <row r="6197" spans="3:4">
      <c r="C6197" s="16"/>
      <c r="D6197" s="16"/>
    </row>
    <row r="6198" spans="3:4">
      <c r="C6198" s="16"/>
      <c r="D6198" s="16"/>
    </row>
    <row r="6199" spans="3:4">
      <c r="C6199" s="16"/>
      <c r="D6199" s="16"/>
    </row>
    <row r="6200" spans="3:4">
      <c r="C6200" s="16"/>
      <c r="D6200" s="16"/>
    </row>
    <row r="6201" spans="3:4">
      <c r="C6201" s="16"/>
      <c r="D6201" s="16"/>
    </row>
    <row r="6202" spans="3:4">
      <c r="C6202" s="16"/>
      <c r="D6202" s="16"/>
    </row>
    <row r="6203" spans="3:4">
      <c r="C6203" s="16"/>
      <c r="D6203" s="16"/>
    </row>
    <row r="6204" spans="3:4">
      <c r="C6204" s="16"/>
      <c r="D6204" s="16"/>
    </row>
    <row r="6205" spans="3:4">
      <c r="C6205" s="16"/>
      <c r="D6205" s="16"/>
    </row>
    <row r="6206" spans="3:4">
      <c r="C6206" s="16"/>
      <c r="D6206" s="16"/>
    </row>
    <row r="6207" spans="3:4">
      <c r="C6207" s="16"/>
      <c r="D6207" s="16"/>
    </row>
    <row r="6208" spans="3:4">
      <c r="C6208" s="16"/>
      <c r="D6208" s="16"/>
    </row>
    <row r="6209" spans="3:4">
      <c r="C6209" s="16"/>
      <c r="D6209" s="16"/>
    </row>
    <row r="6210" spans="3:4">
      <c r="C6210" s="16"/>
      <c r="D6210" s="16"/>
    </row>
    <row r="6211" spans="3:4">
      <c r="C6211" s="16"/>
      <c r="D6211" s="16"/>
    </row>
    <row r="6212" spans="3:4">
      <c r="C6212" s="16"/>
      <c r="D6212" s="16"/>
    </row>
    <row r="6213" spans="3:4">
      <c r="C6213" s="16"/>
      <c r="D6213" s="16"/>
    </row>
    <row r="6214" spans="3:4">
      <c r="C6214" s="16"/>
      <c r="D6214" s="16"/>
    </row>
    <row r="6215" spans="3:4">
      <c r="C6215" s="16"/>
      <c r="D6215" s="16"/>
    </row>
    <row r="6216" spans="3:4">
      <c r="C6216" s="16"/>
      <c r="D6216" s="16"/>
    </row>
    <row r="6217" spans="3:4">
      <c r="C6217" s="16"/>
      <c r="D6217" s="16"/>
    </row>
    <row r="6218" spans="3:4">
      <c r="C6218" s="16"/>
      <c r="D6218" s="16"/>
    </row>
    <row r="6219" spans="3:4">
      <c r="C6219" s="16"/>
      <c r="D6219" s="16"/>
    </row>
    <row r="6220" spans="3:4">
      <c r="C6220" s="16"/>
      <c r="D6220" s="16"/>
    </row>
    <row r="6221" spans="3:4">
      <c r="C6221" s="16"/>
      <c r="D6221" s="16"/>
    </row>
    <row r="6222" spans="3:4">
      <c r="C6222" s="16"/>
      <c r="D6222" s="16"/>
    </row>
    <row r="6223" spans="3:4">
      <c r="C6223" s="16"/>
      <c r="D6223" s="16"/>
    </row>
    <row r="6224" spans="3:4">
      <c r="C6224" s="16"/>
      <c r="D6224" s="16"/>
    </row>
    <row r="6225" spans="3:4">
      <c r="C6225" s="16"/>
      <c r="D6225" s="16"/>
    </row>
    <row r="6226" spans="3:4">
      <c r="C6226" s="16"/>
      <c r="D6226" s="16"/>
    </row>
    <row r="6227" spans="3:4">
      <c r="C6227" s="16"/>
      <c r="D6227" s="16"/>
    </row>
    <row r="6228" spans="3:4">
      <c r="C6228" s="16"/>
      <c r="D6228" s="16"/>
    </row>
    <row r="6229" spans="3:4">
      <c r="C6229" s="16"/>
      <c r="D6229" s="16"/>
    </row>
    <row r="6230" spans="3:4">
      <c r="C6230" s="16"/>
      <c r="D6230" s="16"/>
    </row>
    <row r="6231" spans="3:4">
      <c r="C6231" s="16"/>
      <c r="D6231" s="16"/>
    </row>
    <row r="6232" spans="3:4">
      <c r="C6232" s="16"/>
      <c r="D6232" s="16"/>
    </row>
    <row r="6233" spans="3:4">
      <c r="C6233" s="16"/>
      <c r="D6233" s="16"/>
    </row>
    <row r="6234" spans="3:4">
      <c r="C6234" s="16"/>
      <c r="D6234" s="16"/>
    </row>
    <row r="6235" spans="3:4">
      <c r="C6235" s="16"/>
      <c r="D6235" s="16"/>
    </row>
    <row r="6236" spans="3:4">
      <c r="C6236" s="16"/>
      <c r="D6236" s="16"/>
    </row>
    <row r="6237" spans="3:4">
      <c r="C6237" s="16"/>
      <c r="D6237" s="16"/>
    </row>
    <row r="6238" spans="3:4">
      <c r="C6238" s="16"/>
      <c r="D6238" s="16"/>
    </row>
    <row r="6239" spans="3:4">
      <c r="C6239" s="16"/>
      <c r="D6239" s="16"/>
    </row>
    <row r="6240" spans="3:4">
      <c r="C6240" s="16"/>
      <c r="D6240" s="16"/>
    </row>
    <row r="6241" spans="3:4">
      <c r="C6241" s="16"/>
      <c r="D6241" s="16"/>
    </row>
    <row r="6242" spans="3:4">
      <c r="C6242" s="16"/>
      <c r="D6242" s="16"/>
    </row>
    <row r="6243" spans="3:4">
      <c r="C6243" s="16"/>
      <c r="D6243" s="16"/>
    </row>
    <row r="6244" spans="3:4">
      <c r="C6244" s="16"/>
      <c r="D6244" s="16"/>
    </row>
    <row r="6245" spans="3:4">
      <c r="C6245" s="16"/>
      <c r="D6245" s="16"/>
    </row>
    <row r="6246" spans="3:4">
      <c r="C6246" s="16"/>
      <c r="D6246" s="16"/>
    </row>
    <row r="6247" spans="3:4">
      <c r="C6247" s="16"/>
      <c r="D6247" s="16"/>
    </row>
    <row r="6248" spans="3:4">
      <c r="C6248" s="16"/>
      <c r="D6248" s="16"/>
    </row>
    <row r="6249" spans="3:4">
      <c r="C6249" s="16"/>
      <c r="D6249" s="16"/>
    </row>
    <row r="6250" spans="3:4">
      <c r="C6250" s="16"/>
      <c r="D6250" s="16"/>
    </row>
    <row r="6251" spans="3:4">
      <c r="C6251" s="16"/>
      <c r="D6251" s="16"/>
    </row>
    <row r="6252" spans="3:4">
      <c r="C6252" s="16"/>
      <c r="D6252" s="16"/>
    </row>
    <row r="6253" spans="3:4">
      <c r="C6253" s="16"/>
      <c r="D6253" s="16"/>
    </row>
    <row r="6254" spans="3:4">
      <c r="C6254" s="16"/>
      <c r="D6254" s="16"/>
    </row>
    <row r="6255" spans="3:4">
      <c r="C6255" s="16"/>
      <c r="D6255" s="16"/>
    </row>
    <row r="6256" spans="3:4">
      <c r="C6256" s="16"/>
      <c r="D6256" s="16"/>
    </row>
    <row r="6257" spans="3:4">
      <c r="C6257" s="16"/>
      <c r="D6257" s="16"/>
    </row>
    <row r="6258" spans="3:4">
      <c r="C6258" s="16"/>
      <c r="D6258" s="16"/>
    </row>
    <row r="6259" spans="3:4">
      <c r="C6259" s="16"/>
      <c r="D6259" s="16"/>
    </row>
    <row r="6260" spans="3:4">
      <c r="C6260" s="16"/>
      <c r="D6260" s="16"/>
    </row>
    <row r="6261" spans="3:4">
      <c r="C6261" s="16"/>
      <c r="D6261" s="16"/>
    </row>
    <row r="6262" spans="3:4">
      <c r="C6262" s="16"/>
      <c r="D6262" s="16"/>
    </row>
    <row r="6263" spans="3:4">
      <c r="C6263" s="16"/>
      <c r="D6263" s="16"/>
    </row>
    <row r="6264" spans="3:4">
      <c r="C6264" s="16"/>
      <c r="D6264" s="16"/>
    </row>
    <row r="6265" spans="3:4">
      <c r="C6265" s="16"/>
      <c r="D6265" s="16"/>
    </row>
    <row r="6266" spans="3:4">
      <c r="C6266" s="16"/>
      <c r="D6266" s="16"/>
    </row>
    <row r="6267" spans="3:4">
      <c r="C6267" s="16"/>
      <c r="D6267" s="16"/>
    </row>
    <row r="6268" spans="3:4">
      <c r="C6268" s="16"/>
      <c r="D6268" s="16"/>
    </row>
    <row r="6269" spans="3:4">
      <c r="C6269" s="16"/>
      <c r="D6269" s="16"/>
    </row>
    <row r="6270" spans="3:4">
      <c r="C6270" s="16"/>
      <c r="D6270" s="16"/>
    </row>
    <row r="6271" spans="3:4">
      <c r="C6271" s="16"/>
      <c r="D6271" s="16"/>
    </row>
    <row r="6272" spans="3:4">
      <c r="C6272" s="16"/>
      <c r="D6272" s="16"/>
    </row>
    <row r="6273" spans="3:4">
      <c r="C6273" s="16"/>
      <c r="D6273" s="16"/>
    </row>
    <row r="6274" spans="3:4">
      <c r="C6274" s="16"/>
      <c r="D6274" s="16"/>
    </row>
    <row r="6275" spans="3:4">
      <c r="C6275" s="16"/>
      <c r="D6275" s="16"/>
    </row>
    <row r="6276" spans="3:4">
      <c r="C6276" s="16"/>
      <c r="D6276" s="16"/>
    </row>
    <row r="6277" spans="3:4">
      <c r="C6277" s="16"/>
      <c r="D6277" s="16"/>
    </row>
    <row r="6278" spans="3:4">
      <c r="C6278" s="16"/>
      <c r="D6278" s="16"/>
    </row>
    <row r="6279" spans="3:4">
      <c r="C6279" s="16"/>
      <c r="D6279" s="16"/>
    </row>
    <row r="6280" spans="3:4">
      <c r="C6280" s="16"/>
      <c r="D6280" s="16"/>
    </row>
    <row r="6281" spans="3:4">
      <c r="C6281" s="16"/>
      <c r="D6281" s="16"/>
    </row>
    <row r="6282" spans="3:4">
      <c r="C6282" s="16"/>
      <c r="D6282" s="16"/>
    </row>
    <row r="6283" spans="3:4">
      <c r="C6283" s="16"/>
      <c r="D6283" s="16"/>
    </row>
    <row r="6284" spans="3:4">
      <c r="C6284" s="16"/>
      <c r="D6284" s="16"/>
    </row>
    <row r="6285" spans="3:4">
      <c r="C6285" s="16"/>
      <c r="D6285" s="16"/>
    </row>
    <row r="6286" spans="3:4">
      <c r="C6286" s="16"/>
      <c r="D6286" s="16"/>
    </row>
    <row r="6287" spans="3:4">
      <c r="C6287" s="16"/>
      <c r="D6287" s="16"/>
    </row>
    <row r="6288" spans="3:4">
      <c r="C6288" s="16"/>
      <c r="D6288" s="16"/>
    </row>
    <row r="6289" spans="3:4">
      <c r="C6289" s="16"/>
      <c r="D6289" s="16"/>
    </row>
    <row r="6290" spans="3:4">
      <c r="C6290" s="16"/>
      <c r="D6290" s="16"/>
    </row>
    <row r="6291" spans="3:4">
      <c r="C6291" s="16"/>
      <c r="D6291" s="16"/>
    </row>
    <row r="6292" spans="3:4">
      <c r="C6292" s="16"/>
      <c r="D6292" s="16"/>
    </row>
    <row r="6293" spans="3:4">
      <c r="C6293" s="16"/>
      <c r="D6293" s="16"/>
    </row>
    <row r="6294" spans="3:4">
      <c r="C6294" s="16"/>
      <c r="D6294" s="16"/>
    </row>
    <row r="6295" spans="3:4">
      <c r="C6295" s="16"/>
      <c r="D6295" s="16"/>
    </row>
    <row r="6296" spans="3:4">
      <c r="C6296" s="16"/>
      <c r="D6296" s="16"/>
    </row>
    <row r="6297" spans="3:4">
      <c r="C6297" s="16"/>
      <c r="D6297" s="16"/>
    </row>
    <row r="6298" spans="3:4">
      <c r="C6298" s="16"/>
      <c r="D6298" s="16"/>
    </row>
    <row r="6299" spans="3:4">
      <c r="C6299" s="16"/>
      <c r="D6299" s="16"/>
    </row>
    <row r="6300" spans="3:4">
      <c r="C6300" s="16"/>
      <c r="D6300" s="16"/>
    </row>
    <row r="6301" spans="3:4">
      <c r="C6301" s="16"/>
      <c r="D6301" s="16"/>
    </row>
    <row r="6302" spans="3:4">
      <c r="C6302" s="16"/>
      <c r="D6302" s="16"/>
    </row>
    <row r="6303" spans="3:4">
      <c r="C6303" s="16"/>
      <c r="D6303" s="16"/>
    </row>
    <row r="6304" spans="3:4">
      <c r="C6304" s="16"/>
      <c r="D6304" s="16"/>
    </row>
    <row r="6305" spans="3:4">
      <c r="C6305" s="16"/>
      <c r="D6305" s="16"/>
    </row>
    <row r="6306" spans="3:4">
      <c r="C6306" s="16"/>
      <c r="D6306" s="16"/>
    </row>
    <row r="6307" spans="3:4">
      <c r="C6307" s="16"/>
      <c r="D6307" s="16"/>
    </row>
    <row r="6308" spans="3:4">
      <c r="C6308" s="16"/>
      <c r="D6308" s="16"/>
    </row>
    <row r="6309" spans="3:4">
      <c r="C6309" s="16"/>
      <c r="D6309" s="16"/>
    </row>
    <row r="6310" spans="3:4">
      <c r="C6310" s="16"/>
      <c r="D6310" s="16"/>
    </row>
    <row r="6311" spans="3:4">
      <c r="C6311" s="16"/>
      <c r="D6311" s="16"/>
    </row>
    <row r="6312" spans="3:4">
      <c r="C6312" s="16"/>
      <c r="D6312" s="16"/>
    </row>
    <row r="6313" spans="3:4">
      <c r="C6313" s="16"/>
      <c r="D6313" s="16"/>
    </row>
    <row r="6314" spans="3:4">
      <c r="C6314" s="16"/>
      <c r="D6314" s="16"/>
    </row>
    <row r="6315" spans="3:4">
      <c r="C6315" s="16"/>
      <c r="D6315" s="16"/>
    </row>
    <row r="6316" spans="3:4">
      <c r="C6316" s="16"/>
      <c r="D6316" s="16"/>
    </row>
    <row r="6317" spans="3:4">
      <c r="C6317" s="16"/>
      <c r="D6317" s="16"/>
    </row>
    <row r="6318" spans="3:4">
      <c r="C6318" s="16"/>
      <c r="D6318" s="16"/>
    </row>
    <row r="6319" spans="3:4">
      <c r="C6319" s="16"/>
      <c r="D6319" s="16"/>
    </row>
    <row r="6320" spans="3:4">
      <c r="C6320" s="16"/>
      <c r="D6320" s="16"/>
    </row>
    <row r="6321" spans="3:4">
      <c r="C6321" s="16"/>
      <c r="D6321" s="16"/>
    </row>
    <row r="6322" spans="3:4">
      <c r="C6322" s="16"/>
      <c r="D6322" s="16"/>
    </row>
    <row r="6323" spans="3:4">
      <c r="C6323" s="16"/>
      <c r="D6323" s="16"/>
    </row>
    <row r="6324" spans="3:4">
      <c r="C6324" s="16"/>
      <c r="D6324" s="16"/>
    </row>
    <row r="6325" spans="3:4">
      <c r="C6325" s="16"/>
      <c r="D6325" s="16"/>
    </row>
    <row r="6326" spans="3:4">
      <c r="C6326" s="16"/>
      <c r="D6326" s="16"/>
    </row>
    <row r="6327" spans="3:4">
      <c r="C6327" s="16"/>
      <c r="D6327" s="16"/>
    </row>
    <row r="6328" spans="3:4">
      <c r="C6328" s="16"/>
      <c r="D6328" s="16"/>
    </row>
    <row r="6329" spans="3:4">
      <c r="C6329" s="16"/>
      <c r="D6329" s="16"/>
    </row>
    <row r="6330" spans="3:4">
      <c r="C6330" s="16"/>
      <c r="D6330" s="16"/>
    </row>
    <row r="6331" spans="3:4">
      <c r="C6331" s="16"/>
      <c r="D6331" s="16"/>
    </row>
    <row r="6332" spans="3:4">
      <c r="C6332" s="16"/>
      <c r="D6332" s="16"/>
    </row>
    <row r="6333" spans="3:4">
      <c r="C6333" s="16"/>
      <c r="D6333" s="16"/>
    </row>
    <row r="6334" spans="3:4">
      <c r="C6334" s="16"/>
      <c r="D6334" s="16"/>
    </row>
    <row r="6335" spans="3:4">
      <c r="C6335" s="16"/>
      <c r="D6335" s="16"/>
    </row>
    <row r="6336" spans="3:4">
      <c r="C6336" s="16"/>
      <c r="D6336" s="16"/>
    </row>
    <row r="6337" spans="3:4">
      <c r="C6337" s="16"/>
      <c r="D6337" s="16"/>
    </row>
    <row r="6338" spans="3:4">
      <c r="C6338" s="16"/>
      <c r="D6338" s="16"/>
    </row>
    <row r="6339" spans="3:4">
      <c r="C6339" s="16"/>
      <c r="D6339" s="16"/>
    </row>
    <row r="6340" spans="3:4">
      <c r="C6340" s="16"/>
      <c r="D6340" s="16"/>
    </row>
    <row r="6341" spans="3:4">
      <c r="C6341" s="16"/>
      <c r="D6341" s="16"/>
    </row>
    <row r="6342" spans="3:4">
      <c r="C6342" s="16"/>
      <c r="D6342" s="16"/>
    </row>
    <row r="6343" spans="3:4">
      <c r="C6343" s="16"/>
      <c r="D6343" s="16"/>
    </row>
    <row r="6344" spans="3:4">
      <c r="C6344" s="16"/>
      <c r="D6344" s="16"/>
    </row>
    <row r="6345" spans="3:4">
      <c r="C6345" s="16"/>
      <c r="D6345" s="16"/>
    </row>
    <row r="6346" spans="3:4">
      <c r="C6346" s="16"/>
      <c r="D6346" s="16"/>
    </row>
    <row r="6347" spans="3:4">
      <c r="C6347" s="16"/>
      <c r="D6347" s="16"/>
    </row>
    <row r="6348" spans="3:4">
      <c r="C6348" s="16"/>
      <c r="D6348" s="16"/>
    </row>
    <row r="6349" spans="3:4">
      <c r="C6349" s="16"/>
      <c r="D6349" s="16"/>
    </row>
    <row r="6350" spans="3:4">
      <c r="C6350" s="16"/>
      <c r="D6350" s="16"/>
    </row>
    <row r="6351" spans="3:4">
      <c r="C6351" s="16"/>
      <c r="D6351" s="16"/>
    </row>
    <row r="6352" spans="3:4">
      <c r="C6352" s="16"/>
      <c r="D6352" s="16"/>
    </row>
    <row r="6353" spans="3:4">
      <c r="C6353" s="16"/>
      <c r="D6353" s="16"/>
    </row>
    <row r="6354" spans="3:4">
      <c r="C6354" s="16"/>
      <c r="D6354" s="16"/>
    </row>
    <row r="6355" spans="3:4">
      <c r="C6355" s="16"/>
      <c r="D6355" s="16"/>
    </row>
    <row r="6356" spans="3:4">
      <c r="C6356" s="16"/>
      <c r="D6356" s="16"/>
    </row>
    <row r="6357" spans="3:4">
      <c r="C6357" s="16"/>
      <c r="D6357" s="16"/>
    </row>
    <row r="6358" spans="3:4">
      <c r="C6358" s="16"/>
      <c r="D6358" s="16"/>
    </row>
    <row r="6359" spans="3:4">
      <c r="C6359" s="16"/>
      <c r="D6359" s="16"/>
    </row>
    <row r="6360" spans="3:4">
      <c r="C6360" s="16"/>
      <c r="D6360" s="16"/>
    </row>
    <row r="6361" spans="3:4">
      <c r="C6361" s="16"/>
      <c r="D6361" s="16"/>
    </row>
    <row r="6362" spans="3:4">
      <c r="C6362" s="16"/>
      <c r="D6362" s="16"/>
    </row>
    <row r="6363" spans="3:4">
      <c r="C6363" s="16"/>
      <c r="D6363" s="16"/>
    </row>
    <row r="6364" spans="3:4">
      <c r="C6364" s="16"/>
      <c r="D6364" s="16"/>
    </row>
    <row r="6365" spans="3:4">
      <c r="C6365" s="16"/>
      <c r="D6365" s="16"/>
    </row>
    <row r="6366" spans="3:4">
      <c r="C6366" s="16"/>
      <c r="D6366" s="16"/>
    </row>
    <row r="6367" spans="3:4">
      <c r="C6367" s="16"/>
      <c r="D6367" s="16"/>
    </row>
    <row r="6368" spans="3:4">
      <c r="C6368" s="16"/>
      <c r="D6368" s="16"/>
    </row>
    <row r="6369" spans="3:4">
      <c r="C6369" s="16"/>
      <c r="D6369" s="16"/>
    </row>
    <row r="6370" spans="3:4">
      <c r="C6370" s="16"/>
      <c r="D6370" s="16"/>
    </row>
    <row r="6371" spans="3:4">
      <c r="C6371" s="16"/>
      <c r="D6371" s="16"/>
    </row>
    <row r="6372" spans="3:4">
      <c r="C6372" s="16"/>
      <c r="D6372" s="16"/>
    </row>
    <row r="6373" spans="3:4">
      <c r="C6373" s="16"/>
      <c r="D6373" s="16"/>
    </row>
    <row r="6374" spans="3:4">
      <c r="C6374" s="16"/>
      <c r="D6374" s="16"/>
    </row>
    <row r="6375" spans="3:4">
      <c r="C6375" s="16"/>
      <c r="D6375" s="16"/>
    </row>
    <row r="6376" spans="3:4">
      <c r="C6376" s="16"/>
      <c r="D6376" s="16"/>
    </row>
    <row r="6377" spans="3:4">
      <c r="C6377" s="16"/>
      <c r="D6377" s="16"/>
    </row>
    <row r="6378" spans="3:4">
      <c r="C6378" s="16"/>
      <c r="D6378" s="16"/>
    </row>
    <row r="6379" spans="3:4">
      <c r="C6379" s="16"/>
      <c r="D6379" s="16"/>
    </row>
    <row r="6380" spans="3:4">
      <c r="C6380" s="16"/>
      <c r="D6380" s="16"/>
    </row>
    <row r="6381" spans="3:4">
      <c r="C6381" s="16"/>
      <c r="D6381" s="16"/>
    </row>
    <row r="6382" spans="3:4">
      <c r="C6382" s="16"/>
      <c r="D6382" s="16"/>
    </row>
    <row r="6383" spans="3:4">
      <c r="C6383" s="16"/>
      <c r="D6383" s="16"/>
    </row>
    <row r="6384" spans="3:4">
      <c r="C6384" s="16"/>
      <c r="D6384" s="16"/>
    </row>
    <row r="6385" spans="3:4">
      <c r="C6385" s="16"/>
      <c r="D6385" s="16"/>
    </row>
    <row r="6386" spans="3:4">
      <c r="C6386" s="16"/>
      <c r="D6386" s="16"/>
    </row>
    <row r="6387" spans="3:4">
      <c r="C6387" s="16"/>
      <c r="D6387" s="16"/>
    </row>
    <row r="6388" spans="3:4">
      <c r="C6388" s="16"/>
      <c r="D6388" s="16"/>
    </row>
    <row r="6389" spans="3:4">
      <c r="C6389" s="16"/>
      <c r="D6389" s="16"/>
    </row>
    <row r="6390" spans="3:4">
      <c r="C6390" s="16"/>
      <c r="D6390" s="16"/>
    </row>
    <row r="6391" spans="3:4">
      <c r="C6391" s="16"/>
      <c r="D6391" s="16"/>
    </row>
    <row r="6392" spans="3:4">
      <c r="C6392" s="16"/>
      <c r="D6392" s="16"/>
    </row>
    <row r="6393" spans="3:4">
      <c r="C6393" s="16"/>
      <c r="D6393" s="16"/>
    </row>
    <row r="6394" spans="3:4">
      <c r="C6394" s="16"/>
      <c r="D6394" s="16"/>
    </row>
    <row r="6395" spans="3:4">
      <c r="C6395" s="16"/>
      <c r="D6395" s="16"/>
    </row>
    <row r="6396" spans="3:4">
      <c r="C6396" s="16"/>
      <c r="D6396" s="16"/>
    </row>
    <row r="6397" spans="3:4">
      <c r="C6397" s="16"/>
      <c r="D6397" s="16"/>
    </row>
    <row r="6398" spans="3:4">
      <c r="C6398" s="16"/>
      <c r="D6398" s="16"/>
    </row>
    <row r="6399" spans="3:4">
      <c r="C6399" s="16"/>
      <c r="D6399" s="16"/>
    </row>
    <row r="6400" spans="3:4">
      <c r="C6400" s="16"/>
      <c r="D6400" s="16"/>
    </row>
    <row r="6401" spans="3:4">
      <c r="C6401" s="16"/>
      <c r="D6401" s="16"/>
    </row>
    <row r="6402" spans="3:4">
      <c r="C6402" s="16"/>
      <c r="D6402" s="16"/>
    </row>
    <row r="6403" spans="3:4">
      <c r="C6403" s="16"/>
      <c r="D6403" s="16"/>
    </row>
    <row r="6404" spans="3:4">
      <c r="C6404" s="16"/>
      <c r="D6404" s="16"/>
    </row>
    <row r="6405" spans="3:4">
      <c r="C6405" s="16"/>
      <c r="D6405" s="16"/>
    </row>
    <row r="6406" spans="3:4">
      <c r="C6406" s="16"/>
      <c r="D6406" s="16"/>
    </row>
    <row r="6407" spans="3:4">
      <c r="C6407" s="16"/>
      <c r="D6407" s="16"/>
    </row>
    <row r="6408" spans="3:4">
      <c r="C6408" s="16"/>
      <c r="D6408" s="16"/>
    </row>
    <row r="6409" spans="3:4">
      <c r="C6409" s="16"/>
      <c r="D6409" s="16"/>
    </row>
    <row r="6410" spans="3:4">
      <c r="C6410" s="16"/>
      <c r="D6410" s="16"/>
    </row>
    <row r="6411" spans="3:4">
      <c r="C6411" s="16"/>
      <c r="D6411" s="16"/>
    </row>
    <row r="6412" spans="3:4">
      <c r="C6412" s="16"/>
      <c r="D6412" s="16"/>
    </row>
    <row r="6413" spans="3:4">
      <c r="C6413" s="16"/>
      <c r="D6413" s="16"/>
    </row>
    <row r="6414" spans="3:4">
      <c r="C6414" s="16"/>
      <c r="D6414" s="16"/>
    </row>
    <row r="6415" spans="3:4">
      <c r="C6415" s="16"/>
      <c r="D6415" s="16"/>
    </row>
    <row r="6416" spans="3:4">
      <c r="C6416" s="16"/>
      <c r="D6416" s="16"/>
    </row>
    <row r="6417" spans="3:4">
      <c r="C6417" s="16"/>
      <c r="D6417" s="16"/>
    </row>
    <row r="6418" spans="3:4">
      <c r="C6418" s="16"/>
      <c r="D6418" s="16"/>
    </row>
    <row r="6419" spans="3:4">
      <c r="C6419" s="16"/>
      <c r="D6419" s="16"/>
    </row>
    <row r="6420" spans="3:4">
      <c r="C6420" s="16"/>
      <c r="D6420" s="16"/>
    </row>
    <row r="6421" spans="3:4">
      <c r="C6421" s="16"/>
      <c r="D6421" s="16"/>
    </row>
    <row r="6422" spans="3:4">
      <c r="C6422" s="16"/>
      <c r="D6422" s="16"/>
    </row>
    <row r="6423" spans="3:4">
      <c r="C6423" s="16"/>
      <c r="D6423" s="16"/>
    </row>
    <row r="6424" spans="3:4">
      <c r="C6424" s="16"/>
      <c r="D6424" s="16"/>
    </row>
    <row r="6425" spans="3:4">
      <c r="C6425" s="16"/>
      <c r="D6425" s="16"/>
    </row>
    <row r="6426" spans="3:4">
      <c r="C6426" s="16"/>
      <c r="D6426" s="16"/>
    </row>
    <row r="6427" spans="3:4">
      <c r="C6427" s="16"/>
      <c r="D6427" s="16"/>
    </row>
    <row r="6428" spans="3:4">
      <c r="C6428" s="16"/>
      <c r="D6428" s="16"/>
    </row>
    <row r="6429" spans="3:4">
      <c r="C6429" s="16"/>
      <c r="D6429" s="16"/>
    </row>
    <row r="6430" spans="3:4">
      <c r="C6430" s="16"/>
      <c r="D6430" s="16"/>
    </row>
    <row r="6431" spans="3:4">
      <c r="C6431" s="16"/>
      <c r="D6431" s="16"/>
    </row>
    <row r="6432" spans="3:4">
      <c r="C6432" s="16"/>
      <c r="D6432" s="16"/>
    </row>
    <row r="6433" spans="3:4">
      <c r="C6433" s="16"/>
      <c r="D6433" s="16"/>
    </row>
    <row r="6434" spans="3:4">
      <c r="C6434" s="16"/>
      <c r="D6434" s="16"/>
    </row>
    <row r="6435" spans="3:4">
      <c r="C6435" s="16"/>
      <c r="D6435" s="16"/>
    </row>
    <row r="6436" spans="3:4">
      <c r="C6436" s="16"/>
      <c r="D6436" s="16"/>
    </row>
    <row r="6437" spans="3:4">
      <c r="C6437" s="16"/>
      <c r="D6437" s="16"/>
    </row>
    <row r="6438" spans="3:4">
      <c r="C6438" s="16"/>
      <c r="D6438" s="16"/>
    </row>
    <row r="6439" spans="3:4">
      <c r="C6439" s="16"/>
      <c r="D6439" s="16"/>
    </row>
    <row r="6440" spans="3:4">
      <c r="C6440" s="16"/>
      <c r="D6440" s="16"/>
    </row>
    <row r="6441" spans="3:4">
      <c r="C6441" s="16"/>
      <c r="D6441" s="16"/>
    </row>
    <row r="6442" spans="3:4">
      <c r="C6442" s="16"/>
      <c r="D6442" s="16"/>
    </row>
    <row r="6443" spans="3:4">
      <c r="C6443" s="16"/>
      <c r="D6443" s="16"/>
    </row>
    <row r="6444" spans="3:4">
      <c r="C6444" s="16"/>
      <c r="D6444" s="16"/>
    </row>
    <row r="6445" spans="3:4">
      <c r="C6445" s="16"/>
      <c r="D6445" s="16"/>
    </row>
    <row r="6446" spans="3:4">
      <c r="C6446" s="16"/>
      <c r="D6446" s="16"/>
    </row>
    <row r="6447" spans="3:4">
      <c r="C6447" s="16"/>
      <c r="D6447" s="16"/>
    </row>
    <row r="6448" spans="3:4">
      <c r="C6448" s="16"/>
      <c r="D6448" s="16"/>
    </row>
    <row r="6449" spans="3:4">
      <c r="C6449" s="16"/>
      <c r="D6449" s="16"/>
    </row>
    <row r="6450" spans="3:4">
      <c r="C6450" s="16"/>
      <c r="D6450" s="16"/>
    </row>
    <row r="6451" spans="3:4">
      <c r="C6451" s="16"/>
      <c r="D6451" s="16"/>
    </row>
    <row r="6452" spans="3:4">
      <c r="C6452" s="16"/>
      <c r="D6452" s="16"/>
    </row>
    <row r="6453" spans="3:4">
      <c r="C6453" s="16"/>
      <c r="D6453" s="16"/>
    </row>
    <row r="6454" spans="3:4">
      <c r="C6454" s="16"/>
      <c r="D6454" s="16"/>
    </row>
    <row r="6455" spans="3:4">
      <c r="C6455" s="16"/>
      <c r="D6455" s="16"/>
    </row>
    <row r="6456" spans="3:4">
      <c r="C6456" s="16"/>
      <c r="D6456" s="16"/>
    </row>
    <row r="6457" spans="3:4">
      <c r="C6457" s="16"/>
      <c r="D6457" s="16"/>
    </row>
    <row r="6458" spans="3:4">
      <c r="C6458" s="16"/>
      <c r="D6458" s="16"/>
    </row>
    <row r="6459" spans="3:4">
      <c r="C6459" s="16"/>
      <c r="D6459" s="16"/>
    </row>
    <row r="6460" spans="3:4">
      <c r="C6460" s="16"/>
      <c r="D6460" s="16"/>
    </row>
    <row r="6461" spans="3:4">
      <c r="C6461" s="16"/>
      <c r="D6461" s="16"/>
    </row>
    <row r="6462" spans="3:4">
      <c r="C6462" s="16"/>
      <c r="D6462" s="16"/>
    </row>
    <row r="6463" spans="3:4">
      <c r="C6463" s="16"/>
      <c r="D6463" s="16"/>
    </row>
    <row r="6464" spans="3:4">
      <c r="C6464" s="16"/>
      <c r="D6464" s="16"/>
    </row>
    <row r="6465" spans="3:4">
      <c r="C6465" s="16"/>
      <c r="D6465" s="16"/>
    </row>
    <row r="6466" spans="3:4">
      <c r="C6466" s="16"/>
      <c r="D6466" s="16"/>
    </row>
    <row r="6467" spans="3:4">
      <c r="C6467" s="16"/>
      <c r="D6467" s="16"/>
    </row>
    <row r="6468" spans="3:4">
      <c r="C6468" s="16"/>
      <c r="D6468" s="16"/>
    </row>
    <row r="6469" spans="3:4">
      <c r="C6469" s="16"/>
      <c r="D6469" s="16"/>
    </row>
    <row r="6470" spans="3:4">
      <c r="C6470" s="16"/>
      <c r="D6470" s="16"/>
    </row>
    <row r="6471" spans="3:4">
      <c r="C6471" s="16"/>
      <c r="D6471" s="16"/>
    </row>
    <row r="6472" spans="3:4">
      <c r="C6472" s="16"/>
      <c r="D6472" s="16"/>
    </row>
    <row r="6473" spans="3:4">
      <c r="C6473" s="16"/>
      <c r="D6473" s="16"/>
    </row>
    <row r="6474" spans="3:4">
      <c r="C6474" s="16"/>
      <c r="D6474" s="16"/>
    </row>
    <row r="6475" spans="3:4">
      <c r="C6475" s="16"/>
      <c r="D6475" s="16"/>
    </row>
    <row r="6476" spans="3:4">
      <c r="C6476" s="16"/>
      <c r="D6476" s="16"/>
    </row>
    <row r="6477" spans="3:4">
      <c r="C6477" s="16"/>
      <c r="D6477" s="16"/>
    </row>
    <row r="6478" spans="3:4">
      <c r="C6478" s="16"/>
      <c r="D6478" s="16"/>
    </row>
    <row r="6479" spans="3:4">
      <c r="C6479" s="16"/>
      <c r="D6479" s="16"/>
    </row>
    <row r="6480" spans="3:4">
      <c r="C6480" s="16"/>
      <c r="D6480" s="16"/>
    </row>
    <row r="6481" spans="3:4">
      <c r="C6481" s="16"/>
      <c r="D6481" s="16"/>
    </row>
    <row r="6482" spans="3:4">
      <c r="C6482" s="16"/>
      <c r="D6482" s="16"/>
    </row>
    <row r="6483" spans="3:4">
      <c r="C6483" s="16"/>
      <c r="D6483" s="16"/>
    </row>
    <row r="6484" spans="3:4">
      <c r="C6484" s="16"/>
      <c r="D6484" s="16"/>
    </row>
    <row r="6485" spans="3:4">
      <c r="C6485" s="16"/>
      <c r="D6485" s="16"/>
    </row>
    <row r="6486" spans="3:4">
      <c r="C6486" s="16"/>
      <c r="D6486" s="16"/>
    </row>
    <row r="6487" spans="3:4">
      <c r="C6487" s="16"/>
      <c r="D6487" s="16"/>
    </row>
    <row r="6488" spans="3:4">
      <c r="C6488" s="16"/>
      <c r="D6488" s="16"/>
    </row>
    <row r="6489" spans="3:4">
      <c r="C6489" s="16"/>
      <c r="D6489" s="16"/>
    </row>
    <row r="6490" spans="3:4">
      <c r="C6490" s="16"/>
      <c r="D6490" s="16"/>
    </row>
    <row r="6491" spans="3:4">
      <c r="C6491" s="16"/>
      <c r="D6491" s="16"/>
    </row>
    <row r="6492" spans="3:4">
      <c r="C6492" s="16"/>
      <c r="D6492" s="16"/>
    </row>
    <row r="6493" spans="3:4">
      <c r="C6493" s="16"/>
      <c r="D6493" s="16"/>
    </row>
    <row r="6494" spans="3:4">
      <c r="C6494" s="16"/>
      <c r="D6494" s="16"/>
    </row>
    <row r="6495" spans="3:4">
      <c r="C6495" s="16"/>
      <c r="D6495" s="16"/>
    </row>
    <row r="6496" spans="3:4">
      <c r="C6496" s="16"/>
      <c r="D6496" s="16"/>
    </row>
    <row r="6497" spans="3:4">
      <c r="C6497" s="16"/>
      <c r="D6497" s="16"/>
    </row>
    <row r="6498" spans="3:4">
      <c r="C6498" s="16"/>
      <c r="D6498" s="16"/>
    </row>
    <row r="6499" spans="3:4">
      <c r="C6499" s="16"/>
      <c r="D6499" s="16"/>
    </row>
    <row r="6500" spans="3:4">
      <c r="C6500" s="16"/>
      <c r="D6500" s="16"/>
    </row>
    <row r="6501" spans="3:4">
      <c r="C6501" s="16"/>
      <c r="D6501" s="16"/>
    </row>
    <row r="6502" spans="3:4">
      <c r="C6502" s="16"/>
      <c r="D6502" s="16"/>
    </row>
    <row r="6503" spans="3:4">
      <c r="C6503" s="16"/>
      <c r="D6503" s="16"/>
    </row>
    <row r="6504" spans="3:4">
      <c r="C6504" s="16"/>
      <c r="D6504" s="16"/>
    </row>
    <row r="6505" spans="3:4">
      <c r="C6505" s="16"/>
      <c r="D6505" s="16"/>
    </row>
    <row r="6506" spans="3:4">
      <c r="C6506" s="16"/>
      <c r="D6506" s="16"/>
    </row>
    <row r="6507" spans="3:4">
      <c r="C6507" s="16"/>
      <c r="D6507" s="16"/>
    </row>
    <row r="6508" spans="3:4">
      <c r="C6508" s="16"/>
      <c r="D6508" s="16"/>
    </row>
    <row r="6509" spans="3:4">
      <c r="C6509" s="16"/>
      <c r="D6509" s="16"/>
    </row>
    <row r="6510" spans="3:4">
      <c r="C6510" s="16"/>
      <c r="D6510" s="16"/>
    </row>
    <row r="6511" spans="3:4">
      <c r="C6511" s="16"/>
      <c r="D6511" s="16"/>
    </row>
    <row r="6512" spans="3:4">
      <c r="C6512" s="16"/>
      <c r="D6512" s="16"/>
    </row>
    <row r="6513" spans="3:4">
      <c r="C6513" s="16"/>
      <c r="D6513" s="16"/>
    </row>
    <row r="6514" spans="3:4">
      <c r="C6514" s="16"/>
      <c r="D6514" s="16"/>
    </row>
    <row r="6515" spans="3:4">
      <c r="C6515" s="16"/>
      <c r="D6515" s="16"/>
    </row>
    <row r="6516" spans="3:4">
      <c r="C6516" s="16"/>
      <c r="D6516" s="16"/>
    </row>
    <row r="6517" spans="3:4">
      <c r="C6517" s="16"/>
      <c r="D6517" s="16"/>
    </row>
    <row r="6518" spans="3:4">
      <c r="C6518" s="16"/>
      <c r="D6518" s="16"/>
    </row>
    <row r="6519" spans="3:4">
      <c r="C6519" s="16"/>
      <c r="D6519" s="16"/>
    </row>
    <row r="6520" spans="3:4">
      <c r="C6520" s="16"/>
      <c r="D6520" s="16"/>
    </row>
    <row r="6521" spans="3:4">
      <c r="C6521" s="16"/>
      <c r="D6521" s="16"/>
    </row>
    <row r="6522" spans="3:4">
      <c r="C6522" s="16"/>
      <c r="D6522" s="16"/>
    </row>
    <row r="6523" spans="3:4">
      <c r="C6523" s="16"/>
      <c r="D6523" s="16"/>
    </row>
    <row r="6524" spans="3:4">
      <c r="C6524" s="16"/>
      <c r="D6524" s="16"/>
    </row>
    <row r="6525" spans="3:4">
      <c r="C6525" s="16"/>
      <c r="D6525" s="16"/>
    </row>
    <row r="6526" spans="3:4">
      <c r="C6526" s="16"/>
      <c r="D6526" s="16"/>
    </row>
    <row r="6527" spans="3:4">
      <c r="C6527" s="16"/>
      <c r="D6527" s="16"/>
    </row>
    <row r="6528" spans="3:4">
      <c r="C6528" s="16"/>
      <c r="D6528" s="16"/>
    </row>
    <row r="6529" spans="3:4">
      <c r="C6529" s="16"/>
      <c r="D6529" s="16"/>
    </row>
    <row r="6530" spans="3:4">
      <c r="C6530" s="16"/>
      <c r="D6530" s="16"/>
    </row>
    <row r="6531" spans="3:4">
      <c r="C6531" s="16"/>
      <c r="D6531" s="16"/>
    </row>
    <row r="6532" spans="3:4">
      <c r="C6532" s="16"/>
      <c r="D6532" s="16"/>
    </row>
    <row r="6533" spans="3:4">
      <c r="C6533" s="16"/>
      <c r="D6533" s="16"/>
    </row>
    <row r="6534" spans="3:4">
      <c r="C6534" s="16"/>
      <c r="D6534" s="16"/>
    </row>
    <row r="6535" spans="3:4">
      <c r="C6535" s="16"/>
      <c r="D6535" s="16"/>
    </row>
    <row r="6536" spans="3:4">
      <c r="C6536" s="16"/>
      <c r="D6536" s="16"/>
    </row>
    <row r="6537" spans="3:4">
      <c r="C6537" s="16"/>
      <c r="D6537" s="16"/>
    </row>
    <row r="6538" spans="3:4">
      <c r="C6538" s="16"/>
      <c r="D6538" s="16"/>
    </row>
    <row r="6539" spans="3:4">
      <c r="C6539" s="16"/>
      <c r="D6539" s="16"/>
    </row>
    <row r="6540" spans="3:4">
      <c r="C6540" s="16"/>
      <c r="D6540" s="16"/>
    </row>
    <row r="6541" spans="3:4">
      <c r="C6541" s="16"/>
      <c r="D6541" s="16"/>
    </row>
    <row r="6542" spans="3:4">
      <c r="C6542" s="16"/>
      <c r="D6542" s="16"/>
    </row>
    <row r="6543" spans="3:4">
      <c r="C6543" s="16"/>
      <c r="D6543" s="16"/>
    </row>
    <row r="6544" spans="3:4">
      <c r="C6544" s="16"/>
      <c r="D6544" s="16"/>
    </row>
    <row r="6545" spans="3:4">
      <c r="C6545" s="16"/>
      <c r="D6545" s="16"/>
    </row>
    <row r="6546" spans="3:4">
      <c r="C6546" s="16"/>
      <c r="D6546" s="16"/>
    </row>
    <row r="6547" spans="3:4">
      <c r="C6547" s="16"/>
      <c r="D6547" s="16"/>
    </row>
    <row r="6548" spans="3:4">
      <c r="C6548" s="16"/>
      <c r="D6548" s="16"/>
    </row>
    <row r="6549" spans="3:4">
      <c r="C6549" s="16"/>
      <c r="D6549" s="16"/>
    </row>
    <row r="6550" spans="3:4">
      <c r="C6550" s="16"/>
      <c r="D6550" s="16"/>
    </row>
    <row r="6551" spans="3:4">
      <c r="C6551" s="16"/>
      <c r="D6551" s="16"/>
    </row>
    <row r="6552" spans="3:4">
      <c r="C6552" s="16"/>
      <c r="D6552" s="16"/>
    </row>
    <row r="6553" spans="3:4">
      <c r="C6553" s="16"/>
      <c r="D6553" s="16"/>
    </row>
    <row r="6554" spans="3:4">
      <c r="C6554" s="16"/>
      <c r="D6554" s="16"/>
    </row>
    <row r="6555" spans="3:4">
      <c r="C6555" s="16"/>
      <c r="D6555" s="16"/>
    </row>
    <row r="6556" spans="3:4">
      <c r="C6556" s="16"/>
      <c r="D6556" s="16"/>
    </row>
    <row r="6557" spans="3:4">
      <c r="C6557" s="16"/>
      <c r="D6557" s="16"/>
    </row>
    <row r="6558" spans="3:4">
      <c r="C6558" s="16"/>
      <c r="D6558" s="16"/>
    </row>
    <row r="6559" spans="3:4">
      <c r="C6559" s="16"/>
      <c r="D6559" s="16"/>
    </row>
    <row r="6560" spans="3:4">
      <c r="C6560" s="16"/>
      <c r="D6560" s="16"/>
    </row>
    <row r="6561" spans="3:4">
      <c r="C6561" s="16"/>
      <c r="D6561" s="16"/>
    </row>
    <row r="6562" spans="3:4">
      <c r="C6562" s="16"/>
      <c r="D6562" s="16"/>
    </row>
    <row r="6563" spans="3:4">
      <c r="C6563" s="16"/>
      <c r="D6563" s="16"/>
    </row>
    <row r="6564" spans="3:4">
      <c r="C6564" s="16"/>
      <c r="D6564" s="16"/>
    </row>
    <row r="6565" spans="3:4">
      <c r="C6565" s="16"/>
      <c r="D6565" s="16"/>
    </row>
    <row r="6566" spans="3:4">
      <c r="C6566" s="16"/>
      <c r="D6566" s="16"/>
    </row>
    <row r="6567" spans="3:4">
      <c r="C6567" s="16"/>
      <c r="D6567" s="16"/>
    </row>
    <row r="6568" spans="3:4">
      <c r="C6568" s="16"/>
      <c r="D6568" s="16"/>
    </row>
    <row r="6569" spans="3:4">
      <c r="C6569" s="16"/>
      <c r="D6569" s="16"/>
    </row>
    <row r="6570" spans="3:4">
      <c r="C6570" s="16"/>
      <c r="D6570" s="16"/>
    </row>
    <row r="6571" spans="3:4">
      <c r="C6571" s="16"/>
      <c r="D6571" s="16"/>
    </row>
    <row r="6572" spans="3:4">
      <c r="C6572" s="16"/>
      <c r="D6572" s="16"/>
    </row>
    <row r="6573" spans="3:4">
      <c r="C6573" s="16"/>
      <c r="D6573" s="16"/>
    </row>
    <row r="6574" spans="3:4">
      <c r="C6574" s="16"/>
      <c r="D6574" s="16"/>
    </row>
    <row r="6575" spans="3:4">
      <c r="C6575" s="16"/>
      <c r="D6575" s="16"/>
    </row>
    <row r="6576" spans="3:4">
      <c r="C6576" s="16"/>
      <c r="D6576" s="16"/>
    </row>
    <row r="6577" spans="3:4">
      <c r="C6577" s="16"/>
      <c r="D6577" s="16"/>
    </row>
    <row r="6578" spans="3:4">
      <c r="C6578" s="16"/>
      <c r="D6578" s="16"/>
    </row>
    <row r="6579" spans="3:4">
      <c r="C6579" s="16"/>
      <c r="D6579" s="16"/>
    </row>
    <row r="6580" spans="3:4">
      <c r="C6580" s="16"/>
      <c r="D6580" s="16"/>
    </row>
    <row r="6581" spans="3:4">
      <c r="C6581" s="16"/>
      <c r="D6581" s="16"/>
    </row>
    <row r="6582" spans="3:4">
      <c r="C6582" s="16"/>
      <c r="D6582" s="16"/>
    </row>
    <row r="6583" spans="3:4">
      <c r="C6583" s="16"/>
      <c r="D6583" s="16"/>
    </row>
    <row r="6584" spans="3:4">
      <c r="C6584" s="16"/>
      <c r="D6584" s="16"/>
    </row>
    <row r="6585" spans="3:4">
      <c r="C6585" s="16"/>
      <c r="D6585" s="16"/>
    </row>
    <row r="6586" spans="3:4">
      <c r="C6586" s="16"/>
      <c r="D6586" s="16"/>
    </row>
    <row r="6587" spans="3:4">
      <c r="C6587" s="16"/>
      <c r="D6587" s="16"/>
    </row>
    <row r="6588" spans="3:4">
      <c r="C6588" s="16"/>
      <c r="D6588" s="16"/>
    </row>
    <row r="6589" spans="3:4">
      <c r="C6589" s="16"/>
      <c r="D6589" s="16"/>
    </row>
    <row r="6590" spans="3:4">
      <c r="C6590" s="16"/>
      <c r="D6590" s="16"/>
    </row>
    <row r="6591" spans="3:4">
      <c r="C6591" s="16"/>
      <c r="D6591" s="16"/>
    </row>
    <row r="6592" spans="3:4">
      <c r="C6592" s="16"/>
      <c r="D6592" s="16"/>
    </row>
    <row r="6593" spans="3:4">
      <c r="C6593" s="16"/>
      <c r="D6593" s="16"/>
    </row>
    <row r="6594" spans="3:4">
      <c r="C6594" s="16"/>
      <c r="D6594" s="16"/>
    </row>
    <row r="6595" spans="3:4">
      <c r="C6595" s="16"/>
      <c r="D6595" s="16"/>
    </row>
    <row r="6596" spans="3:4">
      <c r="C6596" s="16"/>
      <c r="D6596" s="16"/>
    </row>
    <row r="6597" spans="3:4">
      <c r="C6597" s="16"/>
      <c r="D6597" s="16"/>
    </row>
    <row r="6598" spans="3:4">
      <c r="C6598" s="16"/>
      <c r="D6598" s="16"/>
    </row>
    <row r="6599" spans="3:4">
      <c r="C6599" s="16"/>
      <c r="D6599" s="16"/>
    </row>
    <row r="6600" spans="3:4">
      <c r="C6600" s="16"/>
      <c r="D6600" s="16"/>
    </row>
    <row r="6601" spans="3:4">
      <c r="C6601" s="16"/>
      <c r="D6601" s="16"/>
    </row>
    <row r="6602" spans="3:4">
      <c r="C6602" s="16"/>
      <c r="D6602" s="16"/>
    </row>
    <row r="6603" spans="3:4">
      <c r="C6603" s="16"/>
      <c r="D6603" s="16"/>
    </row>
    <row r="6604" spans="3:4">
      <c r="C6604" s="16"/>
      <c r="D6604" s="16"/>
    </row>
    <row r="6605" spans="3:4">
      <c r="C6605" s="16"/>
      <c r="D6605" s="16"/>
    </row>
    <row r="6606" spans="3:4">
      <c r="C6606" s="16"/>
      <c r="D6606" s="16"/>
    </row>
    <row r="6607" spans="3:4">
      <c r="C6607" s="16"/>
      <c r="D6607" s="16"/>
    </row>
    <row r="6608" spans="3:4">
      <c r="C6608" s="16"/>
      <c r="D6608" s="16"/>
    </row>
    <row r="6609" spans="3:4">
      <c r="C6609" s="16"/>
      <c r="D6609" s="16"/>
    </row>
    <row r="6610" spans="3:4">
      <c r="C6610" s="16"/>
      <c r="D6610" s="16"/>
    </row>
    <row r="6611" spans="3:4">
      <c r="C6611" s="16"/>
      <c r="D6611" s="16"/>
    </row>
    <row r="6612" spans="3:4">
      <c r="C6612" s="16"/>
      <c r="D6612" s="16"/>
    </row>
    <row r="6613" spans="3:4">
      <c r="C6613" s="16"/>
      <c r="D6613" s="16"/>
    </row>
    <row r="6614" spans="3:4">
      <c r="C6614" s="16"/>
      <c r="D6614" s="16"/>
    </row>
    <row r="6615" spans="3:4">
      <c r="C6615" s="16"/>
      <c r="D6615" s="16"/>
    </row>
    <row r="6616" spans="3:4">
      <c r="C6616" s="16"/>
      <c r="D6616" s="16"/>
    </row>
    <row r="6617" spans="3:4">
      <c r="C6617" s="16"/>
      <c r="D6617" s="16"/>
    </row>
    <row r="6618" spans="3:4">
      <c r="C6618" s="16"/>
      <c r="D6618" s="16"/>
    </row>
    <row r="6619" spans="3:4">
      <c r="C6619" s="16"/>
      <c r="D6619" s="16"/>
    </row>
    <row r="6620" spans="3:4">
      <c r="C6620" s="16"/>
      <c r="D6620" s="16"/>
    </row>
    <row r="6621" spans="3:4">
      <c r="C6621" s="16"/>
      <c r="D6621" s="16"/>
    </row>
    <row r="6622" spans="3:4">
      <c r="C6622" s="16"/>
      <c r="D6622" s="16"/>
    </row>
    <row r="6623" spans="3:4">
      <c r="C6623" s="16"/>
      <c r="D6623" s="16"/>
    </row>
    <row r="6624" spans="3:4">
      <c r="C6624" s="16"/>
      <c r="D6624" s="16"/>
    </row>
    <row r="6625" spans="3:4">
      <c r="C6625" s="16"/>
      <c r="D6625" s="16"/>
    </row>
    <row r="6626" spans="3:4">
      <c r="C6626" s="16"/>
      <c r="D6626" s="16"/>
    </row>
    <row r="6627" spans="3:4">
      <c r="C6627" s="16"/>
      <c r="D6627" s="16"/>
    </row>
    <row r="6628" spans="3:4">
      <c r="C6628" s="16"/>
      <c r="D6628" s="16"/>
    </row>
    <row r="6629" spans="3:4">
      <c r="C6629" s="16"/>
      <c r="D6629" s="16"/>
    </row>
    <row r="6630" spans="3:4">
      <c r="C6630" s="16"/>
      <c r="D6630" s="16"/>
    </row>
    <row r="6631" spans="3:4">
      <c r="C6631" s="16"/>
      <c r="D6631" s="16"/>
    </row>
    <row r="6632" spans="3:4">
      <c r="C6632" s="16"/>
      <c r="D6632" s="16"/>
    </row>
    <row r="6633" spans="3:4">
      <c r="C6633" s="16"/>
      <c r="D6633" s="16"/>
    </row>
    <row r="6634" spans="3:4">
      <c r="C6634" s="16"/>
      <c r="D6634" s="16"/>
    </row>
    <row r="6635" spans="3:4">
      <c r="C6635" s="16"/>
      <c r="D6635" s="16"/>
    </row>
    <row r="6636" spans="3:4">
      <c r="C6636" s="16"/>
      <c r="D6636" s="16"/>
    </row>
    <row r="6637" spans="3:4">
      <c r="C6637" s="16"/>
      <c r="D6637" s="16"/>
    </row>
    <row r="6638" spans="3:4">
      <c r="C6638" s="16"/>
      <c r="D6638" s="16"/>
    </row>
    <row r="6639" spans="3:4">
      <c r="C6639" s="16"/>
      <c r="D6639" s="16"/>
    </row>
    <row r="6640" spans="3:4">
      <c r="C6640" s="16"/>
      <c r="D6640" s="16"/>
    </row>
    <row r="6641" spans="3:4">
      <c r="C6641" s="16"/>
      <c r="D6641" s="16"/>
    </row>
    <row r="6642" spans="3:4">
      <c r="C6642" s="16"/>
      <c r="D6642" s="16"/>
    </row>
    <row r="6643" spans="3:4">
      <c r="C6643" s="16"/>
      <c r="D6643" s="16"/>
    </row>
    <row r="6644" spans="3:4">
      <c r="C6644" s="16"/>
      <c r="D6644" s="16"/>
    </row>
    <row r="6645" spans="3:4">
      <c r="C6645" s="16"/>
      <c r="D6645" s="16"/>
    </row>
    <row r="6646" spans="3:4">
      <c r="C6646" s="16"/>
      <c r="D6646" s="16"/>
    </row>
    <row r="6647" spans="3:4">
      <c r="C6647" s="16"/>
      <c r="D6647" s="16"/>
    </row>
    <row r="6648" spans="3:4">
      <c r="C6648" s="16"/>
      <c r="D6648" s="16"/>
    </row>
    <row r="6649" spans="3:4">
      <c r="C6649" s="16"/>
      <c r="D6649" s="16"/>
    </row>
    <row r="6650" spans="3:4">
      <c r="C6650" s="16"/>
      <c r="D6650" s="16"/>
    </row>
    <row r="6651" spans="3:4">
      <c r="C6651" s="16"/>
      <c r="D6651" s="16"/>
    </row>
    <row r="6652" spans="3:4">
      <c r="C6652" s="16"/>
      <c r="D6652" s="16"/>
    </row>
    <row r="6653" spans="3:4">
      <c r="C6653" s="16"/>
      <c r="D6653" s="16"/>
    </row>
    <row r="6654" spans="3:4">
      <c r="C6654" s="16"/>
      <c r="D6654" s="16"/>
    </row>
    <row r="6655" spans="3:4">
      <c r="C6655" s="16"/>
      <c r="D6655" s="16"/>
    </row>
    <row r="6656" spans="3:4">
      <c r="C6656" s="16"/>
      <c r="D6656" s="16"/>
    </row>
    <row r="6657" spans="3:4">
      <c r="C6657" s="16"/>
      <c r="D6657" s="16"/>
    </row>
    <row r="6658" spans="3:4">
      <c r="C6658" s="16"/>
      <c r="D6658" s="16"/>
    </row>
    <row r="6659" spans="3:4">
      <c r="C6659" s="16"/>
      <c r="D6659" s="16"/>
    </row>
    <row r="6660" spans="3:4">
      <c r="C6660" s="16"/>
      <c r="D6660" s="16"/>
    </row>
    <row r="6661" spans="3:4">
      <c r="C6661" s="16"/>
      <c r="D6661" s="16"/>
    </row>
    <row r="6662" spans="3:4">
      <c r="C6662" s="16"/>
      <c r="D6662" s="16"/>
    </row>
    <row r="6663" spans="3:4">
      <c r="C6663" s="16"/>
      <c r="D6663" s="16"/>
    </row>
    <row r="6664" spans="3:4">
      <c r="C6664" s="16"/>
      <c r="D6664" s="16"/>
    </row>
    <row r="6665" spans="3:4">
      <c r="C6665" s="16"/>
      <c r="D6665" s="16"/>
    </row>
    <row r="6666" spans="3:4">
      <c r="C6666" s="16"/>
      <c r="D6666" s="16"/>
    </row>
    <row r="6667" spans="3:4">
      <c r="C6667" s="16"/>
      <c r="D6667" s="16"/>
    </row>
    <row r="6668" spans="3:4">
      <c r="C6668" s="16"/>
      <c r="D6668" s="16"/>
    </row>
    <row r="6669" spans="3:4">
      <c r="C6669" s="16"/>
      <c r="D6669" s="16"/>
    </row>
    <row r="6670" spans="3:4">
      <c r="C6670" s="16"/>
      <c r="D6670" s="16"/>
    </row>
    <row r="6671" spans="3:4">
      <c r="C6671" s="16"/>
      <c r="D6671" s="16"/>
    </row>
    <row r="6672" spans="3:4">
      <c r="C6672" s="16"/>
      <c r="D6672" s="16"/>
    </row>
    <row r="6673" spans="3:4">
      <c r="C6673" s="16"/>
      <c r="D6673" s="16"/>
    </row>
    <row r="6674" spans="3:4">
      <c r="C6674" s="16"/>
      <c r="D6674" s="16"/>
    </row>
    <row r="6675" spans="3:4">
      <c r="C6675" s="16"/>
      <c r="D6675" s="16"/>
    </row>
    <row r="6676" spans="3:4">
      <c r="C6676" s="16"/>
      <c r="D6676" s="16"/>
    </row>
    <row r="6677" spans="3:4">
      <c r="C6677" s="16"/>
      <c r="D6677" s="16"/>
    </row>
    <row r="6678" spans="3:4">
      <c r="C6678" s="16"/>
      <c r="D6678" s="16"/>
    </row>
    <row r="6679" spans="3:4">
      <c r="C6679" s="16"/>
      <c r="D6679" s="16"/>
    </row>
    <row r="6680" spans="3:4">
      <c r="C6680" s="16"/>
      <c r="D6680" s="16"/>
    </row>
    <row r="6681" spans="3:4">
      <c r="C6681" s="16"/>
      <c r="D6681" s="16"/>
    </row>
    <row r="6682" spans="3:4">
      <c r="C6682" s="16"/>
      <c r="D6682" s="16"/>
    </row>
    <row r="6683" spans="3:4">
      <c r="C6683" s="16"/>
      <c r="D6683" s="16"/>
    </row>
    <row r="6684" spans="3:4">
      <c r="C6684" s="16"/>
      <c r="D6684" s="16"/>
    </row>
    <row r="6685" spans="3:4">
      <c r="C6685" s="16"/>
      <c r="D6685" s="16"/>
    </row>
    <row r="6686" spans="3:4">
      <c r="C6686" s="16"/>
      <c r="D6686" s="16"/>
    </row>
    <row r="6687" spans="3:4">
      <c r="C6687" s="16"/>
      <c r="D6687" s="16"/>
    </row>
    <row r="6688" spans="3:4">
      <c r="C6688" s="16"/>
      <c r="D6688" s="16"/>
    </row>
    <row r="6689" spans="3:4">
      <c r="C6689" s="16"/>
      <c r="D6689" s="16"/>
    </row>
    <row r="6690" spans="3:4">
      <c r="C6690" s="16"/>
      <c r="D6690" s="16"/>
    </row>
    <row r="6691" spans="3:4">
      <c r="C6691" s="16"/>
      <c r="D6691" s="16"/>
    </row>
    <row r="6692" spans="3:4">
      <c r="C6692" s="16"/>
      <c r="D6692" s="16"/>
    </row>
    <row r="6693" spans="3:4">
      <c r="C6693" s="16"/>
      <c r="D6693" s="16"/>
    </row>
    <row r="6694" spans="3:4">
      <c r="C6694" s="16"/>
      <c r="D6694" s="16"/>
    </row>
    <row r="6695" spans="3:4">
      <c r="C6695" s="16"/>
      <c r="D6695" s="16"/>
    </row>
    <row r="6696" spans="3:4">
      <c r="C6696" s="16"/>
      <c r="D6696" s="16"/>
    </row>
    <row r="6697" spans="3:4">
      <c r="C6697" s="16"/>
      <c r="D6697" s="16"/>
    </row>
    <row r="6698" spans="3:4">
      <c r="C6698" s="16"/>
      <c r="D6698" s="16"/>
    </row>
    <row r="6699" spans="3:4">
      <c r="C6699" s="16"/>
      <c r="D6699" s="16"/>
    </row>
    <row r="6700" spans="3:4">
      <c r="C6700" s="16"/>
      <c r="D6700" s="16"/>
    </row>
    <row r="6701" spans="3:4">
      <c r="C6701" s="16"/>
      <c r="D6701" s="16"/>
    </row>
    <row r="6702" spans="3:4">
      <c r="C6702" s="16"/>
      <c r="D6702" s="16"/>
    </row>
    <row r="6703" spans="3:4">
      <c r="C6703" s="16"/>
      <c r="D6703" s="16"/>
    </row>
    <row r="6704" spans="3:4">
      <c r="C6704" s="16"/>
      <c r="D6704" s="16"/>
    </row>
    <row r="6705" spans="3:4">
      <c r="C6705" s="16"/>
      <c r="D6705" s="16"/>
    </row>
    <row r="6706" spans="3:4">
      <c r="C6706" s="16"/>
      <c r="D6706" s="16"/>
    </row>
    <row r="6707" spans="3:4">
      <c r="C6707" s="16"/>
      <c r="D6707" s="16"/>
    </row>
    <row r="6708" spans="3:4">
      <c r="C6708" s="16"/>
      <c r="D6708" s="16"/>
    </row>
    <row r="6709" spans="3:4">
      <c r="C6709" s="16"/>
      <c r="D6709" s="16"/>
    </row>
    <row r="6710" spans="3:4">
      <c r="C6710" s="16"/>
      <c r="D6710" s="16"/>
    </row>
    <row r="6711" spans="3:4">
      <c r="C6711" s="16"/>
      <c r="D6711" s="16"/>
    </row>
    <row r="6712" spans="3:4">
      <c r="C6712" s="16"/>
      <c r="D6712" s="16"/>
    </row>
    <row r="6713" spans="3:4">
      <c r="C6713" s="16"/>
      <c r="D6713" s="16"/>
    </row>
    <row r="6714" spans="3:4">
      <c r="C6714" s="16"/>
      <c r="D6714" s="16"/>
    </row>
    <row r="6715" spans="3:4">
      <c r="C6715" s="16"/>
      <c r="D6715" s="16"/>
    </row>
    <row r="6716" spans="3:4">
      <c r="C6716" s="16"/>
      <c r="D6716" s="16"/>
    </row>
    <row r="6717" spans="3:4">
      <c r="C6717" s="16"/>
      <c r="D6717" s="16"/>
    </row>
    <row r="6718" spans="3:4">
      <c r="C6718" s="16"/>
      <c r="D6718" s="16"/>
    </row>
    <row r="6719" spans="3:4">
      <c r="C6719" s="16"/>
      <c r="D6719" s="16"/>
    </row>
    <row r="6720" spans="3:4">
      <c r="C6720" s="16"/>
      <c r="D6720" s="16"/>
    </row>
    <row r="6721" spans="3:4">
      <c r="C6721" s="16"/>
      <c r="D6721" s="16"/>
    </row>
    <row r="6722" spans="3:4">
      <c r="C6722" s="16"/>
      <c r="D6722" s="16"/>
    </row>
    <row r="6723" spans="3:4">
      <c r="C6723" s="16"/>
      <c r="D6723" s="16"/>
    </row>
    <row r="6724" spans="3:4">
      <c r="C6724" s="16"/>
      <c r="D6724" s="16"/>
    </row>
    <row r="6725" spans="3:4">
      <c r="C6725" s="16"/>
      <c r="D6725" s="16"/>
    </row>
    <row r="6726" spans="3:4">
      <c r="C6726" s="16"/>
      <c r="D6726" s="16"/>
    </row>
    <row r="6727" spans="3:4">
      <c r="C6727" s="16"/>
      <c r="D6727" s="16"/>
    </row>
    <row r="6728" spans="3:4">
      <c r="C6728" s="16"/>
      <c r="D6728" s="16"/>
    </row>
    <row r="6729" spans="3:4">
      <c r="C6729" s="16"/>
      <c r="D6729" s="16"/>
    </row>
    <row r="6730" spans="3:4">
      <c r="C6730" s="16"/>
      <c r="D6730" s="16"/>
    </row>
    <row r="6731" spans="3:4">
      <c r="C6731" s="16"/>
      <c r="D6731" s="16"/>
    </row>
    <row r="6732" spans="3:4">
      <c r="C6732" s="16"/>
      <c r="D6732" s="16"/>
    </row>
    <row r="6733" spans="3:4">
      <c r="C6733" s="16"/>
      <c r="D6733" s="16"/>
    </row>
    <row r="6734" spans="3:4">
      <c r="C6734" s="16"/>
      <c r="D6734" s="16"/>
    </row>
    <row r="6735" spans="3:4">
      <c r="C6735" s="16"/>
      <c r="D6735" s="16"/>
    </row>
    <row r="6736" spans="3:4">
      <c r="C6736" s="16"/>
      <c r="D6736" s="16"/>
    </row>
    <row r="6737" spans="3:4">
      <c r="C6737" s="16"/>
      <c r="D6737" s="16"/>
    </row>
    <row r="6738" spans="3:4">
      <c r="C6738" s="16"/>
      <c r="D6738" s="16"/>
    </row>
    <row r="6739" spans="3:4">
      <c r="C6739" s="16"/>
      <c r="D6739" s="16"/>
    </row>
    <row r="6740" spans="3:4">
      <c r="C6740" s="16"/>
      <c r="D6740" s="16"/>
    </row>
    <row r="6741" spans="3:4">
      <c r="C6741" s="16"/>
      <c r="D6741" s="16"/>
    </row>
    <row r="6742" spans="3:4">
      <c r="C6742" s="16"/>
      <c r="D6742" s="16"/>
    </row>
    <row r="6743" spans="3:4">
      <c r="C6743" s="16"/>
      <c r="D6743" s="16"/>
    </row>
    <row r="6744" spans="3:4">
      <c r="C6744" s="16"/>
      <c r="D6744" s="16"/>
    </row>
    <row r="6745" spans="3:4">
      <c r="C6745" s="16"/>
      <c r="D6745" s="16"/>
    </row>
    <row r="6746" spans="3:4">
      <c r="C6746" s="16"/>
      <c r="D6746" s="16"/>
    </row>
    <row r="6747" spans="3:4">
      <c r="C6747" s="16"/>
      <c r="D6747" s="16"/>
    </row>
    <row r="6748" spans="3:4">
      <c r="C6748" s="16"/>
      <c r="D6748" s="16"/>
    </row>
    <row r="6749" spans="3:4">
      <c r="C6749" s="16"/>
      <c r="D6749" s="16"/>
    </row>
    <row r="6750" spans="3:4">
      <c r="C6750" s="16"/>
      <c r="D6750" s="16"/>
    </row>
    <row r="6751" spans="3:4">
      <c r="C6751" s="16"/>
      <c r="D6751" s="16"/>
    </row>
    <row r="6752" spans="3:4">
      <c r="C6752" s="16"/>
      <c r="D6752" s="16"/>
    </row>
    <row r="6753" spans="3:4">
      <c r="C6753" s="16"/>
      <c r="D6753" s="16"/>
    </row>
    <row r="6754" spans="3:4">
      <c r="C6754" s="16"/>
      <c r="D6754" s="16"/>
    </row>
    <row r="6755" spans="3:4">
      <c r="C6755" s="16"/>
      <c r="D6755" s="16"/>
    </row>
    <row r="6756" spans="3:4">
      <c r="C6756" s="16"/>
      <c r="D6756" s="16"/>
    </row>
    <row r="6757" spans="3:4">
      <c r="C6757" s="16"/>
      <c r="D6757" s="16"/>
    </row>
    <row r="6758" spans="3:4">
      <c r="C6758" s="16"/>
      <c r="D6758" s="16"/>
    </row>
    <row r="6759" spans="3:4">
      <c r="C6759" s="16"/>
      <c r="D6759" s="16"/>
    </row>
    <row r="6760" spans="3:4">
      <c r="C6760" s="16"/>
      <c r="D6760" s="16"/>
    </row>
    <row r="6761" spans="3:4">
      <c r="C6761" s="16"/>
      <c r="D6761" s="16"/>
    </row>
    <row r="6762" spans="3:4">
      <c r="C6762" s="16"/>
      <c r="D6762" s="16"/>
    </row>
    <row r="6763" spans="3:4">
      <c r="C6763" s="16"/>
      <c r="D6763" s="16"/>
    </row>
    <row r="6764" spans="3:4">
      <c r="C6764" s="16"/>
      <c r="D6764" s="16"/>
    </row>
    <row r="6765" spans="3:4">
      <c r="C6765" s="16"/>
      <c r="D6765" s="16"/>
    </row>
    <row r="6766" spans="3:4">
      <c r="C6766" s="16"/>
      <c r="D6766" s="16"/>
    </row>
    <row r="6767" spans="3:4">
      <c r="C6767" s="16"/>
      <c r="D6767" s="16"/>
    </row>
    <row r="6768" spans="3:4">
      <c r="C6768" s="16"/>
      <c r="D6768" s="16"/>
    </row>
    <row r="6769" spans="3:4">
      <c r="C6769" s="16"/>
      <c r="D6769" s="16"/>
    </row>
    <row r="6770" spans="3:4">
      <c r="C6770" s="16"/>
      <c r="D6770" s="16"/>
    </row>
    <row r="6771" spans="3:4">
      <c r="C6771" s="16"/>
      <c r="D6771" s="16"/>
    </row>
    <row r="6772" spans="3:4">
      <c r="C6772" s="16"/>
      <c r="D6772" s="16"/>
    </row>
    <row r="6773" spans="3:4">
      <c r="C6773" s="16"/>
      <c r="D6773" s="16"/>
    </row>
    <row r="6774" spans="3:4">
      <c r="C6774" s="16"/>
      <c r="D6774" s="16"/>
    </row>
    <row r="6775" spans="3:4">
      <c r="C6775" s="16"/>
      <c r="D6775" s="16"/>
    </row>
    <row r="6776" spans="3:4">
      <c r="C6776" s="16"/>
      <c r="D6776" s="16"/>
    </row>
    <row r="6777" spans="3:4">
      <c r="C6777" s="16"/>
      <c r="D6777" s="16"/>
    </row>
    <row r="6778" spans="3:4">
      <c r="C6778" s="16"/>
      <c r="D6778" s="16"/>
    </row>
    <row r="6779" spans="3:4">
      <c r="C6779" s="16"/>
      <c r="D6779" s="16"/>
    </row>
    <row r="6780" spans="3:4">
      <c r="C6780" s="16"/>
      <c r="D6780" s="16"/>
    </row>
    <row r="6781" spans="3:4">
      <c r="C6781" s="16"/>
      <c r="D6781" s="16"/>
    </row>
    <row r="6782" spans="3:4">
      <c r="C6782" s="16"/>
      <c r="D6782" s="16"/>
    </row>
    <row r="6783" spans="3:4">
      <c r="C6783" s="16"/>
      <c r="D6783" s="16"/>
    </row>
    <row r="6784" spans="3:4">
      <c r="C6784" s="16"/>
      <c r="D6784" s="16"/>
    </row>
    <row r="6785" spans="3:4">
      <c r="C6785" s="16"/>
      <c r="D6785" s="16"/>
    </row>
    <row r="6786" spans="3:4">
      <c r="C6786" s="16"/>
      <c r="D6786" s="16"/>
    </row>
    <row r="6787" spans="3:4">
      <c r="C6787" s="16"/>
      <c r="D6787" s="16"/>
    </row>
    <row r="6788" spans="3:4">
      <c r="C6788" s="16"/>
      <c r="D6788" s="16"/>
    </row>
    <row r="6789" spans="3:4">
      <c r="C6789" s="16"/>
      <c r="D6789" s="16"/>
    </row>
    <row r="6790" spans="3:4">
      <c r="C6790" s="16"/>
      <c r="D6790" s="16"/>
    </row>
    <row r="6791" spans="3:4">
      <c r="C6791" s="16"/>
      <c r="D6791" s="16"/>
    </row>
    <row r="6792" spans="3:4">
      <c r="C6792" s="16"/>
      <c r="D6792" s="16"/>
    </row>
    <row r="6793" spans="3:4">
      <c r="C6793" s="16"/>
      <c r="D6793" s="16"/>
    </row>
    <row r="6794" spans="3:4">
      <c r="C6794" s="16"/>
      <c r="D6794" s="16"/>
    </row>
    <row r="6795" spans="3:4">
      <c r="C6795" s="16"/>
      <c r="D6795" s="16"/>
    </row>
    <row r="6796" spans="3:4">
      <c r="C6796" s="16"/>
      <c r="D6796" s="16"/>
    </row>
    <row r="6797" spans="3:4">
      <c r="C6797" s="16"/>
      <c r="D6797" s="16"/>
    </row>
    <row r="6798" spans="3:4">
      <c r="C6798" s="16"/>
      <c r="D6798" s="16"/>
    </row>
    <row r="6799" spans="3:4">
      <c r="C6799" s="16"/>
      <c r="D6799" s="16"/>
    </row>
    <row r="6800" spans="3:4">
      <c r="C6800" s="16"/>
      <c r="D6800" s="16"/>
    </row>
    <row r="6801" spans="3:4">
      <c r="C6801" s="16"/>
      <c r="D6801" s="16"/>
    </row>
    <row r="6802" spans="3:4">
      <c r="C6802" s="16"/>
      <c r="D6802" s="16"/>
    </row>
    <row r="6803" spans="3:4">
      <c r="C6803" s="16"/>
      <c r="D6803" s="16"/>
    </row>
    <row r="6804" spans="3:4">
      <c r="C6804" s="16"/>
      <c r="D6804" s="16"/>
    </row>
    <row r="6805" spans="3:4">
      <c r="C6805" s="16"/>
      <c r="D6805" s="16"/>
    </row>
    <row r="6806" spans="3:4">
      <c r="C6806" s="16"/>
      <c r="D6806" s="16"/>
    </row>
    <row r="6807" spans="3:4">
      <c r="C6807" s="16"/>
      <c r="D6807" s="16"/>
    </row>
    <row r="6808" spans="3:4">
      <c r="C6808" s="16"/>
      <c r="D6808" s="16"/>
    </row>
    <row r="6809" spans="3:4">
      <c r="C6809" s="16"/>
      <c r="D6809" s="16"/>
    </row>
    <row r="6810" spans="3:4">
      <c r="C6810" s="16"/>
      <c r="D6810" s="16"/>
    </row>
    <row r="6811" spans="3:4">
      <c r="C6811" s="16"/>
      <c r="D6811" s="16"/>
    </row>
    <row r="6812" spans="3:4">
      <c r="C6812" s="16"/>
      <c r="D6812" s="16"/>
    </row>
    <row r="6813" spans="3:4">
      <c r="C6813" s="16"/>
      <c r="D6813" s="16"/>
    </row>
    <row r="6814" spans="3:4">
      <c r="C6814" s="16"/>
      <c r="D6814" s="16"/>
    </row>
    <row r="6815" spans="3:4">
      <c r="C6815" s="16"/>
      <c r="D6815" s="16"/>
    </row>
    <row r="6816" spans="3:4">
      <c r="C6816" s="16"/>
      <c r="D6816" s="16"/>
    </row>
    <row r="6817" spans="3:4">
      <c r="C6817" s="16"/>
      <c r="D6817" s="16"/>
    </row>
    <row r="6818" spans="3:4">
      <c r="C6818" s="16"/>
      <c r="D6818" s="16"/>
    </row>
    <row r="6819" spans="3:4">
      <c r="C6819" s="16"/>
      <c r="D6819" s="16"/>
    </row>
    <row r="6820" spans="3:4">
      <c r="C6820" s="16"/>
      <c r="D6820" s="16"/>
    </row>
    <row r="6821" spans="3:4">
      <c r="C6821" s="16"/>
      <c r="D6821" s="16"/>
    </row>
    <row r="6822" spans="3:4">
      <c r="C6822" s="16"/>
      <c r="D6822" s="16"/>
    </row>
    <row r="6823" spans="3:4">
      <c r="C6823" s="16"/>
      <c r="D6823" s="16"/>
    </row>
    <row r="6824" spans="3:4">
      <c r="C6824" s="16"/>
      <c r="D6824" s="16"/>
    </row>
    <row r="6825" spans="3:4">
      <c r="C6825" s="16"/>
      <c r="D6825" s="16"/>
    </row>
    <row r="6826" spans="3:4">
      <c r="C6826" s="16"/>
      <c r="D6826" s="16"/>
    </row>
    <row r="6827" spans="3:4">
      <c r="C6827" s="16"/>
      <c r="D6827" s="16"/>
    </row>
    <row r="6828" spans="3:4">
      <c r="C6828" s="16"/>
      <c r="D6828" s="16"/>
    </row>
    <row r="6829" spans="3:4">
      <c r="C6829" s="16"/>
      <c r="D6829" s="16"/>
    </row>
    <row r="6830" spans="3:4">
      <c r="C6830" s="16"/>
      <c r="D6830" s="16"/>
    </row>
    <row r="6831" spans="3:4">
      <c r="C6831" s="16"/>
      <c r="D6831" s="16"/>
    </row>
    <row r="6832" spans="3:4">
      <c r="C6832" s="16"/>
      <c r="D6832" s="16"/>
    </row>
    <row r="6833" spans="3:4">
      <c r="C6833" s="16"/>
      <c r="D6833" s="16"/>
    </row>
    <row r="6834" spans="3:4">
      <c r="C6834" s="16"/>
      <c r="D6834" s="16"/>
    </row>
    <row r="6835" spans="3:4">
      <c r="C6835" s="16"/>
      <c r="D6835" s="16"/>
    </row>
    <row r="6836" spans="3:4">
      <c r="C6836" s="16"/>
      <c r="D6836" s="16"/>
    </row>
    <row r="6837" spans="3:4">
      <c r="C6837" s="16"/>
      <c r="D6837" s="16"/>
    </row>
    <row r="6838" spans="3:4">
      <c r="C6838" s="16"/>
      <c r="D6838" s="16"/>
    </row>
    <row r="6839" spans="3:4">
      <c r="C6839" s="16"/>
      <c r="D6839" s="16"/>
    </row>
    <row r="6840" spans="3:4">
      <c r="C6840" s="16"/>
      <c r="D6840" s="16"/>
    </row>
    <row r="6841" spans="3:4">
      <c r="C6841" s="16"/>
      <c r="D6841" s="16"/>
    </row>
    <row r="6842" spans="3:4">
      <c r="C6842" s="16"/>
      <c r="D6842" s="16"/>
    </row>
    <row r="6843" spans="3:4">
      <c r="C6843" s="16"/>
      <c r="D6843" s="16"/>
    </row>
    <row r="6844" spans="3:4">
      <c r="C6844" s="16"/>
      <c r="D6844" s="16"/>
    </row>
    <row r="6845" spans="3:4">
      <c r="C6845" s="16"/>
      <c r="D6845" s="16"/>
    </row>
    <row r="6846" spans="3:4">
      <c r="C6846" s="16"/>
      <c r="D6846" s="16"/>
    </row>
    <row r="6847" spans="3:4">
      <c r="C6847" s="16"/>
      <c r="D6847" s="16"/>
    </row>
    <row r="6848" spans="3:4">
      <c r="C6848" s="16"/>
      <c r="D6848" s="16"/>
    </row>
    <row r="6849" spans="3:4">
      <c r="C6849" s="16"/>
      <c r="D6849" s="16"/>
    </row>
    <row r="6850" spans="3:4">
      <c r="C6850" s="16"/>
      <c r="D6850" s="16"/>
    </row>
    <row r="6851" spans="3:4">
      <c r="C6851" s="16"/>
      <c r="D6851" s="16"/>
    </row>
    <row r="6852" spans="3:4">
      <c r="C6852" s="16"/>
      <c r="D6852" s="16"/>
    </row>
    <row r="6853" spans="3:4">
      <c r="C6853" s="16"/>
      <c r="D6853" s="16"/>
    </row>
    <row r="6854" spans="3:4">
      <c r="C6854" s="16"/>
      <c r="D6854" s="16"/>
    </row>
    <row r="6855" spans="3:4">
      <c r="C6855" s="16"/>
      <c r="D6855" s="16"/>
    </row>
    <row r="6856" spans="3:4">
      <c r="C6856" s="16"/>
      <c r="D6856" s="16"/>
    </row>
    <row r="6857" spans="3:4">
      <c r="C6857" s="16"/>
      <c r="D6857" s="16"/>
    </row>
    <row r="6858" spans="3:4">
      <c r="C6858" s="16"/>
      <c r="D6858" s="16"/>
    </row>
    <row r="6859" spans="3:4">
      <c r="C6859" s="16"/>
      <c r="D6859" s="16"/>
    </row>
    <row r="6860" spans="3:4">
      <c r="C6860" s="16"/>
      <c r="D6860" s="16"/>
    </row>
    <row r="6861" spans="3:4">
      <c r="C6861" s="16"/>
      <c r="D6861" s="16"/>
    </row>
    <row r="6862" spans="3:4">
      <c r="C6862" s="16"/>
      <c r="D6862" s="16"/>
    </row>
    <row r="6863" spans="3:4">
      <c r="C6863" s="16"/>
      <c r="D6863" s="16"/>
    </row>
    <row r="6864" spans="3:4">
      <c r="C6864" s="16"/>
      <c r="D6864" s="16"/>
    </row>
    <row r="6865" spans="3:4">
      <c r="C6865" s="16"/>
      <c r="D6865" s="16"/>
    </row>
    <row r="6866" spans="3:4">
      <c r="C6866" s="16"/>
      <c r="D6866" s="16"/>
    </row>
    <row r="6867" spans="3:4">
      <c r="C6867" s="16"/>
      <c r="D6867" s="16"/>
    </row>
    <row r="6868" spans="3:4">
      <c r="C6868" s="16"/>
      <c r="D6868" s="16"/>
    </row>
    <row r="6869" spans="3:4">
      <c r="C6869" s="16"/>
      <c r="D6869" s="16"/>
    </row>
    <row r="6870" spans="3:4">
      <c r="C6870" s="16"/>
      <c r="D6870" s="16"/>
    </row>
    <row r="6871" spans="3:4">
      <c r="C6871" s="16"/>
      <c r="D6871" s="16"/>
    </row>
    <row r="6872" spans="3:4">
      <c r="C6872" s="16"/>
      <c r="D6872" s="16"/>
    </row>
    <row r="6873" spans="3:4">
      <c r="C6873" s="16"/>
      <c r="D6873" s="16"/>
    </row>
    <row r="6874" spans="3:4">
      <c r="C6874" s="16"/>
      <c r="D6874" s="16"/>
    </row>
    <row r="6875" spans="3:4">
      <c r="C6875" s="16"/>
      <c r="D6875" s="16"/>
    </row>
    <row r="6876" spans="3:4">
      <c r="C6876" s="16"/>
      <c r="D6876" s="16"/>
    </row>
    <row r="6877" spans="3:4">
      <c r="C6877" s="16"/>
      <c r="D6877" s="16"/>
    </row>
    <row r="6878" spans="3:4">
      <c r="C6878" s="16"/>
      <c r="D6878" s="16"/>
    </row>
    <row r="6879" spans="3:4">
      <c r="C6879" s="16"/>
      <c r="D6879" s="16"/>
    </row>
  </sheetData>
  <protectedRanges>
    <protectedRange sqref="A146:D14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1"/>
  <sheetViews>
    <sheetView topLeftCell="A91" workbookViewId="0">
      <selection activeCell="A97" sqref="A97:D135"/>
    </sheetView>
  </sheetViews>
  <sheetFormatPr defaultRowHeight="12.75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54" t="s">
        <v>102</v>
      </c>
      <c r="I1" s="55" t="s">
        <v>103</v>
      </c>
      <c r="J1" s="56" t="s">
        <v>104</v>
      </c>
    </row>
    <row r="2" spans="1:16">
      <c r="I2" s="57" t="s">
        <v>105</v>
      </c>
      <c r="J2" s="58" t="s">
        <v>106</v>
      </c>
    </row>
    <row r="3" spans="1:16">
      <c r="A3" s="59" t="s">
        <v>107</v>
      </c>
      <c r="I3" s="57" t="s">
        <v>108</v>
      </c>
      <c r="J3" s="58" t="s">
        <v>109</v>
      </c>
    </row>
    <row r="4" spans="1:16">
      <c r="I4" s="57" t="s">
        <v>110</v>
      </c>
      <c r="J4" s="58" t="s">
        <v>109</v>
      </c>
    </row>
    <row r="5" spans="1:16" ht="13.5" thickBot="1">
      <c r="I5" s="60" t="s">
        <v>111</v>
      </c>
      <c r="J5" s="61" t="s">
        <v>88</v>
      </c>
    </row>
    <row r="10" spans="1:16" ht="13.5" thickBot="1"/>
    <row r="11" spans="1:16" ht="12.75" customHeight="1" thickBot="1">
      <c r="A11" s="16" t="str">
        <f t="shared" ref="A11:A42" si="0">P11</f>
        <v> BBS 82 </v>
      </c>
      <c r="B11" s="5" t="str">
        <f t="shared" ref="B11:B42" si="1">IF(H11=INT(H11),"I","II")</f>
        <v>I</v>
      </c>
      <c r="C11" s="16">
        <f t="shared" ref="C11:C42" si="2">1*G11</f>
        <v>46807.690999999999</v>
      </c>
      <c r="D11" s="19" t="str">
        <f t="shared" ref="D11:D42" si="3">VLOOKUP(F11,I$1:J$5,2,FALSE)</f>
        <v>vis</v>
      </c>
      <c r="E11" s="62">
        <f>VLOOKUP(C11,Active!C$21:E$967,3,FALSE)</f>
        <v>5827.998002478409</v>
      </c>
      <c r="F11" s="5" t="s">
        <v>111</v>
      </c>
      <c r="G11" s="19" t="str">
        <f t="shared" ref="G11:G42" si="4">MID(I11,3,LEN(I11)-3)</f>
        <v>46807.691</v>
      </c>
      <c r="H11" s="16">
        <f t="shared" ref="H11:H42" si="5">1*K11</f>
        <v>5828</v>
      </c>
      <c r="I11" s="63" t="s">
        <v>187</v>
      </c>
      <c r="J11" s="64" t="s">
        <v>188</v>
      </c>
      <c r="K11" s="63">
        <v>5828</v>
      </c>
      <c r="L11" s="63" t="s">
        <v>189</v>
      </c>
      <c r="M11" s="64" t="s">
        <v>190</v>
      </c>
      <c r="N11" s="64"/>
      <c r="O11" s="65" t="s">
        <v>191</v>
      </c>
      <c r="P11" s="65" t="s">
        <v>192</v>
      </c>
    </row>
    <row r="12" spans="1:16" ht="12.75" customHeight="1" thickBot="1">
      <c r="A12" s="16" t="str">
        <f t="shared" si="0"/>
        <v> BBS 82 </v>
      </c>
      <c r="B12" s="5" t="str">
        <f t="shared" si="1"/>
        <v>I</v>
      </c>
      <c r="C12" s="16">
        <f t="shared" si="2"/>
        <v>46851.612999999998</v>
      </c>
      <c r="D12" s="19" t="str">
        <f t="shared" si="3"/>
        <v>vis</v>
      </c>
      <c r="E12" s="62">
        <f>VLOOKUP(C12,Active!C$21:E$967,3,FALSE)</f>
        <v>5892.9869976140717</v>
      </c>
      <c r="F12" s="5" t="s">
        <v>111</v>
      </c>
      <c r="G12" s="19" t="str">
        <f t="shared" si="4"/>
        <v>46851.613</v>
      </c>
      <c r="H12" s="16">
        <f t="shared" si="5"/>
        <v>5893</v>
      </c>
      <c r="I12" s="63" t="s">
        <v>193</v>
      </c>
      <c r="J12" s="64" t="s">
        <v>194</v>
      </c>
      <c r="K12" s="63">
        <v>5893</v>
      </c>
      <c r="L12" s="63" t="s">
        <v>142</v>
      </c>
      <c r="M12" s="64" t="s">
        <v>190</v>
      </c>
      <c r="N12" s="64"/>
      <c r="O12" s="65" t="s">
        <v>191</v>
      </c>
      <c r="P12" s="65" t="s">
        <v>192</v>
      </c>
    </row>
    <row r="13" spans="1:16" ht="12.75" customHeight="1" thickBot="1">
      <c r="A13" s="16" t="str">
        <f t="shared" si="0"/>
        <v> BBS 83 </v>
      </c>
      <c r="B13" s="5" t="str">
        <f t="shared" si="1"/>
        <v>I</v>
      </c>
      <c r="C13" s="16">
        <f t="shared" si="2"/>
        <v>46889.466999999997</v>
      </c>
      <c r="D13" s="19" t="str">
        <f t="shared" si="3"/>
        <v>vis</v>
      </c>
      <c r="E13" s="62">
        <f>VLOOKUP(C13,Active!C$21:E$967,3,FALSE)</f>
        <v>5948.9975030980077</v>
      </c>
      <c r="F13" s="5" t="s">
        <v>111</v>
      </c>
      <c r="G13" s="19" t="str">
        <f t="shared" si="4"/>
        <v>46889.467</v>
      </c>
      <c r="H13" s="16">
        <f t="shared" si="5"/>
        <v>5949</v>
      </c>
      <c r="I13" s="63" t="s">
        <v>195</v>
      </c>
      <c r="J13" s="64" t="s">
        <v>196</v>
      </c>
      <c r="K13" s="63">
        <v>5949</v>
      </c>
      <c r="L13" s="63" t="s">
        <v>130</v>
      </c>
      <c r="M13" s="64" t="s">
        <v>190</v>
      </c>
      <c r="N13" s="64"/>
      <c r="O13" s="65" t="s">
        <v>191</v>
      </c>
      <c r="P13" s="65" t="s">
        <v>197</v>
      </c>
    </row>
    <row r="14" spans="1:16" ht="12.75" customHeight="1" thickBot="1">
      <c r="A14" s="16" t="str">
        <f t="shared" si="0"/>
        <v> BBS 84 </v>
      </c>
      <c r="B14" s="5" t="str">
        <f t="shared" si="1"/>
        <v>I</v>
      </c>
      <c r="C14" s="16">
        <f t="shared" si="2"/>
        <v>46941.502</v>
      </c>
      <c r="D14" s="19" t="str">
        <f t="shared" si="3"/>
        <v>vis</v>
      </c>
      <c r="E14" s="62">
        <f>VLOOKUP(C14,Active!C$21:E$967,3,FALSE)</f>
        <v>6025.9908631882709</v>
      </c>
      <c r="F14" s="5" t="s">
        <v>111</v>
      </c>
      <c r="G14" s="19" t="str">
        <f t="shared" si="4"/>
        <v>46941.502</v>
      </c>
      <c r="H14" s="16">
        <f t="shared" si="5"/>
        <v>6026</v>
      </c>
      <c r="I14" s="63" t="s">
        <v>198</v>
      </c>
      <c r="J14" s="64" t="s">
        <v>199</v>
      </c>
      <c r="K14" s="63">
        <v>6026</v>
      </c>
      <c r="L14" s="63" t="s">
        <v>200</v>
      </c>
      <c r="M14" s="64" t="s">
        <v>190</v>
      </c>
      <c r="N14" s="64"/>
      <c r="O14" s="65" t="s">
        <v>191</v>
      </c>
      <c r="P14" s="65" t="s">
        <v>201</v>
      </c>
    </row>
    <row r="15" spans="1:16" ht="12.75" customHeight="1" thickBot="1">
      <c r="A15" s="16" t="str">
        <f t="shared" si="0"/>
        <v> BRNO 30 </v>
      </c>
      <c r="B15" s="5" t="str">
        <f t="shared" si="1"/>
        <v>I</v>
      </c>
      <c r="C15" s="16">
        <f t="shared" si="2"/>
        <v>47095.605000000003</v>
      </c>
      <c r="D15" s="19" t="str">
        <f t="shared" si="3"/>
        <v>vis</v>
      </c>
      <c r="E15" s="62">
        <f>VLOOKUP(C15,Active!C$21:E$967,3,FALSE)</f>
        <v>6254.0086929180552</v>
      </c>
      <c r="F15" s="5" t="s">
        <v>111</v>
      </c>
      <c r="G15" s="19" t="str">
        <f t="shared" si="4"/>
        <v>47095.605</v>
      </c>
      <c r="H15" s="16">
        <f t="shared" si="5"/>
        <v>6254</v>
      </c>
      <c r="I15" s="63" t="s">
        <v>202</v>
      </c>
      <c r="J15" s="64" t="s">
        <v>203</v>
      </c>
      <c r="K15" s="63">
        <v>6254</v>
      </c>
      <c r="L15" s="63" t="s">
        <v>204</v>
      </c>
      <c r="M15" s="64" t="s">
        <v>190</v>
      </c>
      <c r="N15" s="64"/>
      <c r="O15" s="65" t="s">
        <v>205</v>
      </c>
      <c r="P15" s="65" t="s">
        <v>206</v>
      </c>
    </row>
    <row r="16" spans="1:16" ht="12.75" customHeight="1" thickBot="1">
      <c r="A16" s="16" t="str">
        <f t="shared" si="0"/>
        <v> BBS 86 </v>
      </c>
      <c r="B16" s="5" t="str">
        <f t="shared" si="1"/>
        <v>I</v>
      </c>
      <c r="C16" s="16">
        <f t="shared" si="2"/>
        <v>47123.313999999998</v>
      </c>
      <c r="D16" s="19" t="str">
        <f t="shared" si="3"/>
        <v>vis</v>
      </c>
      <c r="E16" s="62">
        <f>VLOOKUP(C16,Active!C$21:E$967,3,FALSE)</f>
        <v>6295.0081935376502</v>
      </c>
      <c r="F16" s="5" t="s">
        <v>111</v>
      </c>
      <c r="G16" s="19" t="str">
        <f t="shared" si="4"/>
        <v>47123.314</v>
      </c>
      <c r="H16" s="16">
        <f t="shared" si="5"/>
        <v>6295</v>
      </c>
      <c r="I16" s="63" t="s">
        <v>207</v>
      </c>
      <c r="J16" s="64" t="s">
        <v>208</v>
      </c>
      <c r="K16" s="63">
        <v>6295</v>
      </c>
      <c r="L16" s="63" t="s">
        <v>204</v>
      </c>
      <c r="M16" s="64" t="s">
        <v>190</v>
      </c>
      <c r="N16" s="64"/>
      <c r="O16" s="65" t="s">
        <v>191</v>
      </c>
      <c r="P16" s="65" t="s">
        <v>209</v>
      </c>
    </row>
    <row r="17" spans="1:16" ht="12.75" customHeight="1" thickBot="1">
      <c r="A17" s="16" t="str">
        <f t="shared" si="0"/>
        <v> BBS 88 </v>
      </c>
      <c r="B17" s="5" t="str">
        <f t="shared" si="1"/>
        <v>I</v>
      </c>
      <c r="C17" s="16">
        <f t="shared" si="2"/>
        <v>47239.55</v>
      </c>
      <c r="D17" s="19" t="str">
        <f t="shared" si="3"/>
        <v>vis</v>
      </c>
      <c r="E17" s="62">
        <f>VLOOKUP(C17,Active!C$21:E$967,3,FALSE)</f>
        <v>6466.9962823903761</v>
      </c>
      <c r="F17" s="5" t="s">
        <v>111</v>
      </c>
      <c r="G17" s="19" t="str">
        <f t="shared" si="4"/>
        <v>47239.550</v>
      </c>
      <c r="H17" s="16">
        <f t="shared" si="5"/>
        <v>6467</v>
      </c>
      <c r="I17" s="63" t="s">
        <v>210</v>
      </c>
      <c r="J17" s="64" t="s">
        <v>211</v>
      </c>
      <c r="K17" s="63">
        <v>6467</v>
      </c>
      <c r="L17" s="63" t="s">
        <v>112</v>
      </c>
      <c r="M17" s="64" t="s">
        <v>190</v>
      </c>
      <c r="N17" s="64"/>
      <c r="O17" s="65" t="s">
        <v>191</v>
      </c>
      <c r="P17" s="65" t="s">
        <v>212</v>
      </c>
    </row>
    <row r="18" spans="1:16" ht="12.75" customHeight="1" thickBot="1">
      <c r="A18" s="16" t="str">
        <f t="shared" si="0"/>
        <v> BRNO 30 </v>
      </c>
      <c r="B18" s="5" t="str">
        <f t="shared" si="1"/>
        <v>I</v>
      </c>
      <c r="C18" s="16">
        <f t="shared" si="2"/>
        <v>47329.432999999997</v>
      </c>
      <c r="D18" s="19" t="str">
        <f t="shared" si="3"/>
        <v>vis</v>
      </c>
      <c r="E18" s="62">
        <f>VLOOKUP(C18,Active!C$21:E$967,3,FALSE)</f>
        <v>6599.9912700908135</v>
      </c>
      <c r="F18" s="5" t="s">
        <v>111</v>
      </c>
      <c r="G18" s="19" t="str">
        <f t="shared" si="4"/>
        <v>47329.433</v>
      </c>
      <c r="H18" s="16">
        <f t="shared" si="5"/>
        <v>6600</v>
      </c>
      <c r="I18" s="63" t="s">
        <v>213</v>
      </c>
      <c r="J18" s="64" t="s">
        <v>214</v>
      </c>
      <c r="K18" s="63">
        <v>6600</v>
      </c>
      <c r="L18" s="63" t="s">
        <v>200</v>
      </c>
      <c r="M18" s="64" t="s">
        <v>190</v>
      </c>
      <c r="N18" s="64"/>
      <c r="O18" s="65" t="s">
        <v>205</v>
      </c>
      <c r="P18" s="65" t="s">
        <v>206</v>
      </c>
    </row>
    <row r="19" spans="1:16" ht="12.75" customHeight="1" thickBot="1">
      <c r="A19" s="16" t="str">
        <f t="shared" si="0"/>
        <v> BRNO 30 </v>
      </c>
      <c r="B19" s="5" t="str">
        <f t="shared" si="1"/>
        <v>I</v>
      </c>
      <c r="C19" s="16">
        <f t="shared" si="2"/>
        <v>47329.442999999999</v>
      </c>
      <c r="D19" s="19" t="str">
        <f t="shared" si="3"/>
        <v>vis</v>
      </c>
      <c r="E19" s="62">
        <f>VLOOKUP(C19,Active!C$21:E$967,3,FALSE)</f>
        <v>6600.0060665470655</v>
      </c>
      <c r="F19" s="5" t="s">
        <v>111</v>
      </c>
      <c r="G19" s="19" t="str">
        <f t="shared" si="4"/>
        <v>47329.443</v>
      </c>
      <c r="H19" s="16">
        <f t="shared" si="5"/>
        <v>6600</v>
      </c>
      <c r="I19" s="63" t="s">
        <v>215</v>
      </c>
      <c r="J19" s="64" t="s">
        <v>216</v>
      </c>
      <c r="K19" s="63">
        <v>6600</v>
      </c>
      <c r="L19" s="63" t="s">
        <v>217</v>
      </c>
      <c r="M19" s="64" t="s">
        <v>190</v>
      </c>
      <c r="N19" s="64"/>
      <c r="O19" s="65" t="s">
        <v>218</v>
      </c>
      <c r="P19" s="65" t="s">
        <v>206</v>
      </c>
    </row>
    <row r="20" spans="1:16" ht="12.75" customHeight="1" thickBot="1">
      <c r="A20" s="16" t="str">
        <f t="shared" si="0"/>
        <v> BBS 90 </v>
      </c>
      <c r="B20" s="5" t="str">
        <f t="shared" si="1"/>
        <v>I</v>
      </c>
      <c r="C20" s="16">
        <f t="shared" si="2"/>
        <v>47489.623</v>
      </c>
      <c r="D20" s="19" t="str">
        <f t="shared" si="3"/>
        <v>vis</v>
      </c>
      <c r="E20" s="62">
        <f>VLOOKUP(C20,Active!C$21:E$967,3,FALSE)</f>
        <v>6837.0157027391979</v>
      </c>
      <c r="F20" s="5" t="s">
        <v>111</v>
      </c>
      <c r="G20" s="19" t="str">
        <f t="shared" si="4"/>
        <v>47489.623</v>
      </c>
      <c r="H20" s="16">
        <f t="shared" si="5"/>
        <v>6837</v>
      </c>
      <c r="I20" s="63" t="s">
        <v>219</v>
      </c>
      <c r="J20" s="64" t="s">
        <v>220</v>
      </c>
      <c r="K20" s="63">
        <v>6837</v>
      </c>
      <c r="L20" s="63" t="s">
        <v>221</v>
      </c>
      <c r="M20" s="64" t="s">
        <v>190</v>
      </c>
      <c r="N20" s="64"/>
      <c r="O20" s="65" t="s">
        <v>191</v>
      </c>
      <c r="P20" s="65" t="s">
        <v>222</v>
      </c>
    </row>
    <row r="21" spans="1:16" ht="12.75" customHeight="1" thickBot="1">
      <c r="A21" s="16" t="str">
        <f t="shared" si="0"/>
        <v> BBS 91 </v>
      </c>
      <c r="B21" s="5" t="str">
        <f t="shared" si="1"/>
        <v>I</v>
      </c>
      <c r="C21" s="16">
        <f t="shared" si="2"/>
        <v>47577.470999999998</v>
      </c>
      <c r="D21" s="19" t="str">
        <f t="shared" si="3"/>
        <v>vis</v>
      </c>
      <c r="E21" s="62">
        <f>VLOOKUP(C21,Active!C$21:E$967,3,FALSE)</f>
        <v>6966.9996115930244</v>
      </c>
      <c r="F21" s="5" t="s">
        <v>111</v>
      </c>
      <c r="G21" s="19" t="str">
        <f t="shared" si="4"/>
        <v>47577.471</v>
      </c>
      <c r="H21" s="16">
        <f t="shared" si="5"/>
        <v>6967</v>
      </c>
      <c r="I21" s="63" t="s">
        <v>223</v>
      </c>
      <c r="J21" s="64" t="s">
        <v>224</v>
      </c>
      <c r="K21" s="63">
        <v>6967</v>
      </c>
      <c r="L21" s="63" t="s">
        <v>225</v>
      </c>
      <c r="M21" s="64" t="s">
        <v>190</v>
      </c>
      <c r="N21" s="64"/>
      <c r="O21" s="65" t="s">
        <v>191</v>
      </c>
      <c r="P21" s="65" t="s">
        <v>226</v>
      </c>
    </row>
    <row r="22" spans="1:16" ht="12.75" customHeight="1" thickBot="1">
      <c r="A22" s="16" t="str">
        <f t="shared" si="0"/>
        <v> BRNO 30 </v>
      </c>
      <c r="B22" s="5" t="str">
        <f t="shared" si="1"/>
        <v>I</v>
      </c>
      <c r="C22" s="16">
        <f t="shared" si="2"/>
        <v>47592.338000000003</v>
      </c>
      <c r="D22" s="19" t="str">
        <f t="shared" si="3"/>
        <v>vis</v>
      </c>
      <c r="E22" s="62">
        <f>VLOOKUP(C22,Active!C$21:E$967,3,FALSE)</f>
        <v>6988.9975030980177</v>
      </c>
      <c r="F22" s="5" t="s">
        <v>111</v>
      </c>
      <c r="G22" s="19" t="str">
        <f t="shared" si="4"/>
        <v>47592.338</v>
      </c>
      <c r="H22" s="16">
        <f t="shared" si="5"/>
        <v>6989</v>
      </c>
      <c r="I22" s="63" t="s">
        <v>227</v>
      </c>
      <c r="J22" s="64" t="s">
        <v>228</v>
      </c>
      <c r="K22" s="63">
        <v>6989</v>
      </c>
      <c r="L22" s="63" t="s">
        <v>130</v>
      </c>
      <c r="M22" s="64" t="s">
        <v>190</v>
      </c>
      <c r="N22" s="64"/>
      <c r="O22" s="65" t="s">
        <v>218</v>
      </c>
      <c r="P22" s="65" t="s">
        <v>206</v>
      </c>
    </row>
    <row r="23" spans="1:16" ht="12.75" customHeight="1" thickBot="1">
      <c r="A23" s="16" t="str">
        <f t="shared" si="0"/>
        <v> BRNO 30 </v>
      </c>
      <c r="B23" s="5" t="str">
        <f t="shared" si="1"/>
        <v>I</v>
      </c>
      <c r="C23" s="16">
        <f t="shared" si="2"/>
        <v>47592.341999999997</v>
      </c>
      <c r="D23" s="19" t="str">
        <f t="shared" si="3"/>
        <v>vis</v>
      </c>
      <c r="E23" s="62">
        <f>VLOOKUP(C23,Active!C$21:E$967,3,FALSE)</f>
        <v>6989.003421680507</v>
      </c>
      <c r="F23" s="5" t="s">
        <v>111</v>
      </c>
      <c r="G23" s="19" t="str">
        <f t="shared" si="4"/>
        <v>47592.342</v>
      </c>
      <c r="H23" s="16">
        <f t="shared" si="5"/>
        <v>6989</v>
      </c>
      <c r="I23" s="63" t="s">
        <v>229</v>
      </c>
      <c r="J23" s="64" t="s">
        <v>230</v>
      </c>
      <c r="K23" s="63">
        <v>6989</v>
      </c>
      <c r="L23" s="63" t="s">
        <v>115</v>
      </c>
      <c r="M23" s="64" t="s">
        <v>190</v>
      </c>
      <c r="N23" s="64"/>
      <c r="O23" s="65" t="s">
        <v>231</v>
      </c>
      <c r="P23" s="65" t="s">
        <v>206</v>
      </c>
    </row>
    <row r="24" spans="1:16" ht="12.75" customHeight="1" thickBot="1">
      <c r="A24" s="16" t="str">
        <f t="shared" si="0"/>
        <v> BBS 91 </v>
      </c>
      <c r="B24" s="5" t="str">
        <f t="shared" si="1"/>
        <v>I</v>
      </c>
      <c r="C24" s="16">
        <f t="shared" si="2"/>
        <v>47592.341999999997</v>
      </c>
      <c r="D24" s="19" t="str">
        <f t="shared" si="3"/>
        <v>vis</v>
      </c>
      <c r="E24" s="62">
        <f>VLOOKUP(C24,Active!C$21:E$967,3,FALSE)</f>
        <v>6989.003421680507</v>
      </c>
      <c r="F24" s="5" t="s">
        <v>111</v>
      </c>
      <c r="G24" s="19" t="str">
        <f t="shared" si="4"/>
        <v>47592.342</v>
      </c>
      <c r="H24" s="16">
        <f t="shared" si="5"/>
        <v>6989</v>
      </c>
      <c r="I24" s="63" t="s">
        <v>229</v>
      </c>
      <c r="J24" s="64" t="s">
        <v>230</v>
      </c>
      <c r="K24" s="63">
        <v>6989</v>
      </c>
      <c r="L24" s="63" t="s">
        <v>115</v>
      </c>
      <c r="M24" s="64" t="s">
        <v>190</v>
      </c>
      <c r="N24" s="64"/>
      <c r="O24" s="65" t="s">
        <v>232</v>
      </c>
      <c r="P24" s="65" t="s">
        <v>226</v>
      </c>
    </row>
    <row r="25" spans="1:16" ht="12.75" customHeight="1" thickBot="1">
      <c r="A25" s="16" t="str">
        <f t="shared" si="0"/>
        <v> BRNO 30 </v>
      </c>
      <c r="B25" s="5" t="str">
        <f t="shared" si="1"/>
        <v>I</v>
      </c>
      <c r="C25" s="16">
        <f t="shared" si="2"/>
        <v>47673.444000000003</v>
      </c>
      <c r="D25" s="19" t="str">
        <f t="shared" si="3"/>
        <v>vis</v>
      </c>
      <c r="E25" s="62">
        <f>VLOOKUP(C25,Active!C$21:E$967,3,FALSE)</f>
        <v>7109.0056411489541</v>
      </c>
      <c r="F25" s="5" t="s">
        <v>111</v>
      </c>
      <c r="G25" s="19" t="str">
        <f t="shared" si="4"/>
        <v>47673.444</v>
      </c>
      <c r="H25" s="16">
        <f t="shared" si="5"/>
        <v>7109</v>
      </c>
      <c r="I25" s="63" t="s">
        <v>233</v>
      </c>
      <c r="J25" s="64" t="s">
        <v>234</v>
      </c>
      <c r="K25" s="63">
        <v>7109</v>
      </c>
      <c r="L25" s="63" t="s">
        <v>217</v>
      </c>
      <c r="M25" s="64" t="s">
        <v>190</v>
      </c>
      <c r="N25" s="64"/>
      <c r="O25" s="65" t="s">
        <v>218</v>
      </c>
      <c r="P25" s="65" t="s">
        <v>206</v>
      </c>
    </row>
    <row r="26" spans="1:16" ht="12.75" customHeight="1" thickBot="1">
      <c r="A26" s="16" t="str">
        <f t="shared" si="0"/>
        <v> BBS 92 </v>
      </c>
      <c r="B26" s="5" t="str">
        <f t="shared" si="1"/>
        <v>I</v>
      </c>
      <c r="C26" s="16">
        <f t="shared" si="2"/>
        <v>47698.434000000001</v>
      </c>
      <c r="D26" s="19" t="str">
        <f t="shared" si="3"/>
        <v>vis</v>
      </c>
      <c r="E26" s="62">
        <f>VLOOKUP(C26,Active!C$21:E$967,3,FALSE)</f>
        <v>7145.9819853145227</v>
      </c>
      <c r="F26" s="5" t="s">
        <v>111</v>
      </c>
      <c r="G26" s="19" t="str">
        <f t="shared" si="4"/>
        <v>47698.434</v>
      </c>
      <c r="H26" s="16">
        <f t="shared" si="5"/>
        <v>7146</v>
      </c>
      <c r="I26" s="63" t="s">
        <v>235</v>
      </c>
      <c r="J26" s="64" t="s">
        <v>236</v>
      </c>
      <c r="K26" s="63">
        <v>7146</v>
      </c>
      <c r="L26" s="63" t="s">
        <v>124</v>
      </c>
      <c r="M26" s="64" t="s">
        <v>190</v>
      </c>
      <c r="N26" s="64"/>
      <c r="O26" s="65" t="s">
        <v>191</v>
      </c>
      <c r="P26" s="65" t="s">
        <v>237</v>
      </c>
    </row>
    <row r="27" spans="1:16" ht="12.75" customHeight="1" thickBot="1">
      <c r="A27" s="16" t="str">
        <f t="shared" si="0"/>
        <v> BBS 94 </v>
      </c>
      <c r="B27" s="5" t="str">
        <f t="shared" si="1"/>
        <v>I</v>
      </c>
      <c r="C27" s="16">
        <f t="shared" si="2"/>
        <v>47946.478999999999</v>
      </c>
      <c r="D27" s="19" t="str">
        <f t="shared" si="3"/>
        <v>vis</v>
      </c>
      <c r="E27" s="62">
        <f>VLOOKUP(C27,Active!C$21:E$967,3,FALSE)</f>
        <v>7513.0006843361052</v>
      </c>
      <c r="F27" s="5" t="s">
        <v>111</v>
      </c>
      <c r="G27" s="19" t="str">
        <f t="shared" si="4"/>
        <v>47946.479</v>
      </c>
      <c r="H27" s="16">
        <f t="shared" si="5"/>
        <v>7513</v>
      </c>
      <c r="I27" s="63" t="s">
        <v>238</v>
      </c>
      <c r="J27" s="64" t="s">
        <v>239</v>
      </c>
      <c r="K27" s="63">
        <v>7513</v>
      </c>
      <c r="L27" s="63" t="s">
        <v>240</v>
      </c>
      <c r="M27" s="64" t="s">
        <v>190</v>
      </c>
      <c r="N27" s="64"/>
      <c r="O27" s="65" t="s">
        <v>191</v>
      </c>
      <c r="P27" s="65" t="s">
        <v>241</v>
      </c>
    </row>
    <row r="28" spans="1:16" ht="12.75" customHeight="1" thickBot="1">
      <c r="A28" s="16" t="str">
        <f t="shared" si="0"/>
        <v> BRNO 31 </v>
      </c>
      <c r="B28" s="5" t="str">
        <f t="shared" si="1"/>
        <v>I</v>
      </c>
      <c r="C28" s="16">
        <f t="shared" si="2"/>
        <v>47967.428</v>
      </c>
      <c r="D28" s="19" t="str">
        <f t="shared" si="3"/>
        <v>vis</v>
      </c>
      <c r="E28" s="62">
        <f>VLOOKUP(C28,Active!C$21:E$967,3,FALSE)</f>
        <v>7543.9977805315666</v>
      </c>
      <c r="F28" s="5" t="s">
        <v>111</v>
      </c>
      <c r="G28" s="19" t="str">
        <f t="shared" si="4"/>
        <v>47967.428</v>
      </c>
      <c r="H28" s="16">
        <f t="shared" si="5"/>
        <v>7544</v>
      </c>
      <c r="I28" s="63" t="s">
        <v>242</v>
      </c>
      <c r="J28" s="64" t="s">
        <v>243</v>
      </c>
      <c r="K28" s="63">
        <v>7544</v>
      </c>
      <c r="L28" s="63" t="s">
        <v>130</v>
      </c>
      <c r="M28" s="64" t="s">
        <v>190</v>
      </c>
      <c r="N28" s="64"/>
      <c r="O28" s="65" t="s">
        <v>231</v>
      </c>
      <c r="P28" s="65" t="s">
        <v>244</v>
      </c>
    </row>
    <row r="29" spans="1:16" ht="12.75" customHeight="1" thickBot="1">
      <c r="A29" s="16" t="str">
        <f t="shared" si="0"/>
        <v> BRNO 31 </v>
      </c>
      <c r="B29" s="5" t="str">
        <f t="shared" si="1"/>
        <v>I</v>
      </c>
      <c r="C29" s="16">
        <f t="shared" si="2"/>
        <v>47967.43</v>
      </c>
      <c r="D29" s="19" t="str">
        <f t="shared" si="3"/>
        <v>vis</v>
      </c>
      <c r="E29" s="62">
        <f>VLOOKUP(C29,Active!C$21:E$967,3,FALSE)</f>
        <v>7544.0007398228172</v>
      </c>
      <c r="F29" s="5" t="s">
        <v>111</v>
      </c>
      <c r="G29" s="19" t="str">
        <f t="shared" si="4"/>
        <v>47967.430</v>
      </c>
      <c r="H29" s="16">
        <f t="shared" si="5"/>
        <v>7544</v>
      </c>
      <c r="I29" s="63" t="s">
        <v>245</v>
      </c>
      <c r="J29" s="64" t="s">
        <v>246</v>
      </c>
      <c r="K29" s="63">
        <v>7544</v>
      </c>
      <c r="L29" s="63" t="s">
        <v>247</v>
      </c>
      <c r="M29" s="64" t="s">
        <v>190</v>
      </c>
      <c r="N29" s="64"/>
      <c r="O29" s="65" t="s">
        <v>218</v>
      </c>
      <c r="P29" s="65" t="s">
        <v>244</v>
      </c>
    </row>
    <row r="30" spans="1:16" ht="12.75" customHeight="1" thickBot="1">
      <c r="A30" s="16" t="str">
        <f t="shared" si="0"/>
        <v> BBS 95 </v>
      </c>
      <c r="B30" s="5" t="str">
        <f t="shared" si="1"/>
        <v>I</v>
      </c>
      <c r="C30" s="16">
        <f t="shared" si="2"/>
        <v>48013.392</v>
      </c>
      <c r="D30" s="19" t="str">
        <f t="shared" si="3"/>
        <v>vis</v>
      </c>
      <c r="E30" s="62">
        <f>VLOOKUP(C30,Active!C$21:E$967,3,FALSE)</f>
        <v>7612.0082120332218</v>
      </c>
      <c r="F30" s="5" t="s">
        <v>111</v>
      </c>
      <c r="G30" s="19" t="str">
        <f t="shared" si="4"/>
        <v>48013.392</v>
      </c>
      <c r="H30" s="16">
        <f t="shared" si="5"/>
        <v>7612</v>
      </c>
      <c r="I30" s="63" t="s">
        <v>248</v>
      </c>
      <c r="J30" s="64" t="s">
        <v>249</v>
      </c>
      <c r="K30" s="63">
        <v>7612</v>
      </c>
      <c r="L30" s="63" t="s">
        <v>204</v>
      </c>
      <c r="M30" s="64" t="s">
        <v>190</v>
      </c>
      <c r="N30" s="64"/>
      <c r="O30" s="65" t="s">
        <v>232</v>
      </c>
      <c r="P30" s="65" t="s">
        <v>250</v>
      </c>
    </row>
    <row r="31" spans="1:16" ht="12.75" customHeight="1" thickBot="1">
      <c r="A31" s="16" t="str">
        <f t="shared" si="0"/>
        <v> BBS 95 </v>
      </c>
      <c r="B31" s="5" t="str">
        <f t="shared" si="1"/>
        <v>I</v>
      </c>
      <c r="C31" s="16">
        <f t="shared" si="2"/>
        <v>48015.421000000002</v>
      </c>
      <c r="D31" s="19" t="str">
        <f t="shared" si="3"/>
        <v>vis</v>
      </c>
      <c r="E31" s="62">
        <f>VLOOKUP(C31,Active!C$21:E$967,3,FALSE)</f>
        <v>7615.0104130060927</v>
      </c>
      <c r="F31" s="5" t="s">
        <v>111</v>
      </c>
      <c r="G31" s="19" t="str">
        <f t="shared" si="4"/>
        <v>48015.421</v>
      </c>
      <c r="H31" s="16">
        <f t="shared" si="5"/>
        <v>7615</v>
      </c>
      <c r="I31" s="63" t="s">
        <v>251</v>
      </c>
      <c r="J31" s="64" t="s">
        <v>252</v>
      </c>
      <c r="K31" s="63">
        <v>7615</v>
      </c>
      <c r="L31" s="63" t="s">
        <v>154</v>
      </c>
      <c r="M31" s="64" t="s">
        <v>190</v>
      </c>
      <c r="N31" s="64"/>
      <c r="O31" s="65" t="s">
        <v>232</v>
      </c>
      <c r="P31" s="65" t="s">
        <v>250</v>
      </c>
    </row>
    <row r="32" spans="1:16" ht="12.75" customHeight="1" thickBot="1">
      <c r="A32" s="16" t="str">
        <f t="shared" si="0"/>
        <v> BBS 95 </v>
      </c>
      <c r="B32" s="5" t="str">
        <f t="shared" si="1"/>
        <v>I</v>
      </c>
      <c r="C32" s="16">
        <f t="shared" si="2"/>
        <v>48040.425000000003</v>
      </c>
      <c r="D32" s="19" t="str">
        <f t="shared" si="3"/>
        <v>vis</v>
      </c>
      <c r="E32" s="62">
        <f>VLOOKUP(C32,Active!C$21:E$967,3,FALSE)</f>
        <v>7652.0074722104146</v>
      </c>
      <c r="F32" s="5" t="s">
        <v>111</v>
      </c>
      <c r="G32" s="19" t="str">
        <f t="shared" si="4"/>
        <v>48040.425</v>
      </c>
      <c r="H32" s="16">
        <f t="shared" si="5"/>
        <v>7652</v>
      </c>
      <c r="I32" s="63" t="s">
        <v>253</v>
      </c>
      <c r="J32" s="64" t="s">
        <v>254</v>
      </c>
      <c r="K32" s="63">
        <v>7652</v>
      </c>
      <c r="L32" s="63" t="s">
        <v>255</v>
      </c>
      <c r="M32" s="64" t="s">
        <v>190</v>
      </c>
      <c r="N32" s="64"/>
      <c r="O32" s="65" t="s">
        <v>232</v>
      </c>
      <c r="P32" s="65" t="s">
        <v>250</v>
      </c>
    </row>
    <row r="33" spans="1:16" ht="12.75" customHeight="1" thickBot="1">
      <c r="A33" s="16" t="str">
        <f t="shared" si="0"/>
        <v> BBS 95 </v>
      </c>
      <c r="B33" s="5" t="str">
        <f t="shared" si="1"/>
        <v>I</v>
      </c>
      <c r="C33" s="16">
        <f t="shared" si="2"/>
        <v>48042.46</v>
      </c>
      <c r="D33" s="19" t="str">
        <f t="shared" si="3"/>
        <v>vis</v>
      </c>
      <c r="E33" s="62">
        <f>VLOOKUP(C33,Active!C$21:E$967,3,FALSE)</f>
        <v>7655.0185510570245</v>
      </c>
      <c r="F33" s="5" t="s">
        <v>111</v>
      </c>
      <c r="G33" s="19" t="str">
        <f t="shared" si="4"/>
        <v>48042.460</v>
      </c>
      <c r="H33" s="16">
        <f t="shared" si="5"/>
        <v>7655</v>
      </c>
      <c r="I33" s="63" t="s">
        <v>256</v>
      </c>
      <c r="J33" s="64" t="s">
        <v>257</v>
      </c>
      <c r="K33" s="63">
        <v>7655</v>
      </c>
      <c r="L33" s="63" t="s">
        <v>258</v>
      </c>
      <c r="M33" s="64" t="s">
        <v>190</v>
      </c>
      <c r="N33" s="64"/>
      <c r="O33" s="65" t="s">
        <v>191</v>
      </c>
      <c r="P33" s="65" t="s">
        <v>250</v>
      </c>
    </row>
    <row r="34" spans="1:16" ht="12.75" customHeight="1" thickBot="1">
      <c r="A34" s="16" t="str">
        <f t="shared" si="0"/>
        <v> BBS 95 </v>
      </c>
      <c r="B34" s="5" t="str">
        <f t="shared" si="1"/>
        <v>I</v>
      </c>
      <c r="C34" s="16">
        <f t="shared" si="2"/>
        <v>48069.483</v>
      </c>
      <c r="D34" s="19" t="str">
        <f t="shared" si="3"/>
        <v>vis</v>
      </c>
      <c r="E34" s="62">
        <f>VLOOKUP(C34,Active!C$21:E$967,3,FALSE)</f>
        <v>7695.0030147779653</v>
      </c>
      <c r="F34" s="5" t="s">
        <v>111</v>
      </c>
      <c r="G34" s="19" t="str">
        <f t="shared" si="4"/>
        <v>48069.483</v>
      </c>
      <c r="H34" s="16">
        <f t="shared" si="5"/>
        <v>7695</v>
      </c>
      <c r="I34" s="63" t="s">
        <v>259</v>
      </c>
      <c r="J34" s="64" t="s">
        <v>260</v>
      </c>
      <c r="K34" s="63">
        <v>7695</v>
      </c>
      <c r="L34" s="63" t="s">
        <v>115</v>
      </c>
      <c r="M34" s="64" t="s">
        <v>190</v>
      </c>
      <c r="N34" s="64"/>
      <c r="O34" s="65" t="s">
        <v>232</v>
      </c>
      <c r="P34" s="65" t="s">
        <v>250</v>
      </c>
    </row>
    <row r="35" spans="1:16" ht="12.75" customHeight="1" thickBot="1">
      <c r="A35" s="16" t="str">
        <f t="shared" si="0"/>
        <v> BBS 96 </v>
      </c>
      <c r="B35" s="5" t="str">
        <f t="shared" si="1"/>
        <v>I</v>
      </c>
      <c r="C35" s="16">
        <f t="shared" si="2"/>
        <v>48088.411</v>
      </c>
      <c r="D35" s="19" t="str">
        <f t="shared" si="3"/>
        <v>vis</v>
      </c>
      <c r="E35" s="62">
        <f>VLOOKUP(C35,Active!C$21:E$967,3,FALSE)</f>
        <v>7723.0097471655581</v>
      </c>
      <c r="F35" s="5" t="s">
        <v>111</v>
      </c>
      <c r="G35" s="19" t="str">
        <f t="shared" si="4"/>
        <v>48088.411</v>
      </c>
      <c r="H35" s="16">
        <f t="shared" si="5"/>
        <v>7723</v>
      </c>
      <c r="I35" s="63" t="s">
        <v>261</v>
      </c>
      <c r="J35" s="64" t="s">
        <v>262</v>
      </c>
      <c r="K35" s="63">
        <v>7723</v>
      </c>
      <c r="L35" s="63" t="s">
        <v>154</v>
      </c>
      <c r="M35" s="64" t="s">
        <v>190</v>
      </c>
      <c r="N35" s="64"/>
      <c r="O35" s="65" t="s">
        <v>232</v>
      </c>
      <c r="P35" s="65" t="s">
        <v>263</v>
      </c>
    </row>
    <row r="36" spans="1:16" ht="12.75" customHeight="1" thickBot="1">
      <c r="A36" s="16" t="str">
        <f t="shared" si="0"/>
        <v> BBS 96 </v>
      </c>
      <c r="B36" s="5" t="str">
        <f t="shared" si="1"/>
        <v>I</v>
      </c>
      <c r="C36" s="16">
        <f t="shared" si="2"/>
        <v>48113.413999999997</v>
      </c>
      <c r="D36" s="19" t="str">
        <f t="shared" si="3"/>
        <v>vis</v>
      </c>
      <c r="E36" s="62">
        <f>VLOOKUP(C36,Active!C$21:E$967,3,FALSE)</f>
        <v>7760.0053267242492</v>
      </c>
      <c r="F36" s="5" t="s">
        <v>111</v>
      </c>
      <c r="G36" s="19" t="str">
        <f t="shared" si="4"/>
        <v>48113.414</v>
      </c>
      <c r="H36" s="16">
        <f t="shared" si="5"/>
        <v>7760</v>
      </c>
      <c r="I36" s="63" t="s">
        <v>264</v>
      </c>
      <c r="J36" s="64" t="s">
        <v>265</v>
      </c>
      <c r="K36" s="63">
        <v>7760</v>
      </c>
      <c r="L36" s="63" t="s">
        <v>217</v>
      </c>
      <c r="M36" s="64" t="s">
        <v>190</v>
      </c>
      <c r="N36" s="64"/>
      <c r="O36" s="65" t="s">
        <v>232</v>
      </c>
      <c r="P36" s="65" t="s">
        <v>263</v>
      </c>
    </row>
    <row r="37" spans="1:16" ht="12.75" customHeight="1" thickBot="1">
      <c r="A37" s="16" t="str">
        <f t="shared" si="0"/>
        <v> BBS 97 </v>
      </c>
      <c r="B37" s="5" t="str">
        <f t="shared" si="1"/>
        <v>I</v>
      </c>
      <c r="C37" s="16">
        <f t="shared" si="2"/>
        <v>48304.675000000003</v>
      </c>
      <c r="D37" s="19" t="str">
        <f t="shared" si="3"/>
        <v>vis</v>
      </c>
      <c r="E37" s="62">
        <f>VLOOKUP(C37,Active!C$21:E$967,3,FALSE)</f>
        <v>8043.0038285830633</v>
      </c>
      <c r="F37" s="5" t="s">
        <v>111</v>
      </c>
      <c r="G37" s="19" t="str">
        <f t="shared" si="4"/>
        <v>48304.675</v>
      </c>
      <c r="H37" s="16">
        <f t="shared" si="5"/>
        <v>8043</v>
      </c>
      <c r="I37" s="63" t="s">
        <v>266</v>
      </c>
      <c r="J37" s="64" t="s">
        <v>267</v>
      </c>
      <c r="K37" s="63">
        <v>8043</v>
      </c>
      <c r="L37" s="63" t="s">
        <v>268</v>
      </c>
      <c r="M37" s="64" t="s">
        <v>190</v>
      </c>
      <c r="N37" s="64"/>
      <c r="O37" s="65" t="s">
        <v>191</v>
      </c>
      <c r="P37" s="65" t="s">
        <v>269</v>
      </c>
    </row>
    <row r="38" spans="1:16" ht="12.75" customHeight="1" thickBot="1">
      <c r="A38" s="16" t="str">
        <f t="shared" si="0"/>
        <v> BBS 97 </v>
      </c>
      <c r="B38" s="5" t="str">
        <f t="shared" si="1"/>
        <v>I</v>
      </c>
      <c r="C38" s="16">
        <f t="shared" si="2"/>
        <v>48330.356</v>
      </c>
      <c r="D38" s="19" t="str">
        <f t="shared" si="3"/>
        <v>vis</v>
      </c>
      <c r="E38" s="62">
        <f>VLOOKUP(C38,Active!C$21:E$967,3,FALSE)</f>
        <v>8081.0026078754181</v>
      </c>
      <c r="F38" s="5" t="s">
        <v>111</v>
      </c>
      <c r="G38" s="19" t="str">
        <f t="shared" si="4"/>
        <v>48330.356</v>
      </c>
      <c r="H38" s="16">
        <f t="shared" si="5"/>
        <v>8081</v>
      </c>
      <c r="I38" s="63" t="s">
        <v>270</v>
      </c>
      <c r="J38" s="64" t="s">
        <v>271</v>
      </c>
      <c r="K38" s="63">
        <v>8081</v>
      </c>
      <c r="L38" s="63" t="s">
        <v>115</v>
      </c>
      <c r="M38" s="64" t="s">
        <v>190</v>
      </c>
      <c r="N38" s="64"/>
      <c r="O38" s="65" t="s">
        <v>232</v>
      </c>
      <c r="P38" s="65" t="s">
        <v>269</v>
      </c>
    </row>
    <row r="39" spans="1:16" ht="12.75" customHeight="1" thickBot="1">
      <c r="A39" s="16" t="str">
        <f t="shared" si="0"/>
        <v> BBS 97 </v>
      </c>
      <c r="B39" s="5" t="str">
        <f t="shared" si="1"/>
        <v>I</v>
      </c>
      <c r="C39" s="16">
        <f t="shared" si="2"/>
        <v>48357.385999999999</v>
      </c>
      <c r="D39" s="19" t="str">
        <f t="shared" si="3"/>
        <v>vis</v>
      </c>
      <c r="E39" s="62">
        <f>VLOOKUP(C39,Active!C$21:E$967,3,FALSE)</f>
        <v>8120.9974291157287</v>
      </c>
      <c r="F39" s="5" t="s">
        <v>111</v>
      </c>
      <c r="G39" s="19" t="str">
        <f t="shared" si="4"/>
        <v>48357.386</v>
      </c>
      <c r="H39" s="16">
        <f t="shared" si="5"/>
        <v>8121</v>
      </c>
      <c r="I39" s="63" t="s">
        <v>272</v>
      </c>
      <c r="J39" s="64" t="s">
        <v>273</v>
      </c>
      <c r="K39" s="63">
        <v>8121</v>
      </c>
      <c r="L39" s="63" t="s">
        <v>130</v>
      </c>
      <c r="M39" s="64" t="s">
        <v>190</v>
      </c>
      <c r="N39" s="64"/>
      <c r="O39" s="65" t="s">
        <v>232</v>
      </c>
      <c r="P39" s="65" t="s">
        <v>269</v>
      </c>
    </row>
    <row r="40" spans="1:16" ht="12.75" customHeight="1" thickBot="1">
      <c r="A40" s="16" t="str">
        <f t="shared" si="0"/>
        <v> BBS 97 </v>
      </c>
      <c r="B40" s="5" t="str">
        <f t="shared" si="1"/>
        <v>I</v>
      </c>
      <c r="C40" s="16">
        <f t="shared" si="2"/>
        <v>48361.446000000004</v>
      </c>
      <c r="D40" s="19" t="str">
        <f t="shared" si="3"/>
        <v>vis</v>
      </c>
      <c r="E40" s="62">
        <f>VLOOKUP(C40,Active!C$21:E$967,3,FALSE)</f>
        <v>8127.0047903527202</v>
      </c>
      <c r="F40" s="5" t="s">
        <v>111</v>
      </c>
      <c r="G40" s="19" t="str">
        <f t="shared" si="4"/>
        <v>48361.446</v>
      </c>
      <c r="H40" s="16">
        <f t="shared" si="5"/>
        <v>8127</v>
      </c>
      <c r="I40" s="63" t="s">
        <v>274</v>
      </c>
      <c r="J40" s="64" t="s">
        <v>275</v>
      </c>
      <c r="K40" s="63">
        <v>8127</v>
      </c>
      <c r="L40" s="63" t="s">
        <v>268</v>
      </c>
      <c r="M40" s="64" t="s">
        <v>190</v>
      </c>
      <c r="N40" s="64"/>
      <c r="O40" s="65" t="s">
        <v>232</v>
      </c>
      <c r="P40" s="65" t="s">
        <v>269</v>
      </c>
    </row>
    <row r="41" spans="1:16" ht="12.75" customHeight="1" thickBot="1">
      <c r="A41" s="16" t="str">
        <f t="shared" si="0"/>
        <v> BBS 98 </v>
      </c>
      <c r="B41" s="5" t="str">
        <f t="shared" si="1"/>
        <v>I</v>
      </c>
      <c r="C41" s="16">
        <f t="shared" si="2"/>
        <v>48405.374000000003</v>
      </c>
      <c r="D41" s="19" t="str">
        <f t="shared" si="3"/>
        <v>vis</v>
      </c>
      <c r="E41" s="62">
        <f>VLOOKUP(C41,Active!C$21:E$967,3,FALSE)</f>
        <v>8192.0026633621346</v>
      </c>
      <c r="F41" s="5" t="s">
        <v>111</v>
      </c>
      <c r="G41" s="19" t="str">
        <f t="shared" si="4"/>
        <v>48405.374</v>
      </c>
      <c r="H41" s="16">
        <f t="shared" si="5"/>
        <v>8192</v>
      </c>
      <c r="I41" s="63" t="s">
        <v>276</v>
      </c>
      <c r="J41" s="64" t="s">
        <v>277</v>
      </c>
      <c r="K41" s="63">
        <v>8192</v>
      </c>
      <c r="L41" s="63" t="s">
        <v>115</v>
      </c>
      <c r="M41" s="64" t="s">
        <v>190</v>
      </c>
      <c r="N41" s="64"/>
      <c r="O41" s="65" t="s">
        <v>191</v>
      </c>
      <c r="P41" s="65" t="s">
        <v>278</v>
      </c>
    </row>
    <row r="42" spans="1:16" ht="12.75" customHeight="1" thickBot="1">
      <c r="A42" s="16" t="str">
        <f t="shared" si="0"/>
        <v> BBS 98 </v>
      </c>
      <c r="B42" s="5" t="str">
        <f t="shared" si="1"/>
        <v>I</v>
      </c>
      <c r="C42" s="16">
        <f t="shared" si="2"/>
        <v>48405.374000000003</v>
      </c>
      <c r="D42" s="19" t="str">
        <f t="shared" si="3"/>
        <v>vis</v>
      </c>
      <c r="E42" s="62">
        <f>VLOOKUP(C42,Active!C$21:E$967,3,FALSE)</f>
        <v>8192.0026633621346</v>
      </c>
      <c r="F42" s="5" t="s">
        <v>111</v>
      </c>
      <c r="G42" s="19" t="str">
        <f t="shared" si="4"/>
        <v>48405.374</v>
      </c>
      <c r="H42" s="16">
        <f t="shared" si="5"/>
        <v>8192</v>
      </c>
      <c r="I42" s="63" t="s">
        <v>276</v>
      </c>
      <c r="J42" s="64" t="s">
        <v>277</v>
      </c>
      <c r="K42" s="63">
        <v>8192</v>
      </c>
      <c r="L42" s="63" t="s">
        <v>115</v>
      </c>
      <c r="M42" s="64" t="s">
        <v>190</v>
      </c>
      <c r="N42" s="64"/>
      <c r="O42" s="65" t="s">
        <v>232</v>
      </c>
      <c r="P42" s="65" t="s">
        <v>278</v>
      </c>
    </row>
    <row r="43" spans="1:16" ht="12.75" customHeight="1" thickBot="1">
      <c r="A43" s="16" t="str">
        <f t="shared" ref="A43:A74" si="6">P43</f>
        <v> BBS 100 </v>
      </c>
      <c r="B43" s="5" t="str">
        <f t="shared" ref="B43:B74" si="7">IF(H43=INT(H43),"I","II")</f>
        <v>I</v>
      </c>
      <c r="C43" s="16">
        <f t="shared" ref="C43:C74" si="8">1*G43</f>
        <v>48680.436000000002</v>
      </c>
      <c r="D43" s="19" t="str">
        <f t="shared" ref="D43:D74" si="9">VLOOKUP(F43,I$1:J$5,2,FALSE)</f>
        <v>vis</v>
      </c>
      <c r="E43" s="62">
        <f>VLOOKUP(C43,Active!C$21:E$967,3,FALSE)</f>
        <v>8598.9969482309061</v>
      </c>
      <c r="F43" s="5" t="s">
        <v>111</v>
      </c>
      <c r="G43" s="19" t="str">
        <f t="shared" ref="G43:G74" si="10">MID(I43,3,LEN(I43)-3)</f>
        <v>48680.436</v>
      </c>
      <c r="H43" s="16">
        <f t="shared" ref="H43:H74" si="11">1*K43</f>
        <v>8599</v>
      </c>
      <c r="I43" s="63" t="s">
        <v>279</v>
      </c>
      <c r="J43" s="64" t="s">
        <v>280</v>
      </c>
      <c r="K43" s="63">
        <v>8599</v>
      </c>
      <c r="L43" s="63" t="s">
        <v>130</v>
      </c>
      <c r="M43" s="64" t="s">
        <v>190</v>
      </c>
      <c r="N43" s="64"/>
      <c r="O43" s="65" t="s">
        <v>191</v>
      </c>
      <c r="P43" s="65" t="s">
        <v>281</v>
      </c>
    </row>
    <row r="44" spans="1:16" ht="12.75" customHeight="1" thickBot="1">
      <c r="A44" s="16" t="str">
        <f t="shared" si="6"/>
        <v> BBS 101 </v>
      </c>
      <c r="B44" s="5" t="str">
        <f t="shared" si="7"/>
        <v>I</v>
      </c>
      <c r="C44" s="16">
        <f t="shared" si="8"/>
        <v>48780.457999999999</v>
      </c>
      <c r="D44" s="19" t="str">
        <f t="shared" si="9"/>
        <v>vis</v>
      </c>
      <c r="E44" s="62">
        <f>VLOOKUP(C44,Active!C$21:E$967,3,FALSE)</f>
        <v>8746.9940629219327</v>
      </c>
      <c r="F44" s="5" t="s">
        <v>111</v>
      </c>
      <c r="G44" s="19" t="str">
        <f t="shared" si="10"/>
        <v>48780.458</v>
      </c>
      <c r="H44" s="16">
        <f t="shared" si="11"/>
        <v>8747</v>
      </c>
      <c r="I44" s="63" t="s">
        <v>282</v>
      </c>
      <c r="J44" s="64" t="s">
        <v>283</v>
      </c>
      <c r="K44" s="63">
        <v>8747</v>
      </c>
      <c r="L44" s="63" t="s">
        <v>284</v>
      </c>
      <c r="M44" s="64" t="s">
        <v>190</v>
      </c>
      <c r="N44" s="64"/>
      <c r="O44" s="65" t="s">
        <v>191</v>
      </c>
      <c r="P44" s="65" t="s">
        <v>285</v>
      </c>
    </row>
    <row r="45" spans="1:16" ht="12.75" customHeight="1" thickBot="1">
      <c r="A45" s="16" t="str">
        <f t="shared" si="6"/>
        <v> BBS 103 </v>
      </c>
      <c r="B45" s="5" t="str">
        <f t="shared" si="7"/>
        <v>I</v>
      </c>
      <c r="C45" s="16">
        <f t="shared" si="8"/>
        <v>48984.538</v>
      </c>
      <c r="D45" s="19" t="str">
        <f t="shared" si="9"/>
        <v>vis</v>
      </c>
      <c r="E45" s="62">
        <f>VLOOKUP(C45,Active!C$21:E$967,3,FALSE)</f>
        <v>9048.9601420459858</v>
      </c>
      <c r="F45" s="5" t="s">
        <v>111</v>
      </c>
      <c r="G45" s="19" t="str">
        <f t="shared" si="10"/>
        <v>48984.538</v>
      </c>
      <c r="H45" s="16">
        <f t="shared" si="11"/>
        <v>9049</v>
      </c>
      <c r="I45" s="63" t="s">
        <v>286</v>
      </c>
      <c r="J45" s="64" t="s">
        <v>287</v>
      </c>
      <c r="K45" s="63">
        <v>9049</v>
      </c>
      <c r="L45" s="63" t="s">
        <v>288</v>
      </c>
      <c r="M45" s="64" t="s">
        <v>190</v>
      </c>
      <c r="N45" s="64"/>
      <c r="O45" s="65" t="s">
        <v>191</v>
      </c>
      <c r="P45" s="65" t="s">
        <v>289</v>
      </c>
    </row>
    <row r="46" spans="1:16" ht="12.75" customHeight="1" thickBot="1">
      <c r="A46" s="16" t="str">
        <f t="shared" si="6"/>
        <v> BBS 103 </v>
      </c>
      <c r="B46" s="5" t="str">
        <f t="shared" si="7"/>
        <v>I</v>
      </c>
      <c r="C46" s="16">
        <f t="shared" si="8"/>
        <v>49066.345999999998</v>
      </c>
      <c r="D46" s="19" t="str">
        <f t="shared" si="9"/>
        <v>vis</v>
      </c>
      <c r="E46" s="62">
        <f>VLOOKUP(C46,Active!C$21:E$967,3,FALSE)</f>
        <v>9170.0069913255793</v>
      </c>
      <c r="F46" s="5" t="s">
        <v>111</v>
      </c>
      <c r="G46" s="19" t="str">
        <f t="shared" si="10"/>
        <v>49066.346</v>
      </c>
      <c r="H46" s="16">
        <f t="shared" si="11"/>
        <v>9170</v>
      </c>
      <c r="I46" s="63" t="s">
        <v>290</v>
      </c>
      <c r="J46" s="64" t="s">
        <v>291</v>
      </c>
      <c r="K46" s="63">
        <v>9170</v>
      </c>
      <c r="L46" s="63" t="s">
        <v>255</v>
      </c>
      <c r="M46" s="64" t="s">
        <v>190</v>
      </c>
      <c r="N46" s="64"/>
      <c r="O46" s="65" t="s">
        <v>232</v>
      </c>
      <c r="P46" s="65" t="s">
        <v>289</v>
      </c>
    </row>
    <row r="47" spans="1:16" ht="12.75" customHeight="1" thickBot="1">
      <c r="A47" s="16" t="str">
        <f t="shared" si="6"/>
        <v> BBS 104 </v>
      </c>
      <c r="B47" s="5" t="str">
        <f t="shared" si="7"/>
        <v>I</v>
      </c>
      <c r="C47" s="16">
        <f t="shared" si="8"/>
        <v>49097.43</v>
      </c>
      <c r="D47" s="19" t="str">
        <f t="shared" si="9"/>
        <v>vis</v>
      </c>
      <c r="E47" s="62">
        <f>VLOOKUP(C47,Active!C$21:E$967,3,FALSE)</f>
        <v>9216.0002959291305</v>
      </c>
      <c r="F47" s="5" t="s">
        <v>111</v>
      </c>
      <c r="G47" s="19" t="str">
        <f t="shared" si="10"/>
        <v>49097.430</v>
      </c>
      <c r="H47" s="16">
        <f t="shared" si="11"/>
        <v>9216</v>
      </c>
      <c r="I47" s="63" t="s">
        <v>292</v>
      </c>
      <c r="J47" s="64" t="s">
        <v>293</v>
      </c>
      <c r="K47" s="63">
        <v>9216</v>
      </c>
      <c r="L47" s="63" t="s">
        <v>240</v>
      </c>
      <c r="M47" s="64" t="s">
        <v>190</v>
      </c>
      <c r="N47" s="64"/>
      <c r="O47" s="65" t="s">
        <v>232</v>
      </c>
      <c r="P47" s="65" t="s">
        <v>294</v>
      </c>
    </row>
    <row r="48" spans="1:16" ht="12.75" customHeight="1" thickBot="1">
      <c r="A48" s="16" t="str">
        <f t="shared" si="6"/>
        <v> BBS 104 </v>
      </c>
      <c r="B48" s="5" t="str">
        <f t="shared" si="7"/>
        <v>I</v>
      </c>
      <c r="C48" s="16">
        <f t="shared" si="8"/>
        <v>49147.446000000004</v>
      </c>
      <c r="D48" s="19" t="str">
        <f t="shared" si="9"/>
        <v>vis</v>
      </c>
      <c r="E48" s="62">
        <f>VLOOKUP(C48,Active!C$21:E$967,3,FALSE)</f>
        <v>9290.0062515027748</v>
      </c>
      <c r="F48" s="5" t="s">
        <v>111</v>
      </c>
      <c r="G48" s="19" t="str">
        <f t="shared" si="10"/>
        <v>49147.446</v>
      </c>
      <c r="H48" s="16">
        <f t="shared" si="11"/>
        <v>9290</v>
      </c>
      <c r="I48" s="63" t="s">
        <v>295</v>
      </c>
      <c r="J48" s="64" t="s">
        <v>296</v>
      </c>
      <c r="K48" s="63">
        <v>9290</v>
      </c>
      <c r="L48" s="63" t="s">
        <v>217</v>
      </c>
      <c r="M48" s="64" t="s">
        <v>190</v>
      </c>
      <c r="N48" s="64"/>
      <c r="O48" s="65" t="s">
        <v>232</v>
      </c>
      <c r="P48" s="65" t="s">
        <v>294</v>
      </c>
    </row>
    <row r="49" spans="1:16" ht="12.75" customHeight="1" thickBot="1">
      <c r="A49" s="16" t="str">
        <f t="shared" si="6"/>
        <v> BRNO 31 </v>
      </c>
      <c r="B49" s="5" t="str">
        <f t="shared" si="7"/>
        <v>I</v>
      </c>
      <c r="C49" s="16">
        <f t="shared" si="8"/>
        <v>49151.495999999999</v>
      </c>
      <c r="D49" s="19" t="str">
        <f t="shared" si="9"/>
        <v>vis</v>
      </c>
      <c r="E49" s="62">
        <f>VLOOKUP(C49,Active!C$21:E$967,3,FALSE)</f>
        <v>9295.9988162835034</v>
      </c>
      <c r="F49" s="5" t="s">
        <v>111</v>
      </c>
      <c r="G49" s="19" t="str">
        <f t="shared" si="10"/>
        <v>49151.496</v>
      </c>
      <c r="H49" s="16">
        <f t="shared" si="11"/>
        <v>9296</v>
      </c>
      <c r="I49" s="63" t="s">
        <v>297</v>
      </c>
      <c r="J49" s="64" t="s">
        <v>298</v>
      </c>
      <c r="K49" s="63">
        <v>9296</v>
      </c>
      <c r="L49" s="63" t="s">
        <v>189</v>
      </c>
      <c r="M49" s="64" t="s">
        <v>190</v>
      </c>
      <c r="N49" s="64"/>
      <c r="O49" s="65" t="s">
        <v>299</v>
      </c>
      <c r="P49" s="65" t="s">
        <v>244</v>
      </c>
    </row>
    <row r="50" spans="1:16" ht="12.75" customHeight="1" thickBot="1">
      <c r="A50" s="16" t="str">
        <f t="shared" si="6"/>
        <v> BBS 104 </v>
      </c>
      <c r="B50" s="5" t="str">
        <f t="shared" si="7"/>
        <v>I</v>
      </c>
      <c r="C50" s="16">
        <f t="shared" si="8"/>
        <v>49172.45</v>
      </c>
      <c r="D50" s="19" t="str">
        <f t="shared" si="9"/>
        <v>vis</v>
      </c>
      <c r="E50" s="62">
        <f>VLOOKUP(C50,Active!C$21:E$967,3,FALSE)</f>
        <v>9327.0033107070849</v>
      </c>
      <c r="F50" s="5" t="s">
        <v>111</v>
      </c>
      <c r="G50" s="19" t="str">
        <f t="shared" si="10"/>
        <v>49172.450</v>
      </c>
      <c r="H50" s="16">
        <f t="shared" si="11"/>
        <v>9327</v>
      </c>
      <c r="I50" s="63" t="s">
        <v>300</v>
      </c>
      <c r="J50" s="64" t="s">
        <v>301</v>
      </c>
      <c r="K50" s="63">
        <v>9327</v>
      </c>
      <c r="L50" s="63" t="s">
        <v>115</v>
      </c>
      <c r="M50" s="64" t="s">
        <v>190</v>
      </c>
      <c r="N50" s="64"/>
      <c r="O50" s="65" t="s">
        <v>232</v>
      </c>
      <c r="P50" s="65" t="s">
        <v>294</v>
      </c>
    </row>
    <row r="51" spans="1:16" ht="12.75" customHeight="1" thickBot="1">
      <c r="A51" s="16" t="str">
        <f t="shared" si="6"/>
        <v> BBS 105 </v>
      </c>
      <c r="B51" s="5" t="str">
        <f t="shared" si="7"/>
        <v>I</v>
      </c>
      <c r="C51" s="16">
        <f t="shared" si="8"/>
        <v>49236.652999999998</v>
      </c>
      <c r="D51" s="19" t="str">
        <f t="shared" si="9"/>
        <v>vis</v>
      </c>
      <c r="E51" s="62">
        <f>VLOOKUP(C51,Active!C$21:E$967,3,FALSE)</f>
        <v>9422.0009987607991</v>
      </c>
      <c r="F51" s="5" t="s">
        <v>111</v>
      </c>
      <c r="G51" s="19" t="str">
        <f t="shared" si="10"/>
        <v>49236.653</v>
      </c>
      <c r="H51" s="16">
        <f t="shared" si="11"/>
        <v>9422</v>
      </c>
      <c r="I51" s="63" t="s">
        <v>302</v>
      </c>
      <c r="J51" s="64" t="s">
        <v>303</v>
      </c>
      <c r="K51" s="63">
        <v>9422</v>
      </c>
      <c r="L51" s="63" t="s">
        <v>247</v>
      </c>
      <c r="M51" s="64" t="s">
        <v>190</v>
      </c>
      <c r="N51" s="64"/>
      <c r="O51" s="65" t="s">
        <v>191</v>
      </c>
      <c r="P51" s="65" t="s">
        <v>304</v>
      </c>
    </row>
    <row r="52" spans="1:16" ht="12.75" customHeight="1" thickBot="1">
      <c r="A52" s="16" t="str">
        <f t="shared" si="6"/>
        <v> BBS 106 </v>
      </c>
      <c r="B52" s="5" t="str">
        <f t="shared" si="7"/>
        <v>I</v>
      </c>
      <c r="C52" s="16">
        <f t="shared" si="8"/>
        <v>49387.366000000002</v>
      </c>
      <c r="D52" s="19" t="str">
        <f t="shared" si="9"/>
        <v>vis</v>
      </c>
      <c r="E52" s="62">
        <f>VLOOKUP(C52,Active!C$21:E$967,3,FALSE)</f>
        <v>9645.0028298222642</v>
      </c>
      <c r="F52" s="5" t="s">
        <v>111</v>
      </c>
      <c r="G52" s="19" t="str">
        <f t="shared" si="10"/>
        <v>49387.366</v>
      </c>
      <c r="H52" s="16">
        <f t="shared" si="11"/>
        <v>9645</v>
      </c>
      <c r="I52" s="63" t="s">
        <v>305</v>
      </c>
      <c r="J52" s="64" t="s">
        <v>306</v>
      </c>
      <c r="K52" s="63">
        <v>9645</v>
      </c>
      <c r="L52" s="63" t="s">
        <v>115</v>
      </c>
      <c r="M52" s="64" t="s">
        <v>190</v>
      </c>
      <c r="N52" s="64"/>
      <c r="O52" s="65" t="s">
        <v>191</v>
      </c>
      <c r="P52" s="65" t="s">
        <v>307</v>
      </c>
    </row>
    <row r="53" spans="1:16" ht="12.75" customHeight="1" thickBot="1">
      <c r="A53" s="16" t="str">
        <f t="shared" si="6"/>
        <v> BBS 107 </v>
      </c>
      <c r="B53" s="5" t="str">
        <f t="shared" si="7"/>
        <v>I</v>
      </c>
      <c r="C53" s="16">
        <f t="shared" si="8"/>
        <v>49537.398000000001</v>
      </c>
      <c r="D53" s="19" t="str">
        <f t="shared" si="9"/>
        <v>vis</v>
      </c>
      <c r="E53" s="62">
        <f>VLOOKUP(C53,Active!C$21:E$967,3,FALSE)</f>
        <v>9866.9970222131851</v>
      </c>
      <c r="F53" s="5" t="s">
        <v>111</v>
      </c>
      <c r="G53" s="19" t="str">
        <f t="shared" si="10"/>
        <v>49537.398</v>
      </c>
      <c r="H53" s="16">
        <f t="shared" si="11"/>
        <v>9867</v>
      </c>
      <c r="I53" s="63" t="s">
        <v>308</v>
      </c>
      <c r="J53" s="64" t="s">
        <v>309</v>
      </c>
      <c r="K53" s="63">
        <v>9867</v>
      </c>
      <c r="L53" s="63" t="s">
        <v>130</v>
      </c>
      <c r="M53" s="64" t="s">
        <v>190</v>
      </c>
      <c r="N53" s="64"/>
      <c r="O53" s="65" t="s">
        <v>232</v>
      </c>
      <c r="P53" s="65" t="s">
        <v>310</v>
      </c>
    </row>
    <row r="54" spans="1:16" ht="12.75" customHeight="1" thickBot="1">
      <c r="A54" s="16" t="str">
        <f t="shared" si="6"/>
        <v> BBS 107 </v>
      </c>
      <c r="B54" s="5" t="str">
        <f t="shared" si="7"/>
        <v>I</v>
      </c>
      <c r="C54" s="16">
        <f t="shared" si="8"/>
        <v>49564.434000000001</v>
      </c>
      <c r="D54" s="19" t="str">
        <f t="shared" si="9"/>
        <v>vis</v>
      </c>
      <c r="E54" s="62">
        <f>VLOOKUP(C54,Active!C$21:E$967,3,FALSE)</f>
        <v>9907.0007213272474</v>
      </c>
      <c r="F54" s="5" t="s">
        <v>111</v>
      </c>
      <c r="G54" s="19" t="str">
        <f t="shared" si="10"/>
        <v>49564.434</v>
      </c>
      <c r="H54" s="16">
        <f t="shared" si="11"/>
        <v>9907</v>
      </c>
      <c r="I54" s="63" t="s">
        <v>311</v>
      </c>
      <c r="J54" s="64" t="s">
        <v>312</v>
      </c>
      <c r="K54" s="63">
        <v>9907</v>
      </c>
      <c r="L54" s="63" t="s">
        <v>240</v>
      </c>
      <c r="M54" s="64" t="s">
        <v>190</v>
      </c>
      <c r="N54" s="64"/>
      <c r="O54" s="65" t="s">
        <v>232</v>
      </c>
      <c r="P54" s="65" t="s">
        <v>310</v>
      </c>
    </row>
    <row r="55" spans="1:16" ht="12.75" customHeight="1" thickBot="1">
      <c r="A55" s="16" t="str">
        <f t="shared" si="6"/>
        <v> BBS 107 </v>
      </c>
      <c r="B55" s="5" t="str">
        <f t="shared" si="7"/>
        <v>I</v>
      </c>
      <c r="C55" s="16">
        <f t="shared" si="8"/>
        <v>49630.646000000001</v>
      </c>
      <c r="D55" s="19" t="str">
        <f t="shared" si="9"/>
        <v>vis</v>
      </c>
      <c r="E55" s="62">
        <f>VLOOKUP(C55,Active!C$21:E$967,3,FALSE)</f>
        <v>10004.971017441329</v>
      </c>
      <c r="F55" s="5" t="str">
        <f>LEFT(M55,1)</f>
        <v>V</v>
      </c>
      <c r="G55" s="19" t="str">
        <f t="shared" si="10"/>
        <v>49630.646</v>
      </c>
      <c r="H55" s="16">
        <f t="shared" si="11"/>
        <v>10005</v>
      </c>
      <c r="I55" s="63" t="s">
        <v>313</v>
      </c>
      <c r="J55" s="64" t="s">
        <v>314</v>
      </c>
      <c r="K55" s="63">
        <v>10005</v>
      </c>
      <c r="L55" s="63" t="s">
        <v>315</v>
      </c>
      <c r="M55" s="64" t="s">
        <v>190</v>
      </c>
      <c r="N55" s="64"/>
      <c r="O55" s="65" t="s">
        <v>191</v>
      </c>
      <c r="P55" s="65" t="s">
        <v>310</v>
      </c>
    </row>
    <row r="56" spans="1:16" ht="12.75" customHeight="1" thickBot="1">
      <c r="A56" s="16" t="str">
        <f t="shared" si="6"/>
        <v> BBS 108 </v>
      </c>
      <c r="B56" s="5" t="str">
        <f t="shared" si="7"/>
        <v>I</v>
      </c>
      <c r="C56" s="16">
        <f t="shared" si="8"/>
        <v>49701.629000000001</v>
      </c>
      <c r="D56" s="19" t="str">
        <f t="shared" si="9"/>
        <v>vis</v>
      </c>
      <c r="E56" s="62">
        <f>VLOOKUP(C56,Active!C$21:E$967,3,FALSE)</f>
        <v>10110.000702831678</v>
      </c>
      <c r="F56" s="5" t="str">
        <f>LEFT(M56,1)</f>
        <v>V</v>
      </c>
      <c r="G56" s="19" t="str">
        <f t="shared" si="10"/>
        <v>49701.629</v>
      </c>
      <c r="H56" s="16">
        <f t="shared" si="11"/>
        <v>10110</v>
      </c>
      <c r="I56" s="63" t="s">
        <v>316</v>
      </c>
      <c r="J56" s="64" t="s">
        <v>317</v>
      </c>
      <c r="K56" s="63">
        <v>10110</v>
      </c>
      <c r="L56" s="63" t="s">
        <v>240</v>
      </c>
      <c r="M56" s="64" t="s">
        <v>190</v>
      </c>
      <c r="N56" s="64"/>
      <c r="O56" s="65" t="s">
        <v>191</v>
      </c>
      <c r="P56" s="65" t="s">
        <v>318</v>
      </c>
    </row>
    <row r="57" spans="1:16" ht="12.75" customHeight="1" thickBot="1">
      <c r="A57" s="16" t="str">
        <f t="shared" si="6"/>
        <v> BBS 108 </v>
      </c>
      <c r="B57" s="5" t="str">
        <f t="shared" si="7"/>
        <v>I</v>
      </c>
      <c r="C57" s="16">
        <f t="shared" si="8"/>
        <v>49779.351999999999</v>
      </c>
      <c r="D57" s="19" t="str">
        <f t="shared" si="9"/>
        <v>vis</v>
      </c>
      <c r="E57" s="62">
        <f>VLOOKUP(C57,Active!C$21:E$967,3,FALSE)</f>
        <v>10225.003199733666</v>
      </c>
      <c r="F57" s="5" t="str">
        <f>LEFT(M57,1)</f>
        <v>V</v>
      </c>
      <c r="G57" s="19" t="str">
        <f t="shared" si="10"/>
        <v>49779.352</v>
      </c>
      <c r="H57" s="16">
        <f t="shared" si="11"/>
        <v>10225</v>
      </c>
      <c r="I57" s="63" t="s">
        <v>319</v>
      </c>
      <c r="J57" s="64" t="s">
        <v>320</v>
      </c>
      <c r="K57" s="63">
        <v>10225</v>
      </c>
      <c r="L57" s="63" t="s">
        <v>115</v>
      </c>
      <c r="M57" s="64" t="s">
        <v>190</v>
      </c>
      <c r="N57" s="64"/>
      <c r="O57" s="65" t="s">
        <v>232</v>
      </c>
      <c r="P57" s="65" t="s">
        <v>318</v>
      </c>
    </row>
    <row r="58" spans="1:16" ht="12.75" customHeight="1" thickBot="1">
      <c r="A58" s="16" t="str">
        <f t="shared" si="6"/>
        <v> BBS 111 </v>
      </c>
      <c r="B58" s="5" t="str">
        <f t="shared" si="7"/>
        <v>I</v>
      </c>
      <c r="C58" s="16">
        <f t="shared" si="8"/>
        <v>50044.284</v>
      </c>
      <c r="D58" s="19" t="str">
        <f t="shared" si="9"/>
        <v>vis</v>
      </c>
      <c r="E58" s="62">
        <f>VLOOKUP(C58,Active!C$21:E$967,3,FALSE)</f>
        <v>10617.008674422479</v>
      </c>
      <c r="F58" s="5" t="str">
        <f>LEFT(M58,1)</f>
        <v>V</v>
      </c>
      <c r="G58" s="19" t="str">
        <f t="shared" si="10"/>
        <v>50044.284</v>
      </c>
      <c r="H58" s="16">
        <f t="shared" si="11"/>
        <v>10617</v>
      </c>
      <c r="I58" s="63" t="s">
        <v>321</v>
      </c>
      <c r="J58" s="64" t="s">
        <v>322</v>
      </c>
      <c r="K58" s="63">
        <v>10617</v>
      </c>
      <c r="L58" s="63" t="s">
        <v>204</v>
      </c>
      <c r="M58" s="64" t="s">
        <v>190</v>
      </c>
      <c r="N58" s="64"/>
      <c r="O58" s="65" t="s">
        <v>191</v>
      </c>
      <c r="P58" s="65" t="s">
        <v>323</v>
      </c>
    </row>
    <row r="59" spans="1:16" ht="12.75" customHeight="1" thickBot="1">
      <c r="A59" s="16" t="str">
        <f t="shared" si="6"/>
        <v> BBS 111 </v>
      </c>
      <c r="B59" s="5" t="str">
        <f t="shared" si="7"/>
        <v>I</v>
      </c>
      <c r="C59" s="16">
        <f t="shared" si="8"/>
        <v>50152.413999999997</v>
      </c>
      <c r="D59" s="19" t="str">
        <f t="shared" si="9"/>
        <v>vis</v>
      </c>
      <c r="E59" s="62">
        <f>VLOOKUP(C59,Active!C$21:E$967,3,FALSE)</f>
        <v>10777.002755839976</v>
      </c>
      <c r="F59" s="5" t="str">
        <f>LEFT(M59,1)</f>
        <v>V</v>
      </c>
      <c r="G59" s="19" t="str">
        <f t="shared" si="10"/>
        <v>50152.414</v>
      </c>
      <c r="H59" s="16">
        <f t="shared" si="11"/>
        <v>10777</v>
      </c>
      <c r="I59" s="63" t="s">
        <v>324</v>
      </c>
      <c r="J59" s="64" t="s">
        <v>325</v>
      </c>
      <c r="K59" s="63">
        <v>10777</v>
      </c>
      <c r="L59" s="63" t="s">
        <v>115</v>
      </c>
      <c r="M59" s="64" t="s">
        <v>190</v>
      </c>
      <c r="N59" s="64"/>
      <c r="O59" s="65" t="s">
        <v>232</v>
      </c>
      <c r="P59" s="65" t="s">
        <v>323</v>
      </c>
    </row>
    <row r="60" spans="1:16" ht="12.75" customHeight="1" thickBot="1">
      <c r="A60" s="16" t="str">
        <f t="shared" si="6"/>
        <v> BBS 112 </v>
      </c>
      <c r="B60" s="5" t="str">
        <f t="shared" si="7"/>
        <v>I</v>
      </c>
      <c r="C60" s="16">
        <f t="shared" si="8"/>
        <v>50250.415000000001</v>
      </c>
      <c r="D60" s="19" t="str">
        <f t="shared" si="9"/>
        <v>vis</v>
      </c>
      <c r="E60" s="62">
        <f>VLOOKUP(C60,Active!C$21:E$967,3,FALSE)</f>
        <v>10922.009506723145</v>
      </c>
      <c r="F60" s="5" t="s">
        <v>111</v>
      </c>
      <c r="G60" s="19" t="str">
        <f t="shared" si="10"/>
        <v>50250.415</v>
      </c>
      <c r="H60" s="16">
        <f t="shared" si="11"/>
        <v>10922</v>
      </c>
      <c r="I60" s="63" t="s">
        <v>326</v>
      </c>
      <c r="J60" s="64" t="s">
        <v>327</v>
      </c>
      <c r="K60" s="63">
        <v>10922</v>
      </c>
      <c r="L60" s="63" t="s">
        <v>204</v>
      </c>
      <c r="M60" s="64" t="s">
        <v>190</v>
      </c>
      <c r="N60" s="64"/>
      <c r="O60" s="65" t="s">
        <v>232</v>
      </c>
      <c r="P60" s="65" t="s">
        <v>328</v>
      </c>
    </row>
    <row r="61" spans="1:16" ht="12.75" customHeight="1" thickBot="1">
      <c r="A61" s="16" t="str">
        <f t="shared" si="6"/>
        <v> BBS 113 </v>
      </c>
      <c r="B61" s="5" t="str">
        <f t="shared" si="7"/>
        <v>I</v>
      </c>
      <c r="C61" s="16">
        <f t="shared" si="8"/>
        <v>50300.417999999998</v>
      </c>
      <c r="D61" s="19" t="str">
        <f t="shared" si="9"/>
        <v>vis</v>
      </c>
      <c r="E61" s="62">
        <f>VLOOKUP(C61,Active!C$21:E$967,3,FALSE)</f>
        <v>10995.996226903659</v>
      </c>
      <c r="F61" s="5" t="s">
        <v>111</v>
      </c>
      <c r="G61" s="19" t="str">
        <f t="shared" si="10"/>
        <v>50300.418</v>
      </c>
      <c r="H61" s="16">
        <f t="shared" si="11"/>
        <v>10996</v>
      </c>
      <c r="I61" s="63" t="s">
        <v>329</v>
      </c>
      <c r="J61" s="64" t="s">
        <v>330</v>
      </c>
      <c r="K61" s="63">
        <v>10996</v>
      </c>
      <c r="L61" s="63" t="s">
        <v>112</v>
      </c>
      <c r="M61" s="64" t="s">
        <v>190</v>
      </c>
      <c r="N61" s="64"/>
      <c r="O61" s="65" t="s">
        <v>232</v>
      </c>
      <c r="P61" s="65" t="s">
        <v>331</v>
      </c>
    </row>
    <row r="62" spans="1:16" ht="12.75" customHeight="1" thickBot="1">
      <c r="A62" s="16" t="str">
        <f t="shared" si="6"/>
        <v> BBS 113 </v>
      </c>
      <c r="B62" s="5" t="str">
        <f t="shared" si="7"/>
        <v>I</v>
      </c>
      <c r="C62" s="16">
        <f t="shared" si="8"/>
        <v>50343.659</v>
      </c>
      <c r="D62" s="19" t="str">
        <f t="shared" si="9"/>
        <v>vis</v>
      </c>
      <c r="E62" s="62">
        <f>VLOOKUP(C62,Active!C$21:E$967,3,FALSE)</f>
        <v>11059.977583368787</v>
      </c>
      <c r="F62" s="5" t="s">
        <v>111</v>
      </c>
      <c r="G62" s="19" t="str">
        <f t="shared" si="10"/>
        <v>50343.659</v>
      </c>
      <c r="H62" s="16">
        <f t="shared" si="11"/>
        <v>11060</v>
      </c>
      <c r="I62" s="63" t="s">
        <v>332</v>
      </c>
      <c r="J62" s="64" t="s">
        <v>333</v>
      </c>
      <c r="K62" s="63">
        <v>11060</v>
      </c>
      <c r="L62" s="63" t="s">
        <v>334</v>
      </c>
      <c r="M62" s="64" t="s">
        <v>190</v>
      </c>
      <c r="N62" s="64"/>
      <c r="O62" s="65" t="s">
        <v>191</v>
      </c>
      <c r="P62" s="65" t="s">
        <v>331</v>
      </c>
    </row>
    <row r="63" spans="1:16" ht="12.75" customHeight="1" thickBot="1">
      <c r="A63" s="16" t="str">
        <f t="shared" si="6"/>
        <v> BBS 114 </v>
      </c>
      <c r="B63" s="5" t="str">
        <f t="shared" si="7"/>
        <v>I</v>
      </c>
      <c r="C63" s="16">
        <f t="shared" si="8"/>
        <v>50517.366999999998</v>
      </c>
      <c r="D63" s="19" t="str">
        <f t="shared" si="9"/>
        <v>vis</v>
      </c>
      <c r="E63" s="62">
        <f>VLOOKUP(C63,Active!C$21:E$967,3,FALSE)</f>
        <v>11317.003865574197</v>
      </c>
      <c r="F63" s="5" t="s">
        <v>111</v>
      </c>
      <c r="G63" s="19" t="str">
        <f t="shared" si="10"/>
        <v>50517.367</v>
      </c>
      <c r="H63" s="16">
        <f t="shared" si="11"/>
        <v>11317</v>
      </c>
      <c r="I63" s="63" t="s">
        <v>340</v>
      </c>
      <c r="J63" s="64" t="s">
        <v>341</v>
      </c>
      <c r="K63" s="63">
        <v>11317</v>
      </c>
      <c r="L63" s="63" t="s">
        <v>268</v>
      </c>
      <c r="M63" s="64" t="s">
        <v>190</v>
      </c>
      <c r="N63" s="64"/>
      <c r="O63" s="65" t="s">
        <v>232</v>
      </c>
      <c r="P63" s="65" t="s">
        <v>342</v>
      </c>
    </row>
    <row r="64" spans="1:16" ht="12.75" customHeight="1" thickBot="1">
      <c r="A64" s="16" t="str">
        <f t="shared" si="6"/>
        <v> BBS 115 </v>
      </c>
      <c r="B64" s="5" t="str">
        <f t="shared" si="7"/>
        <v>I</v>
      </c>
      <c r="C64" s="16">
        <f t="shared" si="8"/>
        <v>50540.34</v>
      </c>
      <c r="D64" s="19" t="str">
        <f t="shared" si="9"/>
        <v>vis</v>
      </c>
      <c r="E64" s="62">
        <f>VLOOKUP(C64,Active!C$21:E$967,3,FALSE)</f>
        <v>11350.995764514399</v>
      </c>
      <c r="F64" s="5" t="s">
        <v>111</v>
      </c>
      <c r="G64" s="19" t="str">
        <f t="shared" si="10"/>
        <v>50540.340</v>
      </c>
      <c r="H64" s="16">
        <f t="shared" si="11"/>
        <v>11351</v>
      </c>
      <c r="I64" s="63" t="s">
        <v>343</v>
      </c>
      <c r="J64" s="64" t="s">
        <v>344</v>
      </c>
      <c r="K64" s="63">
        <v>11351</v>
      </c>
      <c r="L64" s="63" t="s">
        <v>112</v>
      </c>
      <c r="M64" s="64" t="s">
        <v>190</v>
      </c>
      <c r="N64" s="64"/>
      <c r="O64" s="65" t="s">
        <v>191</v>
      </c>
      <c r="P64" s="65" t="s">
        <v>345</v>
      </c>
    </row>
    <row r="65" spans="1:16" ht="12.75" customHeight="1" thickBot="1">
      <c r="A65" s="16" t="str">
        <f t="shared" si="6"/>
        <v> BBS 115 </v>
      </c>
      <c r="B65" s="5" t="str">
        <f t="shared" si="7"/>
        <v>I</v>
      </c>
      <c r="C65" s="16">
        <f t="shared" si="8"/>
        <v>50546.430999999997</v>
      </c>
      <c r="D65" s="19" t="str">
        <f t="shared" si="9"/>
        <v>vis</v>
      </c>
      <c r="E65" s="62">
        <f>VLOOKUP(C65,Active!C$21:E$967,3,FALSE)</f>
        <v>11360.0082860155</v>
      </c>
      <c r="F65" s="5" t="s">
        <v>111</v>
      </c>
      <c r="G65" s="19" t="str">
        <f t="shared" si="10"/>
        <v>50546.431</v>
      </c>
      <c r="H65" s="16">
        <f t="shared" si="11"/>
        <v>11360</v>
      </c>
      <c r="I65" s="63" t="s">
        <v>346</v>
      </c>
      <c r="J65" s="64" t="s">
        <v>347</v>
      </c>
      <c r="K65" s="63">
        <v>11360</v>
      </c>
      <c r="L65" s="63" t="s">
        <v>204</v>
      </c>
      <c r="M65" s="64" t="s">
        <v>190</v>
      </c>
      <c r="N65" s="64"/>
      <c r="O65" s="65" t="s">
        <v>232</v>
      </c>
      <c r="P65" s="65" t="s">
        <v>345</v>
      </c>
    </row>
    <row r="66" spans="1:16" ht="12.75" customHeight="1" thickBot="1">
      <c r="A66" s="16" t="str">
        <f t="shared" si="6"/>
        <v> BBS 115 </v>
      </c>
      <c r="B66" s="5" t="str">
        <f t="shared" si="7"/>
        <v>I</v>
      </c>
      <c r="C66" s="16">
        <f t="shared" si="8"/>
        <v>50571.428999999996</v>
      </c>
      <c r="D66" s="19" t="str">
        <f t="shared" si="9"/>
        <v>vis</v>
      </c>
      <c r="E66" s="62">
        <f>VLOOKUP(C66,Active!C$21:E$967,3,FALSE)</f>
        <v>11396.996467346069</v>
      </c>
      <c r="F66" s="5" t="s">
        <v>111</v>
      </c>
      <c r="G66" s="19" t="str">
        <f t="shared" si="10"/>
        <v>50571.429</v>
      </c>
      <c r="H66" s="16">
        <f t="shared" si="11"/>
        <v>11397</v>
      </c>
      <c r="I66" s="63" t="s">
        <v>348</v>
      </c>
      <c r="J66" s="64" t="s">
        <v>349</v>
      </c>
      <c r="K66" s="63">
        <v>11397</v>
      </c>
      <c r="L66" s="63" t="s">
        <v>130</v>
      </c>
      <c r="M66" s="64" t="s">
        <v>190</v>
      </c>
      <c r="N66" s="64"/>
      <c r="O66" s="65" t="s">
        <v>232</v>
      </c>
      <c r="P66" s="65" t="s">
        <v>345</v>
      </c>
    </row>
    <row r="67" spans="1:16" ht="12.75" customHeight="1" thickBot="1">
      <c r="A67" s="16" t="str">
        <f t="shared" si="6"/>
        <v> BBS 115 </v>
      </c>
      <c r="B67" s="5" t="str">
        <f t="shared" si="7"/>
        <v>I</v>
      </c>
      <c r="C67" s="16">
        <f t="shared" si="8"/>
        <v>50598.466</v>
      </c>
      <c r="D67" s="19" t="str">
        <f t="shared" si="9"/>
        <v>vis</v>
      </c>
      <c r="E67" s="62">
        <f>VLOOKUP(C67,Active!C$21:E$967,3,FALSE)</f>
        <v>11437.001646105762</v>
      </c>
      <c r="F67" s="5" t="s">
        <v>111</v>
      </c>
      <c r="G67" s="19" t="str">
        <f t="shared" si="10"/>
        <v>50598.466</v>
      </c>
      <c r="H67" s="16">
        <f t="shared" si="11"/>
        <v>11437</v>
      </c>
      <c r="I67" s="63" t="s">
        <v>350</v>
      </c>
      <c r="J67" s="64" t="s">
        <v>351</v>
      </c>
      <c r="K67" s="63">
        <v>11437</v>
      </c>
      <c r="L67" s="63" t="s">
        <v>247</v>
      </c>
      <c r="M67" s="64" t="s">
        <v>190</v>
      </c>
      <c r="N67" s="64"/>
      <c r="O67" s="65" t="s">
        <v>232</v>
      </c>
      <c r="P67" s="65" t="s">
        <v>345</v>
      </c>
    </row>
    <row r="68" spans="1:16" ht="12.75" customHeight="1" thickBot="1">
      <c r="A68" s="16" t="str">
        <f t="shared" si="6"/>
        <v> BBS 116 </v>
      </c>
      <c r="B68" s="5" t="str">
        <f t="shared" si="7"/>
        <v>I</v>
      </c>
      <c r="C68" s="16">
        <f t="shared" si="8"/>
        <v>50750.538999999997</v>
      </c>
      <c r="D68" s="19" t="str">
        <f t="shared" si="9"/>
        <v>vis</v>
      </c>
      <c r="E68" s="62">
        <f>VLOOKUP(C68,Active!C$21:E$967,3,FALSE)</f>
        <v>11662.015795217045</v>
      </c>
      <c r="F68" s="5" t="s">
        <v>111</v>
      </c>
      <c r="G68" s="19" t="str">
        <f t="shared" si="10"/>
        <v>50750.539</v>
      </c>
      <c r="H68" s="16">
        <f t="shared" si="11"/>
        <v>11662</v>
      </c>
      <c r="I68" s="63" t="s">
        <v>352</v>
      </c>
      <c r="J68" s="64" t="s">
        <v>353</v>
      </c>
      <c r="K68" s="63">
        <v>11662</v>
      </c>
      <c r="L68" s="63" t="s">
        <v>221</v>
      </c>
      <c r="M68" s="64" t="s">
        <v>190</v>
      </c>
      <c r="N68" s="64"/>
      <c r="O68" s="65" t="s">
        <v>191</v>
      </c>
      <c r="P68" s="65" t="s">
        <v>354</v>
      </c>
    </row>
    <row r="69" spans="1:16" ht="12.75" customHeight="1" thickBot="1">
      <c r="A69" s="16" t="str">
        <f t="shared" si="6"/>
        <v> BBS 117 </v>
      </c>
      <c r="B69" s="5" t="str">
        <f t="shared" si="7"/>
        <v>I</v>
      </c>
      <c r="C69" s="16">
        <f t="shared" si="8"/>
        <v>50855.285000000003</v>
      </c>
      <c r="D69" s="19" t="str">
        <f t="shared" si="9"/>
        <v>vis</v>
      </c>
      <c r="E69" s="62">
        <f>VLOOKUP(C69,Active!C$21:E$967,3,FALSE)</f>
        <v>11817.002755839985</v>
      </c>
      <c r="F69" s="5" t="s">
        <v>111</v>
      </c>
      <c r="G69" s="19" t="str">
        <f t="shared" si="10"/>
        <v>50855.285</v>
      </c>
      <c r="H69" s="16">
        <f t="shared" si="11"/>
        <v>11817</v>
      </c>
      <c r="I69" s="63" t="s">
        <v>355</v>
      </c>
      <c r="J69" s="64" t="s">
        <v>356</v>
      </c>
      <c r="K69" s="63">
        <v>11817</v>
      </c>
      <c r="L69" s="63" t="s">
        <v>115</v>
      </c>
      <c r="M69" s="64" t="s">
        <v>190</v>
      </c>
      <c r="N69" s="64"/>
      <c r="O69" s="65" t="s">
        <v>191</v>
      </c>
      <c r="P69" s="65" t="s">
        <v>357</v>
      </c>
    </row>
    <row r="70" spans="1:16" ht="12.75" customHeight="1" thickBot="1">
      <c r="A70" s="16" t="str">
        <f t="shared" si="6"/>
        <v>IBVS 4888 </v>
      </c>
      <c r="B70" s="5" t="str">
        <f t="shared" si="7"/>
        <v>I</v>
      </c>
      <c r="C70" s="16">
        <f t="shared" si="8"/>
        <v>50919.490299999998</v>
      </c>
      <c r="D70" s="19" t="str">
        <f t="shared" si="9"/>
        <v>vis</v>
      </c>
      <c r="E70" s="62">
        <f>VLOOKUP(C70,Active!C$21:E$967,3,FALSE)</f>
        <v>11912.003847078626</v>
      </c>
      <c r="F70" s="5" t="s">
        <v>111</v>
      </c>
      <c r="G70" s="19" t="str">
        <f t="shared" si="10"/>
        <v>50919.4903</v>
      </c>
      <c r="H70" s="16">
        <f t="shared" si="11"/>
        <v>11912</v>
      </c>
      <c r="I70" s="63" t="s">
        <v>358</v>
      </c>
      <c r="J70" s="64" t="s">
        <v>359</v>
      </c>
      <c r="K70" s="63">
        <v>11912</v>
      </c>
      <c r="L70" s="63" t="s">
        <v>360</v>
      </c>
      <c r="M70" s="64" t="s">
        <v>158</v>
      </c>
      <c r="N70" s="64" t="s">
        <v>159</v>
      </c>
      <c r="O70" s="65" t="s">
        <v>361</v>
      </c>
      <c r="P70" s="66" t="s">
        <v>362</v>
      </c>
    </row>
    <row r="71" spans="1:16" ht="12.75" customHeight="1" thickBot="1">
      <c r="A71" s="16" t="str">
        <f t="shared" si="6"/>
        <v>BAVM 128 </v>
      </c>
      <c r="B71" s="5" t="str">
        <f t="shared" si="7"/>
        <v>I</v>
      </c>
      <c r="C71" s="16">
        <f t="shared" si="8"/>
        <v>51253.353499999997</v>
      </c>
      <c r="D71" s="19" t="str">
        <f t="shared" si="9"/>
        <v>vis</v>
      </c>
      <c r="E71" s="62">
        <f>VLOOKUP(C71,Active!C$21:E$967,3,FALSE)</f>
        <v>12406.003070264673</v>
      </c>
      <c r="F71" s="5" t="s">
        <v>111</v>
      </c>
      <c r="G71" s="19" t="str">
        <f t="shared" si="10"/>
        <v>51253.3535</v>
      </c>
      <c r="H71" s="16">
        <f t="shared" si="11"/>
        <v>12406</v>
      </c>
      <c r="I71" s="63" t="s">
        <v>366</v>
      </c>
      <c r="J71" s="64" t="s">
        <v>367</v>
      </c>
      <c r="K71" s="63">
        <v>12406</v>
      </c>
      <c r="L71" s="63" t="s">
        <v>368</v>
      </c>
      <c r="M71" s="64" t="s">
        <v>158</v>
      </c>
      <c r="N71" s="64" t="s">
        <v>369</v>
      </c>
      <c r="O71" s="65" t="s">
        <v>370</v>
      </c>
      <c r="P71" s="66" t="s">
        <v>371</v>
      </c>
    </row>
    <row r="72" spans="1:16" ht="12.75" customHeight="1" thickBot="1">
      <c r="A72" s="16" t="str">
        <f t="shared" si="6"/>
        <v> BBS 120 </v>
      </c>
      <c r="B72" s="5" t="str">
        <f t="shared" si="7"/>
        <v>I</v>
      </c>
      <c r="C72" s="16">
        <f t="shared" si="8"/>
        <v>51288.495999999999</v>
      </c>
      <c r="D72" s="19" t="str">
        <f t="shared" si="9"/>
        <v>vis</v>
      </c>
      <c r="E72" s="62">
        <f>VLOOKUP(C72,Active!C$21:E$967,3,FALSE)</f>
        <v>12458.001516636768</v>
      </c>
      <c r="F72" s="5" t="s">
        <v>111</v>
      </c>
      <c r="G72" s="19" t="str">
        <f t="shared" si="10"/>
        <v>51288.496</v>
      </c>
      <c r="H72" s="16">
        <f t="shared" si="11"/>
        <v>12458</v>
      </c>
      <c r="I72" s="63" t="s">
        <v>372</v>
      </c>
      <c r="J72" s="64" t="s">
        <v>373</v>
      </c>
      <c r="K72" s="63">
        <v>12458</v>
      </c>
      <c r="L72" s="63" t="s">
        <v>247</v>
      </c>
      <c r="M72" s="64" t="s">
        <v>190</v>
      </c>
      <c r="N72" s="64"/>
      <c r="O72" s="65" t="s">
        <v>191</v>
      </c>
      <c r="P72" s="65" t="s">
        <v>374</v>
      </c>
    </row>
    <row r="73" spans="1:16" ht="12.75" customHeight="1" thickBot="1">
      <c r="A73" s="16" t="str">
        <f t="shared" si="6"/>
        <v>IBVS 5287 </v>
      </c>
      <c r="B73" s="5" t="str">
        <f t="shared" si="7"/>
        <v>I</v>
      </c>
      <c r="C73" s="16">
        <f t="shared" si="8"/>
        <v>51697.380899999996</v>
      </c>
      <c r="D73" s="19" t="str">
        <f t="shared" si="9"/>
        <v>vis</v>
      </c>
      <c r="E73" s="62">
        <f>VLOOKUP(C73,Active!C$21:E$967,3,FALSE)</f>
        <v>13063.006269998335</v>
      </c>
      <c r="F73" s="5" t="s">
        <v>111</v>
      </c>
      <c r="G73" s="19" t="str">
        <f t="shared" si="10"/>
        <v>51697.3809</v>
      </c>
      <c r="H73" s="16">
        <f t="shared" si="11"/>
        <v>13063</v>
      </c>
      <c r="I73" s="63" t="s">
        <v>381</v>
      </c>
      <c r="J73" s="64" t="s">
        <v>382</v>
      </c>
      <c r="K73" s="63">
        <v>13063</v>
      </c>
      <c r="L73" s="63" t="s">
        <v>383</v>
      </c>
      <c r="M73" s="64" t="s">
        <v>158</v>
      </c>
      <c r="N73" s="64" t="s">
        <v>159</v>
      </c>
      <c r="O73" s="65" t="s">
        <v>361</v>
      </c>
      <c r="P73" s="66" t="s">
        <v>384</v>
      </c>
    </row>
    <row r="74" spans="1:16" ht="12.75" customHeight="1" thickBot="1">
      <c r="A74" s="16" t="str">
        <f t="shared" si="6"/>
        <v>BAVM 152 </v>
      </c>
      <c r="B74" s="5" t="str">
        <f t="shared" si="7"/>
        <v>I</v>
      </c>
      <c r="C74" s="16">
        <f t="shared" si="8"/>
        <v>51926.491199999997</v>
      </c>
      <c r="D74" s="19" t="str">
        <f t="shared" si="9"/>
        <v>vis</v>
      </c>
      <c r="E74" s="62">
        <f>VLOOKUP(C74,Active!C$21:E$967,3,FALSE)</f>
        <v>13402.008323006639</v>
      </c>
      <c r="F74" s="5" t="s">
        <v>111</v>
      </c>
      <c r="G74" s="19" t="str">
        <f t="shared" si="10"/>
        <v>51926.4912</v>
      </c>
      <c r="H74" s="16">
        <f t="shared" si="11"/>
        <v>13402</v>
      </c>
      <c r="I74" s="63" t="s">
        <v>393</v>
      </c>
      <c r="J74" s="64" t="s">
        <v>394</v>
      </c>
      <c r="K74" s="63">
        <v>13402</v>
      </c>
      <c r="L74" s="63" t="s">
        <v>395</v>
      </c>
      <c r="M74" s="64" t="s">
        <v>158</v>
      </c>
      <c r="N74" s="64" t="s">
        <v>369</v>
      </c>
      <c r="O74" s="65" t="s">
        <v>370</v>
      </c>
      <c r="P74" s="66" t="s">
        <v>396</v>
      </c>
    </row>
    <row r="75" spans="1:16" ht="12.75" customHeight="1" thickBot="1">
      <c r="A75" s="16" t="str">
        <f t="shared" ref="A75:A106" si="12">P75</f>
        <v>BAVM 152 </v>
      </c>
      <c r="B75" s="5" t="str">
        <f t="shared" ref="B75:B106" si="13">IF(H75=INT(H75),"I","II")</f>
        <v>I</v>
      </c>
      <c r="C75" s="16">
        <f t="shared" ref="C75:C106" si="14">1*G75</f>
        <v>51968.393100000001</v>
      </c>
      <c r="D75" s="19" t="str">
        <f t="shared" ref="D75:D106" si="15">VLOOKUP(F75,I$1:J$5,2,FALSE)</f>
        <v>vis</v>
      </c>
      <c r="E75" s="62">
        <f>VLOOKUP(C75,Active!C$21:E$967,3,FALSE)</f>
        <v>13464.008286015505</v>
      </c>
      <c r="F75" s="5" t="s">
        <v>111</v>
      </c>
      <c r="G75" s="19" t="str">
        <f t="shared" ref="G75:G106" si="16">MID(I75,3,LEN(I75)-3)</f>
        <v>51968.3931</v>
      </c>
      <c r="H75" s="16">
        <f t="shared" ref="H75:H106" si="17">1*K75</f>
        <v>13464</v>
      </c>
      <c r="I75" s="63" t="s">
        <v>401</v>
      </c>
      <c r="J75" s="64" t="s">
        <v>402</v>
      </c>
      <c r="K75" s="63">
        <v>13464</v>
      </c>
      <c r="L75" s="63" t="s">
        <v>395</v>
      </c>
      <c r="M75" s="64" t="s">
        <v>158</v>
      </c>
      <c r="N75" s="64" t="s">
        <v>369</v>
      </c>
      <c r="O75" s="65" t="s">
        <v>370</v>
      </c>
      <c r="P75" s="66" t="s">
        <v>396</v>
      </c>
    </row>
    <row r="76" spans="1:16" ht="12.75" customHeight="1" thickBot="1">
      <c r="A76" s="16" t="str">
        <f t="shared" si="12"/>
        <v> JAAVSO 38;85 </v>
      </c>
      <c r="B76" s="5" t="str">
        <f t="shared" si="13"/>
        <v>I</v>
      </c>
      <c r="C76" s="16">
        <f t="shared" si="14"/>
        <v>52332.672100000003</v>
      </c>
      <c r="D76" s="19" t="str">
        <f t="shared" si="15"/>
        <v>vis</v>
      </c>
      <c r="E76" s="62">
        <f>VLOOKUP(C76,Active!C$21:E$967,3,FALSE)</f>
        <v>14003.012114598563</v>
      </c>
      <c r="F76" s="5" t="s">
        <v>111</v>
      </c>
      <c r="G76" s="19" t="str">
        <f t="shared" si="16"/>
        <v>52332.6721</v>
      </c>
      <c r="H76" s="16">
        <f t="shared" si="17"/>
        <v>14003</v>
      </c>
      <c r="I76" s="63" t="s">
        <v>420</v>
      </c>
      <c r="J76" s="64" t="s">
        <v>421</v>
      </c>
      <c r="K76" s="63">
        <v>14003</v>
      </c>
      <c r="L76" s="63" t="s">
        <v>422</v>
      </c>
      <c r="M76" s="64" t="s">
        <v>423</v>
      </c>
      <c r="N76" s="64" t="s">
        <v>424</v>
      </c>
      <c r="O76" s="65" t="s">
        <v>425</v>
      </c>
      <c r="P76" s="65" t="s">
        <v>426</v>
      </c>
    </row>
    <row r="77" spans="1:16" ht="12.75" customHeight="1" thickBot="1">
      <c r="A77" s="16" t="str">
        <f t="shared" si="12"/>
        <v>IBVS 5463 </v>
      </c>
      <c r="B77" s="5" t="str">
        <f t="shared" si="13"/>
        <v>II</v>
      </c>
      <c r="C77" s="16">
        <f t="shared" si="14"/>
        <v>52340.455300000001</v>
      </c>
      <c r="D77" s="19" t="str">
        <f t="shared" si="15"/>
        <v>vis</v>
      </c>
      <c r="E77" s="62">
        <f>VLOOKUP(C77,Active!C$21:E$967,3,FALSE)</f>
        <v>14014.52849242607</v>
      </c>
      <c r="F77" s="5" t="s">
        <v>111</v>
      </c>
      <c r="G77" s="19" t="str">
        <f t="shared" si="16"/>
        <v>52340.4553</v>
      </c>
      <c r="H77" s="16">
        <f t="shared" si="17"/>
        <v>14014.5</v>
      </c>
      <c r="I77" s="63" t="s">
        <v>427</v>
      </c>
      <c r="J77" s="64" t="s">
        <v>428</v>
      </c>
      <c r="K77" s="63">
        <v>14014.5</v>
      </c>
      <c r="L77" s="63" t="s">
        <v>429</v>
      </c>
      <c r="M77" s="64" t="s">
        <v>158</v>
      </c>
      <c r="N77" s="64" t="s">
        <v>159</v>
      </c>
      <c r="O77" s="65" t="s">
        <v>430</v>
      </c>
      <c r="P77" s="66" t="s">
        <v>431</v>
      </c>
    </row>
    <row r="78" spans="1:16" ht="12.75" customHeight="1" thickBot="1">
      <c r="A78" s="16" t="str">
        <f t="shared" si="12"/>
        <v>IBVS 5463 </v>
      </c>
      <c r="B78" s="5" t="str">
        <f t="shared" si="13"/>
        <v>I</v>
      </c>
      <c r="C78" s="16">
        <f t="shared" si="14"/>
        <v>52341.4594</v>
      </c>
      <c r="D78" s="19" t="str">
        <f t="shared" si="15"/>
        <v>vis</v>
      </c>
      <c r="E78" s="62">
        <f>VLOOKUP(C78,Active!C$21:E$967,3,FALSE)</f>
        <v>14016.014204598003</v>
      </c>
      <c r="F78" s="5" t="s">
        <v>111</v>
      </c>
      <c r="G78" s="19" t="str">
        <f t="shared" si="16"/>
        <v>52341.4594</v>
      </c>
      <c r="H78" s="16">
        <f t="shared" si="17"/>
        <v>14016</v>
      </c>
      <c r="I78" s="63" t="s">
        <v>432</v>
      </c>
      <c r="J78" s="64" t="s">
        <v>433</v>
      </c>
      <c r="K78" s="63">
        <v>14016</v>
      </c>
      <c r="L78" s="63" t="s">
        <v>434</v>
      </c>
      <c r="M78" s="64" t="s">
        <v>158</v>
      </c>
      <c r="N78" s="64" t="s">
        <v>159</v>
      </c>
      <c r="O78" s="65" t="s">
        <v>430</v>
      </c>
      <c r="P78" s="66" t="s">
        <v>431</v>
      </c>
    </row>
    <row r="79" spans="1:16" ht="12.75" customHeight="1" thickBot="1">
      <c r="A79" s="16" t="str">
        <f t="shared" si="12"/>
        <v>BAVM 158 </v>
      </c>
      <c r="B79" s="5" t="str">
        <f t="shared" si="13"/>
        <v>II</v>
      </c>
      <c r="C79" s="16">
        <f t="shared" si="14"/>
        <v>52409.381699999998</v>
      </c>
      <c r="D79" s="19" t="str">
        <f t="shared" si="15"/>
        <v>vis</v>
      </c>
      <c r="E79" s="62">
        <f>VLOOKUP(C79,Active!C$21:E$967,3,FALSE)</f>
        <v>14116.515138624301</v>
      </c>
      <c r="F79" s="5" t="s">
        <v>111</v>
      </c>
      <c r="G79" s="19" t="str">
        <f t="shared" si="16"/>
        <v>52409.3817</v>
      </c>
      <c r="H79" s="16">
        <f t="shared" si="17"/>
        <v>14116.5</v>
      </c>
      <c r="I79" s="63" t="s">
        <v>435</v>
      </c>
      <c r="J79" s="64" t="s">
        <v>436</v>
      </c>
      <c r="K79" s="63">
        <v>14116.5</v>
      </c>
      <c r="L79" s="63" t="s">
        <v>437</v>
      </c>
      <c r="M79" s="64" t="s">
        <v>158</v>
      </c>
      <c r="N79" s="64" t="s">
        <v>438</v>
      </c>
      <c r="O79" s="65" t="s">
        <v>439</v>
      </c>
      <c r="P79" s="66" t="s">
        <v>440</v>
      </c>
    </row>
    <row r="80" spans="1:16" ht="12.75" customHeight="1" thickBot="1">
      <c r="A80" s="16" t="str">
        <f t="shared" si="12"/>
        <v> BBS 129 </v>
      </c>
      <c r="B80" s="5" t="str">
        <f t="shared" si="13"/>
        <v>I</v>
      </c>
      <c r="C80" s="16">
        <f t="shared" si="14"/>
        <v>52576.650999999998</v>
      </c>
      <c r="D80" s="19" t="str">
        <f t="shared" si="15"/>
        <v>vis</v>
      </c>
      <c r="E80" s="62">
        <f>VLOOKUP(C80,Active!C$21:E$967,3,FALSE)</f>
        <v>14364.014426544843</v>
      </c>
      <c r="F80" s="5" t="s">
        <v>111</v>
      </c>
      <c r="G80" s="19" t="str">
        <f t="shared" si="16"/>
        <v>52576.651</v>
      </c>
      <c r="H80" s="16">
        <f t="shared" si="17"/>
        <v>14364</v>
      </c>
      <c r="I80" s="63" t="s">
        <v>441</v>
      </c>
      <c r="J80" s="64" t="s">
        <v>442</v>
      </c>
      <c r="K80" s="63" t="s">
        <v>443</v>
      </c>
      <c r="L80" s="63" t="s">
        <v>145</v>
      </c>
      <c r="M80" s="64" t="s">
        <v>190</v>
      </c>
      <c r="N80" s="64"/>
      <c r="O80" s="65" t="s">
        <v>191</v>
      </c>
      <c r="P80" s="65" t="s">
        <v>444</v>
      </c>
    </row>
    <row r="81" spans="1:16" ht="12.75" customHeight="1" thickBot="1">
      <c r="A81" s="16" t="str">
        <f t="shared" si="12"/>
        <v>BAVM 158 </v>
      </c>
      <c r="B81" s="5" t="str">
        <f t="shared" si="13"/>
        <v>I</v>
      </c>
      <c r="C81" s="16">
        <f t="shared" si="14"/>
        <v>52689.516300000003</v>
      </c>
      <c r="D81" s="19" t="str">
        <f t="shared" si="15"/>
        <v>vis</v>
      </c>
      <c r="E81" s="62">
        <f>VLOOKUP(C81,Active!C$21:E$967,3,FALSE)</f>
        <v>14531.015073889812</v>
      </c>
      <c r="F81" s="5" t="s">
        <v>111</v>
      </c>
      <c r="G81" s="19" t="str">
        <f t="shared" si="16"/>
        <v>52689.5163</v>
      </c>
      <c r="H81" s="16">
        <f t="shared" si="17"/>
        <v>14531</v>
      </c>
      <c r="I81" s="63" t="s">
        <v>445</v>
      </c>
      <c r="J81" s="64" t="s">
        <v>446</v>
      </c>
      <c r="K81" s="63" t="s">
        <v>447</v>
      </c>
      <c r="L81" s="63" t="s">
        <v>437</v>
      </c>
      <c r="M81" s="64" t="s">
        <v>158</v>
      </c>
      <c r="N81" s="64" t="s">
        <v>438</v>
      </c>
      <c r="O81" s="65" t="s">
        <v>439</v>
      </c>
      <c r="P81" s="66" t="s">
        <v>440</v>
      </c>
    </row>
    <row r="82" spans="1:16" ht="12.75" customHeight="1" thickBot="1">
      <c r="A82" s="16" t="str">
        <f t="shared" si="12"/>
        <v> BBS 130 </v>
      </c>
      <c r="B82" s="5" t="str">
        <f t="shared" si="13"/>
        <v>I</v>
      </c>
      <c r="C82" s="16">
        <f t="shared" si="14"/>
        <v>52879.421999999999</v>
      </c>
      <c r="D82" s="19" t="str">
        <f t="shared" si="15"/>
        <v>vis</v>
      </c>
      <c r="E82" s="62">
        <f>VLOOKUP(C82,Active!C$21:E$967,3,FALSE)</f>
        <v>14812.008212033221</v>
      </c>
      <c r="F82" s="5" t="s">
        <v>111</v>
      </c>
      <c r="G82" s="19" t="str">
        <f t="shared" si="16"/>
        <v>52879.422</v>
      </c>
      <c r="H82" s="16">
        <f t="shared" si="17"/>
        <v>14812</v>
      </c>
      <c r="I82" s="63" t="s">
        <v>448</v>
      </c>
      <c r="J82" s="64" t="s">
        <v>449</v>
      </c>
      <c r="K82" s="63" t="s">
        <v>450</v>
      </c>
      <c r="L82" s="63" t="s">
        <v>204</v>
      </c>
      <c r="M82" s="64" t="s">
        <v>190</v>
      </c>
      <c r="N82" s="64"/>
      <c r="O82" s="65" t="s">
        <v>191</v>
      </c>
      <c r="P82" s="65" t="s">
        <v>451</v>
      </c>
    </row>
    <row r="83" spans="1:16" ht="12.75" customHeight="1" thickBot="1">
      <c r="A83" s="16" t="str">
        <f t="shared" si="12"/>
        <v>OEJV 0003 </v>
      </c>
      <c r="B83" s="5" t="str">
        <f t="shared" si="13"/>
        <v>I</v>
      </c>
      <c r="C83" s="16">
        <f t="shared" si="14"/>
        <v>53202.468999999997</v>
      </c>
      <c r="D83" s="19" t="str">
        <f t="shared" si="15"/>
        <v>vis</v>
      </c>
      <c r="E83" s="62">
        <f>VLOOKUP(C83,Active!C$21:E$967,3,FALSE)</f>
        <v>15290.003292211515</v>
      </c>
      <c r="F83" s="5" t="s">
        <v>111</v>
      </c>
      <c r="G83" s="19" t="str">
        <f t="shared" si="16"/>
        <v>53202.469</v>
      </c>
      <c r="H83" s="16">
        <f t="shared" si="17"/>
        <v>15290</v>
      </c>
      <c r="I83" s="63" t="s">
        <v>458</v>
      </c>
      <c r="J83" s="64" t="s">
        <v>459</v>
      </c>
      <c r="K83" s="63" t="s">
        <v>460</v>
      </c>
      <c r="L83" s="63" t="s">
        <v>115</v>
      </c>
      <c r="M83" s="64" t="s">
        <v>190</v>
      </c>
      <c r="N83" s="64"/>
      <c r="O83" s="65" t="s">
        <v>191</v>
      </c>
      <c r="P83" s="66" t="s">
        <v>461</v>
      </c>
    </row>
    <row r="84" spans="1:16" ht="12.75" customHeight="1" thickBot="1">
      <c r="A84" s="16" t="str">
        <f t="shared" si="12"/>
        <v>IBVS 5694 </v>
      </c>
      <c r="B84" s="5" t="str">
        <f t="shared" si="13"/>
        <v>I</v>
      </c>
      <c r="C84" s="16">
        <f t="shared" si="14"/>
        <v>53384.277499999997</v>
      </c>
      <c r="D84" s="19" t="str">
        <f t="shared" si="15"/>
        <v>vis</v>
      </c>
      <c r="E84" s="62">
        <f>VLOOKUP(C84,Active!C$21:E$967,3,FALSE)</f>
        <v>15559.015443801209</v>
      </c>
      <c r="F84" s="5" t="s">
        <v>111</v>
      </c>
      <c r="G84" s="19" t="str">
        <f t="shared" si="16"/>
        <v>53384.2775</v>
      </c>
      <c r="H84" s="16">
        <f t="shared" si="17"/>
        <v>15559</v>
      </c>
      <c r="I84" s="63" t="s">
        <v>462</v>
      </c>
      <c r="J84" s="64" t="s">
        <v>463</v>
      </c>
      <c r="K84" s="63" t="s">
        <v>464</v>
      </c>
      <c r="L84" s="63" t="s">
        <v>465</v>
      </c>
      <c r="M84" s="64" t="s">
        <v>158</v>
      </c>
      <c r="N84" s="64" t="s">
        <v>159</v>
      </c>
      <c r="O84" s="65" t="s">
        <v>466</v>
      </c>
      <c r="P84" s="66" t="s">
        <v>467</v>
      </c>
    </row>
    <row r="85" spans="1:16" ht="12.75" customHeight="1" thickBot="1">
      <c r="A85" s="16" t="str">
        <f t="shared" si="12"/>
        <v>IBVS 5694 </v>
      </c>
      <c r="B85" s="5" t="str">
        <f t="shared" si="13"/>
        <v>I</v>
      </c>
      <c r="C85" s="16">
        <f t="shared" si="14"/>
        <v>53443.075299999997</v>
      </c>
      <c r="D85" s="19" t="str">
        <f t="shared" si="15"/>
        <v>vis</v>
      </c>
      <c r="E85" s="62">
        <f>VLOOKUP(C85,Active!C$21:E$967,3,FALSE)</f>
        <v>15646.015351323358</v>
      </c>
      <c r="F85" s="5" t="s">
        <v>111</v>
      </c>
      <c r="G85" s="19" t="str">
        <f t="shared" si="16"/>
        <v>53443.0753</v>
      </c>
      <c r="H85" s="16">
        <f t="shared" si="17"/>
        <v>15646</v>
      </c>
      <c r="I85" s="63" t="s">
        <v>468</v>
      </c>
      <c r="J85" s="64" t="s">
        <v>469</v>
      </c>
      <c r="K85" s="63" t="s">
        <v>470</v>
      </c>
      <c r="L85" s="63" t="s">
        <v>465</v>
      </c>
      <c r="M85" s="64" t="s">
        <v>158</v>
      </c>
      <c r="N85" s="64" t="s">
        <v>159</v>
      </c>
      <c r="O85" s="65" t="s">
        <v>466</v>
      </c>
      <c r="P85" s="66" t="s">
        <v>467</v>
      </c>
    </row>
    <row r="86" spans="1:16" ht="12.75" customHeight="1" thickBot="1">
      <c r="A86" s="16" t="str">
        <f t="shared" si="12"/>
        <v>BAVM 173 </v>
      </c>
      <c r="B86" s="5" t="str">
        <f t="shared" si="13"/>
        <v>II</v>
      </c>
      <c r="C86" s="16">
        <f t="shared" si="14"/>
        <v>53464.363299999997</v>
      </c>
      <c r="D86" s="19" t="str">
        <f t="shared" si="15"/>
        <v>vis</v>
      </c>
      <c r="E86" s="62">
        <f>VLOOKUP(C86,Active!C$21:E$967,3,FALSE)</f>
        <v>15677.514047385652</v>
      </c>
      <c r="F86" s="5" t="s">
        <v>111</v>
      </c>
      <c r="G86" s="19" t="str">
        <f t="shared" si="16"/>
        <v>53464.3633</v>
      </c>
      <c r="H86" s="16">
        <f t="shared" si="17"/>
        <v>15677.5</v>
      </c>
      <c r="I86" s="63" t="s">
        <v>471</v>
      </c>
      <c r="J86" s="64" t="s">
        <v>472</v>
      </c>
      <c r="K86" s="63" t="s">
        <v>473</v>
      </c>
      <c r="L86" s="63" t="s">
        <v>474</v>
      </c>
      <c r="M86" s="64" t="s">
        <v>158</v>
      </c>
      <c r="N86" s="64" t="s">
        <v>438</v>
      </c>
      <c r="O86" s="65" t="s">
        <v>439</v>
      </c>
      <c r="P86" s="66" t="s">
        <v>475</v>
      </c>
    </row>
    <row r="87" spans="1:16" ht="12.75" customHeight="1" thickBot="1">
      <c r="A87" s="16" t="str">
        <f t="shared" si="12"/>
        <v>IBVS 5894 </v>
      </c>
      <c r="B87" s="5" t="str">
        <f t="shared" si="13"/>
        <v>I</v>
      </c>
      <c r="C87" s="16">
        <f t="shared" si="14"/>
        <v>54881.938000000002</v>
      </c>
      <c r="D87" s="19" t="str">
        <f t="shared" si="15"/>
        <v>vis</v>
      </c>
      <c r="E87" s="62">
        <f>VLOOKUP(C87,Active!C$21:E$967,3,FALSE)</f>
        <v>17775.022250171092</v>
      </c>
      <c r="F87" s="5" t="s">
        <v>111</v>
      </c>
      <c r="G87" s="19" t="str">
        <f t="shared" si="16"/>
        <v>54881.938</v>
      </c>
      <c r="H87" s="16">
        <f t="shared" si="17"/>
        <v>17775</v>
      </c>
      <c r="I87" s="63" t="s">
        <v>489</v>
      </c>
      <c r="J87" s="64" t="s">
        <v>490</v>
      </c>
      <c r="K87" s="63" t="s">
        <v>491</v>
      </c>
      <c r="L87" s="63" t="s">
        <v>492</v>
      </c>
      <c r="M87" s="64" t="s">
        <v>423</v>
      </c>
      <c r="N87" s="64" t="s">
        <v>111</v>
      </c>
      <c r="O87" s="65" t="s">
        <v>400</v>
      </c>
      <c r="P87" s="66" t="s">
        <v>493</v>
      </c>
    </row>
    <row r="88" spans="1:16" ht="12.75" customHeight="1" thickBot="1">
      <c r="A88" s="16" t="str">
        <f t="shared" si="12"/>
        <v>IBVS 5938 </v>
      </c>
      <c r="B88" s="5" t="str">
        <f t="shared" si="13"/>
        <v>I</v>
      </c>
      <c r="C88" s="16">
        <f t="shared" si="14"/>
        <v>54886.671499999997</v>
      </c>
      <c r="D88" s="19" t="str">
        <f t="shared" si="15"/>
        <v>vis</v>
      </c>
      <c r="E88" s="62">
        <f>VLOOKUP(C88,Active!C$21:E$967,3,FALSE)</f>
        <v>17782.02615273642</v>
      </c>
      <c r="F88" s="5" t="s">
        <v>111</v>
      </c>
      <c r="G88" s="19" t="str">
        <f t="shared" si="16"/>
        <v>54886.6715</v>
      </c>
      <c r="H88" s="16">
        <f t="shared" si="17"/>
        <v>17782</v>
      </c>
      <c r="I88" s="63" t="s">
        <v>494</v>
      </c>
      <c r="J88" s="64" t="s">
        <v>495</v>
      </c>
      <c r="K88" s="63" t="s">
        <v>496</v>
      </c>
      <c r="L88" s="63" t="s">
        <v>497</v>
      </c>
      <c r="M88" s="64" t="s">
        <v>423</v>
      </c>
      <c r="N88" s="64" t="s">
        <v>111</v>
      </c>
      <c r="O88" s="65" t="s">
        <v>425</v>
      </c>
      <c r="P88" s="66" t="s">
        <v>498</v>
      </c>
    </row>
    <row r="89" spans="1:16" ht="12.75" customHeight="1" thickBot="1">
      <c r="A89" s="16" t="str">
        <f t="shared" si="12"/>
        <v> JAAVSO 38;85 </v>
      </c>
      <c r="B89" s="5" t="str">
        <f t="shared" si="13"/>
        <v>I</v>
      </c>
      <c r="C89" s="16">
        <f t="shared" si="14"/>
        <v>54912.3465</v>
      </c>
      <c r="D89" s="19" t="str">
        <f t="shared" si="15"/>
        <v>vis</v>
      </c>
      <c r="E89" s="62">
        <f>VLOOKUP(C89,Active!C$21:E$967,3,FALSE)</f>
        <v>17820.016054155032</v>
      </c>
      <c r="F89" s="5" t="s">
        <v>111</v>
      </c>
      <c r="G89" s="19" t="str">
        <f t="shared" si="16"/>
        <v>54912.3465</v>
      </c>
      <c r="H89" s="16">
        <f t="shared" si="17"/>
        <v>17820</v>
      </c>
      <c r="I89" s="63" t="s">
        <v>499</v>
      </c>
      <c r="J89" s="64" t="s">
        <v>500</v>
      </c>
      <c r="K89" s="63" t="s">
        <v>501</v>
      </c>
      <c r="L89" s="63" t="s">
        <v>502</v>
      </c>
      <c r="M89" s="64" t="s">
        <v>423</v>
      </c>
      <c r="N89" s="64" t="s">
        <v>424</v>
      </c>
      <c r="O89" s="65" t="s">
        <v>503</v>
      </c>
      <c r="P89" s="65" t="s">
        <v>426</v>
      </c>
    </row>
    <row r="90" spans="1:16" ht="12.75" customHeight="1" thickBot="1">
      <c r="A90" s="16" t="str">
        <f t="shared" si="12"/>
        <v>BAVM 209 </v>
      </c>
      <c r="B90" s="5" t="str">
        <f t="shared" si="13"/>
        <v>I</v>
      </c>
      <c r="C90" s="16">
        <f t="shared" si="14"/>
        <v>54924.519500000002</v>
      </c>
      <c r="D90" s="19" t="str">
        <f t="shared" si="15"/>
        <v>vis</v>
      </c>
      <c r="E90" s="62">
        <f>VLOOKUP(C90,Active!C$21:E$967,3,FALSE)</f>
        <v>17838.027780346616</v>
      </c>
      <c r="F90" s="5" t="s">
        <v>111</v>
      </c>
      <c r="G90" s="19" t="str">
        <f t="shared" si="16"/>
        <v>54924.5195</v>
      </c>
      <c r="H90" s="16">
        <f t="shared" si="17"/>
        <v>17838</v>
      </c>
      <c r="I90" s="63" t="s">
        <v>504</v>
      </c>
      <c r="J90" s="64" t="s">
        <v>505</v>
      </c>
      <c r="K90" s="63" t="s">
        <v>506</v>
      </c>
      <c r="L90" s="63" t="s">
        <v>507</v>
      </c>
      <c r="M90" s="64" t="s">
        <v>423</v>
      </c>
      <c r="N90" s="64" t="s">
        <v>438</v>
      </c>
      <c r="O90" s="65" t="s">
        <v>439</v>
      </c>
      <c r="P90" s="66" t="s">
        <v>508</v>
      </c>
    </row>
    <row r="91" spans="1:16" ht="12.75" customHeight="1" thickBot="1">
      <c r="A91" s="16" t="str">
        <f t="shared" si="12"/>
        <v>BAVM 220 </v>
      </c>
      <c r="B91" s="5" t="str">
        <f t="shared" si="13"/>
        <v>I</v>
      </c>
      <c r="C91" s="16">
        <f t="shared" si="14"/>
        <v>55314.477899999998</v>
      </c>
      <c r="D91" s="19" t="str">
        <f t="shared" si="15"/>
        <v>vis</v>
      </c>
      <c r="E91" s="62">
        <f>VLOOKUP(C91,Active!C$21:E$967,3,FALSE)</f>
        <v>18415.028020789025</v>
      </c>
      <c r="F91" s="5" t="s">
        <v>111</v>
      </c>
      <c r="G91" s="19" t="str">
        <f t="shared" si="16"/>
        <v>55314.4779</v>
      </c>
      <c r="H91" s="16">
        <f t="shared" si="17"/>
        <v>18415</v>
      </c>
      <c r="I91" s="63" t="s">
        <v>509</v>
      </c>
      <c r="J91" s="64" t="s">
        <v>510</v>
      </c>
      <c r="K91" s="63" t="s">
        <v>511</v>
      </c>
      <c r="L91" s="63" t="s">
        <v>512</v>
      </c>
      <c r="M91" s="64" t="s">
        <v>423</v>
      </c>
      <c r="N91" s="64" t="s">
        <v>438</v>
      </c>
      <c r="O91" s="65" t="s">
        <v>513</v>
      </c>
      <c r="P91" s="66" t="s">
        <v>514</v>
      </c>
    </row>
    <row r="92" spans="1:16" ht="12.75" customHeight="1" thickBot="1">
      <c r="A92" s="16" t="str">
        <f t="shared" si="12"/>
        <v>IBVS 5992 </v>
      </c>
      <c r="B92" s="5" t="str">
        <f t="shared" si="13"/>
        <v>I</v>
      </c>
      <c r="C92" s="16">
        <f t="shared" si="14"/>
        <v>55615.902800000003</v>
      </c>
      <c r="D92" s="19" t="str">
        <f t="shared" si="15"/>
        <v>vis</v>
      </c>
      <c r="E92" s="62">
        <f>VLOOKUP(C92,Active!C$21:E$967,3,FALSE)</f>
        <v>18861.030055301766</v>
      </c>
      <c r="F92" s="5" t="s">
        <v>111</v>
      </c>
      <c r="G92" s="19" t="str">
        <f t="shared" si="16"/>
        <v>55615.9028</v>
      </c>
      <c r="H92" s="16">
        <f t="shared" si="17"/>
        <v>18861</v>
      </c>
      <c r="I92" s="63" t="s">
        <v>515</v>
      </c>
      <c r="J92" s="64" t="s">
        <v>516</v>
      </c>
      <c r="K92" s="63" t="s">
        <v>517</v>
      </c>
      <c r="L92" s="63" t="s">
        <v>518</v>
      </c>
      <c r="M92" s="64" t="s">
        <v>423</v>
      </c>
      <c r="N92" s="64" t="s">
        <v>111</v>
      </c>
      <c r="O92" s="65" t="s">
        <v>400</v>
      </c>
      <c r="P92" s="66" t="s">
        <v>519</v>
      </c>
    </row>
    <row r="93" spans="1:16" ht="12.75" customHeight="1" thickBot="1">
      <c r="A93" s="16" t="str">
        <f t="shared" si="12"/>
        <v>IBVS 5992 </v>
      </c>
      <c r="B93" s="5" t="str">
        <f t="shared" si="13"/>
        <v>I</v>
      </c>
      <c r="C93" s="16">
        <f t="shared" si="14"/>
        <v>55684.838000000003</v>
      </c>
      <c r="D93" s="19" t="str">
        <f t="shared" si="15"/>
        <v>vis</v>
      </c>
      <c r="E93" s="62">
        <f>VLOOKUP(C93,Active!C$21:E$967,3,FALSE)</f>
        <v>18963.0297223815</v>
      </c>
      <c r="F93" s="5" t="s">
        <v>111</v>
      </c>
      <c r="G93" s="19" t="str">
        <f t="shared" si="16"/>
        <v>55684.8380</v>
      </c>
      <c r="H93" s="16">
        <f t="shared" si="17"/>
        <v>18963</v>
      </c>
      <c r="I93" s="63" t="s">
        <v>520</v>
      </c>
      <c r="J93" s="64" t="s">
        <v>521</v>
      </c>
      <c r="K93" s="63" t="s">
        <v>522</v>
      </c>
      <c r="L93" s="63" t="s">
        <v>523</v>
      </c>
      <c r="M93" s="64" t="s">
        <v>423</v>
      </c>
      <c r="N93" s="64" t="s">
        <v>111</v>
      </c>
      <c r="O93" s="65" t="s">
        <v>400</v>
      </c>
      <c r="P93" s="66" t="s">
        <v>519</v>
      </c>
    </row>
    <row r="94" spans="1:16" ht="12.75" customHeight="1" thickBot="1">
      <c r="A94" s="16" t="str">
        <f t="shared" si="12"/>
        <v>IBVS 6029 </v>
      </c>
      <c r="B94" s="5" t="str">
        <f t="shared" si="13"/>
        <v>I</v>
      </c>
      <c r="C94" s="16">
        <f t="shared" si="14"/>
        <v>55980.854299999999</v>
      </c>
      <c r="D94" s="19" t="str">
        <f t="shared" si="15"/>
        <v>vis</v>
      </c>
      <c r="E94" s="62">
        <f>VLOOKUP(C94,Active!C$21:E$967,3,FALSE)</f>
        <v>19401.028945567541</v>
      </c>
      <c r="F94" s="5" t="s">
        <v>111</v>
      </c>
      <c r="G94" s="19" t="str">
        <f t="shared" si="16"/>
        <v>55980.8543</v>
      </c>
      <c r="H94" s="16">
        <f t="shared" si="17"/>
        <v>19401</v>
      </c>
      <c r="I94" s="63" t="s">
        <v>524</v>
      </c>
      <c r="J94" s="64" t="s">
        <v>525</v>
      </c>
      <c r="K94" s="63" t="s">
        <v>526</v>
      </c>
      <c r="L94" s="63" t="s">
        <v>527</v>
      </c>
      <c r="M94" s="64" t="s">
        <v>423</v>
      </c>
      <c r="N94" s="64" t="s">
        <v>111</v>
      </c>
      <c r="O94" s="65" t="s">
        <v>400</v>
      </c>
      <c r="P94" s="66" t="s">
        <v>528</v>
      </c>
    </row>
    <row r="95" spans="1:16" ht="12.75" customHeight="1" thickBot="1">
      <c r="A95" s="16" t="str">
        <f t="shared" si="12"/>
        <v>IBVS 6029 </v>
      </c>
      <c r="B95" s="5" t="str">
        <f t="shared" si="13"/>
        <v>I</v>
      </c>
      <c r="C95" s="16">
        <f t="shared" si="14"/>
        <v>56045.739800000003</v>
      </c>
      <c r="D95" s="19" t="str">
        <f t="shared" si="15"/>
        <v>vis</v>
      </c>
      <c r="E95" s="62">
        <f>VLOOKUP(C95,Active!C$21:E$967,3,FALSE)</f>
        <v>19497.036491760231</v>
      </c>
      <c r="F95" s="5" t="s">
        <v>111</v>
      </c>
      <c r="G95" s="19" t="str">
        <f t="shared" si="16"/>
        <v>56045.7398</v>
      </c>
      <c r="H95" s="16">
        <f t="shared" si="17"/>
        <v>19497</v>
      </c>
      <c r="I95" s="63" t="s">
        <v>529</v>
      </c>
      <c r="J95" s="64" t="s">
        <v>530</v>
      </c>
      <c r="K95" s="63" t="s">
        <v>531</v>
      </c>
      <c r="L95" s="63" t="s">
        <v>532</v>
      </c>
      <c r="M95" s="64" t="s">
        <v>423</v>
      </c>
      <c r="N95" s="64" t="s">
        <v>111</v>
      </c>
      <c r="O95" s="65" t="s">
        <v>400</v>
      </c>
      <c r="P95" s="66" t="s">
        <v>528</v>
      </c>
    </row>
    <row r="96" spans="1:16" ht="12.75" customHeight="1" thickBot="1">
      <c r="A96" s="16" t="str">
        <f t="shared" si="12"/>
        <v>BAVM 238 </v>
      </c>
      <c r="B96" s="5" t="str">
        <f t="shared" si="13"/>
        <v>II</v>
      </c>
      <c r="C96" s="16">
        <f t="shared" si="14"/>
        <v>56729.349900000001</v>
      </c>
      <c r="D96" s="19" t="str">
        <f t="shared" si="15"/>
        <v>vis</v>
      </c>
      <c r="E96" s="62">
        <f>VLOOKUP(C96,Active!C$21:E$967,3,FALSE)</f>
        <v>20508.537185344117</v>
      </c>
      <c r="F96" s="5" t="s">
        <v>111</v>
      </c>
      <c r="G96" s="19" t="str">
        <f t="shared" si="16"/>
        <v>56729.3499</v>
      </c>
      <c r="H96" s="16">
        <f t="shared" si="17"/>
        <v>20508.5</v>
      </c>
      <c r="I96" s="63" t="s">
        <v>540</v>
      </c>
      <c r="J96" s="64" t="s">
        <v>541</v>
      </c>
      <c r="K96" s="63" t="s">
        <v>542</v>
      </c>
      <c r="L96" s="63" t="s">
        <v>543</v>
      </c>
      <c r="M96" s="64" t="s">
        <v>423</v>
      </c>
      <c r="N96" s="64" t="s">
        <v>438</v>
      </c>
      <c r="O96" s="65" t="s">
        <v>439</v>
      </c>
      <c r="P96" s="66" t="s">
        <v>544</v>
      </c>
    </row>
    <row r="97" spans="1:16" ht="12.75" customHeight="1" thickBot="1">
      <c r="A97" s="16" t="str">
        <f t="shared" si="12"/>
        <v> VB 5.3 </v>
      </c>
      <c r="B97" s="5" t="str">
        <f t="shared" si="13"/>
        <v>I</v>
      </c>
      <c r="C97" s="16">
        <f t="shared" si="14"/>
        <v>26751.541000000001</v>
      </c>
      <c r="D97" s="19" t="str">
        <f t="shared" si="15"/>
        <v>vis</v>
      </c>
      <c r="E97" s="62">
        <f>VLOOKUP(C97,Active!C$21:E$967,3,FALSE)</f>
        <v>-23847.996596815057</v>
      </c>
      <c r="F97" s="5" t="s">
        <v>111</v>
      </c>
      <c r="G97" s="19" t="str">
        <f t="shared" si="16"/>
        <v>26751.541</v>
      </c>
      <c r="H97" s="16">
        <f t="shared" si="17"/>
        <v>-23848</v>
      </c>
      <c r="I97" s="63" t="s">
        <v>113</v>
      </c>
      <c r="J97" s="64" t="s">
        <v>114</v>
      </c>
      <c r="K97" s="63">
        <v>-23848</v>
      </c>
      <c r="L97" s="63" t="s">
        <v>115</v>
      </c>
      <c r="M97" s="64" t="s">
        <v>116</v>
      </c>
      <c r="N97" s="64"/>
      <c r="O97" s="65" t="s">
        <v>117</v>
      </c>
      <c r="P97" s="65" t="s">
        <v>118</v>
      </c>
    </row>
    <row r="98" spans="1:16" ht="12.75" customHeight="1" thickBot="1">
      <c r="A98" s="16" t="str">
        <f t="shared" si="12"/>
        <v> VB 5.3 </v>
      </c>
      <c r="B98" s="5" t="str">
        <f t="shared" si="13"/>
        <v>I</v>
      </c>
      <c r="C98" s="16">
        <f t="shared" si="14"/>
        <v>28246.507000000001</v>
      </c>
      <c r="D98" s="19" t="str">
        <f t="shared" si="15"/>
        <v>vis</v>
      </c>
      <c r="E98" s="62">
        <f>VLOOKUP(C98,Active!C$21:E$967,3,FALSE)</f>
        <v>-21635.976695581401</v>
      </c>
      <c r="F98" s="5" t="s">
        <v>111</v>
      </c>
      <c r="G98" s="19" t="str">
        <f t="shared" si="16"/>
        <v>28246.507</v>
      </c>
      <c r="H98" s="16">
        <f t="shared" si="17"/>
        <v>-21636</v>
      </c>
      <c r="I98" s="63" t="s">
        <v>119</v>
      </c>
      <c r="J98" s="64" t="s">
        <v>120</v>
      </c>
      <c r="K98" s="63">
        <v>-21636</v>
      </c>
      <c r="L98" s="63" t="s">
        <v>121</v>
      </c>
      <c r="M98" s="64" t="s">
        <v>116</v>
      </c>
      <c r="N98" s="64"/>
      <c r="O98" s="65" t="s">
        <v>117</v>
      </c>
      <c r="P98" s="65" t="s">
        <v>118</v>
      </c>
    </row>
    <row r="99" spans="1:16" ht="12.75" customHeight="1" thickBot="1">
      <c r="A99" s="16" t="str">
        <f t="shared" si="12"/>
        <v> VB 5.3 </v>
      </c>
      <c r="B99" s="5" t="str">
        <f t="shared" si="13"/>
        <v>I</v>
      </c>
      <c r="C99" s="16">
        <f t="shared" si="14"/>
        <v>28248.507000000001</v>
      </c>
      <c r="D99" s="19" t="str">
        <f t="shared" si="15"/>
        <v>vis</v>
      </c>
      <c r="E99" s="62">
        <f>VLOOKUP(C99,Active!C$21:E$967,3,FALSE)</f>
        <v>-21633.017404331658</v>
      </c>
      <c r="F99" s="5" t="s">
        <v>111</v>
      </c>
      <c r="G99" s="19" t="str">
        <f t="shared" si="16"/>
        <v>28248.507</v>
      </c>
      <c r="H99" s="16">
        <f t="shared" si="17"/>
        <v>-21633</v>
      </c>
      <c r="I99" s="63" t="s">
        <v>122</v>
      </c>
      <c r="J99" s="64" t="s">
        <v>123</v>
      </c>
      <c r="K99" s="63">
        <v>-21633</v>
      </c>
      <c r="L99" s="63" t="s">
        <v>124</v>
      </c>
      <c r="M99" s="64" t="s">
        <v>116</v>
      </c>
      <c r="N99" s="64"/>
      <c r="O99" s="65" t="s">
        <v>117</v>
      </c>
      <c r="P99" s="65" t="s">
        <v>118</v>
      </c>
    </row>
    <row r="100" spans="1:16" ht="12.75" customHeight="1" thickBot="1">
      <c r="A100" s="16" t="str">
        <f t="shared" si="12"/>
        <v> VB 5.3 </v>
      </c>
      <c r="B100" s="5" t="str">
        <f t="shared" si="13"/>
        <v>I</v>
      </c>
      <c r="C100" s="16">
        <f t="shared" si="14"/>
        <v>28636.438999999998</v>
      </c>
      <c r="D100" s="19" t="str">
        <f t="shared" si="15"/>
        <v>vis</v>
      </c>
      <c r="E100" s="62">
        <f>VLOOKUP(C100,Active!C$21:E$967,3,FALSE)</f>
        <v>-21059.015517783489</v>
      </c>
      <c r="F100" s="5" t="s">
        <v>111</v>
      </c>
      <c r="G100" s="19" t="str">
        <f t="shared" si="16"/>
        <v>28636.439</v>
      </c>
      <c r="H100" s="16">
        <f t="shared" si="17"/>
        <v>-21059</v>
      </c>
      <c r="I100" s="63" t="s">
        <v>125</v>
      </c>
      <c r="J100" s="64" t="s">
        <v>126</v>
      </c>
      <c r="K100" s="63">
        <v>-21059</v>
      </c>
      <c r="L100" s="63" t="s">
        <v>127</v>
      </c>
      <c r="M100" s="64" t="s">
        <v>116</v>
      </c>
      <c r="N100" s="64"/>
      <c r="O100" s="65" t="s">
        <v>117</v>
      </c>
      <c r="P100" s="65" t="s">
        <v>118</v>
      </c>
    </row>
    <row r="101" spans="1:16" ht="12.75" customHeight="1" thickBot="1">
      <c r="A101" s="16" t="str">
        <f t="shared" si="12"/>
        <v> VB 5.3 </v>
      </c>
      <c r="B101" s="5" t="str">
        <f t="shared" si="13"/>
        <v>I</v>
      </c>
      <c r="C101" s="16">
        <f t="shared" si="14"/>
        <v>28684.432000000001</v>
      </c>
      <c r="D101" s="19" t="str">
        <f t="shared" si="15"/>
        <v>vis</v>
      </c>
      <c r="E101" s="62">
        <f>VLOOKUP(C101,Active!C$21:E$967,3,FALSE)</f>
        <v>-20988.002885308964</v>
      </c>
      <c r="F101" s="5" t="s">
        <v>111</v>
      </c>
      <c r="G101" s="19" t="str">
        <f t="shared" si="16"/>
        <v>28684.432</v>
      </c>
      <c r="H101" s="16">
        <f t="shared" si="17"/>
        <v>-20988</v>
      </c>
      <c r="I101" s="63" t="s">
        <v>128</v>
      </c>
      <c r="J101" s="64" t="s">
        <v>129</v>
      </c>
      <c r="K101" s="63">
        <v>-20988</v>
      </c>
      <c r="L101" s="63" t="s">
        <v>130</v>
      </c>
      <c r="M101" s="64" t="s">
        <v>116</v>
      </c>
      <c r="N101" s="64"/>
      <c r="O101" s="65" t="s">
        <v>117</v>
      </c>
      <c r="P101" s="65" t="s">
        <v>118</v>
      </c>
    </row>
    <row r="102" spans="1:16" ht="12.75" customHeight="1" thickBot="1">
      <c r="A102" s="16" t="str">
        <f t="shared" si="12"/>
        <v> VB 5.3 </v>
      </c>
      <c r="B102" s="5" t="str">
        <f t="shared" si="13"/>
        <v>I</v>
      </c>
      <c r="C102" s="16">
        <f t="shared" si="14"/>
        <v>28951.421999999999</v>
      </c>
      <c r="D102" s="19" t="str">
        <f t="shared" si="15"/>
        <v>vis</v>
      </c>
      <c r="E102" s="62">
        <f>VLOOKUP(C102,Active!C$21:E$967,3,FALSE)</f>
        <v>-20592.952299924167</v>
      </c>
      <c r="F102" s="5" t="s">
        <v>111</v>
      </c>
      <c r="G102" s="19" t="str">
        <f t="shared" si="16"/>
        <v>28951.422</v>
      </c>
      <c r="H102" s="16">
        <f t="shared" si="17"/>
        <v>-20593</v>
      </c>
      <c r="I102" s="63" t="s">
        <v>131</v>
      </c>
      <c r="J102" s="64" t="s">
        <v>132</v>
      </c>
      <c r="K102" s="63">
        <v>-20593</v>
      </c>
      <c r="L102" s="63" t="s">
        <v>133</v>
      </c>
      <c r="M102" s="64" t="s">
        <v>116</v>
      </c>
      <c r="N102" s="64"/>
      <c r="O102" s="65" t="s">
        <v>117</v>
      </c>
      <c r="P102" s="65" t="s">
        <v>118</v>
      </c>
    </row>
    <row r="103" spans="1:16" ht="12.75" customHeight="1" thickBot="1">
      <c r="A103" s="16" t="str">
        <f t="shared" si="12"/>
        <v> VB 5.3 </v>
      </c>
      <c r="B103" s="5" t="str">
        <f t="shared" si="13"/>
        <v>I</v>
      </c>
      <c r="C103" s="16">
        <f t="shared" si="14"/>
        <v>29422.412</v>
      </c>
      <c r="D103" s="19" t="str">
        <f t="shared" si="15"/>
        <v>vis</v>
      </c>
      <c r="E103" s="62">
        <f>VLOOKUP(C103,Active!C$21:E$967,3,FALSE)</f>
        <v>-19896.054007065304</v>
      </c>
      <c r="F103" s="5" t="s">
        <v>111</v>
      </c>
      <c r="G103" s="19" t="str">
        <f t="shared" si="16"/>
        <v>29422.412</v>
      </c>
      <c r="H103" s="16">
        <f t="shared" si="17"/>
        <v>-19896</v>
      </c>
      <c r="I103" s="63" t="s">
        <v>134</v>
      </c>
      <c r="J103" s="64" t="s">
        <v>135</v>
      </c>
      <c r="K103" s="63">
        <v>-19896</v>
      </c>
      <c r="L103" s="63" t="s">
        <v>136</v>
      </c>
      <c r="M103" s="64" t="s">
        <v>116</v>
      </c>
      <c r="N103" s="64"/>
      <c r="O103" s="65" t="s">
        <v>117</v>
      </c>
      <c r="P103" s="65" t="s">
        <v>118</v>
      </c>
    </row>
    <row r="104" spans="1:16" ht="12.75" customHeight="1" thickBot="1">
      <c r="A104" s="16" t="str">
        <f t="shared" si="12"/>
        <v> VB 5.3 </v>
      </c>
      <c r="B104" s="5" t="str">
        <f t="shared" si="13"/>
        <v>I</v>
      </c>
      <c r="C104" s="16">
        <f t="shared" si="14"/>
        <v>30731.565999999999</v>
      </c>
      <c r="D104" s="19" t="str">
        <f t="shared" si="15"/>
        <v>vis</v>
      </c>
      <c r="E104" s="62">
        <f>VLOOKUP(C104,Active!C$21:E$967,3,FALSE)</f>
        <v>-17958.970018680524</v>
      </c>
      <c r="F104" s="5" t="s">
        <v>111</v>
      </c>
      <c r="G104" s="19" t="str">
        <f t="shared" si="16"/>
        <v>30731.566</v>
      </c>
      <c r="H104" s="16">
        <f t="shared" si="17"/>
        <v>-17959</v>
      </c>
      <c r="I104" s="63" t="s">
        <v>137</v>
      </c>
      <c r="J104" s="64" t="s">
        <v>138</v>
      </c>
      <c r="K104" s="63">
        <v>-17959</v>
      </c>
      <c r="L104" s="63" t="s">
        <v>139</v>
      </c>
      <c r="M104" s="64" t="s">
        <v>116</v>
      </c>
      <c r="N104" s="64"/>
      <c r="O104" s="65" t="s">
        <v>117</v>
      </c>
      <c r="P104" s="65" t="s">
        <v>118</v>
      </c>
    </row>
    <row r="105" spans="1:16" ht="12.75" customHeight="1" thickBot="1">
      <c r="A105" s="16" t="str">
        <f t="shared" si="12"/>
        <v> VB 5.3 </v>
      </c>
      <c r="B105" s="5" t="str">
        <f t="shared" si="13"/>
        <v>I</v>
      </c>
      <c r="C105" s="16">
        <f t="shared" si="14"/>
        <v>34714.247000000003</v>
      </c>
      <c r="D105" s="19" t="str">
        <f t="shared" si="15"/>
        <v>vis</v>
      </c>
      <c r="E105" s="62">
        <f>VLOOKUP(C105,Active!C$21:E$967,3,FALSE)</f>
        <v>-12066.013501766318</v>
      </c>
      <c r="F105" s="5" t="s">
        <v>111</v>
      </c>
      <c r="G105" s="19" t="str">
        <f t="shared" si="16"/>
        <v>34714.247</v>
      </c>
      <c r="H105" s="16">
        <f t="shared" si="17"/>
        <v>-12066</v>
      </c>
      <c r="I105" s="63" t="s">
        <v>140</v>
      </c>
      <c r="J105" s="64" t="s">
        <v>141</v>
      </c>
      <c r="K105" s="63">
        <v>-12066</v>
      </c>
      <c r="L105" s="63" t="s">
        <v>142</v>
      </c>
      <c r="M105" s="64" t="s">
        <v>116</v>
      </c>
      <c r="N105" s="64"/>
      <c r="O105" s="65" t="s">
        <v>117</v>
      </c>
      <c r="P105" s="65" t="s">
        <v>118</v>
      </c>
    </row>
    <row r="106" spans="1:16" ht="12.75" customHeight="1" thickBot="1">
      <c r="A106" s="16" t="str">
        <f t="shared" si="12"/>
        <v> VB 5.3 </v>
      </c>
      <c r="B106" s="5" t="str">
        <f t="shared" si="13"/>
        <v>I</v>
      </c>
      <c r="C106" s="16">
        <f t="shared" si="14"/>
        <v>36604.584000000003</v>
      </c>
      <c r="D106" s="19" t="str">
        <f t="shared" si="15"/>
        <v>vis</v>
      </c>
      <c r="E106" s="62">
        <f>VLOOKUP(C106,Active!C$21:E$967,3,FALSE)</f>
        <v>-9268.9846301810649</v>
      </c>
      <c r="F106" s="5" t="s">
        <v>111</v>
      </c>
      <c r="G106" s="19" t="str">
        <f t="shared" si="16"/>
        <v>36604.584</v>
      </c>
      <c r="H106" s="16">
        <f t="shared" si="17"/>
        <v>-9269</v>
      </c>
      <c r="I106" s="63" t="s">
        <v>143</v>
      </c>
      <c r="J106" s="64" t="s">
        <v>144</v>
      </c>
      <c r="K106" s="63">
        <v>-9269</v>
      </c>
      <c r="L106" s="63" t="s">
        <v>145</v>
      </c>
      <c r="M106" s="64" t="s">
        <v>116</v>
      </c>
      <c r="N106" s="64"/>
      <c r="O106" s="65" t="s">
        <v>117</v>
      </c>
      <c r="P106" s="65" t="s">
        <v>118</v>
      </c>
    </row>
    <row r="107" spans="1:16" ht="12.75" customHeight="1" thickBot="1">
      <c r="A107" s="16" t="str">
        <f t="shared" ref="A107:A135" si="18">P107</f>
        <v> VB 5.3 </v>
      </c>
      <c r="B107" s="5" t="str">
        <f t="shared" ref="B107:B135" si="19">IF(H107=INT(H107),"I","II")</f>
        <v>I</v>
      </c>
      <c r="C107" s="16">
        <f t="shared" ref="C107:C135" si="20">1*G107</f>
        <v>36604.629000000001</v>
      </c>
      <c r="D107" s="19" t="str">
        <f t="shared" ref="D107:D135" si="21">VLOOKUP(F107,I$1:J$5,2,FALSE)</f>
        <v>vis</v>
      </c>
      <c r="E107" s="62">
        <f>VLOOKUP(C107,Active!C$21:E$967,3,FALSE)</f>
        <v>-9268.9180461279466</v>
      </c>
      <c r="F107" s="5" t="s">
        <v>111</v>
      </c>
      <c r="G107" s="19" t="str">
        <f t="shared" ref="G107:G135" si="22">MID(I107,3,LEN(I107)-3)</f>
        <v>36604.629</v>
      </c>
      <c r="H107" s="16">
        <f t="shared" ref="H107:H135" si="23">1*K107</f>
        <v>-9269</v>
      </c>
      <c r="I107" s="63" t="s">
        <v>146</v>
      </c>
      <c r="J107" s="64" t="s">
        <v>147</v>
      </c>
      <c r="K107" s="63">
        <v>-9269</v>
      </c>
      <c r="L107" s="63" t="s">
        <v>148</v>
      </c>
      <c r="M107" s="64" t="s">
        <v>116</v>
      </c>
      <c r="N107" s="64"/>
      <c r="O107" s="65" t="s">
        <v>117</v>
      </c>
      <c r="P107" s="65" t="s">
        <v>118</v>
      </c>
    </row>
    <row r="108" spans="1:16" ht="12.75" customHeight="1" thickBot="1">
      <c r="A108" s="16" t="str">
        <f t="shared" si="18"/>
        <v> VB 5.3 </v>
      </c>
      <c r="B108" s="5" t="str">
        <f t="shared" si="19"/>
        <v>I</v>
      </c>
      <c r="C108" s="16">
        <f t="shared" si="20"/>
        <v>36608.589999999997</v>
      </c>
      <c r="D108" s="19" t="str">
        <f t="shared" si="21"/>
        <v>vis</v>
      </c>
      <c r="E108" s="62">
        <f>VLOOKUP(C108,Active!C$21:E$967,3,FALSE)</f>
        <v>-9263.0571698078329</v>
      </c>
      <c r="F108" s="5" t="s">
        <v>111</v>
      </c>
      <c r="G108" s="19" t="str">
        <f t="shared" si="22"/>
        <v>36608.590</v>
      </c>
      <c r="H108" s="16">
        <f t="shared" si="23"/>
        <v>-9263</v>
      </c>
      <c r="I108" s="63" t="s">
        <v>149</v>
      </c>
      <c r="J108" s="64" t="s">
        <v>150</v>
      </c>
      <c r="K108" s="63">
        <v>-9263</v>
      </c>
      <c r="L108" s="63" t="s">
        <v>151</v>
      </c>
      <c r="M108" s="64" t="s">
        <v>116</v>
      </c>
      <c r="N108" s="64"/>
      <c r="O108" s="65" t="s">
        <v>117</v>
      </c>
      <c r="P108" s="65" t="s">
        <v>118</v>
      </c>
    </row>
    <row r="109" spans="1:16" ht="12.75" customHeight="1" thickBot="1">
      <c r="A109" s="16" t="str">
        <f t="shared" si="18"/>
        <v> VB 5.3 </v>
      </c>
      <c r="B109" s="5" t="str">
        <f t="shared" si="19"/>
        <v>I</v>
      </c>
      <c r="C109" s="16">
        <f t="shared" si="20"/>
        <v>36608.635999999999</v>
      </c>
      <c r="D109" s="19" t="str">
        <f t="shared" si="21"/>
        <v>vis</v>
      </c>
      <c r="E109" s="62">
        <f>VLOOKUP(C109,Active!C$21:E$967,3,FALSE)</f>
        <v>-9262.9891061090857</v>
      </c>
      <c r="F109" s="5" t="s">
        <v>111</v>
      </c>
      <c r="G109" s="19" t="str">
        <f t="shared" si="22"/>
        <v>36608.636</v>
      </c>
      <c r="H109" s="16">
        <f t="shared" si="23"/>
        <v>-9263</v>
      </c>
      <c r="I109" s="63" t="s">
        <v>152</v>
      </c>
      <c r="J109" s="64" t="s">
        <v>153</v>
      </c>
      <c r="K109" s="63">
        <v>-9263</v>
      </c>
      <c r="L109" s="63" t="s">
        <v>154</v>
      </c>
      <c r="M109" s="64" t="s">
        <v>116</v>
      </c>
      <c r="N109" s="64"/>
      <c r="O109" s="65" t="s">
        <v>117</v>
      </c>
      <c r="P109" s="65" t="s">
        <v>118</v>
      </c>
    </row>
    <row r="110" spans="1:16" ht="12.75" customHeight="1" thickBot="1">
      <c r="A110" s="16" t="str">
        <f t="shared" si="18"/>
        <v> AAPS 37.491 </v>
      </c>
      <c r="B110" s="5" t="str">
        <f t="shared" si="19"/>
        <v>I</v>
      </c>
      <c r="C110" s="16">
        <f t="shared" si="20"/>
        <v>42869.584699999999</v>
      </c>
      <c r="D110" s="19" t="str">
        <f t="shared" si="21"/>
        <v>vis</v>
      </c>
      <c r="E110" s="62">
        <f>VLOOKUP(C110,Active!C$21:E$967,3,FALSE)</f>
        <v>0.99624539923014077</v>
      </c>
      <c r="F110" s="5" t="s">
        <v>111</v>
      </c>
      <c r="G110" s="19" t="str">
        <f t="shared" si="22"/>
        <v>42869.5847</v>
      </c>
      <c r="H110" s="16">
        <f t="shared" si="23"/>
        <v>1</v>
      </c>
      <c r="I110" s="63" t="s">
        <v>155</v>
      </c>
      <c r="J110" s="64" t="s">
        <v>156</v>
      </c>
      <c r="K110" s="63">
        <v>1</v>
      </c>
      <c r="L110" s="63" t="s">
        <v>157</v>
      </c>
      <c r="M110" s="64" t="s">
        <v>158</v>
      </c>
      <c r="N110" s="64" t="s">
        <v>159</v>
      </c>
      <c r="O110" s="65" t="s">
        <v>160</v>
      </c>
      <c r="P110" s="65" t="s">
        <v>161</v>
      </c>
    </row>
    <row r="111" spans="1:16" ht="12.75" customHeight="1" thickBot="1">
      <c r="A111" s="16" t="str">
        <f t="shared" si="18"/>
        <v> AAPS 37.491 </v>
      </c>
      <c r="B111" s="5" t="str">
        <f t="shared" si="19"/>
        <v>I</v>
      </c>
      <c r="C111" s="16">
        <f t="shared" si="20"/>
        <v>42901.351499999997</v>
      </c>
      <c r="D111" s="19" t="str">
        <f t="shared" si="21"/>
        <v>vis</v>
      </c>
      <c r="E111" s="62">
        <f>VLOOKUP(C111,Active!C$21:E$967,3,FALSE)</f>
        <v>47.999852035437222</v>
      </c>
      <c r="F111" s="5" t="s">
        <v>111</v>
      </c>
      <c r="G111" s="19" t="str">
        <f t="shared" si="22"/>
        <v>42901.3515</v>
      </c>
      <c r="H111" s="16">
        <f t="shared" si="23"/>
        <v>48</v>
      </c>
      <c r="I111" s="63" t="s">
        <v>162</v>
      </c>
      <c r="J111" s="64" t="s">
        <v>163</v>
      </c>
      <c r="K111" s="63">
        <v>48</v>
      </c>
      <c r="L111" s="63" t="s">
        <v>164</v>
      </c>
      <c r="M111" s="64" t="s">
        <v>158</v>
      </c>
      <c r="N111" s="64" t="s">
        <v>159</v>
      </c>
      <c r="O111" s="65" t="s">
        <v>160</v>
      </c>
      <c r="P111" s="65" t="s">
        <v>161</v>
      </c>
    </row>
    <row r="112" spans="1:16" ht="12.75" customHeight="1" thickBot="1">
      <c r="A112" s="16" t="str">
        <f t="shared" si="18"/>
        <v> AAPS 37.491 </v>
      </c>
      <c r="B112" s="5" t="str">
        <f t="shared" si="19"/>
        <v>I</v>
      </c>
      <c r="C112" s="16">
        <f t="shared" si="20"/>
        <v>42903.379200000003</v>
      </c>
      <c r="D112" s="19" t="str">
        <f t="shared" si="21"/>
        <v>vis</v>
      </c>
      <c r="E112" s="62">
        <f>VLOOKUP(C112,Active!C$21:E$967,3,FALSE)</f>
        <v>51.000129469000775</v>
      </c>
      <c r="F112" s="5" t="s">
        <v>111</v>
      </c>
      <c r="G112" s="19" t="str">
        <f t="shared" si="22"/>
        <v>42903.3792</v>
      </c>
      <c r="H112" s="16">
        <f t="shared" si="23"/>
        <v>51</v>
      </c>
      <c r="I112" s="63" t="s">
        <v>165</v>
      </c>
      <c r="J112" s="64" t="s">
        <v>166</v>
      </c>
      <c r="K112" s="63">
        <v>51</v>
      </c>
      <c r="L112" s="63" t="s">
        <v>167</v>
      </c>
      <c r="M112" s="64" t="s">
        <v>158</v>
      </c>
      <c r="N112" s="64" t="s">
        <v>159</v>
      </c>
      <c r="O112" s="65" t="s">
        <v>160</v>
      </c>
      <c r="P112" s="65" t="s">
        <v>161</v>
      </c>
    </row>
    <row r="113" spans="1:16" ht="12.75" customHeight="1" thickBot="1">
      <c r="A113" s="16" t="str">
        <f t="shared" si="18"/>
        <v> AAPS 37.491 </v>
      </c>
      <c r="B113" s="5" t="str">
        <f t="shared" si="19"/>
        <v>II</v>
      </c>
      <c r="C113" s="16">
        <f t="shared" si="20"/>
        <v>42904.3946</v>
      </c>
      <c r="D113" s="19" t="str">
        <f t="shared" si="21"/>
        <v>vis</v>
      </c>
      <c r="E113" s="62">
        <f>VLOOKUP(C113,Active!C$21:E$967,3,FALSE)</f>
        <v>52.502561636491613</v>
      </c>
      <c r="F113" s="5" t="s">
        <v>111</v>
      </c>
      <c r="G113" s="19" t="str">
        <f t="shared" si="22"/>
        <v>42904.3946</v>
      </c>
      <c r="H113" s="16">
        <f t="shared" si="23"/>
        <v>52.5</v>
      </c>
      <c r="I113" s="63" t="s">
        <v>168</v>
      </c>
      <c r="J113" s="64" t="s">
        <v>169</v>
      </c>
      <c r="K113" s="63">
        <v>52.5</v>
      </c>
      <c r="L113" s="63" t="s">
        <v>170</v>
      </c>
      <c r="M113" s="64" t="s">
        <v>158</v>
      </c>
      <c r="N113" s="64" t="s">
        <v>159</v>
      </c>
      <c r="O113" s="65" t="s">
        <v>160</v>
      </c>
      <c r="P113" s="65" t="s">
        <v>161</v>
      </c>
    </row>
    <row r="114" spans="1:16" ht="12.75" customHeight="1" thickBot="1">
      <c r="A114" s="16" t="str">
        <f t="shared" si="18"/>
        <v> AAPS 37.491 </v>
      </c>
      <c r="B114" s="5" t="str">
        <f t="shared" si="19"/>
        <v>I</v>
      </c>
      <c r="C114" s="16">
        <f t="shared" si="20"/>
        <v>42905.406499999997</v>
      </c>
      <c r="D114" s="19" t="str">
        <f t="shared" si="21"/>
        <v>vis</v>
      </c>
      <c r="E114" s="62">
        <f>VLOOKUP(C114,Active!C$21:E$967,3,FALSE)</f>
        <v>53.99981504429703</v>
      </c>
      <c r="F114" s="5" t="s">
        <v>111</v>
      </c>
      <c r="G114" s="19" t="str">
        <f t="shared" si="22"/>
        <v>42905.4065</v>
      </c>
      <c r="H114" s="16">
        <f t="shared" si="23"/>
        <v>54</v>
      </c>
      <c r="I114" s="63" t="s">
        <v>171</v>
      </c>
      <c r="J114" s="64" t="s">
        <v>172</v>
      </c>
      <c r="K114" s="63">
        <v>54</v>
      </c>
      <c r="L114" s="63" t="s">
        <v>164</v>
      </c>
      <c r="M114" s="64" t="s">
        <v>158</v>
      </c>
      <c r="N114" s="64" t="s">
        <v>159</v>
      </c>
      <c r="O114" s="65" t="s">
        <v>160</v>
      </c>
      <c r="P114" s="65" t="s">
        <v>161</v>
      </c>
    </row>
    <row r="115" spans="1:16" ht="12.75" customHeight="1" thickBot="1">
      <c r="A115" s="16" t="str">
        <f t="shared" si="18"/>
        <v> AAPS 37.491 </v>
      </c>
      <c r="B115" s="5" t="str">
        <f t="shared" si="19"/>
        <v>I</v>
      </c>
      <c r="C115" s="16">
        <f t="shared" si="20"/>
        <v>42930.413399999998</v>
      </c>
      <c r="D115" s="19" t="str">
        <f t="shared" si="21"/>
        <v>vis</v>
      </c>
      <c r="E115" s="62">
        <f>VLOOKUP(C115,Active!C$21:E$967,3,FALSE)</f>
        <v>91.00116522093019</v>
      </c>
      <c r="F115" s="5" t="s">
        <v>111</v>
      </c>
      <c r="G115" s="19" t="str">
        <f t="shared" si="22"/>
        <v>42930.4134</v>
      </c>
      <c r="H115" s="16">
        <f t="shared" si="23"/>
        <v>91</v>
      </c>
      <c r="I115" s="63" t="s">
        <v>173</v>
      </c>
      <c r="J115" s="64" t="s">
        <v>174</v>
      </c>
      <c r="K115" s="63">
        <v>91</v>
      </c>
      <c r="L115" s="63" t="s">
        <v>175</v>
      </c>
      <c r="M115" s="64" t="s">
        <v>158</v>
      </c>
      <c r="N115" s="64" t="s">
        <v>159</v>
      </c>
      <c r="O115" s="65" t="s">
        <v>160</v>
      </c>
      <c r="P115" s="65" t="s">
        <v>161</v>
      </c>
    </row>
    <row r="116" spans="1:16" ht="12.75" customHeight="1" thickBot="1">
      <c r="A116" s="16" t="str">
        <f t="shared" si="18"/>
        <v> AAPS 37.491 </v>
      </c>
      <c r="B116" s="5" t="str">
        <f t="shared" si="19"/>
        <v>I</v>
      </c>
      <c r="C116" s="16">
        <f t="shared" si="20"/>
        <v>42932.439899999998</v>
      </c>
      <c r="D116" s="19" t="str">
        <f t="shared" si="21"/>
        <v>vis</v>
      </c>
      <c r="E116" s="62">
        <f>VLOOKUP(C116,Active!C$21:E$967,3,FALSE)</f>
        <v>93.99966707973492</v>
      </c>
      <c r="F116" s="5" t="s">
        <v>111</v>
      </c>
      <c r="G116" s="19" t="str">
        <f t="shared" si="22"/>
        <v>42932.4399</v>
      </c>
      <c r="H116" s="16">
        <f t="shared" si="23"/>
        <v>94</v>
      </c>
      <c r="I116" s="63" t="s">
        <v>176</v>
      </c>
      <c r="J116" s="64" t="s">
        <v>177</v>
      </c>
      <c r="K116" s="63">
        <v>94</v>
      </c>
      <c r="L116" s="63" t="s">
        <v>178</v>
      </c>
      <c r="M116" s="64" t="s">
        <v>158</v>
      </c>
      <c r="N116" s="64" t="s">
        <v>159</v>
      </c>
      <c r="O116" s="65" t="s">
        <v>160</v>
      </c>
      <c r="P116" s="65" t="s">
        <v>161</v>
      </c>
    </row>
    <row r="117" spans="1:16" ht="12.75" customHeight="1" thickBot="1">
      <c r="A117" s="16" t="str">
        <f t="shared" si="18"/>
        <v> AAPS 37.491 </v>
      </c>
      <c r="B117" s="5" t="str">
        <f t="shared" si="19"/>
        <v>I</v>
      </c>
      <c r="C117" s="16">
        <f t="shared" si="20"/>
        <v>43247.379399999998</v>
      </c>
      <c r="D117" s="19" t="str">
        <f t="shared" si="21"/>
        <v>vis</v>
      </c>
      <c r="E117" s="62">
        <f>VLOOKUP(C117,Active!C$21:E$967,3,FALSE)</f>
        <v>559.9985203543763</v>
      </c>
      <c r="F117" s="5" t="s">
        <v>111</v>
      </c>
      <c r="G117" s="19" t="str">
        <f t="shared" si="22"/>
        <v>43247.3794</v>
      </c>
      <c r="H117" s="16">
        <f t="shared" si="23"/>
        <v>560</v>
      </c>
      <c r="I117" s="63" t="s">
        <v>179</v>
      </c>
      <c r="J117" s="64" t="s">
        <v>180</v>
      </c>
      <c r="K117" s="63">
        <v>560</v>
      </c>
      <c r="L117" s="63" t="s">
        <v>181</v>
      </c>
      <c r="M117" s="64" t="s">
        <v>158</v>
      </c>
      <c r="N117" s="64" t="s">
        <v>159</v>
      </c>
      <c r="O117" s="65" t="s">
        <v>160</v>
      </c>
      <c r="P117" s="65" t="s">
        <v>161</v>
      </c>
    </row>
    <row r="118" spans="1:16" ht="12.75" customHeight="1" thickBot="1">
      <c r="A118" s="16" t="str">
        <f t="shared" si="18"/>
        <v> AAPS 37.491 </v>
      </c>
      <c r="B118" s="5" t="str">
        <f t="shared" si="19"/>
        <v>I</v>
      </c>
      <c r="C118" s="16">
        <f t="shared" si="20"/>
        <v>43249.406900000002</v>
      </c>
      <c r="D118" s="19" t="str">
        <f t="shared" si="21"/>
        <v>vis</v>
      </c>
      <c r="E118" s="62">
        <f>VLOOKUP(C118,Active!C$21:E$967,3,FALSE)</f>
        <v>562.99850185881155</v>
      </c>
      <c r="F118" s="5" t="s">
        <v>111</v>
      </c>
      <c r="G118" s="19" t="str">
        <f t="shared" si="22"/>
        <v>43249.4069</v>
      </c>
      <c r="H118" s="16">
        <f t="shared" si="23"/>
        <v>563</v>
      </c>
      <c r="I118" s="63" t="s">
        <v>182</v>
      </c>
      <c r="J118" s="64" t="s">
        <v>183</v>
      </c>
      <c r="K118" s="63">
        <v>563</v>
      </c>
      <c r="L118" s="63" t="s">
        <v>181</v>
      </c>
      <c r="M118" s="64" t="s">
        <v>158</v>
      </c>
      <c r="N118" s="64" t="s">
        <v>159</v>
      </c>
      <c r="O118" s="65" t="s">
        <v>160</v>
      </c>
      <c r="P118" s="65" t="s">
        <v>161</v>
      </c>
    </row>
    <row r="119" spans="1:16" ht="12.75" customHeight="1" thickBot="1">
      <c r="A119" s="16" t="str">
        <f t="shared" si="18"/>
        <v> AAPS 37.491 </v>
      </c>
      <c r="B119" s="5" t="str">
        <f t="shared" si="19"/>
        <v>II</v>
      </c>
      <c r="C119" s="16">
        <f t="shared" si="20"/>
        <v>43250.420599999998</v>
      </c>
      <c r="D119" s="19" t="str">
        <f t="shared" si="21"/>
        <v>vis</v>
      </c>
      <c r="E119" s="62">
        <f>VLOOKUP(C119,Active!C$21:E$967,3,FALSE)</f>
        <v>564.49841862873905</v>
      </c>
      <c r="F119" s="5" t="s">
        <v>111</v>
      </c>
      <c r="G119" s="19" t="str">
        <f t="shared" si="22"/>
        <v>43250.4206</v>
      </c>
      <c r="H119" s="16">
        <f t="shared" si="23"/>
        <v>564.5</v>
      </c>
      <c r="I119" s="63" t="s">
        <v>184</v>
      </c>
      <c r="J119" s="64" t="s">
        <v>185</v>
      </c>
      <c r="K119" s="63">
        <v>564.5</v>
      </c>
      <c r="L119" s="63" t="s">
        <v>186</v>
      </c>
      <c r="M119" s="64" t="s">
        <v>158</v>
      </c>
      <c r="N119" s="64" t="s">
        <v>159</v>
      </c>
      <c r="O119" s="65" t="s">
        <v>160</v>
      </c>
      <c r="P119" s="65" t="s">
        <v>161</v>
      </c>
    </row>
    <row r="120" spans="1:16" ht="12.75" customHeight="1" thickBot="1">
      <c r="A120" s="16" t="str">
        <f t="shared" si="18"/>
        <v> BRNO 32 </v>
      </c>
      <c r="B120" s="5" t="str">
        <f t="shared" si="19"/>
        <v>I</v>
      </c>
      <c r="C120" s="16">
        <f t="shared" si="20"/>
        <v>50515.335400000004</v>
      </c>
      <c r="D120" s="19" t="str">
        <f t="shared" si="21"/>
        <v>vis</v>
      </c>
      <c r="E120" s="62">
        <f>VLOOKUP(C120,Active!C$21:E$967,3,FALSE)</f>
        <v>11313.997817522713</v>
      </c>
      <c r="F120" s="5" t="s">
        <v>111</v>
      </c>
      <c r="G120" s="19" t="str">
        <f t="shared" si="22"/>
        <v>50515.3354</v>
      </c>
      <c r="H120" s="16">
        <f t="shared" si="23"/>
        <v>11314</v>
      </c>
      <c r="I120" s="63" t="s">
        <v>335</v>
      </c>
      <c r="J120" s="64" t="s">
        <v>336</v>
      </c>
      <c r="K120" s="63">
        <v>11314</v>
      </c>
      <c r="L120" s="63" t="s">
        <v>337</v>
      </c>
      <c r="M120" s="64" t="s">
        <v>190</v>
      </c>
      <c r="N120" s="64"/>
      <c r="O120" s="65" t="s">
        <v>338</v>
      </c>
      <c r="P120" s="65" t="s">
        <v>339</v>
      </c>
    </row>
    <row r="121" spans="1:16" ht="12.75" customHeight="1" thickBot="1">
      <c r="A121" s="16" t="str">
        <f t="shared" si="18"/>
        <v> BBS 119 </v>
      </c>
      <c r="B121" s="5" t="str">
        <f t="shared" si="19"/>
        <v>I</v>
      </c>
      <c r="C121" s="16">
        <f t="shared" si="20"/>
        <v>51075.616000000002</v>
      </c>
      <c r="D121" s="19" t="str">
        <f t="shared" si="21"/>
        <v>vis</v>
      </c>
      <c r="E121" s="62">
        <f>VLOOKUP(C121,Active!C$21:E$967,3,FALSE)</f>
        <v>12143.014556013843</v>
      </c>
      <c r="F121" s="5" t="s">
        <v>111</v>
      </c>
      <c r="G121" s="19" t="str">
        <f t="shared" si="22"/>
        <v>51075.616</v>
      </c>
      <c r="H121" s="16">
        <f t="shared" si="23"/>
        <v>12143</v>
      </c>
      <c r="I121" s="63" t="s">
        <v>363</v>
      </c>
      <c r="J121" s="64" t="s">
        <v>364</v>
      </c>
      <c r="K121" s="63">
        <v>12143</v>
      </c>
      <c r="L121" s="63" t="s">
        <v>145</v>
      </c>
      <c r="M121" s="64" t="s">
        <v>190</v>
      </c>
      <c r="N121" s="64"/>
      <c r="O121" s="65" t="s">
        <v>191</v>
      </c>
      <c r="P121" s="65" t="s">
        <v>365</v>
      </c>
    </row>
    <row r="122" spans="1:16" ht="12.75" customHeight="1" thickBot="1">
      <c r="A122" s="16" t="str">
        <f t="shared" si="18"/>
        <v> BBS 121 </v>
      </c>
      <c r="B122" s="5" t="str">
        <f t="shared" si="19"/>
        <v>I</v>
      </c>
      <c r="C122" s="16">
        <f t="shared" si="20"/>
        <v>51519.642</v>
      </c>
      <c r="D122" s="19" t="str">
        <f t="shared" si="21"/>
        <v>vis</v>
      </c>
      <c r="E122" s="62">
        <f>VLOOKUP(C122,Active!C$21:E$967,3,FALSE)</f>
        <v>12800.015684243628</v>
      </c>
      <c r="F122" s="5" t="s">
        <v>111</v>
      </c>
      <c r="G122" s="19" t="str">
        <f t="shared" si="22"/>
        <v>51519.642</v>
      </c>
      <c r="H122" s="16">
        <f t="shared" si="23"/>
        <v>12800</v>
      </c>
      <c r="I122" s="63" t="s">
        <v>375</v>
      </c>
      <c r="J122" s="64" t="s">
        <v>376</v>
      </c>
      <c r="K122" s="63">
        <v>12800</v>
      </c>
      <c r="L122" s="63" t="s">
        <v>221</v>
      </c>
      <c r="M122" s="64" t="s">
        <v>190</v>
      </c>
      <c r="N122" s="64"/>
      <c r="O122" s="65" t="s">
        <v>191</v>
      </c>
      <c r="P122" s="65" t="s">
        <v>377</v>
      </c>
    </row>
    <row r="123" spans="1:16" ht="12.75" customHeight="1" thickBot="1">
      <c r="A123" s="16" t="str">
        <f t="shared" si="18"/>
        <v> BBS 122 </v>
      </c>
      <c r="B123" s="5" t="str">
        <f t="shared" si="19"/>
        <v>I</v>
      </c>
      <c r="C123" s="16">
        <f t="shared" si="20"/>
        <v>51563.567999999999</v>
      </c>
      <c r="D123" s="19" t="str">
        <f t="shared" si="21"/>
        <v>vis</v>
      </c>
      <c r="E123" s="62">
        <f>VLOOKUP(C123,Active!C$21:E$967,3,FALSE)</f>
        <v>12865.010597961791</v>
      </c>
      <c r="F123" s="5" t="s">
        <v>111</v>
      </c>
      <c r="G123" s="19" t="str">
        <f t="shared" si="22"/>
        <v>51563.568</v>
      </c>
      <c r="H123" s="16">
        <f t="shared" si="23"/>
        <v>12865</v>
      </c>
      <c r="I123" s="63" t="s">
        <v>378</v>
      </c>
      <c r="J123" s="64" t="s">
        <v>379</v>
      </c>
      <c r="K123" s="63">
        <v>12865</v>
      </c>
      <c r="L123" s="63" t="s">
        <v>154</v>
      </c>
      <c r="M123" s="64" t="s">
        <v>190</v>
      </c>
      <c r="N123" s="64"/>
      <c r="O123" s="65" t="s">
        <v>191</v>
      </c>
      <c r="P123" s="65" t="s">
        <v>380</v>
      </c>
    </row>
    <row r="124" spans="1:16" ht="12.75" customHeight="1" thickBot="1">
      <c r="A124" s="16" t="str">
        <f t="shared" si="18"/>
        <v>OEJV 0074 </v>
      </c>
      <c r="B124" s="5" t="str">
        <f t="shared" si="19"/>
        <v>I</v>
      </c>
      <c r="C124" s="16">
        <f t="shared" si="20"/>
        <v>51699.411999999997</v>
      </c>
      <c r="D124" s="19" t="str">
        <f t="shared" si="21"/>
        <v>vis</v>
      </c>
      <c r="E124" s="62" t="e">
        <f>VLOOKUP(C124,Active!C$21:E$967,3,FALSE)</f>
        <v>#N/A</v>
      </c>
      <c r="F124" s="5" t="s">
        <v>111</v>
      </c>
      <c r="G124" s="19" t="str">
        <f t="shared" si="22"/>
        <v>51699.412</v>
      </c>
      <c r="H124" s="16">
        <f t="shared" si="23"/>
        <v>13066</v>
      </c>
      <c r="I124" s="63" t="s">
        <v>385</v>
      </c>
      <c r="J124" s="64" t="s">
        <v>386</v>
      </c>
      <c r="K124" s="63">
        <v>13066</v>
      </c>
      <c r="L124" s="63" t="s">
        <v>387</v>
      </c>
      <c r="M124" s="64" t="s">
        <v>190</v>
      </c>
      <c r="N124" s="64"/>
      <c r="O124" s="65" t="s">
        <v>388</v>
      </c>
      <c r="P124" s="66" t="s">
        <v>389</v>
      </c>
    </row>
    <row r="125" spans="1:16" ht="12.75" customHeight="1" thickBot="1">
      <c r="A125" s="16" t="str">
        <f t="shared" si="18"/>
        <v> BBS 124 </v>
      </c>
      <c r="B125" s="5" t="str">
        <f t="shared" si="19"/>
        <v>I</v>
      </c>
      <c r="C125" s="16">
        <f t="shared" si="20"/>
        <v>51901.485000000001</v>
      </c>
      <c r="D125" s="19" t="str">
        <f t="shared" si="21"/>
        <v>vis</v>
      </c>
      <c r="E125" s="62">
        <f>VLOOKUP(C125,Active!C$21:E$967,3,FALSE)</f>
        <v>13365.00800858195</v>
      </c>
      <c r="F125" s="5" t="s">
        <v>111</v>
      </c>
      <c r="G125" s="19" t="str">
        <f t="shared" si="22"/>
        <v>51901.485</v>
      </c>
      <c r="H125" s="16">
        <f t="shared" si="23"/>
        <v>13365</v>
      </c>
      <c r="I125" s="63" t="s">
        <v>390</v>
      </c>
      <c r="J125" s="64" t="s">
        <v>391</v>
      </c>
      <c r="K125" s="63">
        <v>13365</v>
      </c>
      <c r="L125" s="63" t="s">
        <v>255</v>
      </c>
      <c r="M125" s="64" t="s">
        <v>190</v>
      </c>
      <c r="N125" s="64"/>
      <c r="O125" s="65" t="s">
        <v>191</v>
      </c>
      <c r="P125" s="65" t="s">
        <v>392</v>
      </c>
    </row>
    <row r="126" spans="1:16" ht="12.75" customHeight="1" thickBot="1">
      <c r="A126" s="16" t="str">
        <f t="shared" si="18"/>
        <v> BBS 124 </v>
      </c>
      <c r="B126" s="5" t="str">
        <f t="shared" si="19"/>
        <v>I</v>
      </c>
      <c r="C126" s="16">
        <f t="shared" si="20"/>
        <v>51951.496700000003</v>
      </c>
      <c r="D126" s="19" t="str">
        <f t="shared" si="21"/>
        <v>vis</v>
      </c>
      <c r="E126" s="62">
        <f>VLOOKUP(C126,Active!C$21:E$967,3,FALSE)</f>
        <v>13439.007601679406</v>
      </c>
      <c r="F126" s="5" t="s">
        <v>111</v>
      </c>
      <c r="G126" s="19" t="str">
        <f t="shared" si="22"/>
        <v>51951.4967</v>
      </c>
      <c r="H126" s="16">
        <f t="shared" si="23"/>
        <v>13439</v>
      </c>
      <c r="I126" s="63" t="s">
        <v>397</v>
      </c>
      <c r="J126" s="64" t="s">
        <v>398</v>
      </c>
      <c r="K126" s="63">
        <v>13439</v>
      </c>
      <c r="L126" s="63" t="s">
        <v>399</v>
      </c>
      <c r="M126" s="64" t="s">
        <v>158</v>
      </c>
      <c r="N126" s="64" t="s">
        <v>159</v>
      </c>
      <c r="O126" s="65" t="s">
        <v>400</v>
      </c>
      <c r="P126" s="65" t="s">
        <v>392</v>
      </c>
    </row>
    <row r="127" spans="1:16" ht="12.75" customHeight="1" thickBot="1">
      <c r="A127" s="16" t="str">
        <f t="shared" si="18"/>
        <v> BBS 125 </v>
      </c>
      <c r="B127" s="5" t="str">
        <f t="shared" si="19"/>
        <v>I</v>
      </c>
      <c r="C127" s="16">
        <f t="shared" si="20"/>
        <v>51999.481</v>
      </c>
      <c r="D127" s="19" t="str">
        <f t="shared" si="21"/>
        <v>vis</v>
      </c>
      <c r="E127" s="62">
        <f>VLOOKUP(C127,Active!C$21:E$967,3,FALSE)</f>
        <v>13510.007361236989</v>
      </c>
      <c r="F127" s="5" t="s">
        <v>111</v>
      </c>
      <c r="G127" s="19" t="str">
        <f t="shared" si="22"/>
        <v>51999.481</v>
      </c>
      <c r="H127" s="16">
        <f t="shared" si="23"/>
        <v>13510</v>
      </c>
      <c r="I127" s="63" t="s">
        <v>403</v>
      </c>
      <c r="J127" s="64" t="s">
        <v>404</v>
      </c>
      <c r="K127" s="63">
        <v>13510</v>
      </c>
      <c r="L127" s="63" t="s">
        <v>255</v>
      </c>
      <c r="M127" s="64" t="s">
        <v>190</v>
      </c>
      <c r="N127" s="64"/>
      <c r="O127" s="65" t="s">
        <v>191</v>
      </c>
      <c r="P127" s="65" t="s">
        <v>405</v>
      </c>
    </row>
    <row r="128" spans="1:16" ht="12.75" customHeight="1" thickBot="1">
      <c r="A128" s="16" t="str">
        <f t="shared" si="18"/>
        <v> BBS 125 </v>
      </c>
      <c r="B128" s="5" t="str">
        <f t="shared" si="19"/>
        <v>I</v>
      </c>
      <c r="C128" s="16">
        <f t="shared" si="20"/>
        <v>52001.509400000003</v>
      </c>
      <c r="D128" s="19" t="str">
        <f t="shared" si="21"/>
        <v>vis</v>
      </c>
      <c r="E128" s="62">
        <f>VLOOKUP(C128,Active!C$21:E$967,3,FALSE)</f>
        <v>13513.008674422485</v>
      </c>
      <c r="F128" s="5" t="s">
        <v>111</v>
      </c>
      <c r="G128" s="19" t="str">
        <f t="shared" si="22"/>
        <v>52001.5094</v>
      </c>
      <c r="H128" s="16">
        <f t="shared" si="23"/>
        <v>13513</v>
      </c>
      <c r="I128" s="63" t="s">
        <v>406</v>
      </c>
      <c r="J128" s="64" t="s">
        <v>407</v>
      </c>
      <c r="K128" s="63">
        <v>13513</v>
      </c>
      <c r="L128" s="63" t="s">
        <v>408</v>
      </c>
      <c r="M128" s="64" t="s">
        <v>158</v>
      </c>
      <c r="N128" s="64" t="s">
        <v>159</v>
      </c>
      <c r="O128" s="65" t="s">
        <v>400</v>
      </c>
      <c r="P128" s="65" t="s">
        <v>405</v>
      </c>
    </row>
    <row r="129" spans="1:16" ht="12.75" customHeight="1" thickBot="1">
      <c r="A129" s="16" t="str">
        <f t="shared" si="18"/>
        <v>OEJV 0074 </v>
      </c>
      <c r="B129" s="5" t="str">
        <f t="shared" si="19"/>
        <v>II</v>
      </c>
      <c r="C129" s="16">
        <f t="shared" si="20"/>
        <v>52117.432000000001</v>
      </c>
      <c r="D129" s="19" t="str">
        <f t="shared" si="21"/>
        <v>vis</v>
      </c>
      <c r="E129" s="62" t="e">
        <f>VLOOKUP(C129,Active!C$21:E$967,3,FALSE)</f>
        <v>#N/A</v>
      </c>
      <c r="F129" s="5" t="s">
        <v>111</v>
      </c>
      <c r="G129" s="19" t="str">
        <f t="shared" si="22"/>
        <v>52117.432</v>
      </c>
      <c r="H129" s="16">
        <f t="shared" si="23"/>
        <v>13684.5</v>
      </c>
      <c r="I129" s="63" t="s">
        <v>409</v>
      </c>
      <c r="J129" s="64" t="s">
        <v>410</v>
      </c>
      <c r="K129" s="63">
        <v>13684.5</v>
      </c>
      <c r="L129" s="63" t="s">
        <v>411</v>
      </c>
      <c r="M129" s="64" t="s">
        <v>190</v>
      </c>
      <c r="N129" s="64"/>
      <c r="O129" s="65" t="s">
        <v>412</v>
      </c>
      <c r="P129" s="66" t="s">
        <v>389</v>
      </c>
    </row>
    <row r="130" spans="1:16" ht="12.75" customHeight="1" thickBot="1">
      <c r="A130" s="16" t="str">
        <f t="shared" si="18"/>
        <v>OEJV 0074 </v>
      </c>
      <c r="B130" s="5" t="str">
        <f t="shared" si="19"/>
        <v>I</v>
      </c>
      <c r="C130" s="16">
        <f t="shared" si="20"/>
        <v>52118.428</v>
      </c>
      <c r="D130" s="19" t="str">
        <f t="shared" si="21"/>
        <v>vis</v>
      </c>
      <c r="E130" s="62" t="e">
        <f>VLOOKUP(C130,Active!C$21:E$967,3,FALSE)</f>
        <v>#N/A</v>
      </c>
      <c r="F130" s="5" t="s">
        <v>111</v>
      </c>
      <c r="G130" s="19" t="str">
        <f t="shared" si="22"/>
        <v>52118.428</v>
      </c>
      <c r="H130" s="16">
        <f t="shared" si="23"/>
        <v>13686</v>
      </c>
      <c r="I130" s="63" t="s">
        <v>413</v>
      </c>
      <c r="J130" s="64" t="s">
        <v>414</v>
      </c>
      <c r="K130" s="63">
        <v>13686</v>
      </c>
      <c r="L130" s="63" t="s">
        <v>255</v>
      </c>
      <c r="M130" s="64" t="s">
        <v>190</v>
      </c>
      <c r="N130" s="64"/>
      <c r="O130" s="65" t="s">
        <v>415</v>
      </c>
      <c r="P130" s="66" t="s">
        <v>389</v>
      </c>
    </row>
    <row r="131" spans="1:16" ht="12.75" customHeight="1" thickBot="1">
      <c r="A131" s="16" t="str">
        <f t="shared" si="18"/>
        <v> BBS 127 </v>
      </c>
      <c r="B131" s="5" t="str">
        <f t="shared" si="19"/>
        <v>I</v>
      </c>
      <c r="C131" s="16">
        <f t="shared" si="20"/>
        <v>52229.27</v>
      </c>
      <c r="D131" s="19" t="str">
        <f t="shared" si="21"/>
        <v>vis</v>
      </c>
      <c r="E131" s="62">
        <f>VLOOKUP(C131,Active!C$21:E$967,3,FALSE)</f>
        <v>13850.013649730889</v>
      </c>
      <c r="F131" s="5" t="s">
        <v>111</v>
      </c>
      <c r="G131" s="19" t="str">
        <f t="shared" si="22"/>
        <v>52229.270</v>
      </c>
      <c r="H131" s="16">
        <f t="shared" si="23"/>
        <v>13850</v>
      </c>
      <c r="I131" s="63" t="s">
        <v>416</v>
      </c>
      <c r="J131" s="64" t="s">
        <v>417</v>
      </c>
      <c r="K131" s="63">
        <v>13850</v>
      </c>
      <c r="L131" s="63" t="s">
        <v>418</v>
      </c>
      <c r="M131" s="64" t="s">
        <v>190</v>
      </c>
      <c r="N131" s="64"/>
      <c r="O131" s="65" t="s">
        <v>191</v>
      </c>
      <c r="P131" s="65" t="s">
        <v>419</v>
      </c>
    </row>
    <row r="132" spans="1:16" ht="12.75" customHeight="1" thickBot="1">
      <c r="A132" s="16" t="str">
        <f t="shared" si="18"/>
        <v>IBVS 5602 </v>
      </c>
      <c r="B132" s="5" t="str">
        <f t="shared" si="19"/>
        <v>I</v>
      </c>
      <c r="C132" s="16">
        <f t="shared" si="20"/>
        <v>53007.835599999999</v>
      </c>
      <c r="D132" s="19" t="str">
        <f t="shared" si="21"/>
        <v>vis</v>
      </c>
      <c r="E132" s="62" t="e">
        <f>VLOOKUP(C132,Active!C$21:E$967,3,FALSE)</f>
        <v>#N/A</v>
      </c>
      <c r="F132" s="5" t="s">
        <v>111</v>
      </c>
      <c r="G132" s="19" t="str">
        <f t="shared" si="22"/>
        <v>53007.8356</v>
      </c>
      <c r="H132" s="16">
        <f t="shared" si="23"/>
        <v>15002</v>
      </c>
      <c r="I132" s="63" t="s">
        <v>452</v>
      </c>
      <c r="J132" s="64" t="s">
        <v>453</v>
      </c>
      <c r="K132" s="63" t="s">
        <v>454</v>
      </c>
      <c r="L132" s="63" t="s">
        <v>455</v>
      </c>
      <c r="M132" s="64" t="s">
        <v>158</v>
      </c>
      <c r="N132" s="64" t="s">
        <v>159</v>
      </c>
      <c r="O132" s="65" t="s">
        <v>456</v>
      </c>
      <c r="P132" s="66" t="s">
        <v>457</v>
      </c>
    </row>
    <row r="133" spans="1:16" ht="12.75" customHeight="1" thickBot="1">
      <c r="A133" s="16" t="str">
        <f t="shared" si="18"/>
        <v>IBVS 5760 </v>
      </c>
      <c r="B133" s="5" t="str">
        <f t="shared" si="19"/>
        <v>I</v>
      </c>
      <c r="C133" s="16">
        <f t="shared" si="20"/>
        <v>53785.7261</v>
      </c>
      <c r="D133" s="19" t="str">
        <f t="shared" si="21"/>
        <v>vis</v>
      </c>
      <c r="E133" s="62" t="e">
        <f>VLOOKUP(C133,Active!C$21:E$967,3,FALSE)</f>
        <v>#N/A</v>
      </c>
      <c r="F133" s="5" t="s">
        <v>111</v>
      </c>
      <c r="G133" s="19" t="str">
        <f t="shared" si="22"/>
        <v>53785.7261</v>
      </c>
      <c r="H133" s="16">
        <f t="shared" si="23"/>
        <v>16153</v>
      </c>
      <c r="I133" s="63" t="s">
        <v>476</v>
      </c>
      <c r="J133" s="64" t="s">
        <v>477</v>
      </c>
      <c r="K133" s="63" t="s">
        <v>478</v>
      </c>
      <c r="L133" s="63" t="s">
        <v>479</v>
      </c>
      <c r="M133" s="64" t="s">
        <v>423</v>
      </c>
      <c r="N133" s="64" t="s">
        <v>480</v>
      </c>
      <c r="O133" s="65" t="s">
        <v>481</v>
      </c>
      <c r="P133" s="66" t="s">
        <v>482</v>
      </c>
    </row>
    <row r="134" spans="1:16" ht="12.75" customHeight="1" thickBot="1">
      <c r="A134" s="16" t="str">
        <f t="shared" si="18"/>
        <v>OEJV 0107 </v>
      </c>
      <c r="B134" s="5" t="str">
        <f t="shared" si="19"/>
        <v>II</v>
      </c>
      <c r="C134" s="16">
        <f t="shared" si="20"/>
        <v>54831.5942</v>
      </c>
      <c r="D134" s="19" t="str">
        <f t="shared" si="21"/>
        <v>vis</v>
      </c>
      <c r="E134" s="62" t="e">
        <f>VLOOKUP(C134,Active!C$21:E$967,3,FALSE)</f>
        <v>#N/A</v>
      </c>
      <c r="F134" s="5" t="s">
        <v>111</v>
      </c>
      <c r="G134" s="19" t="str">
        <f t="shared" si="22"/>
        <v>54831.5942</v>
      </c>
      <c r="H134" s="16">
        <f t="shared" si="23"/>
        <v>17700.5</v>
      </c>
      <c r="I134" s="63" t="s">
        <v>483</v>
      </c>
      <c r="J134" s="64" t="s">
        <v>484</v>
      </c>
      <c r="K134" s="63" t="s">
        <v>485</v>
      </c>
      <c r="L134" s="63" t="s">
        <v>486</v>
      </c>
      <c r="M134" s="64" t="s">
        <v>423</v>
      </c>
      <c r="N134" s="64" t="s">
        <v>480</v>
      </c>
      <c r="O134" s="65" t="s">
        <v>487</v>
      </c>
      <c r="P134" s="66" t="s">
        <v>488</v>
      </c>
    </row>
    <row r="135" spans="1:16" ht="12.75" customHeight="1" thickBot="1">
      <c r="A135" s="16" t="str">
        <f t="shared" si="18"/>
        <v>VSB 56 </v>
      </c>
      <c r="B135" s="5" t="str">
        <f t="shared" si="19"/>
        <v>I</v>
      </c>
      <c r="C135" s="16">
        <f t="shared" si="20"/>
        <v>56297.150600000001</v>
      </c>
      <c r="D135" s="19" t="str">
        <f t="shared" si="21"/>
        <v>vis</v>
      </c>
      <c r="E135" s="62">
        <f>VLOOKUP(C135,Active!C$21:E$967,3,FALSE)</f>
        <v>19869.03538202601</v>
      </c>
      <c r="F135" s="5" t="s">
        <v>111</v>
      </c>
      <c r="G135" s="19" t="str">
        <f t="shared" si="22"/>
        <v>56297.1506</v>
      </c>
      <c r="H135" s="16">
        <f t="shared" si="23"/>
        <v>19869</v>
      </c>
      <c r="I135" s="63" t="s">
        <v>533</v>
      </c>
      <c r="J135" s="64" t="s">
        <v>534</v>
      </c>
      <c r="K135" s="63" t="s">
        <v>535</v>
      </c>
      <c r="L135" s="63" t="s">
        <v>536</v>
      </c>
      <c r="M135" s="64" t="s">
        <v>423</v>
      </c>
      <c r="N135" s="64" t="s">
        <v>537</v>
      </c>
      <c r="O135" s="65" t="s">
        <v>538</v>
      </c>
      <c r="P135" s="66" t="s">
        <v>539</v>
      </c>
    </row>
    <row r="136" spans="1:16">
      <c r="B136" s="5"/>
      <c r="F136" s="5"/>
    </row>
    <row r="137" spans="1:16">
      <c r="B137" s="5"/>
      <c r="F137" s="5"/>
    </row>
    <row r="138" spans="1:16">
      <c r="B138" s="5"/>
      <c r="F138" s="5"/>
    </row>
    <row r="139" spans="1:16">
      <c r="B139" s="5"/>
      <c r="F139" s="5"/>
    </row>
    <row r="140" spans="1:16">
      <c r="B140" s="5"/>
      <c r="F140" s="5"/>
    </row>
    <row r="141" spans="1:16">
      <c r="B141" s="5"/>
      <c r="F141" s="5"/>
    </row>
    <row r="142" spans="1:16">
      <c r="B142" s="5"/>
      <c r="F142" s="5"/>
    </row>
    <row r="143" spans="1:16">
      <c r="B143" s="5"/>
      <c r="F143" s="5"/>
    </row>
    <row r="144" spans="1:1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</sheetData>
  <phoneticPr fontId="8" type="noConversion"/>
  <hyperlinks>
    <hyperlink ref="P70" r:id="rId1" display="http://www.konkoly.hu/cgi-bin/IBVS?4888" xr:uid="{00000000-0004-0000-0100-000000000000}"/>
    <hyperlink ref="P71" r:id="rId2" display="http://www.bav-astro.de/sfs/BAVM_link.php?BAVMnr=128" xr:uid="{00000000-0004-0000-0100-000001000000}"/>
    <hyperlink ref="P73" r:id="rId3" display="http://www.konkoly.hu/cgi-bin/IBVS?5287" xr:uid="{00000000-0004-0000-0100-000002000000}"/>
    <hyperlink ref="P124" r:id="rId4" display="http://var.astro.cz/oejv/issues/oejv0074.pdf" xr:uid="{00000000-0004-0000-0100-000003000000}"/>
    <hyperlink ref="P74" r:id="rId5" display="http://www.bav-astro.de/sfs/BAVM_link.php?BAVMnr=152" xr:uid="{00000000-0004-0000-0100-000004000000}"/>
    <hyperlink ref="P75" r:id="rId6" display="http://www.bav-astro.de/sfs/BAVM_link.php?BAVMnr=152" xr:uid="{00000000-0004-0000-0100-000005000000}"/>
    <hyperlink ref="P129" r:id="rId7" display="http://var.astro.cz/oejv/issues/oejv0074.pdf" xr:uid="{00000000-0004-0000-0100-000006000000}"/>
    <hyperlink ref="P130" r:id="rId8" display="http://var.astro.cz/oejv/issues/oejv0074.pdf" xr:uid="{00000000-0004-0000-0100-000007000000}"/>
    <hyperlink ref="P77" r:id="rId9" display="http://www.konkoly.hu/cgi-bin/IBVS?5463" xr:uid="{00000000-0004-0000-0100-000008000000}"/>
    <hyperlink ref="P78" r:id="rId10" display="http://www.konkoly.hu/cgi-bin/IBVS?5463" xr:uid="{00000000-0004-0000-0100-000009000000}"/>
    <hyperlink ref="P79" r:id="rId11" display="http://www.bav-astro.de/sfs/BAVM_link.php?BAVMnr=158" xr:uid="{00000000-0004-0000-0100-00000A000000}"/>
    <hyperlink ref="P81" r:id="rId12" display="http://www.bav-astro.de/sfs/BAVM_link.php?BAVMnr=158" xr:uid="{00000000-0004-0000-0100-00000B000000}"/>
    <hyperlink ref="P132" r:id="rId13" display="http://www.konkoly.hu/cgi-bin/IBVS?5602" xr:uid="{00000000-0004-0000-0100-00000C000000}"/>
    <hyperlink ref="P83" r:id="rId14" display="http://var.astro.cz/oejv/issues/oejv0003.pdf" xr:uid="{00000000-0004-0000-0100-00000D000000}"/>
    <hyperlink ref="P84" r:id="rId15" display="http://www.konkoly.hu/cgi-bin/IBVS?5694" xr:uid="{00000000-0004-0000-0100-00000E000000}"/>
    <hyperlink ref="P85" r:id="rId16" display="http://www.konkoly.hu/cgi-bin/IBVS?5694" xr:uid="{00000000-0004-0000-0100-00000F000000}"/>
    <hyperlink ref="P86" r:id="rId17" display="http://www.bav-astro.de/sfs/BAVM_link.php?BAVMnr=173" xr:uid="{00000000-0004-0000-0100-000010000000}"/>
    <hyperlink ref="P133" r:id="rId18" display="http://www.konkoly.hu/cgi-bin/IBVS?5760" xr:uid="{00000000-0004-0000-0100-000011000000}"/>
    <hyperlink ref="P134" r:id="rId19" display="http://var.astro.cz/oejv/issues/oejv0107.pdf" xr:uid="{00000000-0004-0000-0100-000012000000}"/>
    <hyperlink ref="P87" r:id="rId20" display="http://www.konkoly.hu/cgi-bin/IBVS?5894" xr:uid="{00000000-0004-0000-0100-000013000000}"/>
    <hyperlink ref="P88" r:id="rId21" display="http://www.konkoly.hu/cgi-bin/IBVS?5938" xr:uid="{00000000-0004-0000-0100-000014000000}"/>
    <hyperlink ref="P90" r:id="rId22" display="http://www.bav-astro.de/sfs/BAVM_link.php?BAVMnr=209" xr:uid="{00000000-0004-0000-0100-000015000000}"/>
    <hyperlink ref="P91" r:id="rId23" display="http://www.bav-astro.de/sfs/BAVM_link.php?BAVMnr=220" xr:uid="{00000000-0004-0000-0100-000016000000}"/>
    <hyperlink ref="P92" r:id="rId24" display="http://www.konkoly.hu/cgi-bin/IBVS?5992" xr:uid="{00000000-0004-0000-0100-000017000000}"/>
    <hyperlink ref="P93" r:id="rId25" display="http://www.konkoly.hu/cgi-bin/IBVS?5992" xr:uid="{00000000-0004-0000-0100-000018000000}"/>
    <hyperlink ref="P94" r:id="rId26" display="http://www.konkoly.hu/cgi-bin/IBVS?6029" xr:uid="{00000000-0004-0000-0100-000019000000}"/>
    <hyperlink ref="P95" r:id="rId27" display="http://www.konkoly.hu/cgi-bin/IBVS?6029" xr:uid="{00000000-0004-0000-0100-00001A000000}"/>
    <hyperlink ref="P135" r:id="rId28" display="http://vsolj.cetus-net.org/vsoljno56.pdf" xr:uid="{00000000-0004-0000-0100-00001B000000}"/>
    <hyperlink ref="P96" r:id="rId29" display="http://www.bav-astro.de/sfs/BAVM_link.php?BAVMnr=238" xr:uid="{00000000-0004-0000-01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2023-08-06T08:34:57Z</dcterms:modified>
</cp:coreProperties>
</file>