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73D7395-29DC-483A-8DAD-3B60A07D2CF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2" i="1" l="1"/>
  <c r="F232" i="1" s="1"/>
  <c r="G232" i="1" s="1"/>
  <c r="K232" i="1" s="1"/>
  <c r="Q232" i="1"/>
  <c r="Q229" i="1"/>
  <c r="Q230" i="1"/>
  <c r="Q231" i="1"/>
  <c r="Q224" i="1"/>
  <c r="Q225" i="1"/>
  <c r="Q226" i="1"/>
  <c r="Q227" i="1"/>
  <c r="Q228" i="1"/>
  <c r="Q220" i="1"/>
  <c r="Q223" i="1"/>
  <c r="Q222" i="1"/>
  <c r="D9" i="1"/>
  <c r="C9" i="1"/>
  <c r="Q219" i="1"/>
  <c r="Q221" i="1"/>
  <c r="Q217" i="1"/>
  <c r="C7" i="1"/>
  <c r="C8" i="1"/>
  <c r="E74" i="1" s="1"/>
  <c r="F74" i="1" s="1"/>
  <c r="G74" i="1" s="1"/>
  <c r="I74" i="1" s="1"/>
  <c r="Q218" i="1"/>
  <c r="E112" i="1"/>
  <c r="F112" i="1" s="1"/>
  <c r="G112" i="1" s="1"/>
  <c r="J112" i="1" s="1"/>
  <c r="E122" i="1"/>
  <c r="F122" i="1" s="1"/>
  <c r="G122" i="1" s="1"/>
  <c r="I122" i="1" s="1"/>
  <c r="E139" i="1"/>
  <c r="E151" i="1"/>
  <c r="F151" i="1" s="1"/>
  <c r="G151" i="1" s="1"/>
  <c r="I151" i="1" s="1"/>
  <c r="E195" i="1"/>
  <c r="F195" i="1" s="1"/>
  <c r="E177" i="1"/>
  <c r="F177" i="1" s="1"/>
  <c r="G177" i="1" s="1"/>
  <c r="J177" i="1" s="1"/>
  <c r="E168" i="1"/>
  <c r="F168" i="1" s="1"/>
  <c r="G168" i="1" s="1"/>
  <c r="J168" i="1" s="1"/>
  <c r="E171" i="1"/>
  <c r="F171" i="1" s="1"/>
  <c r="G171" i="1" s="1"/>
  <c r="J171" i="1" s="1"/>
  <c r="E191" i="1"/>
  <c r="F191" i="1" s="1"/>
  <c r="Q207" i="1"/>
  <c r="Q198" i="1"/>
  <c r="Q196" i="1"/>
  <c r="Q194" i="1"/>
  <c r="Q190" i="1"/>
  <c r="Q189" i="1"/>
  <c r="Q188" i="1"/>
  <c r="Q187" i="1"/>
  <c r="Q186" i="1"/>
  <c r="Q185" i="1"/>
  <c r="Q181" i="1"/>
  <c r="Q180" i="1"/>
  <c r="Q176" i="1"/>
  <c r="Q175" i="1"/>
  <c r="Q155" i="1"/>
  <c r="Q154" i="1"/>
  <c r="Q153" i="1"/>
  <c r="Q152" i="1"/>
  <c r="Q146" i="1"/>
  <c r="Q145" i="1"/>
  <c r="Q144" i="1"/>
  <c r="Q143" i="1"/>
  <c r="Q120" i="1"/>
  <c r="G204" i="2"/>
  <c r="C204" i="2" s="1"/>
  <c r="G175" i="2"/>
  <c r="C175" i="2"/>
  <c r="G174" i="2"/>
  <c r="C174" i="2" s="1"/>
  <c r="G173" i="2"/>
  <c r="C173" i="2" s="1"/>
  <c r="G172" i="2"/>
  <c r="C172" i="2" s="1"/>
  <c r="G171" i="2"/>
  <c r="C171" i="2"/>
  <c r="G170" i="2"/>
  <c r="C170" i="2" s="1"/>
  <c r="G169" i="2"/>
  <c r="C169" i="2"/>
  <c r="G203" i="2"/>
  <c r="C203" i="2"/>
  <c r="G168" i="2"/>
  <c r="C168" i="2" s="1"/>
  <c r="G167" i="2"/>
  <c r="C167" i="2" s="1"/>
  <c r="G166" i="2"/>
  <c r="C166" i="2"/>
  <c r="G165" i="2"/>
  <c r="C165" i="2"/>
  <c r="G202" i="2"/>
  <c r="C202" i="2" s="1"/>
  <c r="E202" i="2" s="1"/>
  <c r="G201" i="2"/>
  <c r="C201" i="2"/>
  <c r="E201" i="2"/>
  <c r="G200" i="2"/>
  <c r="C200" i="2"/>
  <c r="E200" i="2"/>
  <c r="G164" i="2"/>
  <c r="C164" i="2" s="1"/>
  <c r="G199" i="2"/>
  <c r="C199" i="2"/>
  <c r="G163" i="2"/>
  <c r="C163" i="2" s="1"/>
  <c r="G198" i="2"/>
  <c r="C198" i="2"/>
  <c r="G162" i="2"/>
  <c r="C162" i="2" s="1"/>
  <c r="E162" i="2" s="1"/>
  <c r="G197" i="2"/>
  <c r="C197" i="2"/>
  <c r="G161" i="2"/>
  <c r="C161" i="2"/>
  <c r="G196" i="2"/>
  <c r="C196" i="2" s="1"/>
  <c r="E196" i="2" s="1"/>
  <c r="G195" i="2"/>
  <c r="C195" i="2"/>
  <c r="E195" i="2"/>
  <c r="G194" i="2"/>
  <c r="C194" i="2"/>
  <c r="G193" i="2"/>
  <c r="C193" i="2" s="1"/>
  <c r="G192" i="2"/>
  <c r="C192" i="2"/>
  <c r="G191" i="2"/>
  <c r="C191" i="2"/>
  <c r="G190" i="2"/>
  <c r="C190" i="2"/>
  <c r="G189" i="2"/>
  <c r="C189" i="2" s="1"/>
  <c r="G160" i="2"/>
  <c r="C160" i="2"/>
  <c r="G159" i="2"/>
  <c r="C159" i="2"/>
  <c r="G158" i="2"/>
  <c r="C158" i="2"/>
  <c r="G188" i="2"/>
  <c r="C188" i="2" s="1"/>
  <c r="G187" i="2"/>
  <c r="C187" i="2"/>
  <c r="G157" i="2"/>
  <c r="C157" i="2"/>
  <c r="G156" i="2"/>
  <c r="C156" i="2"/>
  <c r="G155" i="2"/>
  <c r="C155" i="2"/>
  <c r="E155" i="2" s="1"/>
  <c r="G186" i="2"/>
  <c r="C186" i="2"/>
  <c r="G185" i="2"/>
  <c r="C185" i="2"/>
  <c r="G154" i="2"/>
  <c r="C154" i="2" s="1"/>
  <c r="G153" i="2"/>
  <c r="C153" i="2" s="1"/>
  <c r="G152" i="2"/>
  <c r="C152" i="2" s="1"/>
  <c r="G151" i="2"/>
  <c r="C151" i="2" s="1"/>
  <c r="G150" i="2"/>
  <c r="C150" i="2"/>
  <c r="G149" i="2"/>
  <c r="C149" i="2"/>
  <c r="G148" i="2"/>
  <c r="C148" i="2"/>
  <c r="G147" i="2"/>
  <c r="C147" i="2"/>
  <c r="G146" i="2"/>
  <c r="C146" i="2"/>
  <c r="G145" i="2"/>
  <c r="C145" i="2" s="1"/>
  <c r="G144" i="2"/>
  <c r="C144" i="2"/>
  <c r="G143" i="2"/>
  <c r="C143" i="2" s="1"/>
  <c r="G142" i="2"/>
  <c r="C142" i="2" s="1"/>
  <c r="G141" i="2"/>
  <c r="C141" i="2"/>
  <c r="G140" i="2"/>
  <c r="C140" i="2"/>
  <c r="G139" i="2"/>
  <c r="C139" i="2"/>
  <c r="G138" i="2"/>
  <c r="C138" i="2"/>
  <c r="G137" i="2"/>
  <c r="C137" i="2" s="1"/>
  <c r="G136" i="2"/>
  <c r="C136" i="2"/>
  <c r="G135" i="2"/>
  <c r="C135" i="2"/>
  <c r="G184" i="2"/>
  <c r="C184" i="2" s="1"/>
  <c r="G183" i="2"/>
  <c r="C183" i="2" s="1"/>
  <c r="G182" i="2"/>
  <c r="C182" i="2"/>
  <c r="G181" i="2"/>
  <c r="C181" i="2"/>
  <c r="G134" i="2"/>
  <c r="C134" i="2" s="1"/>
  <c r="G133" i="2"/>
  <c r="C133" i="2"/>
  <c r="G132" i="2"/>
  <c r="C132" i="2" s="1"/>
  <c r="G131" i="2"/>
  <c r="C131" i="2"/>
  <c r="G130" i="2"/>
  <c r="C130" i="2"/>
  <c r="G180" i="2"/>
  <c r="C180" i="2"/>
  <c r="G179" i="2"/>
  <c r="C179" i="2"/>
  <c r="G178" i="2"/>
  <c r="C178" i="2" s="1"/>
  <c r="G177" i="2"/>
  <c r="C177" i="2" s="1"/>
  <c r="G129" i="2"/>
  <c r="C129" i="2"/>
  <c r="G128" i="2"/>
  <c r="C128" i="2"/>
  <c r="G127" i="2"/>
  <c r="C127" i="2"/>
  <c r="G126" i="2"/>
  <c r="C126" i="2"/>
  <c r="G125" i="2"/>
  <c r="C125" i="2" s="1"/>
  <c r="G124" i="2"/>
  <c r="C124" i="2"/>
  <c r="G123" i="2"/>
  <c r="C123" i="2"/>
  <c r="G122" i="2"/>
  <c r="C122" i="2"/>
  <c r="G121" i="2"/>
  <c r="C121" i="2"/>
  <c r="G120" i="2"/>
  <c r="C120" i="2" s="1"/>
  <c r="G119" i="2"/>
  <c r="C119" i="2"/>
  <c r="G118" i="2"/>
  <c r="C118" i="2"/>
  <c r="G117" i="2"/>
  <c r="C117" i="2"/>
  <c r="G116" i="2"/>
  <c r="C116" i="2"/>
  <c r="G115" i="2"/>
  <c r="C115" i="2" s="1"/>
  <c r="G114" i="2"/>
  <c r="C114" i="2"/>
  <c r="G113" i="2"/>
  <c r="C113" i="2" s="1"/>
  <c r="G112" i="2"/>
  <c r="C112" i="2" s="1"/>
  <c r="G111" i="2"/>
  <c r="C111" i="2" s="1"/>
  <c r="G110" i="2"/>
  <c r="C110" i="2" s="1"/>
  <c r="G109" i="2"/>
  <c r="C109" i="2"/>
  <c r="G108" i="2"/>
  <c r="C108" i="2"/>
  <c r="G107" i="2"/>
  <c r="C107" i="2" s="1"/>
  <c r="G176" i="2"/>
  <c r="C176" i="2"/>
  <c r="G106" i="2"/>
  <c r="C106" i="2"/>
  <c r="G105" i="2"/>
  <c r="C105" i="2"/>
  <c r="G104" i="2"/>
  <c r="C104" i="2"/>
  <c r="G103" i="2"/>
  <c r="C103" i="2"/>
  <c r="G102" i="2"/>
  <c r="C102" i="2" s="1"/>
  <c r="G101" i="2"/>
  <c r="C101" i="2"/>
  <c r="G100" i="2"/>
  <c r="C100" i="2"/>
  <c r="G99" i="2"/>
  <c r="C99" i="2" s="1"/>
  <c r="G98" i="2"/>
  <c r="C98" i="2"/>
  <c r="G97" i="2"/>
  <c r="C97" i="2" s="1"/>
  <c r="G96" i="2"/>
  <c r="C96" i="2"/>
  <c r="G95" i="2"/>
  <c r="C95" i="2" s="1"/>
  <c r="G94" i="2"/>
  <c r="C94" i="2"/>
  <c r="G93" i="2"/>
  <c r="C93" i="2"/>
  <c r="G92" i="2"/>
  <c r="C92" i="2"/>
  <c r="G91" i="2"/>
  <c r="C91" i="2"/>
  <c r="G90" i="2"/>
  <c r="C90" i="2"/>
  <c r="G89" i="2"/>
  <c r="C89" i="2" s="1"/>
  <c r="G88" i="2"/>
  <c r="C88" i="2" s="1"/>
  <c r="G87" i="2"/>
  <c r="C87" i="2"/>
  <c r="G86" i="2"/>
  <c r="C86" i="2"/>
  <c r="G85" i="2"/>
  <c r="C85" i="2" s="1"/>
  <c r="G84" i="2"/>
  <c r="C84" i="2" s="1"/>
  <c r="G83" i="2"/>
  <c r="C83" i="2"/>
  <c r="G82" i="2"/>
  <c r="C82" i="2" s="1"/>
  <c r="G81" i="2"/>
  <c r="C81" i="2"/>
  <c r="G80" i="2"/>
  <c r="C80" i="2"/>
  <c r="G79" i="2"/>
  <c r="C79" i="2"/>
  <c r="G78" i="2"/>
  <c r="C78" i="2"/>
  <c r="G77" i="2"/>
  <c r="C77" i="2"/>
  <c r="G76" i="2"/>
  <c r="C76" i="2" s="1"/>
  <c r="G75" i="2"/>
  <c r="C75" i="2" s="1"/>
  <c r="G74" i="2"/>
  <c r="C74" i="2" s="1"/>
  <c r="G73" i="2"/>
  <c r="C73" i="2"/>
  <c r="G72" i="2"/>
  <c r="C72" i="2" s="1"/>
  <c r="G71" i="2"/>
  <c r="C71" i="2" s="1"/>
  <c r="G70" i="2"/>
  <c r="C70" i="2"/>
  <c r="G69" i="2"/>
  <c r="C69" i="2"/>
  <c r="G68" i="2"/>
  <c r="C68" i="2"/>
  <c r="G67" i="2"/>
  <c r="C67" i="2" s="1"/>
  <c r="G66" i="2"/>
  <c r="C66" i="2"/>
  <c r="G65" i="2"/>
  <c r="C65" i="2"/>
  <c r="G64" i="2"/>
  <c r="C64" i="2"/>
  <c r="G63" i="2"/>
  <c r="C63" i="2" s="1"/>
  <c r="G62" i="2"/>
  <c r="C62" i="2" s="1"/>
  <c r="G61" i="2"/>
  <c r="C61" i="2"/>
  <c r="G60" i="2"/>
  <c r="C60" i="2" s="1"/>
  <c r="G59" i="2"/>
  <c r="C59" i="2" s="1"/>
  <c r="G58" i="2"/>
  <c r="C58" i="2" s="1"/>
  <c r="G57" i="2"/>
  <c r="C57" i="2" s="1"/>
  <c r="G56" i="2"/>
  <c r="C56" i="2"/>
  <c r="G55" i="2"/>
  <c r="C55" i="2" s="1"/>
  <c r="G54" i="2"/>
  <c r="C54" i="2"/>
  <c r="G53" i="2"/>
  <c r="C53" i="2"/>
  <c r="G52" i="2"/>
  <c r="C52" i="2" s="1"/>
  <c r="G51" i="2"/>
  <c r="C51" i="2" s="1"/>
  <c r="G50" i="2"/>
  <c r="C50" i="2"/>
  <c r="G49" i="2"/>
  <c r="C49" i="2"/>
  <c r="G48" i="2"/>
  <c r="C48" i="2" s="1"/>
  <c r="G47" i="2"/>
  <c r="C47" i="2"/>
  <c r="G46" i="2"/>
  <c r="C46" i="2"/>
  <c r="G45" i="2"/>
  <c r="C45" i="2" s="1"/>
  <c r="G44" i="2"/>
  <c r="C44" i="2" s="1"/>
  <c r="G43" i="2"/>
  <c r="C43" i="2" s="1"/>
  <c r="G42" i="2"/>
  <c r="C42" i="2"/>
  <c r="G41" i="2"/>
  <c r="C41" i="2"/>
  <c r="G40" i="2"/>
  <c r="C40" i="2"/>
  <c r="G39" i="2"/>
  <c r="C39" i="2"/>
  <c r="G38" i="2"/>
  <c r="C38" i="2" s="1"/>
  <c r="G37" i="2"/>
  <c r="C37" i="2" s="1"/>
  <c r="G36" i="2"/>
  <c r="C36" i="2"/>
  <c r="G35" i="2"/>
  <c r="C35" i="2"/>
  <c r="G34" i="2"/>
  <c r="C34" i="2" s="1"/>
  <c r="G33" i="2"/>
  <c r="C33" i="2"/>
  <c r="G32" i="2"/>
  <c r="C32" i="2" s="1"/>
  <c r="G31" i="2"/>
  <c r="C31" i="2"/>
  <c r="G30" i="2"/>
  <c r="C30" i="2"/>
  <c r="G29" i="2"/>
  <c r="C29" i="2"/>
  <c r="G28" i="2"/>
  <c r="C28" i="2" s="1"/>
  <c r="G27" i="2"/>
  <c r="C27" i="2"/>
  <c r="G26" i="2"/>
  <c r="C26" i="2"/>
  <c r="G25" i="2"/>
  <c r="C25" i="2"/>
  <c r="G24" i="2"/>
  <c r="C24" i="2" s="1"/>
  <c r="G23" i="2"/>
  <c r="C23" i="2" s="1"/>
  <c r="G22" i="2"/>
  <c r="C22" i="2" s="1"/>
  <c r="G21" i="2"/>
  <c r="C21" i="2"/>
  <c r="G20" i="2"/>
  <c r="C20" i="2"/>
  <c r="G19" i="2"/>
  <c r="C19" i="2" s="1"/>
  <c r="G18" i="2"/>
  <c r="C18" i="2"/>
  <c r="G17" i="2"/>
  <c r="C17" i="2" s="1"/>
  <c r="G16" i="2"/>
  <c r="C16" i="2"/>
  <c r="G15" i="2"/>
  <c r="C15" i="2" s="1"/>
  <c r="G14" i="2"/>
  <c r="C14" i="2" s="1"/>
  <c r="G13" i="2"/>
  <c r="C13" i="2" s="1"/>
  <c r="G12" i="2"/>
  <c r="C12" i="2" s="1"/>
  <c r="G11" i="2"/>
  <c r="C11" i="2"/>
  <c r="A200" i="2"/>
  <c r="H200" i="2"/>
  <c r="B200" i="2" s="1"/>
  <c r="D200" i="2"/>
  <c r="A201" i="2"/>
  <c r="H201" i="2"/>
  <c r="B201" i="2"/>
  <c r="D201" i="2"/>
  <c r="A202" i="2"/>
  <c r="H202" i="2"/>
  <c r="B202" i="2" s="1"/>
  <c r="D202" i="2"/>
  <c r="A165" i="2"/>
  <c r="H165" i="2"/>
  <c r="B165" i="2"/>
  <c r="D165" i="2"/>
  <c r="A166" i="2"/>
  <c r="H166" i="2"/>
  <c r="B166" i="2" s="1"/>
  <c r="D166" i="2"/>
  <c r="A167" i="2"/>
  <c r="H167" i="2"/>
  <c r="B167" i="2" s="1"/>
  <c r="D167" i="2"/>
  <c r="A168" i="2"/>
  <c r="H168" i="2"/>
  <c r="B168" i="2" s="1"/>
  <c r="D168" i="2"/>
  <c r="A203" i="2"/>
  <c r="H203" i="2"/>
  <c r="B203" i="2"/>
  <c r="D203" i="2"/>
  <c r="A169" i="2"/>
  <c r="H169" i="2"/>
  <c r="B169" i="2" s="1"/>
  <c r="D169" i="2"/>
  <c r="A170" i="2"/>
  <c r="H170" i="2"/>
  <c r="B170" i="2"/>
  <c r="D170" i="2"/>
  <c r="A171" i="2"/>
  <c r="H171" i="2"/>
  <c r="B171" i="2" s="1"/>
  <c r="D171" i="2"/>
  <c r="A172" i="2"/>
  <c r="H172" i="2"/>
  <c r="B172" i="2" s="1"/>
  <c r="D172" i="2"/>
  <c r="A173" i="2"/>
  <c r="H173" i="2"/>
  <c r="B173" i="2" s="1"/>
  <c r="D173" i="2"/>
  <c r="A174" i="2"/>
  <c r="H174" i="2"/>
  <c r="B174" i="2"/>
  <c r="D174" i="2"/>
  <c r="A175" i="2"/>
  <c r="H175" i="2"/>
  <c r="B175" i="2" s="1"/>
  <c r="D175" i="2"/>
  <c r="A204" i="2"/>
  <c r="H204" i="2"/>
  <c r="B204" i="2" s="1"/>
  <c r="D204" i="2"/>
  <c r="H164" i="2"/>
  <c r="B164" i="2" s="1"/>
  <c r="D164" i="2"/>
  <c r="A164" i="2"/>
  <c r="H199" i="2"/>
  <c r="D199" i="2"/>
  <c r="B199" i="2"/>
  <c r="A199" i="2"/>
  <c r="H163" i="2"/>
  <c r="B163" i="2" s="1"/>
  <c r="D163" i="2"/>
  <c r="A163" i="2"/>
  <c r="H198" i="2"/>
  <c r="D198" i="2"/>
  <c r="B198" i="2"/>
  <c r="A198" i="2"/>
  <c r="H162" i="2"/>
  <c r="B162" i="2" s="1"/>
  <c r="D162" i="2"/>
  <c r="A162" i="2"/>
  <c r="H197" i="2"/>
  <c r="D197" i="2"/>
  <c r="B197" i="2"/>
  <c r="A197" i="2"/>
  <c r="H161" i="2"/>
  <c r="B161" i="2" s="1"/>
  <c r="D161" i="2"/>
  <c r="A161" i="2"/>
  <c r="H196" i="2"/>
  <c r="D196" i="2"/>
  <c r="B196" i="2"/>
  <c r="A196" i="2"/>
  <c r="H195" i="2"/>
  <c r="B195" i="2" s="1"/>
  <c r="D195" i="2"/>
  <c r="A195" i="2"/>
  <c r="H194" i="2"/>
  <c r="D194" i="2"/>
  <c r="B194" i="2"/>
  <c r="A194" i="2"/>
  <c r="H193" i="2"/>
  <c r="B193" i="2" s="1"/>
  <c r="D193" i="2"/>
  <c r="A193" i="2"/>
  <c r="H192" i="2"/>
  <c r="B192" i="2" s="1"/>
  <c r="D192" i="2"/>
  <c r="A192" i="2"/>
  <c r="H191" i="2"/>
  <c r="B191" i="2" s="1"/>
  <c r="D191" i="2"/>
  <c r="A191" i="2"/>
  <c r="H190" i="2"/>
  <c r="B190" i="2" s="1"/>
  <c r="D190" i="2"/>
  <c r="A190" i="2"/>
  <c r="H189" i="2"/>
  <c r="B189" i="2" s="1"/>
  <c r="D189" i="2"/>
  <c r="A189" i="2"/>
  <c r="H160" i="2"/>
  <c r="B160" i="2" s="1"/>
  <c r="D160" i="2"/>
  <c r="A160" i="2"/>
  <c r="H159" i="2"/>
  <c r="B159" i="2" s="1"/>
  <c r="D159" i="2"/>
  <c r="A159" i="2"/>
  <c r="H158" i="2"/>
  <c r="D158" i="2"/>
  <c r="B158" i="2"/>
  <c r="A158" i="2"/>
  <c r="H188" i="2"/>
  <c r="B188" i="2" s="1"/>
  <c r="D188" i="2"/>
  <c r="A188" i="2"/>
  <c r="H187" i="2"/>
  <c r="B187" i="2" s="1"/>
  <c r="D187" i="2"/>
  <c r="A187" i="2"/>
  <c r="H157" i="2"/>
  <c r="B157" i="2" s="1"/>
  <c r="D157" i="2"/>
  <c r="A157" i="2"/>
  <c r="H156" i="2"/>
  <c r="B156" i="2" s="1"/>
  <c r="D156" i="2"/>
  <c r="A156" i="2"/>
  <c r="H155" i="2"/>
  <c r="B155" i="2" s="1"/>
  <c r="D155" i="2"/>
  <c r="A155" i="2"/>
  <c r="H186" i="2"/>
  <c r="D186" i="2"/>
  <c r="B186" i="2"/>
  <c r="A186" i="2"/>
  <c r="H185" i="2"/>
  <c r="B185" i="2" s="1"/>
  <c r="D185" i="2"/>
  <c r="A185" i="2"/>
  <c r="H154" i="2"/>
  <c r="D154" i="2"/>
  <c r="B154" i="2"/>
  <c r="A154" i="2"/>
  <c r="H153" i="2"/>
  <c r="B153" i="2" s="1"/>
  <c r="D153" i="2"/>
  <c r="A153" i="2"/>
  <c r="H152" i="2"/>
  <c r="B152" i="2" s="1"/>
  <c r="D152" i="2"/>
  <c r="A152" i="2"/>
  <c r="H151" i="2"/>
  <c r="B151" i="2" s="1"/>
  <c r="D151" i="2"/>
  <c r="A151" i="2"/>
  <c r="H150" i="2"/>
  <c r="B150" i="2" s="1"/>
  <c r="D150" i="2"/>
  <c r="A150" i="2"/>
  <c r="H149" i="2"/>
  <c r="B149" i="2" s="1"/>
  <c r="D149" i="2"/>
  <c r="A149" i="2"/>
  <c r="H148" i="2"/>
  <c r="B148" i="2" s="1"/>
  <c r="D148" i="2"/>
  <c r="A148" i="2"/>
  <c r="H147" i="2"/>
  <c r="B147" i="2" s="1"/>
  <c r="D147" i="2"/>
  <c r="A147" i="2"/>
  <c r="H146" i="2"/>
  <c r="D146" i="2"/>
  <c r="B146" i="2"/>
  <c r="A146" i="2"/>
  <c r="H145" i="2"/>
  <c r="B145" i="2" s="1"/>
  <c r="D145" i="2"/>
  <c r="A145" i="2"/>
  <c r="H144" i="2"/>
  <c r="B144" i="2" s="1"/>
  <c r="D144" i="2"/>
  <c r="A144" i="2"/>
  <c r="H143" i="2"/>
  <c r="B143" i="2" s="1"/>
  <c r="D143" i="2"/>
  <c r="A143" i="2"/>
  <c r="H142" i="2"/>
  <c r="B142" i="2" s="1"/>
  <c r="D142" i="2"/>
  <c r="A142" i="2"/>
  <c r="H141" i="2"/>
  <c r="B141" i="2" s="1"/>
  <c r="D141" i="2"/>
  <c r="A141" i="2"/>
  <c r="H140" i="2"/>
  <c r="D140" i="2"/>
  <c r="B140" i="2"/>
  <c r="A140" i="2"/>
  <c r="H139" i="2"/>
  <c r="B139" i="2" s="1"/>
  <c r="D139" i="2"/>
  <c r="A139" i="2"/>
  <c r="H138" i="2"/>
  <c r="D138" i="2"/>
  <c r="B138" i="2"/>
  <c r="A138" i="2"/>
  <c r="H137" i="2"/>
  <c r="B137" i="2" s="1"/>
  <c r="D137" i="2"/>
  <c r="A137" i="2"/>
  <c r="H136" i="2"/>
  <c r="B136" i="2" s="1"/>
  <c r="D136" i="2"/>
  <c r="A136" i="2"/>
  <c r="H135" i="2"/>
  <c r="B135" i="2" s="1"/>
  <c r="D135" i="2"/>
  <c r="A135" i="2"/>
  <c r="H184" i="2"/>
  <c r="B184" i="2" s="1"/>
  <c r="D184" i="2"/>
  <c r="A184" i="2"/>
  <c r="H183" i="2"/>
  <c r="B183" i="2" s="1"/>
  <c r="D183" i="2"/>
  <c r="A183" i="2"/>
  <c r="H182" i="2"/>
  <c r="B182" i="2" s="1"/>
  <c r="D182" i="2"/>
  <c r="A182" i="2"/>
  <c r="H181" i="2"/>
  <c r="B181" i="2" s="1"/>
  <c r="D181" i="2"/>
  <c r="A181" i="2"/>
  <c r="H134" i="2"/>
  <c r="D134" i="2"/>
  <c r="B134" i="2"/>
  <c r="A134" i="2"/>
  <c r="H133" i="2"/>
  <c r="B133" i="2" s="1"/>
  <c r="D133" i="2"/>
  <c r="A133" i="2"/>
  <c r="H132" i="2"/>
  <c r="B132" i="2" s="1"/>
  <c r="D132" i="2"/>
  <c r="A132" i="2"/>
  <c r="H131" i="2"/>
  <c r="B131" i="2" s="1"/>
  <c r="D131" i="2"/>
  <c r="A131" i="2"/>
  <c r="H130" i="2"/>
  <c r="B130" i="2" s="1"/>
  <c r="D130" i="2"/>
  <c r="A130" i="2"/>
  <c r="H180" i="2"/>
  <c r="B180" i="2" s="1"/>
  <c r="D180" i="2"/>
  <c r="A180" i="2"/>
  <c r="H179" i="2"/>
  <c r="D179" i="2"/>
  <c r="B179" i="2"/>
  <c r="A179" i="2"/>
  <c r="H178" i="2"/>
  <c r="B178" i="2" s="1"/>
  <c r="D178" i="2"/>
  <c r="A178" i="2"/>
  <c r="H177" i="2"/>
  <c r="D177" i="2"/>
  <c r="B177" i="2"/>
  <c r="A177" i="2"/>
  <c r="H129" i="2"/>
  <c r="B129" i="2" s="1"/>
  <c r="D129" i="2"/>
  <c r="A129" i="2"/>
  <c r="H128" i="2"/>
  <c r="B128" i="2" s="1"/>
  <c r="D128" i="2"/>
  <c r="A128" i="2"/>
  <c r="H127" i="2"/>
  <c r="B127" i="2" s="1"/>
  <c r="D127" i="2"/>
  <c r="A127" i="2"/>
  <c r="H126" i="2"/>
  <c r="B126" i="2" s="1"/>
  <c r="D126" i="2"/>
  <c r="A126" i="2"/>
  <c r="H125" i="2"/>
  <c r="B125" i="2" s="1"/>
  <c r="D125" i="2"/>
  <c r="A125" i="2"/>
  <c r="H124" i="2"/>
  <c r="B124" i="2" s="1"/>
  <c r="D124" i="2"/>
  <c r="A124" i="2"/>
  <c r="H123" i="2"/>
  <c r="B123" i="2" s="1"/>
  <c r="D123" i="2"/>
  <c r="A123" i="2"/>
  <c r="H122" i="2"/>
  <c r="B122" i="2" s="1"/>
  <c r="D122" i="2"/>
  <c r="A122" i="2"/>
  <c r="H121" i="2"/>
  <c r="B121" i="2" s="1"/>
  <c r="D121" i="2"/>
  <c r="A121" i="2"/>
  <c r="H120" i="2"/>
  <c r="B120" i="2" s="1"/>
  <c r="D120" i="2"/>
  <c r="A120" i="2"/>
  <c r="H119" i="2"/>
  <c r="B119" i="2" s="1"/>
  <c r="D119" i="2"/>
  <c r="A119" i="2"/>
  <c r="H118" i="2"/>
  <c r="B118" i="2" s="1"/>
  <c r="D118" i="2"/>
  <c r="A118" i="2"/>
  <c r="H117" i="2"/>
  <c r="B117" i="2" s="1"/>
  <c r="D117" i="2"/>
  <c r="A117" i="2"/>
  <c r="H116" i="2"/>
  <c r="B116" i="2" s="1"/>
  <c r="D116" i="2"/>
  <c r="A116" i="2"/>
  <c r="H115" i="2"/>
  <c r="B115" i="2" s="1"/>
  <c r="D115" i="2"/>
  <c r="A115" i="2"/>
  <c r="H114" i="2"/>
  <c r="B114" i="2" s="1"/>
  <c r="D114" i="2"/>
  <c r="A114" i="2"/>
  <c r="H113" i="2"/>
  <c r="B113" i="2" s="1"/>
  <c r="D113" i="2"/>
  <c r="A113" i="2"/>
  <c r="H112" i="2"/>
  <c r="B112" i="2" s="1"/>
  <c r="D112" i="2"/>
  <c r="A112" i="2"/>
  <c r="H111" i="2"/>
  <c r="B111" i="2" s="1"/>
  <c r="D111" i="2"/>
  <c r="A111" i="2"/>
  <c r="H110" i="2"/>
  <c r="B110" i="2" s="1"/>
  <c r="D110" i="2"/>
  <c r="A110" i="2"/>
  <c r="H109" i="2"/>
  <c r="B109" i="2" s="1"/>
  <c r="D109" i="2"/>
  <c r="A109" i="2"/>
  <c r="H108" i="2"/>
  <c r="B108" i="2" s="1"/>
  <c r="D108" i="2"/>
  <c r="A108" i="2"/>
  <c r="H107" i="2"/>
  <c r="B107" i="2" s="1"/>
  <c r="D107" i="2"/>
  <c r="A107" i="2"/>
  <c r="H176" i="2"/>
  <c r="B176" i="2" s="1"/>
  <c r="D176" i="2"/>
  <c r="A176" i="2"/>
  <c r="H106" i="2"/>
  <c r="B106" i="2" s="1"/>
  <c r="D106" i="2"/>
  <c r="A106" i="2"/>
  <c r="H105" i="2"/>
  <c r="B105" i="2" s="1"/>
  <c r="D105" i="2"/>
  <c r="A105" i="2"/>
  <c r="H104" i="2"/>
  <c r="B104" i="2" s="1"/>
  <c r="D104" i="2"/>
  <c r="A104" i="2"/>
  <c r="H103" i="2"/>
  <c r="B103" i="2" s="1"/>
  <c r="D103" i="2"/>
  <c r="A103" i="2"/>
  <c r="H102" i="2"/>
  <c r="B102" i="2" s="1"/>
  <c r="D102" i="2"/>
  <c r="A102" i="2"/>
  <c r="H101" i="2"/>
  <c r="B101" i="2" s="1"/>
  <c r="D101" i="2"/>
  <c r="A101" i="2"/>
  <c r="H100" i="2"/>
  <c r="B100" i="2" s="1"/>
  <c r="D100" i="2"/>
  <c r="A100" i="2"/>
  <c r="H99" i="2"/>
  <c r="B99" i="2" s="1"/>
  <c r="D99" i="2"/>
  <c r="A99" i="2"/>
  <c r="H98" i="2"/>
  <c r="B98" i="2" s="1"/>
  <c r="D98" i="2"/>
  <c r="A98" i="2"/>
  <c r="H97" i="2"/>
  <c r="B97" i="2" s="1"/>
  <c r="D97" i="2"/>
  <c r="A97" i="2"/>
  <c r="H96" i="2"/>
  <c r="B96" i="2" s="1"/>
  <c r="D96" i="2"/>
  <c r="A96" i="2"/>
  <c r="H95" i="2"/>
  <c r="B95" i="2" s="1"/>
  <c r="D95" i="2"/>
  <c r="A95" i="2"/>
  <c r="H94" i="2"/>
  <c r="B94" i="2" s="1"/>
  <c r="D94" i="2"/>
  <c r="A94" i="2"/>
  <c r="H93" i="2"/>
  <c r="B93" i="2" s="1"/>
  <c r="D93" i="2"/>
  <c r="A93" i="2"/>
  <c r="H92" i="2"/>
  <c r="B92" i="2" s="1"/>
  <c r="D92" i="2"/>
  <c r="A92" i="2"/>
  <c r="H91" i="2"/>
  <c r="B91" i="2" s="1"/>
  <c r="D91" i="2"/>
  <c r="A91" i="2"/>
  <c r="H90" i="2"/>
  <c r="B90" i="2" s="1"/>
  <c r="D90" i="2"/>
  <c r="A90" i="2"/>
  <c r="H89" i="2"/>
  <c r="B89" i="2" s="1"/>
  <c r="D89" i="2"/>
  <c r="A89" i="2"/>
  <c r="H88" i="2"/>
  <c r="B88" i="2" s="1"/>
  <c r="D88" i="2"/>
  <c r="A88" i="2"/>
  <c r="H87" i="2"/>
  <c r="B87" i="2" s="1"/>
  <c r="D87" i="2"/>
  <c r="A87" i="2"/>
  <c r="H86" i="2"/>
  <c r="B86" i="2" s="1"/>
  <c r="D86" i="2"/>
  <c r="A86" i="2"/>
  <c r="H85" i="2"/>
  <c r="B85" i="2" s="1"/>
  <c r="D85" i="2"/>
  <c r="A85" i="2"/>
  <c r="H84" i="2"/>
  <c r="B84" i="2" s="1"/>
  <c r="D84" i="2"/>
  <c r="A84" i="2"/>
  <c r="H83" i="2"/>
  <c r="B83" i="2" s="1"/>
  <c r="D83" i="2"/>
  <c r="A83" i="2"/>
  <c r="H82" i="2"/>
  <c r="B82" i="2" s="1"/>
  <c r="F82" i="2"/>
  <c r="D82" i="2" s="1"/>
  <c r="A82" i="2"/>
  <c r="H81" i="2"/>
  <c r="B81" i="2" s="1"/>
  <c r="F81" i="2"/>
  <c r="D81" i="2"/>
  <c r="A81" i="2"/>
  <c r="H80" i="2"/>
  <c r="F80" i="2"/>
  <c r="D80" i="2" s="1"/>
  <c r="B80" i="2"/>
  <c r="A80" i="2"/>
  <c r="H79" i="2"/>
  <c r="B79" i="2"/>
  <c r="F79" i="2"/>
  <c r="D79" i="2" s="1"/>
  <c r="A79" i="2"/>
  <c r="H78" i="2"/>
  <c r="F78" i="2"/>
  <c r="D78" i="2" s="1"/>
  <c r="B78" i="2"/>
  <c r="A78" i="2"/>
  <c r="H77" i="2"/>
  <c r="B77" i="2" s="1"/>
  <c r="D77" i="2"/>
  <c r="A77" i="2"/>
  <c r="H76" i="2"/>
  <c r="B76" i="2" s="1"/>
  <c r="D76" i="2"/>
  <c r="A76" i="2"/>
  <c r="H75" i="2"/>
  <c r="B75" i="2" s="1"/>
  <c r="D75" i="2"/>
  <c r="A75" i="2"/>
  <c r="H74" i="2"/>
  <c r="B74" i="2" s="1"/>
  <c r="D74" i="2"/>
  <c r="A74" i="2"/>
  <c r="H73" i="2"/>
  <c r="B73" i="2" s="1"/>
  <c r="D73" i="2"/>
  <c r="A73" i="2"/>
  <c r="H72" i="2"/>
  <c r="B72" i="2" s="1"/>
  <c r="D72" i="2"/>
  <c r="A72" i="2"/>
  <c r="H71" i="2"/>
  <c r="B71" i="2" s="1"/>
  <c r="D71" i="2"/>
  <c r="A71" i="2"/>
  <c r="H70" i="2"/>
  <c r="B70" i="2" s="1"/>
  <c r="D70" i="2"/>
  <c r="A70" i="2"/>
  <c r="H69" i="2"/>
  <c r="B69" i="2" s="1"/>
  <c r="D69" i="2"/>
  <c r="A69" i="2"/>
  <c r="H68" i="2"/>
  <c r="B68" i="2" s="1"/>
  <c r="D68" i="2"/>
  <c r="A68" i="2"/>
  <c r="H67" i="2"/>
  <c r="B67" i="2" s="1"/>
  <c r="D67" i="2"/>
  <c r="A67" i="2"/>
  <c r="H66" i="2"/>
  <c r="B66" i="2" s="1"/>
  <c r="D66" i="2"/>
  <c r="A66" i="2"/>
  <c r="H65" i="2"/>
  <c r="B65" i="2" s="1"/>
  <c r="D65" i="2"/>
  <c r="A65" i="2"/>
  <c r="H64" i="2"/>
  <c r="B64" i="2" s="1"/>
  <c r="D64" i="2"/>
  <c r="A64" i="2"/>
  <c r="H63" i="2"/>
  <c r="B63" i="2" s="1"/>
  <c r="D63" i="2"/>
  <c r="A63" i="2"/>
  <c r="H62" i="2"/>
  <c r="B62" i="2" s="1"/>
  <c r="D62" i="2"/>
  <c r="A62" i="2"/>
  <c r="H61" i="2"/>
  <c r="B61" i="2" s="1"/>
  <c r="D61" i="2"/>
  <c r="A61" i="2"/>
  <c r="H60" i="2"/>
  <c r="B60" i="2" s="1"/>
  <c r="D60" i="2"/>
  <c r="A60" i="2"/>
  <c r="H59" i="2"/>
  <c r="B59" i="2" s="1"/>
  <c r="D59" i="2"/>
  <c r="A59" i="2"/>
  <c r="H58" i="2"/>
  <c r="B58" i="2" s="1"/>
  <c r="D58" i="2"/>
  <c r="A58" i="2"/>
  <c r="H57" i="2"/>
  <c r="B57" i="2" s="1"/>
  <c r="D57" i="2"/>
  <c r="A57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D53" i="2"/>
  <c r="A53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 s="1"/>
  <c r="D39" i="2"/>
  <c r="A39" i="2"/>
  <c r="H38" i="2"/>
  <c r="B38" i="2" s="1"/>
  <c r="D38" i="2"/>
  <c r="A38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1" i="2"/>
  <c r="B11" i="2" s="1"/>
  <c r="D11" i="2"/>
  <c r="A11" i="2"/>
  <c r="Q216" i="1"/>
  <c r="Q209" i="1"/>
  <c r="Q214" i="1"/>
  <c r="Q215" i="1"/>
  <c r="Q205" i="1"/>
  <c r="Q206" i="1"/>
  <c r="Q213" i="1"/>
  <c r="Q212" i="1"/>
  <c r="Q211" i="1"/>
  <c r="Q210" i="1"/>
  <c r="Q208" i="1"/>
  <c r="Q199" i="1"/>
  <c r="Q203" i="1"/>
  <c r="Q62" i="1"/>
  <c r="Q32" i="1"/>
  <c r="F16" i="1"/>
  <c r="C17" i="1"/>
  <c r="Q204" i="1"/>
  <c r="Q159" i="1"/>
  <c r="Q160" i="1"/>
  <c r="Q164" i="1"/>
  <c r="Q191" i="1"/>
  <c r="Q192" i="1"/>
  <c r="Q200" i="1"/>
  <c r="Q201" i="1"/>
  <c r="Q202" i="1"/>
  <c r="Q197" i="1"/>
  <c r="Q195" i="1"/>
  <c r="Q22" i="1"/>
  <c r="Q23" i="1"/>
  <c r="Q24" i="1"/>
  <c r="Q25" i="1"/>
  <c r="Q26" i="1"/>
  <c r="Q27" i="1"/>
  <c r="Q28" i="1"/>
  <c r="Q63" i="1"/>
  <c r="Q29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7" i="1"/>
  <c r="Q148" i="1"/>
  <c r="Q149" i="1"/>
  <c r="Q150" i="1"/>
  <c r="Q151" i="1"/>
  <c r="Q156" i="1"/>
  <c r="Q157" i="1"/>
  <c r="Q158" i="1"/>
  <c r="Q161" i="1"/>
  <c r="Q162" i="1"/>
  <c r="Q163" i="1"/>
  <c r="Q165" i="1"/>
  <c r="Q166" i="1"/>
  <c r="Q167" i="1"/>
  <c r="Q168" i="1"/>
  <c r="Q169" i="1"/>
  <c r="Q170" i="1"/>
  <c r="Q171" i="1"/>
  <c r="Q172" i="1"/>
  <c r="Q174" i="1"/>
  <c r="Q173" i="1"/>
  <c r="Q177" i="1"/>
  <c r="Q178" i="1"/>
  <c r="Q179" i="1"/>
  <c r="Q182" i="1"/>
  <c r="Q183" i="1"/>
  <c r="Q184" i="1"/>
  <c r="Q193" i="1"/>
  <c r="Q21" i="1"/>
  <c r="E110" i="1"/>
  <c r="E97" i="2" s="1"/>
  <c r="E100" i="1"/>
  <c r="F100" i="1" s="1"/>
  <c r="G100" i="1" s="1"/>
  <c r="I100" i="1" s="1"/>
  <c r="E86" i="1"/>
  <c r="F86" i="1" s="1"/>
  <c r="G86" i="1" s="1"/>
  <c r="I86" i="1" s="1"/>
  <c r="E81" i="1"/>
  <c r="E69" i="2" s="1"/>
  <c r="F81" i="1"/>
  <c r="G81" i="1"/>
  <c r="I81" i="1" s="1"/>
  <c r="E73" i="1"/>
  <c r="F73" i="1" s="1"/>
  <c r="G73" i="1" s="1"/>
  <c r="I73" i="1" s="1"/>
  <c r="E188" i="1"/>
  <c r="F188" i="1" s="1"/>
  <c r="G188" i="1" s="1"/>
  <c r="I188" i="1" s="1"/>
  <c r="E181" i="1"/>
  <c r="F181" i="1" s="1"/>
  <c r="G181" i="1" s="1"/>
  <c r="I181" i="1" s="1"/>
  <c r="E155" i="1"/>
  <c r="F155" i="1" s="1"/>
  <c r="G155" i="1"/>
  <c r="I155" i="1" s="1"/>
  <c r="E120" i="1"/>
  <c r="E67" i="1"/>
  <c r="F67" i="1" s="1"/>
  <c r="G67" i="1" s="1"/>
  <c r="I67" i="1" s="1"/>
  <c r="E66" i="1"/>
  <c r="F66" i="1" s="1"/>
  <c r="G66" i="1" s="1"/>
  <c r="I66" i="1" s="1"/>
  <c r="E65" i="1"/>
  <c r="E53" i="2" s="1"/>
  <c r="E52" i="1"/>
  <c r="E41" i="2" s="1"/>
  <c r="E51" i="1"/>
  <c r="E48" i="1"/>
  <c r="F48" i="1" s="1"/>
  <c r="G48" i="1" s="1"/>
  <c r="H48" i="1" s="1"/>
  <c r="E47" i="1"/>
  <c r="F47" i="1" s="1"/>
  <c r="G47" i="1" s="1"/>
  <c r="H47" i="1" s="1"/>
  <c r="E46" i="1"/>
  <c r="E45" i="1"/>
  <c r="F45" i="1" s="1"/>
  <c r="G45" i="1" s="1"/>
  <c r="H45" i="1" s="1"/>
  <c r="E44" i="1"/>
  <c r="E42" i="1"/>
  <c r="F42" i="1" s="1"/>
  <c r="G42" i="1" s="1"/>
  <c r="H42" i="1" s="1"/>
  <c r="E41" i="1"/>
  <c r="E40" i="1"/>
  <c r="F40" i="1" s="1"/>
  <c r="G40" i="1" s="1"/>
  <c r="H40" i="1" s="1"/>
  <c r="E39" i="1"/>
  <c r="F39" i="1" s="1"/>
  <c r="G39" i="1" s="1"/>
  <c r="H39" i="1" s="1"/>
  <c r="E38" i="1"/>
  <c r="E37" i="1"/>
  <c r="F37" i="1" s="1"/>
  <c r="G37" i="1" s="1"/>
  <c r="H37" i="1" s="1"/>
  <c r="E34" i="1"/>
  <c r="F34" i="1" s="1"/>
  <c r="G34" i="1" s="1"/>
  <c r="H34" i="1" s="1"/>
  <c r="E33" i="1"/>
  <c r="F33" i="1" s="1"/>
  <c r="G33" i="1" s="1"/>
  <c r="H33" i="1" s="1"/>
  <c r="E32" i="1"/>
  <c r="F32" i="1" s="1"/>
  <c r="G32" i="1" s="1"/>
  <c r="H32" i="1" s="1"/>
  <c r="E31" i="1"/>
  <c r="F31" i="1" s="1"/>
  <c r="G31" i="1" s="1"/>
  <c r="H31" i="1" s="1"/>
  <c r="E185" i="1"/>
  <c r="E189" i="2" s="1"/>
  <c r="E175" i="1"/>
  <c r="E185" i="2" s="1"/>
  <c r="E152" i="1"/>
  <c r="E181" i="2" s="1"/>
  <c r="E60" i="1"/>
  <c r="F60" i="1" s="1"/>
  <c r="G60" i="1" s="1"/>
  <c r="H60" i="1" s="1"/>
  <c r="E59" i="1"/>
  <c r="F59" i="1" s="1"/>
  <c r="G59" i="1" s="1"/>
  <c r="H59" i="1" s="1"/>
  <c r="E58" i="1"/>
  <c r="F58" i="1" s="1"/>
  <c r="G58" i="1" s="1"/>
  <c r="H58" i="1" s="1"/>
  <c r="E57" i="1"/>
  <c r="E46" i="2" s="1"/>
  <c r="F57" i="1"/>
  <c r="G57" i="1" s="1"/>
  <c r="H57" i="1" s="1"/>
  <c r="E47" i="2"/>
  <c r="E29" i="2"/>
  <c r="F65" i="1"/>
  <c r="G65" i="1" s="1"/>
  <c r="I65" i="1" s="1"/>
  <c r="E37" i="2"/>
  <c r="F139" i="1"/>
  <c r="G139" i="1" s="1"/>
  <c r="I139" i="1" s="1"/>
  <c r="E126" i="2"/>
  <c r="E161" i="2"/>
  <c r="E147" i="2"/>
  <c r="E200" i="1"/>
  <c r="F200" i="1"/>
  <c r="G200" i="1" s="1"/>
  <c r="K200" i="1" s="1"/>
  <c r="E203" i="1"/>
  <c r="F203" i="1" s="1"/>
  <c r="G203" i="1" s="1"/>
  <c r="K203" i="1" s="1"/>
  <c r="E204" i="1"/>
  <c r="F204" i="1" s="1"/>
  <c r="G204" i="1" s="1"/>
  <c r="K204" i="1" s="1"/>
  <c r="E62" i="1"/>
  <c r="E23" i="1"/>
  <c r="F23" i="1" s="1"/>
  <c r="G23" i="1" s="1"/>
  <c r="H23" i="1" s="1"/>
  <c r="E157" i="1"/>
  <c r="E136" i="2" s="1"/>
  <c r="E141" i="1"/>
  <c r="F141" i="1" s="1"/>
  <c r="G141" i="1" s="1"/>
  <c r="I141" i="1"/>
  <c r="E133" i="1"/>
  <c r="F133" i="1" s="1"/>
  <c r="G133" i="1" s="1"/>
  <c r="I133" i="1" s="1"/>
  <c r="E125" i="1"/>
  <c r="F125" i="1" s="1"/>
  <c r="G125" i="1" s="1"/>
  <c r="I125" i="1" s="1"/>
  <c r="E102" i="1"/>
  <c r="F102" i="1" s="1"/>
  <c r="G102" i="1" s="1"/>
  <c r="I102" i="1" s="1"/>
  <c r="E108" i="1"/>
  <c r="E113" i="1"/>
  <c r="F113" i="1" s="1"/>
  <c r="G113" i="1" s="1"/>
  <c r="I113" i="1" s="1"/>
  <c r="E94" i="1"/>
  <c r="E82" i="1"/>
  <c r="E70" i="2" s="1"/>
  <c r="E173" i="1"/>
  <c r="F173" i="1" s="1"/>
  <c r="G173" i="1" s="1"/>
  <c r="I173" i="1" s="1"/>
  <c r="E194" i="1"/>
  <c r="F194" i="1" s="1"/>
  <c r="G194" i="1" s="1"/>
  <c r="I194" i="1" s="1"/>
  <c r="E187" i="1"/>
  <c r="E191" i="2" s="1"/>
  <c r="E180" i="1"/>
  <c r="E187" i="2" s="1"/>
  <c r="E154" i="1"/>
  <c r="F154" i="1" s="1"/>
  <c r="G154" i="1" s="1"/>
  <c r="I154" i="1" s="1"/>
  <c r="E145" i="1"/>
  <c r="E216" i="1"/>
  <c r="F216" i="1" s="1"/>
  <c r="G216" i="1" s="1"/>
  <c r="J216" i="1" s="1"/>
  <c r="E208" i="1"/>
  <c r="F208" i="1"/>
  <c r="G208" i="1" s="1"/>
  <c r="K208" i="1" s="1"/>
  <c r="E160" i="1"/>
  <c r="F160" i="1" s="1"/>
  <c r="E184" i="1"/>
  <c r="E160" i="2" s="1"/>
  <c r="E167" i="1"/>
  <c r="F167" i="1" s="1"/>
  <c r="G167" i="1" s="1"/>
  <c r="J167" i="1"/>
  <c r="E71" i="1"/>
  <c r="E59" i="2" s="1"/>
  <c r="E193" i="1"/>
  <c r="F193" i="1" s="1"/>
  <c r="G193" i="1" s="1"/>
  <c r="K193" i="1" s="1"/>
  <c r="E28" i="1"/>
  <c r="E18" i="2" s="1"/>
  <c r="E63" i="1"/>
  <c r="F63" i="1" s="1"/>
  <c r="G63" i="1" s="1"/>
  <c r="H63" i="1" s="1"/>
  <c r="E150" i="1"/>
  <c r="F150" i="1"/>
  <c r="G150" i="1" s="1"/>
  <c r="I150" i="1" s="1"/>
  <c r="E138" i="1"/>
  <c r="F138" i="1" s="1"/>
  <c r="G138" i="1" s="1"/>
  <c r="I138" i="1"/>
  <c r="E130" i="1"/>
  <c r="F130" i="1" s="1"/>
  <c r="G130" i="1" s="1"/>
  <c r="I130" i="1" s="1"/>
  <c r="E117" i="1"/>
  <c r="E83" i="1"/>
  <c r="F83" i="1" s="1"/>
  <c r="G83" i="1"/>
  <c r="I83" i="1" s="1"/>
  <c r="E158" i="1"/>
  <c r="F158" i="1" s="1"/>
  <c r="G158" i="1" s="1"/>
  <c r="I158" i="1" s="1"/>
  <c r="E106" i="1"/>
  <c r="E89" i="1"/>
  <c r="F89" i="1" s="1"/>
  <c r="G89" i="1" s="1"/>
  <c r="I89" i="1" s="1"/>
  <c r="E78" i="1"/>
  <c r="E66" i="2" s="1"/>
  <c r="E54" i="1"/>
  <c r="E222" i="1"/>
  <c r="F222" i="1" s="1"/>
  <c r="G222" i="1" s="1"/>
  <c r="K222" i="1" s="1"/>
  <c r="E213" i="1"/>
  <c r="E172" i="2" s="1"/>
  <c r="E205" i="1"/>
  <c r="E167" i="2" s="1"/>
  <c r="E192" i="1"/>
  <c r="F192" i="1" s="1"/>
  <c r="E159" i="1"/>
  <c r="E183" i="1"/>
  <c r="F183" i="1" s="1"/>
  <c r="G183" i="1" s="1"/>
  <c r="J183" i="1" s="1"/>
  <c r="E199" i="1"/>
  <c r="F199" i="1" s="1"/>
  <c r="G199" i="1" s="1"/>
  <c r="K199" i="1" s="1"/>
  <c r="E197" i="1"/>
  <c r="E163" i="2" s="1"/>
  <c r="E30" i="1"/>
  <c r="F30" i="1" s="1"/>
  <c r="G30" i="1" s="1"/>
  <c r="H30" i="1" s="1"/>
  <c r="E22" i="1"/>
  <c r="F22" i="1" s="1"/>
  <c r="G22" i="1" s="1"/>
  <c r="H22" i="1" s="1"/>
  <c r="E156" i="1"/>
  <c r="F156" i="1" s="1"/>
  <c r="G156" i="1" s="1"/>
  <c r="I156" i="1"/>
  <c r="E140" i="1"/>
  <c r="E132" i="1"/>
  <c r="E119" i="2" s="1"/>
  <c r="F132" i="1"/>
  <c r="G132" i="1" s="1"/>
  <c r="I132" i="1" s="1"/>
  <c r="E124" i="1"/>
  <c r="E110" i="2" s="1"/>
  <c r="E101" i="1"/>
  <c r="F101" i="1" s="1"/>
  <c r="G101" i="1" s="1"/>
  <c r="I101" i="1" s="1"/>
  <c r="E107" i="1"/>
  <c r="F107" i="1" s="1"/>
  <c r="G107" i="1" s="1"/>
  <c r="J107" i="1" s="1"/>
  <c r="E111" i="1"/>
  <c r="F111" i="1" s="1"/>
  <c r="G111" i="1" s="1"/>
  <c r="I111" i="1" s="1"/>
  <c r="E93" i="1"/>
  <c r="F93" i="1" s="1"/>
  <c r="G93" i="1" s="1"/>
  <c r="I93" i="1" s="1"/>
  <c r="E80" i="1"/>
  <c r="F80" i="1" s="1"/>
  <c r="G80" i="1" s="1"/>
  <c r="I80" i="1" s="1"/>
  <c r="E215" i="1"/>
  <c r="E207" i="1"/>
  <c r="E203" i="2" s="1"/>
  <c r="E182" i="1"/>
  <c r="E158" i="2" s="1"/>
  <c r="E165" i="1"/>
  <c r="F165" i="1" s="1"/>
  <c r="G165" i="1"/>
  <c r="J165" i="1" s="1"/>
  <c r="E178" i="1"/>
  <c r="E156" i="2" s="1"/>
  <c r="F178" i="1"/>
  <c r="G178" i="1" s="1"/>
  <c r="J178" i="1" s="1"/>
  <c r="G195" i="1"/>
  <c r="J195" i="1" s="1"/>
  <c r="E64" i="1"/>
  <c r="E27" i="1"/>
  <c r="E17" i="2" s="1"/>
  <c r="E69" i="1"/>
  <c r="F69" i="1" s="1"/>
  <c r="G69" i="1" s="1"/>
  <c r="I69" i="1" s="1"/>
  <c r="E149" i="1"/>
  <c r="E132" i="2" s="1"/>
  <c r="E137" i="1"/>
  <c r="F137" i="1" s="1"/>
  <c r="G137" i="1" s="1"/>
  <c r="I137" i="1" s="1"/>
  <c r="E129" i="1"/>
  <c r="E116" i="1"/>
  <c r="F116" i="1" s="1"/>
  <c r="G116" i="1" s="1"/>
  <c r="I116" i="1" s="1"/>
  <c r="E174" i="1"/>
  <c r="F174" i="1" s="1"/>
  <c r="G174" i="1" s="1"/>
  <c r="I174" i="1" s="1"/>
  <c r="E121" i="1"/>
  <c r="E107" i="2" s="1"/>
  <c r="E103" i="1"/>
  <c r="F103" i="1" s="1"/>
  <c r="G103" i="1" s="1"/>
  <c r="I103" i="1" s="1"/>
  <c r="E88" i="1"/>
  <c r="E76" i="1"/>
  <c r="E64" i="2" s="1"/>
  <c r="E198" i="1"/>
  <c r="E190" i="1"/>
  <c r="F190" i="1" s="1"/>
  <c r="G190" i="1" s="1"/>
  <c r="I190" i="1" s="1"/>
  <c r="E186" i="1"/>
  <c r="E190" i="2" s="1"/>
  <c r="E176" i="1"/>
  <c r="F176" i="1" s="1"/>
  <c r="G176" i="1" s="1"/>
  <c r="I176" i="1" s="1"/>
  <c r="E153" i="1"/>
  <c r="E182" i="2" s="1"/>
  <c r="E144" i="1"/>
  <c r="F144" i="1" s="1"/>
  <c r="G144" i="1"/>
  <c r="I144" i="1" s="1"/>
  <c r="E221" i="1"/>
  <c r="F221" i="1" s="1"/>
  <c r="G221" i="1" s="1"/>
  <c r="K221" i="1" s="1"/>
  <c r="E212" i="1"/>
  <c r="E217" i="1"/>
  <c r="F217" i="1" s="1"/>
  <c r="G217" i="1" s="1"/>
  <c r="K217" i="1" s="1"/>
  <c r="E209" i="1"/>
  <c r="F209" i="1" s="1"/>
  <c r="G209" i="1" s="1"/>
  <c r="K209" i="1" s="1"/>
  <c r="E51" i="2"/>
  <c r="F62" i="1"/>
  <c r="G62" i="1" s="1"/>
  <c r="J62" i="1" s="1"/>
  <c r="E164" i="2"/>
  <c r="E89" i="2"/>
  <c r="E68" i="2"/>
  <c r="F159" i="1"/>
  <c r="E138" i="2"/>
  <c r="F78" i="1"/>
  <c r="G78" i="1" s="1"/>
  <c r="I78" i="1" s="1"/>
  <c r="E139" i="2"/>
  <c r="E133" i="2"/>
  <c r="E146" i="2"/>
  <c r="E90" i="2"/>
  <c r="F94" i="1"/>
  <c r="G94" i="1" s="1"/>
  <c r="I94" i="1" s="1"/>
  <c r="E82" i="2"/>
  <c r="E117" i="2"/>
  <c r="F124" i="1"/>
  <c r="G124" i="1" s="1"/>
  <c r="I124" i="1" s="1"/>
  <c r="F215" i="1"/>
  <c r="G215" i="1" s="1"/>
  <c r="K215" i="1" s="1"/>
  <c r="E174" i="2"/>
  <c r="F205" i="1"/>
  <c r="G205" i="1" s="1"/>
  <c r="K205" i="1" s="1"/>
  <c r="F117" i="1"/>
  <c r="G117" i="1" s="1"/>
  <c r="I117" i="1"/>
  <c r="E104" i="2"/>
  <c r="E179" i="2"/>
  <c r="F145" i="1"/>
  <c r="G145" i="1" s="1"/>
  <c r="I145" i="1" s="1"/>
  <c r="E98" i="2" l="1"/>
  <c r="E103" i="2"/>
  <c r="E71" i="2"/>
  <c r="F28" i="1"/>
  <c r="G28" i="1" s="1"/>
  <c r="H28" i="1" s="1"/>
  <c r="E154" i="2"/>
  <c r="E116" i="2"/>
  <c r="E22" i="2"/>
  <c r="E56" i="1"/>
  <c r="F152" i="1"/>
  <c r="G152" i="1" s="1"/>
  <c r="I152" i="1" s="1"/>
  <c r="E53" i="1"/>
  <c r="E36" i="1"/>
  <c r="E43" i="1"/>
  <c r="E50" i="1"/>
  <c r="E146" i="1"/>
  <c r="E180" i="2" s="1"/>
  <c r="E77" i="1"/>
  <c r="F77" i="1" s="1"/>
  <c r="G77" i="1" s="1"/>
  <c r="I77" i="1" s="1"/>
  <c r="E96" i="1"/>
  <c r="E104" i="1"/>
  <c r="F104" i="1" s="1"/>
  <c r="G104" i="1" s="1"/>
  <c r="I104" i="1" s="1"/>
  <c r="E72" i="1"/>
  <c r="F72" i="1" s="1"/>
  <c r="G72" i="1" s="1"/>
  <c r="I72" i="1" s="1"/>
  <c r="E152" i="2"/>
  <c r="E186" i="2"/>
  <c r="E111" i="2"/>
  <c r="E165" i="2"/>
  <c r="E81" i="2"/>
  <c r="E74" i="2"/>
  <c r="F185" i="1"/>
  <c r="G185" i="1" s="1"/>
  <c r="I185" i="1" s="1"/>
  <c r="F17" i="1"/>
  <c r="E60" i="2"/>
  <c r="E108" i="2"/>
  <c r="E153" i="2"/>
  <c r="E164" i="1"/>
  <c r="F164" i="1" s="1"/>
  <c r="E179" i="1"/>
  <c r="F179" i="1" s="1"/>
  <c r="G179" i="1" s="1"/>
  <c r="J179" i="1" s="1"/>
  <c r="E29" i="1"/>
  <c r="E131" i="1"/>
  <c r="F131" i="1" s="1"/>
  <c r="G131" i="1" s="1"/>
  <c r="I131" i="1" s="1"/>
  <c r="E230" i="1"/>
  <c r="F230" i="1" s="1"/>
  <c r="E194" i="2"/>
  <c r="F82" i="1"/>
  <c r="G82" i="1" s="1"/>
  <c r="I82" i="1" s="1"/>
  <c r="E14" i="2"/>
  <c r="E105" i="2"/>
  <c r="E61" i="1"/>
  <c r="F61" i="1" s="1"/>
  <c r="G61" i="1" s="1"/>
  <c r="I61" i="1" s="1"/>
  <c r="E170" i="1"/>
  <c r="E151" i="2" s="1"/>
  <c r="E26" i="1"/>
  <c r="F26" i="1" s="1"/>
  <c r="G26" i="1" s="1"/>
  <c r="H26" i="1" s="1"/>
  <c r="E126" i="1"/>
  <c r="F126" i="1" s="1"/>
  <c r="G126" i="1" s="1"/>
  <c r="I126" i="1" s="1"/>
  <c r="E118" i="1"/>
  <c r="F118" i="1" s="1"/>
  <c r="G118" i="1" s="1"/>
  <c r="I118" i="1" s="1"/>
  <c r="F213" i="1"/>
  <c r="G213" i="1" s="1"/>
  <c r="K213" i="1" s="1"/>
  <c r="E144" i="2"/>
  <c r="E184" i="2"/>
  <c r="E15" i="2"/>
  <c r="E109" i="2"/>
  <c r="E134" i="2"/>
  <c r="E166" i="1"/>
  <c r="F166" i="1" s="1"/>
  <c r="G166" i="1" s="1"/>
  <c r="J166" i="1" s="1"/>
  <c r="E70" i="1"/>
  <c r="F70" i="1" s="1"/>
  <c r="G70" i="1" s="1"/>
  <c r="I70" i="1" s="1"/>
  <c r="E25" i="1"/>
  <c r="F25" i="1" s="1"/>
  <c r="G25" i="1" s="1"/>
  <c r="H25" i="1" s="1"/>
  <c r="E99" i="1"/>
  <c r="F99" i="1" s="1"/>
  <c r="G99" i="1" s="1"/>
  <c r="I99" i="1" s="1"/>
  <c r="E228" i="1"/>
  <c r="F228" i="1" s="1"/>
  <c r="E100" i="2"/>
  <c r="E31" i="2"/>
  <c r="E23" i="2"/>
  <c r="E48" i="2"/>
  <c r="E143" i="1"/>
  <c r="E177" i="2" s="1"/>
  <c r="E189" i="1"/>
  <c r="E35" i="1"/>
  <c r="F35" i="1" s="1"/>
  <c r="G35" i="1" s="1"/>
  <c r="H35" i="1" s="1"/>
  <c r="E49" i="1"/>
  <c r="E55" i="1"/>
  <c r="F55" i="1" s="1"/>
  <c r="G55" i="1" s="1"/>
  <c r="H55" i="1" s="1"/>
  <c r="E196" i="1"/>
  <c r="E90" i="1"/>
  <c r="E62" i="2"/>
  <c r="E87" i="2"/>
  <c r="E92" i="2"/>
  <c r="E202" i="1"/>
  <c r="F202" i="1" s="1"/>
  <c r="G202" i="1" s="1"/>
  <c r="K202" i="1" s="1"/>
  <c r="E172" i="1"/>
  <c r="F172" i="1" s="1"/>
  <c r="G172" i="1" s="1"/>
  <c r="J172" i="1" s="1"/>
  <c r="E24" i="1"/>
  <c r="F24" i="1" s="1"/>
  <c r="G24" i="1" s="1"/>
  <c r="H24" i="1" s="1"/>
  <c r="E123" i="1"/>
  <c r="F123" i="1" s="1"/>
  <c r="G123" i="1" s="1"/>
  <c r="I123" i="1" s="1"/>
  <c r="E201" i="1"/>
  <c r="F201" i="1" s="1"/>
  <c r="G201" i="1" s="1"/>
  <c r="K201" i="1" s="1"/>
  <c r="E169" i="1"/>
  <c r="E21" i="1"/>
  <c r="F21" i="1" s="1"/>
  <c r="G21" i="1" s="1"/>
  <c r="H21" i="1" s="1"/>
  <c r="E79" i="1"/>
  <c r="E229" i="1"/>
  <c r="F229" i="1" s="1"/>
  <c r="G229" i="1" s="1"/>
  <c r="K229" i="1" s="1"/>
  <c r="F187" i="1"/>
  <c r="G187" i="1" s="1"/>
  <c r="I187" i="1" s="1"/>
  <c r="E12" i="2"/>
  <c r="E183" i="2"/>
  <c r="E77" i="2"/>
  <c r="F27" i="1"/>
  <c r="G27" i="1" s="1"/>
  <c r="H27" i="1" s="1"/>
  <c r="F197" i="1"/>
  <c r="G197" i="1" s="1"/>
  <c r="J197" i="1" s="1"/>
  <c r="F184" i="1"/>
  <c r="G184" i="1" s="1"/>
  <c r="J184" i="1" s="1"/>
  <c r="F157" i="1"/>
  <c r="G157" i="1" s="1"/>
  <c r="I157" i="1" s="1"/>
  <c r="E192" i="2"/>
  <c r="E36" i="2"/>
  <c r="F52" i="1"/>
  <c r="G52" i="1" s="1"/>
  <c r="H52" i="1" s="1"/>
  <c r="F110" i="1"/>
  <c r="G110" i="1" s="1"/>
  <c r="I110" i="1" s="1"/>
  <c r="F180" i="1"/>
  <c r="G180" i="1" s="1"/>
  <c r="I180" i="1" s="1"/>
  <c r="E13" i="2"/>
  <c r="E65" i="2"/>
  <c r="E16" i="2"/>
  <c r="F71" i="1"/>
  <c r="G71" i="1" s="1"/>
  <c r="I71" i="1" s="1"/>
  <c r="E21" i="2"/>
  <c r="E55" i="2"/>
  <c r="F121" i="1"/>
  <c r="G121" i="1" s="1"/>
  <c r="I121" i="1" s="1"/>
  <c r="E166" i="2"/>
  <c r="E57" i="2"/>
  <c r="F153" i="1"/>
  <c r="G153" i="1" s="1"/>
  <c r="I153" i="1" s="1"/>
  <c r="E61" i="2"/>
  <c r="E28" i="2"/>
  <c r="F175" i="1"/>
  <c r="G175" i="1" s="1"/>
  <c r="I175" i="1" s="1"/>
  <c r="E99" i="2"/>
  <c r="E137" i="2"/>
  <c r="E159" i="2"/>
  <c r="F186" i="1"/>
  <c r="G186" i="1" s="1"/>
  <c r="I186" i="1" s="1"/>
  <c r="E120" i="2"/>
  <c r="E188" i="2"/>
  <c r="E54" i="2"/>
  <c r="E118" i="2"/>
  <c r="E124" i="2"/>
  <c r="F143" i="1"/>
  <c r="G143" i="1" s="1"/>
  <c r="I143" i="1" s="1"/>
  <c r="E88" i="2"/>
  <c r="E34" i="2"/>
  <c r="E143" i="2"/>
  <c r="E33" i="2"/>
  <c r="F44" i="1"/>
  <c r="G44" i="1" s="1"/>
  <c r="H44" i="1" s="1"/>
  <c r="F88" i="1"/>
  <c r="G88" i="1" s="1"/>
  <c r="I88" i="1" s="1"/>
  <c r="E76" i="2"/>
  <c r="F64" i="1"/>
  <c r="G64" i="1" s="1"/>
  <c r="J64" i="1" s="1"/>
  <c r="E52" i="2"/>
  <c r="F41" i="1"/>
  <c r="G41" i="1" s="1"/>
  <c r="H41" i="1" s="1"/>
  <c r="E30" i="2"/>
  <c r="F49" i="1"/>
  <c r="G49" i="1" s="1"/>
  <c r="H49" i="1" s="1"/>
  <c r="E38" i="2"/>
  <c r="F149" i="1"/>
  <c r="G149" i="1" s="1"/>
  <c r="I149" i="1" s="1"/>
  <c r="E175" i="2"/>
  <c r="F106" i="1"/>
  <c r="G106" i="1" s="1"/>
  <c r="I106" i="1" s="1"/>
  <c r="E94" i="2"/>
  <c r="F212" i="1"/>
  <c r="G212" i="1" s="1"/>
  <c r="J212" i="1" s="1"/>
  <c r="E171" i="2"/>
  <c r="F129" i="1"/>
  <c r="G129" i="1" s="1"/>
  <c r="I129" i="1" s="1"/>
  <c r="E115" i="2"/>
  <c r="E27" i="2"/>
  <c r="F38" i="1"/>
  <c r="G38" i="1" s="1"/>
  <c r="H38" i="1" s="1"/>
  <c r="F207" i="1"/>
  <c r="G207" i="1" s="1"/>
  <c r="K207" i="1" s="1"/>
  <c r="E127" i="2"/>
  <c r="F140" i="1"/>
  <c r="G140" i="1" s="1"/>
  <c r="I140" i="1" s="1"/>
  <c r="F54" i="1"/>
  <c r="G54" i="1" s="1"/>
  <c r="H54" i="1" s="1"/>
  <c r="E43" i="2"/>
  <c r="E197" i="2"/>
  <c r="F76" i="1"/>
  <c r="G76" i="1" s="1"/>
  <c r="I76" i="1" s="1"/>
  <c r="F108" i="1"/>
  <c r="G108" i="1" s="1"/>
  <c r="J108" i="1" s="1"/>
  <c r="E95" i="2"/>
  <c r="F56" i="1"/>
  <c r="G56" i="1" s="1"/>
  <c r="H56" i="1" s="1"/>
  <c r="E45" i="2"/>
  <c r="E91" i="2"/>
  <c r="F120" i="1"/>
  <c r="G120" i="1" s="1"/>
  <c r="K120" i="1" s="1"/>
  <c r="E176" i="2"/>
  <c r="E49" i="2"/>
  <c r="E35" i="2"/>
  <c r="F46" i="1"/>
  <c r="G46" i="1" s="1"/>
  <c r="H46" i="1" s="1"/>
  <c r="E125" i="2"/>
  <c r="F182" i="1"/>
  <c r="G182" i="1" s="1"/>
  <c r="J182" i="1" s="1"/>
  <c r="E20" i="2"/>
  <c r="E199" i="2"/>
  <c r="F198" i="1"/>
  <c r="G198" i="1" s="1"/>
  <c r="K198" i="1" s="1"/>
  <c r="E128" i="2"/>
  <c r="E135" i="2"/>
  <c r="F51" i="1"/>
  <c r="G51" i="1" s="1"/>
  <c r="H51" i="1" s="1"/>
  <c r="E40" i="2"/>
  <c r="E178" i="2"/>
  <c r="E26" i="2"/>
  <c r="E44" i="2"/>
  <c r="E50" i="2"/>
  <c r="E112" i="2"/>
  <c r="E150" i="2"/>
  <c r="F170" i="1"/>
  <c r="G170" i="1" s="1"/>
  <c r="J170" i="1" s="1"/>
  <c r="E24" i="2"/>
  <c r="E148" i="2"/>
  <c r="E161" i="1"/>
  <c r="E142" i="1"/>
  <c r="F142" i="1" s="1"/>
  <c r="G142" i="1" s="1"/>
  <c r="I142" i="1" s="1"/>
  <c r="E134" i="1"/>
  <c r="F134" i="1" s="1"/>
  <c r="G134" i="1" s="1"/>
  <c r="I134" i="1" s="1"/>
  <c r="E105" i="1"/>
  <c r="E119" i="1"/>
  <c r="E91" i="1"/>
  <c r="F91" i="1" s="1"/>
  <c r="G91" i="1" s="1"/>
  <c r="I91" i="1" s="1"/>
  <c r="E84" i="1"/>
  <c r="F84" i="1" s="1"/>
  <c r="G84" i="1" s="1"/>
  <c r="I84" i="1" s="1"/>
  <c r="E223" i="1"/>
  <c r="F223" i="1" s="1"/>
  <c r="G223" i="1" s="1"/>
  <c r="K223" i="1" s="1"/>
  <c r="E211" i="1"/>
  <c r="F211" i="1" s="1"/>
  <c r="G211" i="1" s="1"/>
  <c r="J211" i="1" s="1"/>
  <c r="E225" i="1"/>
  <c r="F225" i="1" s="1"/>
  <c r="G225" i="1" s="1"/>
  <c r="K225" i="1" s="1"/>
  <c r="E219" i="1"/>
  <c r="F219" i="1" s="1"/>
  <c r="G219" i="1" s="1"/>
  <c r="K219" i="1" s="1"/>
  <c r="E210" i="1"/>
  <c r="E231" i="1"/>
  <c r="F231" i="1" s="1"/>
  <c r="G231" i="1" s="1"/>
  <c r="K231" i="1" s="1"/>
  <c r="E226" i="1"/>
  <c r="F226" i="1" s="1"/>
  <c r="G226" i="1" s="1"/>
  <c r="K226" i="1" s="1"/>
  <c r="E68" i="1"/>
  <c r="F68" i="1" s="1"/>
  <c r="G68" i="1" s="1"/>
  <c r="I68" i="1" s="1"/>
  <c r="E148" i="1"/>
  <c r="F148" i="1" s="1"/>
  <c r="G148" i="1" s="1"/>
  <c r="I148" i="1" s="1"/>
  <c r="E136" i="1"/>
  <c r="F136" i="1" s="1"/>
  <c r="G136" i="1" s="1"/>
  <c r="I136" i="1" s="1"/>
  <c r="E95" i="1"/>
  <c r="F95" i="1" s="1"/>
  <c r="G95" i="1" s="1"/>
  <c r="I95" i="1" s="1"/>
  <c r="E114" i="1"/>
  <c r="E98" i="1"/>
  <c r="F98" i="1" s="1"/>
  <c r="G98" i="1" s="1"/>
  <c r="I98" i="1" s="1"/>
  <c r="E87" i="1"/>
  <c r="F87" i="1" s="1"/>
  <c r="G87" i="1" s="1"/>
  <c r="I87" i="1" s="1"/>
  <c r="E218" i="1"/>
  <c r="E206" i="1"/>
  <c r="G227" i="1"/>
  <c r="K227" i="1" s="1"/>
  <c r="E128" i="1"/>
  <c r="F128" i="1" s="1"/>
  <c r="G128" i="1" s="1"/>
  <c r="I128" i="1" s="1"/>
  <c r="E92" i="1"/>
  <c r="E75" i="1"/>
  <c r="F75" i="1" s="1"/>
  <c r="G75" i="1" s="1"/>
  <c r="I75" i="1" s="1"/>
  <c r="E220" i="1"/>
  <c r="F220" i="1" s="1"/>
  <c r="G220" i="1" s="1"/>
  <c r="K220" i="1" s="1"/>
  <c r="E224" i="1"/>
  <c r="F224" i="1" s="1"/>
  <c r="G224" i="1" s="1"/>
  <c r="K224" i="1" s="1"/>
  <c r="G230" i="1"/>
  <c r="K230" i="1" s="1"/>
  <c r="E162" i="1"/>
  <c r="E147" i="1"/>
  <c r="F147" i="1" s="1"/>
  <c r="G147" i="1" s="1"/>
  <c r="I147" i="1" s="1"/>
  <c r="E135" i="1"/>
  <c r="F135" i="1" s="1"/>
  <c r="G135" i="1" s="1"/>
  <c r="I135" i="1" s="1"/>
  <c r="E115" i="1"/>
  <c r="F115" i="1" s="1"/>
  <c r="G115" i="1" s="1"/>
  <c r="I115" i="1" s="1"/>
  <c r="E109" i="1"/>
  <c r="F109" i="1" s="1"/>
  <c r="G109" i="1" s="1"/>
  <c r="I109" i="1" s="1"/>
  <c r="E97" i="1"/>
  <c r="F97" i="1" s="1"/>
  <c r="G97" i="1" s="1"/>
  <c r="I97" i="1" s="1"/>
  <c r="E85" i="1"/>
  <c r="F85" i="1" s="1"/>
  <c r="G85" i="1" s="1"/>
  <c r="I85" i="1" s="1"/>
  <c r="E214" i="1"/>
  <c r="E227" i="1"/>
  <c r="F227" i="1" s="1"/>
  <c r="E127" i="1"/>
  <c r="F127" i="1" s="1"/>
  <c r="G127" i="1" s="1"/>
  <c r="I127" i="1" s="1"/>
  <c r="E163" i="1"/>
  <c r="F163" i="1" s="1"/>
  <c r="G163" i="1" s="1"/>
  <c r="I163" i="1" s="1"/>
  <c r="G228" i="1"/>
  <c r="K228" i="1" s="1"/>
  <c r="F169" i="1" l="1"/>
  <c r="G169" i="1" s="1"/>
  <c r="J169" i="1" s="1"/>
  <c r="E149" i="2"/>
  <c r="F196" i="1"/>
  <c r="G196" i="1" s="1"/>
  <c r="K196" i="1" s="1"/>
  <c r="E198" i="2"/>
  <c r="F50" i="1"/>
  <c r="G50" i="1" s="1"/>
  <c r="H50" i="1" s="1"/>
  <c r="E39" i="2"/>
  <c r="E157" i="2"/>
  <c r="F43" i="1"/>
  <c r="G43" i="1" s="1"/>
  <c r="H43" i="1" s="1"/>
  <c r="E32" i="2"/>
  <c r="E145" i="2"/>
  <c r="E25" i="2"/>
  <c r="F36" i="1"/>
  <c r="G36" i="1" s="1"/>
  <c r="H36" i="1" s="1"/>
  <c r="F146" i="1"/>
  <c r="G146" i="1" s="1"/>
  <c r="I146" i="1" s="1"/>
  <c r="F53" i="1"/>
  <c r="G53" i="1" s="1"/>
  <c r="H53" i="1" s="1"/>
  <c r="E42" i="2"/>
  <c r="E73" i="2"/>
  <c r="F79" i="1"/>
  <c r="G79" i="1" s="1"/>
  <c r="I79" i="1" s="1"/>
  <c r="E67" i="2"/>
  <c r="E193" i="2"/>
  <c r="F189" i="1"/>
  <c r="G189" i="1" s="1"/>
  <c r="I189" i="1" s="1"/>
  <c r="F29" i="1"/>
  <c r="G29" i="1" s="1"/>
  <c r="H29" i="1" s="1"/>
  <c r="E19" i="2"/>
  <c r="E11" i="2"/>
  <c r="F90" i="1"/>
  <c r="G90" i="1" s="1"/>
  <c r="I90" i="1" s="1"/>
  <c r="E78" i="2"/>
  <c r="F96" i="1"/>
  <c r="G96" i="1" s="1"/>
  <c r="I96" i="1" s="1"/>
  <c r="E84" i="2"/>
  <c r="E58" i="2"/>
  <c r="E114" i="2"/>
  <c r="E96" i="2"/>
  <c r="E79" i="2"/>
  <c r="E63" i="2"/>
  <c r="E123" i="2"/>
  <c r="E113" i="2"/>
  <c r="E85" i="2"/>
  <c r="F161" i="1"/>
  <c r="G161" i="1" s="1"/>
  <c r="I161" i="1" s="1"/>
  <c r="E140" i="2"/>
  <c r="F162" i="1"/>
  <c r="G162" i="1" s="1"/>
  <c r="I162" i="1" s="1"/>
  <c r="E141" i="2"/>
  <c r="F206" i="1"/>
  <c r="G206" i="1" s="1"/>
  <c r="K206" i="1" s="1"/>
  <c r="E168" i="2"/>
  <c r="E170" i="2"/>
  <c r="E56" i="2"/>
  <c r="E130" i="2"/>
  <c r="E75" i="2"/>
  <c r="F214" i="1"/>
  <c r="G214" i="1" s="1"/>
  <c r="K214" i="1" s="1"/>
  <c r="E173" i="2"/>
  <c r="F218" i="1"/>
  <c r="G218" i="1" s="1"/>
  <c r="K218" i="1" s="1"/>
  <c r="E204" i="2"/>
  <c r="E131" i="2"/>
  <c r="E129" i="2"/>
  <c r="E83" i="2"/>
  <c r="E102" i="2"/>
  <c r="F119" i="1"/>
  <c r="G119" i="1" s="1"/>
  <c r="I119" i="1" s="1"/>
  <c r="E106" i="2"/>
  <c r="E86" i="2"/>
  <c r="F114" i="1"/>
  <c r="G114" i="1" s="1"/>
  <c r="I114" i="1" s="1"/>
  <c r="E101" i="2"/>
  <c r="F210" i="1"/>
  <c r="G210" i="1" s="1"/>
  <c r="K210" i="1" s="1"/>
  <c r="E169" i="2"/>
  <c r="F105" i="1"/>
  <c r="G105" i="1" s="1"/>
  <c r="E93" i="2"/>
  <c r="E72" i="2"/>
  <c r="F92" i="1"/>
  <c r="G92" i="1" s="1"/>
  <c r="J92" i="1" s="1"/>
  <c r="E80" i="2"/>
  <c r="E142" i="2"/>
  <c r="E122" i="2"/>
  <c r="E121" i="2"/>
  <c r="C12" i="1"/>
  <c r="C11" i="1"/>
  <c r="O232" i="1" l="1"/>
  <c r="O229" i="1"/>
  <c r="C16" i="1"/>
  <c r="D18" i="1" s="1"/>
  <c r="O36" i="1"/>
  <c r="O25" i="1"/>
  <c r="O188" i="1"/>
  <c r="O214" i="1"/>
  <c r="O114" i="1"/>
  <c r="O58" i="1"/>
  <c r="O89" i="1"/>
  <c r="O202" i="1"/>
  <c r="O138" i="1"/>
  <c r="O51" i="1"/>
  <c r="O179" i="1"/>
  <c r="O172" i="1"/>
  <c r="O210" i="1"/>
  <c r="O120" i="1"/>
  <c r="O104" i="1"/>
  <c r="O106" i="1"/>
  <c r="O94" i="1"/>
  <c r="O65" i="1"/>
  <c r="O213" i="1"/>
  <c r="O105" i="1"/>
  <c r="O158" i="1"/>
  <c r="O178" i="1"/>
  <c r="O101" i="1"/>
  <c r="O151" i="1"/>
  <c r="O88" i="1"/>
  <c r="O90" i="1"/>
  <c r="O72" i="1"/>
  <c r="O66" i="1"/>
  <c r="O33" i="1"/>
  <c r="O82" i="1"/>
  <c r="O24" i="1"/>
  <c r="C15" i="1"/>
  <c r="O137" i="1"/>
  <c r="O152" i="1"/>
  <c r="O155" i="1"/>
  <c r="O148" i="1"/>
  <c r="O187" i="1"/>
  <c r="O147" i="1"/>
  <c r="O157" i="1"/>
  <c r="O57" i="1"/>
  <c r="O192" i="1"/>
  <c r="O208" i="1"/>
  <c r="O121" i="1"/>
  <c r="O183" i="1"/>
  <c r="O117" i="1"/>
  <c r="O204" i="1"/>
  <c r="O175" i="1"/>
  <c r="O77" i="1"/>
  <c r="O91" i="1"/>
  <c r="O35" i="1"/>
  <c r="O203" i="1"/>
  <c r="O160" i="1"/>
  <c r="O113" i="1"/>
  <c r="O231" i="1"/>
  <c r="O52" i="1"/>
  <c r="O199" i="1"/>
  <c r="O111" i="1"/>
  <c r="O128" i="1"/>
  <c r="O116" i="1"/>
  <c r="O168" i="1"/>
  <c r="O127" i="1"/>
  <c r="O40" i="1"/>
  <c r="O142" i="1"/>
  <c r="O185" i="1"/>
  <c r="O136" i="1"/>
  <c r="O190" i="1"/>
  <c r="O149" i="1"/>
  <c r="O126" i="1"/>
  <c r="O153" i="1"/>
  <c r="O162" i="1"/>
  <c r="O43" i="1"/>
  <c r="O189" i="1"/>
  <c r="O207" i="1"/>
  <c r="O27" i="1"/>
  <c r="O140" i="1"/>
  <c r="O34" i="1"/>
  <c r="O87" i="1"/>
  <c r="O218" i="1"/>
  <c r="O141" i="1"/>
  <c r="O221" i="1"/>
  <c r="O76" i="1"/>
  <c r="O71" i="1"/>
  <c r="O206" i="1"/>
  <c r="O37" i="1"/>
  <c r="O196" i="1"/>
  <c r="O97" i="1"/>
  <c r="O170" i="1"/>
  <c r="O150" i="1"/>
  <c r="O98" i="1"/>
  <c r="O130" i="1"/>
  <c r="O45" i="1"/>
  <c r="O74" i="1"/>
  <c r="O161" i="1"/>
  <c r="O112" i="1"/>
  <c r="O223" i="1"/>
  <c r="O41" i="1"/>
  <c r="O80" i="1"/>
  <c r="O135" i="1"/>
  <c r="O93" i="1"/>
  <c r="O46" i="1"/>
  <c r="O171" i="1"/>
  <c r="O197" i="1"/>
  <c r="O193" i="1"/>
  <c r="O165" i="1"/>
  <c r="O194" i="1"/>
  <c r="O184" i="1"/>
  <c r="O125" i="1"/>
  <c r="O81" i="1"/>
  <c r="O63" i="1"/>
  <c r="O48" i="1"/>
  <c r="O30" i="1"/>
  <c r="O166" i="1"/>
  <c r="O159" i="1"/>
  <c r="O201" i="1"/>
  <c r="O42" i="1"/>
  <c r="O83" i="1"/>
  <c r="O209" i="1"/>
  <c r="O224" i="1"/>
  <c r="O54" i="1"/>
  <c r="O44" i="1"/>
  <c r="O47" i="1"/>
  <c r="O123" i="1"/>
  <c r="O146" i="1"/>
  <c r="O182" i="1"/>
  <c r="O29" i="1"/>
  <c r="O92" i="1"/>
  <c r="O55" i="1"/>
  <c r="O67" i="1"/>
  <c r="O156" i="1"/>
  <c r="O212" i="1"/>
  <c r="O174" i="1"/>
  <c r="O222" i="1"/>
  <c r="O96" i="1"/>
  <c r="O198" i="1"/>
  <c r="O143" i="1"/>
  <c r="O186" i="1"/>
  <c r="O181" i="1"/>
  <c r="O173" i="1"/>
  <c r="O110" i="1"/>
  <c r="O225" i="1"/>
  <c r="O176" i="1"/>
  <c r="O107" i="1"/>
  <c r="O60" i="1"/>
  <c r="O211" i="1"/>
  <c r="O200" i="1"/>
  <c r="O108" i="1"/>
  <c r="O69" i="1"/>
  <c r="O79" i="1"/>
  <c r="O154" i="1"/>
  <c r="O195" i="1"/>
  <c r="O38" i="1"/>
  <c r="O78" i="1"/>
  <c r="O59" i="1"/>
  <c r="O115" i="1"/>
  <c r="O131" i="1"/>
  <c r="O132" i="1"/>
  <c r="O73" i="1"/>
  <c r="O139" i="1"/>
  <c r="O227" i="1"/>
  <c r="O119" i="1"/>
  <c r="O26" i="1"/>
  <c r="O167" i="1"/>
  <c r="O219" i="1"/>
  <c r="O102" i="1"/>
  <c r="O216" i="1"/>
  <c r="O64" i="1"/>
  <c r="O100" i="1"/>
  <c r="O85" i="1"/>
  <c r="O86" i="1"/>
  <c r="O62" i="1"/>
  <c r="O134" i="1"/>
  <c r="O49" i="1"/>
  <c r="O118" i="1"/>
  <c r="O28" i="1"/>
  <c r="O21" i="1"/>
  <c r="O133" i="1"/>
  <c r="O75" i="1"/>
  <c r="O177" i="1"/>
  <c r="O70" i="1"/>
  <c r="O230" i="1"/>
  <c r="O31" i="1"/>
  <c r="O103" i="1"/>
  <c r="O191" i="1"/>
  <c r="O228" i="1"/>
  <c r="O109" i="1"/>
  <c r="O56" i="1"/>
  <c r="O129" i="1"/>
  <c r="O220" i="1"/>
  <c r="O22" i="1"/>
  <c r="O163" i="1"/>
  <c r="O145" i="1"/>
  <c r="O205" i="1"/>
  <c r="O217" i="1"/>
  <c r="O39" i="1"/>
  <c r="O68" i="1"/>
  <c r="O144" i="1"/>
  <c r="O84" i="1"/>
  <c r="O23" i="1"/>
  <c r="O215" i="1"/>
  <c r="O226" i="1"/>
  <c r="O180" i="1"/>
  <c r="O61" i="1"/>
  <c r="O95" i="1"/>
  <c r="O122" i="1"/>
  <c r="O50" i="1"/>
  <c r="O99" i="1"/>
  <c r="O124" i="1"/>
  <c r="O32" i="1"/>
  <c r="O53" i="1"/>
  <c r="O164" i="1"/>
  <c r="O169" i="1"/>
  <c r="I105" i="1"/>
  <c r="F18" i="1" l="1"/>
  <c r="F19" i="1" s="1"/>
  <c r="C18" i="1"/>
</calcChain>
</file>

<file path=xl/sharedStrings.xml><?xml version="1.0" encoding="utf-8"?>
<sst xmlns="http://schemas.openxmlformats.org/spreadsheetml/2006/main" count="1740" uniqueCount="709">
  <si>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</si>
  <si>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</si>
  <si>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</si>
  <si>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</si>
  <si>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</si>
  <si>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</si>
  <si>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</si>
  <si>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</si>
  <si>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</si>
  <si>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</si>
  <si>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</si>
  <si>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</si>
  <si>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</si>
  <si>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</si>
  <si>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</si>
  <si>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</si>
  <si>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</si>
  <si>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</si>
  <si>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</si>
  <si>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</si>
  <si>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</si>
  <si>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</si>
  <si>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</si>
  <si>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</si>
  <si>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</si>
  <si>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</si>
  <si>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</si>
  <si>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</si>
  <si>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</si>
  <si>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</si>
  <si>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EA/SD:</t>
  </si>
  <si>
    <t>H.Bauernfeind VB 7.72</t>
  </si>
  <si>
    <t>W.Strohmeier VB 5.8</t>
  </si>
  <si>
    <t>T.G.Nikulina BTAD 35.48</t>
  </si>
  <si>
    <t>T.T.Gough JBAA 85.445</t>
  </si>
  <si>
    <t>D.E.Beesley JBAA 85.445</t>
  </si>
  <si>
    <t>JAAVSO 7,28</t>
  </si>
  <si>
    <t>JAAVS0 7,28</t>
  </si>
  <si>
    <t>AAVSO 2</t>
  </si>
  <si>
    <t>BBSAG Bull.46</t>
  </si>
  <si>
    <t>BAAVSS 61,14</t>
  </si>
  <si>
    <t>BRNO 27</t>
  </si>
  <si>
    <t>BAAVSS 64,21</t>
  </si>
  <si>
    <t>BAAVSS 67,7</t>
  </si>
  <si>
    <t>BAAVSS 70</t>
  </si>
  <si>
    <t>BRNO 30</t>
  </si>
  <si>
    <t>BAV-M 56</t>
  </si>
  <si>
    <t>BRNO 31</t>
  </si>
  <si>
    <t>BBSAG Bull.113</t>
  </si>
  <si>
    <t>M.Vetrovcova BRNO 32</t>
  </si>
  <si>
    <t>P.Sobotka BRNO 32</t>
  </si>
  <si>
    <t>M.Rottenborn BRNO 32</t>
  </si>
  <si>
    <t>J.Minar BRNO 32</t>
  </si>
  <si>
    <t>M.Netolicky BRNO 32</t>
  </si>
  <si>
    <t>A.Dedoch BBS 113</t>
  </si>
  <si>
    <t>J.Cechal BRNO 32</t>
  </si>
  <si>
    <t>R.Polloczek BRNO 32</t>
  </si>
  <si>
    <t>IBVS 5592</t>
  </si>
  <si>
    <t>Krajci</t>
  </si>
  <si>
    <t>BH Dra / GSC 3927-1605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</si>
  <si>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</si>
  <si>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</si>
  <si>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</si>
  <si>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</si>
  <si>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</si>
  <si>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</si>
  <si>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</si>
  <si>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</si>
  <si>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</si>
  <si>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0060</t>
  </si>
  <si>
    <t>vis</t>
  </si>
  <si>
    <t>OEJV 0074</t>
  </si>
  <si>
    <t>I</t>
  </si>
  <si>
    <t>OEJV 0094</t>
  </si>
  <si>
    <t>IBVS 5938</t>
  </si>
  <si>
    <t>Add cycle</t>
  </si>
  <si>
    <t>Old Cycle</t>
  </si>
  <si>
    <t>IBVS 0504</t>
  </si>
  <si>
    <t>pg</t>
  </si>
  <si>
    <t>PE</t>
  </si>
  <si>
    <t>JAVSO..36..186</t>
  </si>
  <si>
    <t>JAVSO..37...44</t>
  </si>
  <si>
    <t>2013JAVSO..41..122</t>
  </si>
  <si>
    <t>OEJV 0160</t>
  </si>
  <si>
    <t>IBVS 6084</t>
  </si>
  <si>
    <t>IBVS 6114</t>
  </si>
  <si>
    <t>II</t>
  </si>
  <si>
    <t>IBVS 6118</t>
  </si>
  <si>
    <t>IBVS 6149</t>
  </si>
  <si>
    <t>OEJV 0165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</si>
  <si>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</si>
  <si>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</si>
  <si>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</si>
  <si>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</si>
  <si>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</si>
  <si>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</si>
  <si>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</si>
  <si>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</si>
  <si>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</si>
  <si>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</si>
  <si>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</si>
  <si>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2416860.927 </t>
  </si>
  <si>
    <t> 15.01.1905 10:14 </t>
  </si>
  <si>
    <t> 0.017 </t>
  </si>
  <si>
    <t>P </t>
  </si>
  <si>
    <t> H.Bauernfeind </t>
  </si>
  <si>
    <t> VB 7.72 </t>
  </si>
  <si>
    <t>2417318.841 </t>
  </si>
  <si>
    <t> 18.04.1906 08:11 </t>
  </si>
  <si>
    <t> -0.013 </t>
  </si>
  <si>
    <t>2418185.675 </t>
  </si>
  <si>
    <t> 01.09.1908 04:12 </t>
  </si>
  <si>
    <t> -0.002 </t>
  </si>
  <si>
    <t>2419310.526 </t>
  </si>
  <si>
    <t> 01.10.1911 00:37 </t>
  </si>
  <si>
    <t> -0.021 </t>
  </si>
  <si>
    <t>2420384.530 </t>
  </si>
  <si>
    <t> 09.09.1914 00:43 </t>
  </si>
  <si>
    <t> -0.005 </t>
  </si>
  <si>
    <t>2420549.922 </t>
  </si>
  <si>
    <t> 21.02.1915 10:07 </t>
  </si>
  <si>
    <t> 0.018 </t>
  </si>
  <si>
    <t>2421336.744 </t>
  </si>
  <si>
    <t> 18.04.1917 05:51 </t>
  </si>
  <si>
    <t> -0.024 </t>
  </si>
  <si>
    <t>2421467.546 </t>
  </si>
  <si>
    <t> 27.08.1917 01:06 </t>
  </si>
  <si>
    <t> -0.064 </t>
  </si>
  <si>
    <t>2422072.773 </t>
  </si>
  <si>
    <t> 24.04.1919 06:33 </t>
  </si>
  <si>
    <t> 0.023 </t>
  </si>
  <si>
    <t>2422968.610 </t>
  </si>
  <si>
    <t> 06.10.1921 02:38 </t>
  </si>
  <si>
    <t> -0.039 </t>
  </si>
  <si>
    <t>2425774.465 </t>
  </si>
  <si>
    <t> 11.06.1929 23:09 </t>
  </si>
  <si>
    <t> -0.000 </t>
  </si>
  <si>
    <t> W.Strohmeier </t>
  </si>
  <si>
    <t> VB 5.8 </t>
  </si>
  <si>
    <t>2425801.731 </t>
  </si>
  <si>
    <t> 09.07.1929 05:32 </t>
  </si>
  <si>
    <t> 0.007 </t>
  </si>
  <si>
    <t>2425903.499 </t>
  </si>
  <si>
    <t> 18.10.1929 23:58 </t>
  </si>
  <si>
    <t> 0.010 </t>
  </si>
  <si>
    <t>2426170.638 </t>
  </si>
  <si>
    <t> 13.07.1930 03:18 </t>
  </si>
  <si>
    <t> 0.015 </t>
  </si>
  <si>
    <t>2426181.607 </t>
  </si>
  <si>
    <t> 24.07.1930 02:34 </t>
  </si>
  <si>
    <t> 0.081 </t>
  </si>
  <si>
    <t>2426261.493 </t>
  </si>
  <si>
    <t> 11.10.1930 23:49 </t>
  </si>
  <si>
    <t> 0.008 </t>
  </si>
  <si>
    <t>2426439.610 </t>
  </si>
  <si>
    <t> 08.04.1931 02:38 </t>
  </si>
  <si>
    <t> 0.036 </t>
  </si>
  <si>
    <t>2426630.380 </t>
  </si>
  <si>
    <t> 15.10.1931 21:07 </t>
  </si>
  <si>
    <t> -0.004 </t>
  </si>
  <si>
    <t>2427624.402 </t>
  </si>
  <si>
    <t> 05.07.1934 21:38 </t>
  </si>
  <si>
    <t> -0.012 </t>
  </si>
  <si>
    <t>2427938.769 </t>
  </si>
  <si>
    <t> 16.05.1935 06:27 </t>
  </si>
  <si>
    <t> -0.027 </t>
  </si>
  <si>
    <t>2427982.433 </t>
  </si>
  <si>
    <t> 28.06.1935 22:23 </t>
  </si>
  <si>
    <t>2428438.510 </t>
  </si>
  <si>
    <t> 27.09.1936 00:14 </t>
  </si>
  <si>
    <t>2428438.525 </t>
  </si>
  <si>
    <t> 27.09.1936 00:36 </t>
  </si>
  <si>
    <t>2428460.315 </t>
  </si>
  <si>
    <t> 18.10.1936 19:33 </t>
  </si>
  <si>
    <t> -0.029 </t>
  </si>
  <si>
    <t>2428727.496 </t>
  </si>
  <si>
    <t> 12.07.1937 23:54 </t>
  </si>
  <si>
    <t>2428796.553 </t>
  </si>
  <si>
    <t> 20.09.1937 01:16 </t>
  </si>
  <si>
    <t> 0.020 </t>
  </si>
  <si>
    <t>2428965.552 </t>
  </si>
  <si>
    <t> 08.03.1938 01:14 </t>
  </si>
  <si>
    <t> 0.016 </t>
  </si>
  <si>
    <t>2429045.542 </t>
  </si>
  <si>
    <t> 27.05.1938 01:00 </t>
  </si>
  <si>
    <t> 0.048 </t>
  </si>
  <si>
    <t>2429052.772 </t>
  </si>
  <si>
    <t> 03.06.1938 06:31 </t>
  </si>
  <si>
    <t> 0.009 </t>
  </si>
  <si>
    <t>2429352.631 </t>
  </si>
  <si>
    <t> 30.03.1939 03:08 </t>
  </si>
  <si>
    <t>2429512.566 </t>
  </si>
  <si>
    <t> 06.09.1939 01:35 </t>
  </si>
  <si>
    <t> 0.041 </t>
  </si>
  <si>
    <t>2430504.711 </t>
  </si>
  <si>
    <t> 25.05.1942 05:03 </t>
  </si>
  <si>
    <t> -0.026 </t>
  </si>
  <si>
    <t>2431638.652 </t>
  </si>
  <si>
    <t> 02.07.1945 03:38 </t>
  </si>
  <si>
    <t> -0.042 </t>
  </si>
  <si>
    <t>2431987.663 </t>
  </si>
  <si>
    <t> 16.06.1946 03:54 </t>
  </si>
  <si>
    <t> 0.059 </t>
  </si>
  <si>
    <t>2432067.571 </t>
  </si>
  <si>
    <t> 04.09.1946 01:42 </t>
  </si>
  <si>
    <t>2432968.910 </t>
  </si>
  <si>
    <t> 21.02.1949 09:50 </t>
  </si>
  <si>
    <t>2433130.596 </t>
  </si>
  <si>
    <t> 02.08.1949 02:18 </t>
  </si>
  <si>
    <t> -0.051 </t>
  </si>
  <si>
    <t>2433488.583 </t>
  </si>
  <si>
    <t> 26.07.1950 01:59 </t>
  </si>
  <si>
    <t> -0.060 </t>
  </si>
  <si>
    <t>2433835.691 </t>
  </si>
  <si>
    <t> 08.07.1951 04:35 </t>
  </si>
  <si>
    <t> -0.044 </t>
  </si>
  <si>
    <t>2434291.847 </t>
  </si>
  <si>
    <t> 06.10.1952 08:19 </t>
  </si>
  <si>
    <t> -0.015 </t>
  </si>
  <si>
    <t> T.G.Nikulina </t>
  </si>
  <si>
    <t> BTAD 35.48 </t>
  </si>
  <si>
    <t>2440019.7882 </t>
  </si>
  <si>
    <t> 12.06.1968 06:55 </t>
  </si>
  <si>
    <t> -0.0100 </t>
  </si>
  <si>
    <t>E </t>
  </si>
  <si>
    <t>?</t>
  </si>
  <si>
    <t> E.W.Burke jr. </t>
  </si>
  <si>
    <t>IBVS 504 </t>
  </si>
  <si>
    <t>2440397.7989 </t>
  </si>
  <si>
    <t> 25.06.1969 07:10 </t>
  </si>
  <si>
    <t> 0.0151 </t>
  </si>
  <si>
    <t>2441927.880 </t>
  </si>
  <si>
    <t> 02.09.1973 09:07 </t>
  </si>
  <si>
    <t> -0.019 </t>
  </si>
  <si>
    <t>V </t>
  </si>
  <si>
    <t> T.T.Gough </t>
  </si>
  <si>
    <t> JBAA 85.445 </t>
  </si>
  <si>
    <t>2441936.970 </t>
  </si>
  <si>
    <t> 11.09.1973 11:16 </t>
  </si>
  <si>
    <t>2441938.805 </t>
  </si>
  <si>
    <t> 13.09.1973 07:19 </t>
  </si>
  <si>
    <t> 0.003 </t>
  </si>
  <si>
    <t>2442278.628 </t>
  </si>
  <si>
    <t> 19.08.1974 03:04 </t>
  </si>
  <si>
    <t> 0.002 </t>
  </si>
  <si>
    <t> D.E.Beesley </t>
  </si>
  <si>
    <t>2442309.529 </t>
  </si>
  <si>
    <t> 19.09.1974 00:41 </t>
  </si>
  <si>
    <t>2442576.662 </t>
  </si>
  <si>
    <t> 13.06.1975 03:53 </t>
  </si>
  <si>
    <t> M.Baldwin </t>
  </si>
  <si>
    <t> AVSJ 7.35 </t>
  </si>
  <si>
    <t>2442665.716 </t>
  </si>
  <si>
    <t> 10.09.1975 05:11 </t>
  </si>
  <si>
    <t>2443301.728 </t>
  </si>
  <si>
    <t> 07.06.1977 05:28 </t>
  </si>
  <si>
    <t> G.Samolyk </t>
  </si>
  <si>
    <t> AOEB 2 </t>
  </si>
  <si>
    <t>2443350.803 </t>
  </si>
  <si>
    <t> 26.07.1977 07:16 </t>
  </si>
  <si>
    <t>2443599.749 </t>
  </si>
  <si>
    <t> 01.04.1978 05:58 </t>
  </si>
  <si>
    <t> -0.009 </t>
  </si>
  <si>
    <t>2443630.657 </t>
  </si>
  <si>
    <t> 02.05.1978 03:46 </t>
  </si>
  <si>
    <t> 0.006 </t>
  </si>
  <si>
    <t>2443639.719 </t>
  </si>
  <si>
    <t> 11.05.1978 05:15 </t>
  </si>
  <si>
    <t> -0.018 </t>
  </si>
  <si>
    <t>2443659.736 </t>
  </si>
  <si>
    <t> 31.05.1978 05:39 </t>
  </si>
  <si>
    <t> D.Ruokonen </t>
  </si>
  <si>
    <t>2443670.631 </t>
  </si>
  <si>
    <t> 11.06.1978 03:08 </t>
  </si>
  <si>
    <t> 0.001 </t>
  </si>
  <si>
    <t>2443728.790 </t>
  </si>
  <si>
    <t> 08.08.1978 06:57 </t>
  </si>
  <si>
    <t>2444046.794 </t>
  </si>
  <si>
    <t> 22.06.1979 07:03 </t>
  </si>
  <si>
    <t>2444057.704 </t>
  </si>
  <si>
    <t> 03.07.1979 04:53 </t>
  </si>
  <si>
    <t>2444126.750 </t>
  </si>
  <si>
    <t> 10.09.1979 06:00 </t>
  </si>
  <si>
    <t> -0.007 </t>
  </si>
  <si>
    <t> M.Heifner </t>
  </si>
  <si>
    <t>2444130.361 </t>
  </si>
  <si>
    <t> 13.09.1979 20:39 </t>
  </si>
  <si>
    <t> -0.031 </t>
  </si>
  <si>
    <t> C.Pampaloni </t>
  </si>
  <si>
    <t> BBS 46 </t>
  </si>
  <si>
    <t>2444217.633 </t>
  </si>
  <si>
    <t> 10.12.1979 03:11 </t>
  </si>
  <si>
    <t> 0.014 </t>
  </si>
  <si>
    <t>2444444.769 </t>
  </si>
  <si>
    <t> 24.07.1980 06:27 </t>
  </si>
  <si>
    <t> G.Hanson </t>
  </si>
  <si>
    <t>2444484.745 </t>
  </si>
  <si>
    <t> 02.09.1980 05:52 </t>
  </si>
  <si>
    <t> -0.008 </t>
  </si>
  <si>
    <t>2444704.651 </t>
  </si>
  <si>
    <t> 10.04.1981 03:37 </t>
  </si>
  <si>
    <t> 0.012 </t>
  </si>
  <si>
    <t>2444753.693 </t>
  </si>
  <si>
    <t> 29.05.1981 04:37 </t>
  </si>
  <si>
    <t>2444853.644 </t>
  </si>
  <si>
    <t> 06.09.1981 03:27 </t>
  </si>
  <si>
    <t>2445131.680 </t>
  </si>
  <si>
    <t> 11.06.1982 04:19 </t>
  </si>
  <si>
    <t> -0.010 </t>
  </si>
  <si>
    <t>2445291.622 </t>
  </si>
  <si>
    <t> 18.11.1982 02:55 </t>
  </si>
  <si>
    <t>2445980.352 </t>
  </si>
  <si>
    <t> 06.10.1984 20:26 </t>
  </si>
  <si>
    <t> 0.011 </t>
  </si>
  <si>
    <t> M.D.Taylor </t>
  </si>
  <si>
    <t> VSSC 61.18 </t>
  </si>
  <si>
    <t>2446007.587 </t>
  </si>
  <si>
    <t> 03.11.1984 02:05 </t>
  </si>
  <si>
    <t>2446027.589 </t>
  </si>
  <si>
    <t> 23.11.1984 02:08 </t>
  </si>
  <si>
    <t> 0.000 </t>
  </si>
  <si>
    <t>2446167.515 </t>
  </si>
  <si>
    <t> 12.04.1985 00:21 </t>
  </si>
  <si>
    <t> -0.001 </t>
  </si>
  <si>
    <t> J.Silhan </t>
  </si>
  <si>
    <t> BRNO 27 </t>
  </si>
  <si>
    <t>2446185.688 </t>
  </si>
  <si>
    <t> 30.04.1985 04:30 </t>
  </si>
  <si>
    <t>2446225.678 </t>
  </si>
  <si>
    <t> 09.06.1985 04:16 </t>
  </si>
  <si>
    <t> D.Williams </t>
  </si>
  <si>
    <t>2446254.752 </t>
  </si>
  <si>
    <t> 08.07.1985 06:02 </t>
  </si>
  <si>
    <t>2446265.651 </t>
  </si>
  <si>
    <t> 19.07.1985 03:37 </t>
  </si>
  <si>
    <t> 0.004 </t>
  </si>
  <si>
    <t>2446274.731 </t>
  </si>
  <si>
    <t> 28.07.1985 05:32 </t>
  </si>
  <si>
    <t>2446298.342 </t>
  </si>
  <si>
    <t> 20.08.1985 20:12 </t>
  </si>
  <si>
    <t> M.Zejda </t>
  </si>
  <si>
    <t>2446298.355 </t>
  </si>
  <si>
    <t> 20.08.1985 20:31 </t>
  </si>
  <si>
    <t> M.Lenz </t>
  </si>
  <si>
    <t>2446305.618 </t>
  </si>
  <si>
    <t> 28.08.1985 02:49 </t>
  </si>
  <si>
    <t>2446327.422 </t>
  </si>
  <si>
    <t> 18.09.1985 22:07 </t>
  </si>
  <si>
    <t> -0.011 </t>
  </si>
  <si>
    <t>2446327.433 </t>
  </si>
  <si>
    <t> 18.09.1985 22:23 </t>
  </si>
  <si>
    <t> P.Troubil </t>
  </si>
  <si>
    <t>2446354.686 </t>
  </si>
  <si>
    <t> 16.10.1985 04:27 </t>
  </si>
  <si>
    <t> -0.006 </t>
  </si>
  <si>
    <t>2446418.2919 </t>
  </si>
  <si>
    <t> 18.12.1985 19:00 </t>
  </si>
  <si>
    <t> -0.0033 </t>
  </si>
  <si>
    <t> J.Ells </t>
  </si>
  <si>
    <t> VSSC 67.9 </t>
  </si>
  <si>
    <t>2446712.682 </t>
  </si>
  <si>
    <t> 09.10.1986 04:22 </t>
  </si>
  <si>
    <t>2446723.572 </t>
  </si>
  <si>
    <t> 20.10.1986 01:43 </t>
  </si>
  <si>
    <t>2446850.790 </t>
  </si>
  <si>
    <t> 24.02.1987 06:57 </t>
  </si>
  <si>
    <t>2447043.4230 </t>
  </si>
  <si>
    <t> 04.09.1987 22:09 </t>
  </si>
  <si>
    <t> -0.0023 </t>
  </si>
  <si>
    <t> VSSC 70.20 </t>
  </si>
  <si>
    <t>2447081.572 </t>
  </si>
  <si>
    <t> 13.10.1987 01:43 </t>
  </si>
  <si>
    <t>2447299.638 </t>
  </si>
  <si>
    <t> 18.05.1988 03:18 </t>
  </si>
  <si>
    <t>2447381.435 </t>
  </si>
  <si>
    <t> 07.08.1988 22:26 </t>
  </si>
  <si>
    <t> M.Tichy </t>
  </si>
  <si>
    <t> BRNO 30 </t>
  </si>
  <si>
    <t>2447381.441 </t>
  </si>
  <si>
    <t> 07.08.1988 22:35 </t>
  </si>
  <si>
    <t> P.Lutcha </t>
  </si>
  <si>
    <t>2447381.453 </t>
  </si>
  <si>
    <t> 07.08.1988 22:52 </t>
  </si>
  <si>
    <t> 0.021 </t>
  </si>
  <si>
    <t> P.Hajek </t>
  </si>
  <si>
    <t>2447401.406 </t>
  </si>
  <si>
    <t> 27.08.1988 21:44 </t>
  </si>
  <si>
    <t>2447492.269 </t>
  </si>
  <si>
    <t> 26.11.1988 18:27 </t>
  </si>
  <si>
    <t> -0.014 </t>
  </si>
  <si>
    <t>2447659.4633 </t>
  </si>
  <si>
    <t> 12.05.1989 23:07 </t>
  </si>
  <si>
    <t> -0.0058 </t>
  </si>
  <si>
    <t> VSSC 73 </t>
  </si>
  <si>
    <t>2447706.717 </t>
  </si>
  <si>
    <t> 29.06.1989 05:12 </t>
  </si>
  <si>
    <t>2447770.334 </t>
  </si>
  <si>
    <t> 31.08.1989 20:00 </t>
  </si>
  <si>
    <t> 0.013 </t>
  </si>
  <si>
    <t> R.Schertler </t>
  </si>
  <si>
    <t>BAVM 56 </t>
  </si>
  <si>
    <t>2447779.409 </t>
  </si>
  <si>
    <t> 09.09.1989 21:48 </t>
  </si>
  <si>
    <t> S.Soltes </t>
  </si>
  <si>
    <t>2448017.463 </t>
  </si>
  <si>
    <t> 05.05.1990 23:06 </t>
  </si>
  <si>
    <t> F.Hroch </t>
  </si>
  <si>
    <t> BRNO 31 </t>
  </si>
  <si>
    <t>2448017.464 </t>
  </si>
  <si>
    <t> 05.05.1990 23:08 </t>
  </si>
  <si>
    <t> V.Simon </t>
  </si>
  <si>
    <t>2448097.424 </t>
  </si>
  <si>
    <t> 24.07.1990 22:10 </t>
  </si>
  <si>
    <t> A.Dedoch </t>
  </si>
  <si>
    <t>2448117.422 </t>
  </si>
  <si>
    <t> 13.08.1990 22:07 </t>
  </si>
  <si>
    <t> V.Jelinek </t>
  </si>
  <si>
    <t>2448117.431 </t>
  </si>
  <si>
    <t> 13.08.1990 22:20 </t>
  </si>
  <si>
    <t> J.Dvorak B. </t>
  </si>
  <si>
    <t>2448475.402 </t>
  </si>
  <si>
    <t> 06.08.1991 21:38 </t>
  </si>
  <si>
    <t>2448475.403 </t>
  </si>
  <si>
    <t> 06.08.1991 21:40 </t>
  </si>
  <si>
    <t>2448475.422 </t>
  </si>
  <si>
    <t> 06.08.1991 22:07 </t>
  </si>
  <si>
    <t> M.Vrastak </t>
  </si>
  <si>
    <t>2448475.423 </t>
  </si>
  <si>
    <t> 06.08.1991 22:09 </t>
  </si>
  <si>
    <t> K.Koss </t>
  </si>
  <si>
    <t>2448484.482 </t>
  </si>
  <si>
    <t> 15.08.1991 23:34 </t>
  </si>
  <si>
    <t> Ma.Kolarik </t>
  </si>
  <si>
    <t>2448484.483 </t>
  </si>
  <si>
    <t> 15.08.1991 23:35 </t>
  </si>
  <si>
    <t> T.Cervinka </t>
  </si>
  <si>
    <t>2448484.503 </t>
  </si>
  <si>
    <t> 16.08.1991 00:04 </t>
  </si>
  <si>
    <t> J.Zahajsky </t>
  </si>
  <si>
    <t>2448555.362 </t>
  </si>
  <si>
    <t> 25.10.1991 20:41 </t>
  </si>
  <si>
    <t> J.Polak </t>
  </si>
  <si>
    <t>2448555.364 </t>
  </si>
  <si>
    <t> 25.10.1991 20:44 </t>
  </si>
  <si>
    <t> A.Kratochvil </t>
  </si>
  <si>
    <t>2448555.367 </t>
  </si>
  <si>
    <t> 25.10.1991 20:48 </t>
  </si>
  <si>
    <t> P.Masek </t>
  </si>
  <si>
    <t>2448555.383 </t>
  </si>
  <si>
    <t> 25.10.1991 21:11 </t>
  </si>
  <si>
    <t> M.Zibar </t>
  </si>
  <si>
    <t>2448773.442 </t>
  </si>
  <si>
    <t> 30.05.1992 22:36 </t>
  </si>
  <si>
    <t>2448773.450 </t>
  </si>
  <si>
    <t> 30.05.1992 22:48 </t>
  </si>
  <si>
    <t>2448773.457 </t>
  </si>
  <si>
    <t> 30.05.1992 22:58 </t>
  </si>
  <si>
    <t>2448833.433 </t>
  </si>
  <si>
    <t> 29.07.1992 22:23 </t>
  </si>
  <si>
    <t> 0.028 </t>
  </si>
  <si>
    <t>2448833.435 </t>
  </si>
  <si>
    <t> 29.07.1992 22:26 </t>
  </si>
  <si>
    <t> 0.030 </t>
  </si>
  <si>
    <t>2448833.436 </t>
  </si>
  <si>
    <t> 29.07.1992 22:27 </t>
  </si>
  <si>
    <t> 0.031 </t>
  </si>
  <si>
    <t>2448833.449 </t>
  </si>
  <si>
    <t> 29.07.1992 22:46 </t>
  </si>
  <si>
    <t> 0.044 </t>
  </si>
  <si>
    <t>2449060.552 </t>
  </si>
  <si>
    <t> 14.03.1993 01:14 </t>
  </si>
  <si>
    <t>2449569.385 </t>
  </si>
  <si>
    <t> 04.08.1994 21:14 </t>
  </si>
  <si>
    <t> L.Smahel </t>
  </si>
  <si>
    <t>2449569.386 </t>
  </si>
  <si>
    <t> 04.08.1994 21:15 </t>
  </si>
  <si>
    <t> M.Rottenborn </t>
  </si>
  <si>
    <t>2449569.391 </t>
  </si>
  <si>
    <t> 04.08.1994 21:23 </t>
  </si>
  <si>
    <t> J.Kucera </t>
  </si>
  <si>
    <t>2449569.393 </t>
  </si>
  <si>
    <t> 04.08.1994 21:25 </t>
  </si>
  <si>
    <t>2449569.413 </t>
  </si>
  <si>
    <t> 04.08.1994 21:54 </t>
  </si>
  <si>
    <t> 0.026 </t>
  </si>
  <si>
    <t> J.Vesely </t>
  </si>
  <si>
    <t>2449569.428 </t>
  </si>
  <si>
    <t> 04.08.1994 22:16 </t>
  </si>
  <si>
    <t> J.Jira </t>
  </si>
  <si>
    <t>2449569.432 </t>
  </si>
  <si>
    <t> 04.08.1994 22:22 </t>
  </si>
  <si>
    <t> 0.045 </t>
  </si>
  <si>
    <t>2449569.435 </t>
  </si>
  <si>
    <t> 04.08.1994 22:26 </t>
  </si>
  <si>
    <t> M.Vetrovcova </t>
  </si>
  <si>
    <t>2449578.477 </t>
  </si>
  <si>
    <t> 13.08.1994 23:26 </t>
  </si>
  <si>
    <t>2449578.478 </t>
  </si>
  <si>
    <t> 13.08.1994 23:28 </t>
  </si>
  <si>
    <t> 0.005 </t>
  </si>
  <si>
    <t>2449616.630 </t>
  </si>
  <si>
    <t> 21.09.1994 03:07 </t>
  </si>
  <si>
    <t>2449618.452 </t>
  </si>
  <si>
    <t> 22.09.1994 22:50 </t>
  </si>
  <si>
    <t> P.Molik </t>
  </si>
  <si>
    <t>OEJV 0060 </t>
  </si>
  <si>
    <t>2449658.427 </t>
  </si>
  <si>
    <t> 01.11.1994 22:14 </t>
  </si>
  <si>
    <t>2449658.431 </t>
  </si>
  <si>
    <t> 01.11.1994 22:20 </t>
  </si>
  <si>
    <t> T.Hynek </t>
  </si>
  <si>
    <t>2449660.248 </t>
  </si>
  <si>
    <t> 03.11.1994 17:57 </t>
  </si>
  <si>
    <t>2449807.440 </t>
  </si>
  <si>
    <t> 30.03.1995 22:33 </t>
  </si>
  <si>
    <t> M.Martignoni </t>
  </si>
  <si>
    <t> BBS 113 </t>
  </si>
  <si>
    <t>2449896.486 </t>
  </si>
  <si>
    <t> 27.06.1995 23:39 </t>
  </si>
  <si>
    <t>2449907.3968 </t>
  </si>
  <si>
    <t> 08.07.1995 21:31 </t>
  </si>
  <si>
    <t> 0.0035 </t>
  </si>
  <si>
    <t> BRNO 32 </t>
  </si>
  <si>
    <t>2449936.4470 </t>
  </si>
  <si>
    <t> 06.08.1995 22:43 </t>
  </si>
  <si>
    <t> -0.0221 </t>
  </si>
  <si>
    <t> P.Sobotka </t>
  </si>
  <si>
    <t>2450194.5066 </t>
  </si>
  <si>
    <t> 21.04.1996 00:09 </t>
  </si>
  <si>
    <t> -0.0104 </t>
  </si>
  <si>
    <t>2450194.5101 </t>
  </si>
  <si>
    <t> 21.04.1996 00:14 </t>
  </si>
  <si>
    <t> -0.0069 </t>
  </si>
  <si>
    <t>2450194.5115 </t>
  </si>
  <si>
    <t> 21.04.1996 00:16 </t>
  </si>
  <si>
    <t> -0.0055 </t>
  </si>
  <si>
    <t> J.Minar </t>
  </si>
  <si>
    <t>2450194.5184 </t>
  </si>
  <si>
    <t> 21.04.1996 00:26 </t>
  </si>
  <si>
    <t> 0.0014 </t>
  </si>
  <si>
    <t> L.Honzik </t>
  </si>
  <si>
    <t> M.Netolicky </t>
  </si>
  <si>
    <t>2450314.4269 </t>
  </si>
  <si>
    <t> 18.08.1996 22:14 </t>
  </si>
  <si>
    <t> -0.0278 </t>
  </si>
  <si>
    <t>2450325.3574 </t>
  </si>
  <si>
    <t> 29.08.1996 20:34 </t>
  </si>
  <si>
    <t> -0.0007 </t>
  </si>
  <si>
    <t>2450325.359 </t>
  </si>
  <si>
    <t> 29.08.1996 20:36 </t>
  </si>
  <si>
    <t>2450539.789 </t>
  </si>
  <si>
    <t> 01.04.1997 06:56 </t>
  </si>
  <si>
    <t> AOEB 10 </t>
  </si>
  <si>
    <t>2450579.772 </t>
  </si>
  <si>
    <t> 11.05.1997 06:31 </t>
  </si>
  <si>
    <t>2450672.4484 </t>
  </si>
  <si>
    <t> 11.08.1997 22:45 </t>
  </si>
  <si>
    <t> J.Cechal </t>
  </si>
  <si>
    <t>2450672.4595 </t>
  </si>
  <si>
    <t> 11.08.1997 23:01 </t>
  </si>
  <si>
    <t> 0.0088 </t>
  </si>
  <si>
    <t>2450712.4370 </t>
  </si>
  <si>
    <t> 20.09.1997 22:29 </t>
  </si>
  <si>
    <t> 0.0071 </t>
  </si>
  <si>
    <t>2450770.579 </t>
  </si>
  <si>
    <t> 18.11.1997 01:53 </t>
  </si>
  <si>
    <t>2450948.671 </t>
  </si>
  <si>
    <t> 15.05.1998 04:06 </t>
  </si>
  <si>
    <t>2451041.3602 </t>
  </si>
  <si>
    <t> 15.08.1998 20:38 </t>
  </si>
  <si>
    <t> 0.0101 </t>
  </si>
  <si>
    <t> R.Polloczek </t>
  </si>
  <si>
    <t>2451041.3664 </t>
  </si>
  <si>
    <t> 15.08.1998 20:47 </t>
  </si>
  <si>
    <t> 0.0163 </t>
  </si>
  <si>
    <t>2451081.3321 </t>
  </si>
  <si>
    <t> 24.09.1998 19:58 </t>
  </si>
  <si>
    <t> 0.0027 </t>
  </si>
  <si>
    <t>2451088.612 </t>
  </si>
  <si>
    <t> 02.10.1998 02:41 </t>
  </si>
  <si>
    <t>2451275.757 </t>
  </si>
  <si>
    <t> 07.04.1999 06:10 </t>
  </si>
  <si>
    <t> -0.017 </t>
  </si>
  <si>
    <t>2451384.816 </t>
  </si>
  <si>
    <t> 25.07.1999 07:35 </t>
  </si>
  <si>
    <t>2451424.780 </t>
  </si>
  <si>
    <t> 03.09.1999 06:43 </t>
  </si>
  <si>
    <t>2451435.696 </t>
  </si>
  <si>
    <t> 14.09.1999 04:42 </t>
  </si>
  <si>
    <t>2451693.723 </t>
  </si>
  <si>
    <t> 29.05.2000 05:21 </t>
  </si>
  <si>
    <t> -0.016 </t>
  </si>
  <si>
    <t>2452462.437 </t>
  </si>
  <si>
    <t> 06.07.2002 22:29 </t>
  </si>
  <si>
    <t> M.Hirjak </t>
  </si>
  <si>
    <t>OEJV 0074 </t>
  </si>
  <si>
    <t>2452462.439 </t>
  </si>
  <si>
    <t> 06.07.2002 22:32 </t>
  </si>
  <si>
    <t> M.Prokopová </t>
  </si>
  <si>
    <t>2452913.1026 </t>
  </si>
  <si>
    <t> 30.09.2003 14:27 </t>
  </si>
  <si>
    <t> T.Krajci </t>
  </si>
  <si>
    <t>IBVS 5592 </t>
  </si>
  <si>
    <t>2453314.716 </t>
  </si>
  <si>
    <t> 05.11.2004 05:11 </t>
  </si>
  <si>
    <t>2453445.5506 </t>
  </si>
  <si>
    <t> 16.03.2005 01:12 </t>
  </si>
  <si>
    <t> -0.0062 </t>
  </si>
  <si>
    <t>o</t>
  </si>
  <si>
    <t> U.Schmidt </t>
  </si>
  <si>
    <t>BAVM 173 </t>
  </si>
  <si>
    <t>2453563.6736 </t>
  </si>
  <si>
    <t> 12.07.2005 04:09 </t>
  </si>
  <si>
    <t> -0.0037 </t>
  </si>
  <si>
    <t>C </t>
  </si>
  <si>
    <t>ns</t>
  </si>
  <si>
    <t>2453894.4099 </t>
  </si>
  <si>
    <t> 07.06.2006 21:50 </t>
  </si>
  <si>
    <t> -0.0048 </t>
  </si>
  <si>
    <t> Jungbluth </t>
  </si>
  <si>
    <t>BAVM 178 </t>
  </si>
  <si>
    <t>2454248.7727 </t>
  </si>
  <si>
    <t> 28.05.2007 06:32 </t>
  </si>
  <si>
    <t> -0.0035 </t>
  </si>
  <si>
    <t> J.Bialozynski </t>
  </si>
  <si>
    <t> AOEB 12 </t>
  </si>
  <si>
    <t>2454626.7592 </t>
  </si>
  <si>
    <t> 09.06.2008 06:13 </t>
  </si>
  <si>
    <t> -0.0026 </t>
  </si>
  <si>
    <t>JAAVSO 36(2);186 </t>
  </si>
  <si>
    <t>2454659.478 </t>
  </si>
  <si>
    <t> 11.07.2008 23:28 </t>
  </si>
  <si>
    <t> M.Grzyb </t>
  </si>
  <si>
    <t>OEJV 0094 </t>
  </si>
  <si>
    <t>2454659.480 </t>
  </si>
  <si>
    <t> 11.07.2008 23:31 </t>
  </si>
  <si>
    <t> W.Pluskwa </t>
  </si>
  <si>
    <t>2454659.487 </t>
  </si>
  <si>
    <t> 11.07.2008 23:41 </t>
  </si>
  <si>
    <t> J.Furdak </t>
  </si>
  <si>
    <t>2454797.5785 </t>
  </si>
  <si>
    <t> 27.11.2008 01:53 </t>
  </si>
  <si>
    <t> -0.0038 </t>
  </si>
  <si>
    <t> JAAVSO 37;44 </t>
  </si>
  <si>
    <t>2454944.7758 </t>
  </si>
  <si>
    <t> 23.04.2009 06:37 </t>
  </si>
  <si>
    <t> -0.0028 </t>
  </si>
  <si>
    <t> S.Dvorak </t>
  </si>
  <si>
    <t>IBVS 5938 </t>
  </si>
  <si>
    <t>2456040.56931 </t>
  </si>
  <si>
    <t> 23.04.2012 01:39 </t>
  </si>
  <si>
    <t> -0.00412 </t>
  </si>
  <si>
    <t>R</t>
  </si>
  <si>
    <t> R.Uhlar </t>
  </si>
  <si>
    <t>IBVS 6114 </t>
  </si>
  <si>
    <t>2456041.47096 </t>
  </si>
  <si>
    <t> 23.04.2012 23:18 </t>
  </si>
  <si>
    <t> -0.01109 </t>
  </si>
  <si>
    <t>2456169.5932 </t>
  </si>
  <si>
    <t> 30.08.2012 02:14 </t>
  </si>
  <si>
    <t> -0.0042 </t>
  </si>
  <si>
    <t> JAAVSO 41;122 </t>
  </si>
  <si>
    <t>2456398.56602 </t>
  </si>
  <si>
    <t> 16.04.2013 01:35 </t>
  </si>
  <si>
    <t> -0.00341 </t>
  </si>
  <si>
    <t> K.Ho?kova </t>
  </si>
  <si>
    <t>OEJV 0160 </t>
  </si>
  <si>
    <t>2456489.4282 </t>
  </si>
  <si>
    <t> 15.07.2013 22:16 </t>
  </si>
  <si>
    <t> -0.0032 </t>
  </si>
  <si>
    <t>-I</t>
  </si>
  <si>
    <t> F.Agerer </t>
  </si>
  <si>
    <t>BAVM 232 </t>
  </si>
  <si>
    <t>2456499.4174 </t>
  </si>
  <si>
    <t> 25.07.2013 22:01 </t>
  </si>
  <si>
    <t>9068.5</t>
  </si>
  <si>
    <t> -0.0088 </t>
  </si>
  <si>
    <t>BAVM 234 </t>
  </si>
  <si>
    <t>2456539.40253 </t>
  </si>
  <si>
    <t> 03.09.2013 21:39 </t>
  </si>
  <si>
    <t>9090.5</t>
  </si>
  <si>
    <t> -0.00289 </t>
  </si>
  <si>
    <t>2456787.453 </t>
  </si>
  <si>
    <t> 09.05.2014 22:52 </t>
  </si>
  <si>
    <t>9227</t>
  </si>
  <si>
    <t> A.Paschke </t>
  </si>
  <si>
    <t>OEJV 0172 </t>
  </si>
  <si>
    <t>2456787.455 </t>
  </si>
  <si>
    <t> 09.05.2014 22:55 </t>
  </si>
  <si>
    <t>2456817.4377 </t>
  </si>
  <si>
    <t> 08.06.2014 22:30 </t>
  </si>
  <si>
    <t>9243.5</t>
  </si>
  <si>
    <t> -0.0052 </t>
  </si>
  <si>
    <t>BAVM 238 </t>
  </si>
  <si>
    <t>2457204.5198 </t>
  </si>
  <si>
    <t> 01.07.2015 00:28 </t>
  </si>
  <si>
    <t>9456.5</t>
  </si>
  <si>
    <t> 0.0051 </t>
  </si>
  <si>
    <t>BAVM 241 (=IBVS 6157) </t>
  </si>
  <si>
    <t>BAD?</t>
  </si>
  <si>
    <t>IBVS 6157</t>
  </si>
  <si>
    <t>JAVSO..45..121</t>
  </si>
  <si>
    <t>JAVSO..46..184</t>
  </si>
  <si>
    <t>JAVSO..47..263</t>
  </si>
  <si>
    <t>JAVSO..48…87</t>
  </si>
  <si>
    <t>JAVSO..48..256</t>
  </si>
  <si>
    <t>JAVSO 49, 256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</si>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</sst>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/>
    <xf numFmtId="165" fontId="0" fillId="0" borderId="0" xfId="0" applyNumberFormat="1" applyAlignment="1"/>
    <xf numFmtId="0" fontId="0" fillId="0" borderId="0" xfId="0">
      <alignment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5" fontId="0" fillId="0" borderId="0" xfId="0" applyNumberFormat="1" applyAlignment="1">
      <alignment horizontal="left"/>
    </xf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65" fontId="10" fillId="0" borderId="0" xfId="0" applyNumberFormat="1" applyFont="1" applyAlignment="1"/>
    <xf numFmtId="0" fontId="10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4" borderId="16" xfId="0" applyFont="1" applyFill="1" applyBorder="1" applyAlignment="1">
      <alignment horizontal="left" vertical="top" wrapText="1" indent="1"/>
    </xf>
    <xf numFmtId="0" fontId="5" fillId="24" borderId="16" xfId="0" applyFont="1" applyFill="1" applyBorder="1" applyAlignment="1">
      <alignment horizontal="center" vertical="top" wrapText="1"/>
    </xf>
    <xf numFmtId="0" fontId="5" fillId="24" borderId="16" xfId="0" applyFont="1" applyFill="1" applyBorder="1" applyAlignment="1">
      <alignment horizontal="right" vertical="top" wrapText="1"/>
    </xf>
    <xf numFmtId="0" fontId="17" fillId="24" borderId="16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0" fillId="0" borderId="17" xfId="0" applyBorder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7" xfId="0" applyBorder="1">
      <alignment vertical="top"/>
    </xf>
    <xf numFmtId="0" fontId="19" fillId="0" borderId="9" xfId="0" applyFont="1" applyBorder="1" applyAlignment="1">
      <alignment horizontal="center"/>
    </xf>
    <xf numFmtId="0" fontId="2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166" fontId="10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/>
    </xf>
    <xf numFmtId="166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4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0" fillId="0" borderId="0" xfId="42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1" fillId="0" borderId="0" xfId="0" applyFont="1" applyAlignment="1">
      <alignment horizontal="center" vertical="center" wrapText="1"/>
    </xf>
    <xf numFmtId="167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Dra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1.7136080001364462E-2</c:v>
                </c:pt>
                <c:pt idx="1">
                  <c:v>-1.2983559998247074E-2</c:v>
                </c:pt>
                <c:pt idx="2">
                  <c:v>-1.7814499988162424E-3</c:v>
                </c:pt>
                <c:pt idx="3">
                  <c:v>-2.1456279995618388E-2</c:v>
                </c:pt>
                <c:pt idx="4">
                  <c:v>-5.4511499984073453E-3</c:v>
                </c:pt>
                <c:pt idx="5">
                  <c:v>1.7838980002125027E-2</c:v>
                </c:pt>
                <c:pt idx="6">
                  <c:v>-2.446182999847224E-2</c:v>
                </c:pt>
                <c:pt idx="7">
                  <c:v>-6.363887000043178E-2</c:v>
                </c:pt>
                <c:pt idx="8">
                  <c:v>2.2917320002306951E-2</c:v>
                </c:pt>
                <c:pt idx="9">
                  <c:v>-3.8697689997206908E-2</c:v>
                </c:pt>
                <c:pt idx="10">
                  <c:v>-4.9769998440751806E-5</c:v>
                </c:pt>
                <c:pt idx="11">
                  <c:v>1.9950230001995806E-2</c:v>
                </c:pt>
                <c:pt idx="12">
                  <c:v>7.3716800034162588E-3</c:v>
                </c:pt>
                <c:pt idx="13">
                  <c:v>1.0011760004999815E-2</c:v>
                </c:pt>
                <c:pt idx="14">
                  <c:v>1.4941970002837479E-2</c:v>
                </c:pt>
                <c:pt idx="15">
                  <c:v>8.0510550000326475E-2</c:v>
                </c:pt>
                <c:pt idx="16">
                  <c:v>8.0134700001508463E-3</c:v>
                </c:pt>
                <c:pt idx="17">
                  <c:v>3.5633610001241323E-2</c:v>
                </c:pt>
                <c:pt idx="18">
                  <c:v>-4.4162399972265121E-3</c:v>
                </c:pt>
                <c:pt idx="19">
                  <c:v>-1.1914029997569742E-2</c:v>
                </c:pt>
                <c:pt idx="20">
                  <c:v>-2.7186639999854378E-2</c:v>
                </c:pt>
                <c:pt idx="21">
                  <c:v>2.3087680001481203E-2</c:v>
                </c:pt>
                <c:pt idx="22">
                  <c:v>-2.6793389999511419E-2</c:v>
                </c:pt>
                <c:pt idx="23">
                  <c:v>-1.1793389996455517E-2</c:v>
                </c:pt>
                <c:pt idx="24">
                  <c:v>-2.8656229998887284E-2</c:v>
                </c:pt>
                <c:pt idx="25">
                  <c:v>1.8273980000230949E-2</c:v>
                </c:pt>
                <c:pt idx="26">
                  <c:v>2.0208320001984248E-2</c:v>
                </c:pt>
                <c:pt idx="27">
                  <c:v>1.6021310002543032E-2</c:v>
                </c:pt>
                <c:pt idx="28">
                  <c:v>4.7524230001727119E-2</c:v>
                </c:pt>
                <c:pt idx="29">
                  <c:v>8.5699500014015939E-3</c:v>
                </c:pt>
                <c:pt idx="30">
                  <c:v>2.3205900004541036E-2</c:v>
                </c:pt>
                <c:pt idx="31">
                  <c:v>4.1211740001017461E-2</c:v>
                </c:pt>
                <c:pt idx="32">
                  <c:v>-2.6047479997941991E-2</c:v>
                </c:pt>
                <c:pt idx="33">
                  <c:v>-4.1915159999916796E-2</c:v>
                </c:pt>
                <c:pt idx="34">
                  <c:v>5.927940000401577E-2</c:v>
                </c:pt>
                <c:pt idx="35">
                  <c:v>8.7823200046841521E-3</c:v>
                </c:pt>
                <c:pt idx="36">
                  <c:v>-2.5483999925199896E-3</c:v>
                </c:pt>
                <c:pt idx="37">
                  <c:v>-5.0781129997631069E-2</c:v>
                </c:pt>
                <c:pt idx="38">
                  <c:v>-5.9779420000268146E-2</c:v>
                </c:pt>
                <c:pt idx="39">
                  <c:v>-4.43462900002487E-2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89-4B40-9488-12D24F3A11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0">
                  <c:v>-1.5227359996060841E-2</c:v>
                </c:pt>
                <c:pt idx="44">
                  <c:v>-1.8698499996389728E-2</c:v>
                </c:pt>
                <c:pt idx="45">
                  <c:v>-1.4891349994286429E-2</c:v>
                </c:pt>
                <c:pt idx="46">
                  <c:v>2.8700800030492246E-3</c:v>
                </c:pt>
                <c:pt idx="47">
                  <c:v>2.2574899994651787E-3</c:v>
                </c:pt>
                <c:pt idx="48">
                  <c:v>1.0201800003414974E-2</c:v>
                </c:pt>
                <c:pt idx="49">
                  <c:v>9.1320099963922985E-3</c:v>
                </c:pt>
                <c:pt idx="50">
                  <c:v>1.8442079999658745E-2</c:v>
                </c:pt>
                <c:pt idx="51">
                  <c:v>-3.057419991819188E-3</c:v>
                </c:pt>
                <c:pt idx="52">
                  <c:v>6.5011900005629286E-3</c:v>
                </c:pt>
                <c:pt idx="53">
                  <c:v>-9.182899993902538E-3</c:v>
                </c:pt>
                <c:pt idx="54">
                  <c:v>5.7614100005594082E-3</c:v>
                </c:pt>
                <c:pt idx="55">
                  <c:v>-1.8431440003041644E-2</c:v>
                </c:pt>
                <c:pt idx="56">
                  <c:v>8.9442899989080615E-3</c:v>
                </c:pt>
                <c:pt idx="57">
                  <c:v>5.1287000678712502E-4</c:v>
                </c:pt>
                <c:pt idx="58">
                  <c:v>7.8786300000501797E-3</c:v>
                </c:pt>
                <c:pt idx="59">
                  <c:v>-4.8711199924582615E-3</c:v>
                </c:pt>
                <c:pt idx="60">
                  <c:v>1.6974600002868101E-3</c:v>
                </c:pt>
                <c:pt idx="61">
                  <c:v>-7.3682000002008863E-3</c:v>
                </c:pt>
                <c:pt idx="62">
                  <c:v>-3.0845339999359567E-2</c:v>
                </c:pt>
                <c:pt idx="63">
                  <c:v>1.3703300006454811E-2</c:v>
                </c:pt>
                <c:pt idx="64">
                  <c:v>-5.1179500005673617E-3</c:v>
                </c:pt>
                <c:pt idx="65">
                  <c:v>-8.3664899939321913E-3</c:v>
                </c:pt>
                <c:pt idx="66">
                  <c:v>1.176654000300914E-2</c:v>
                </c:pt>
                <c:pt idx="67">
                  <c:v>-1.1674850000417791E-2</c:v>
                </c:pt>
                <c:pt idx="68">
                  <c:v>-8.7961999961407855E-3</c:v>
                </c:pt>
                <c:pt idx="69">
                  <c:v>-1.0297409993654583E-2</c:v>
                </c:pt>
                <c:pt idx="70">
                  <c:v>1.470843000424793E-2</c:v>
                </c:pt>
                <c:pt idx="72">
                  <c:v>-1.2288149999221787E-2</c:v>
                </c:pt>
                <c:pt idx="73">
                  <c:v>8.7580003309994936E-5</c:v>
                </c:pt>
                <c:pt idx="74">
                  <c:v>-1.2823099968954921E-3</c:v>
                </c:pt>
                <c:pt idx="75">
                  <c:v>-6.6800999775296077E-4</c:v>
                </c:pt>
                <c:pt idx="76">
                  <c:v>1.0083450004458427E-2</c:v>
                </c:pt>
                <c:pt idx="77">
                  <c:v>8.2663300054264255E-3</c:v>
                </c:pt>
                <c:pt idx="78">
                  <c:v>3.834909999568481E-3</c:v>
                </c:pt>
                <c:pt idx="79">
                  <c:v>-2.3579400003654882E-3</c:v>
                </c:pt>
                <c:pt idx="80">
                  <c:v>-1.5459349997399841E-2</c:v>
                </c:pt>
                <c:pt idx="81">
                  <c:v>-2.4593499911134131E-3</c:v>
                </c:pt>
                <c:pt idx="82">
                  <c:v>-8.4136299992678687E-3</c:v>
                </c:pt>
                <c:pt idx="83">
                  <c:v>-1.1276469995209482E-2</c:v>
                </c:pt>
                <c:pt idx="84">
                  <c:v>-2.7646999660646543E-4</c:v>
                </c:pt>
                <c:pt idx="85">
                  <c:v>-5.8550199973979034E-3</c:v>
                </c:pt>
                <c:pt idx="88">
                  <c:v>-5.8533099945634604E-3</c:v>
                </c:pt>
                <c:pt idx="89">
                  <c:v>-1.9284729998616967E-2</c:v>
                </c:pt>
                <c:pt idx="90">
                  <c:v>-7.9846299995551817E-3</c:v>
                </c:pt>
                <c:pt idx="92">
                  <c:v>-1.5283019994967617E-2</c:v>
                </c:pt>
                <c:pt idx="93">
                  <c:v>-1.7911420000018552E-2</c:v>
                </c:pt>
                <c:pt idx="94">
                  <c:v>3.3529299980727956E-3</c:v>
                </c:pt>
                <c:pt idx="95">
                  <c:v>9.3529299992951564E-3</c:v>
                </c:pt>
                <c:pt idx="96">
                  <c:v>2.1352930001739878E-2</c:v>
                </c:pt>
                <c:pt idx="97">
                  <c:v>-1.5271339994797017E-2</c:v>
                </c:pt>
                <c:pt idx="98">
                  <c:v>-1.4199839999491815E-2</c:v>
                </c:pt>
                <c:pt idx="100">
                  <c:v>-3.5110000317217782E-4</c:v>
                </c:pt>
                <c:pt idx="101">
                  <c:v>1.3298950005264487E-2</c:v>
                </c:pt>
                <c:pt idx="102">
                  <c:v>2.106100000673905E-3</c:v>
                </c:pt>
                <c:pt idx="103">
                  <c:v>-2.1465699974214658E-3</c:v>
                </c:pt>
                <c:pt idx="104">
                  <c:v>-1.1465700008557178E-3</c:v>
                </c:pt>
                <c:pt idx="105">
                  <c:v>3.5634999949252233E-4</c:v>
                </c:pt>
                <c:pt idx="106">
                  <c:v>8.7320800012093969E-3</c:v>
                </c:pt>
                <c:pt idx="107">
                  <c:v>1.7732079999404959E-2</c:v>
                </c:pt>
                <c:pt idx="108">
                  <c:v>-7.2662099992157891E-3</c:v>
                </c:pt>
                <c:pt idx="109">
                  <c:v>-6.2662100026500411E-3</c:v>
                </c:pt>
                <c:pt idx="110">
                  <c:v>1.273378999758279E-2</c:v>
                </c:pt>
                <c:pt idx="111">
                  <c:v>1.3733790001424495E-2</c:v>
                </c:pt>
                <c:pt idx="112">
                  <c:v>-1.3459059991873801E-2</c:v>
                </c:pt>
                <c:pt idx="113">
                  <c:v>-1.2459059995308053E-2</c:v>
                </c:pt>
                <c:pt idx="114">
                  <c:v>7.5409400014905259E-3</c:v>
                </c:pt>
                <c:pt idx="115">
                  <c:v>-5.763289998867549E-3</c:v>
                </c:pt>
                <c:pt idx="116">
                  <c:v>-3.7632899984600954E-3</c:v>
                </c:pt>
                <c:pt idx="117">
                  <c:v>-7.6329000148689374E-4</c:v>
                </c:pt>
                <c:pt idx="118">
                  <c:v>1.5236710001772735E-2</c:v>
                </c:pt>
                <c:pt idx="119">
                  <c:v>5.6083100062096491E-3</c:v>
                </c:pt>
                <c:pt idx="120">
                  <c:v>1.3608310000563506E-2</c:v>
                </c:pt>
                <c:pt idx="121">
                  <c:v>2.0608310005627573E-2</c:v>
                </c:pt>
                <c:pt idx="122">
                  <c:v>2.7735499999835156E-2</c:v>
                </c:pt>
                <c:pt idx="123">
                  <c:v>2.973550000024261E-2</c:v>
                </c:pt>
                <c:pt idx="124">
                  <c:v>3.0735500004084315E-2</c:v>
                </c:pt>
                <c:pt idx="125">
                  <c:v>4.3735500003094785E-2</c:v>
                </c:pt>
                <c:pt idx="126">
                  <c:v>-8.0857499924604781E-3</c:v>
                </c:pt>
                <c:pt idx="127">
                  <c:v>-1.8853499932447448E-3</c:v>
                </c:pt>
                <c:pt idx="128">
                  <c:v>-8.8534999667899683E-4</c:v>
                </c:pt>
                <c:pt idx="129">
                  <c:v>4.114650007977616E-3</c:v>
                </c:pt>
                <c:pt idx="130">
                  <c:v>6.1146500011091121E-3</c:v>
                </c:pt>
                <c:pt idx="131">
                  <c:v>2.6114650005183648E-2</c:v>
                </c:pt>
                <c:pt idx="132">
                  <c:v>4.1114650004601572E-2</c:v>
                </c:pt>
                <c:pt idx="133">
                  <c:v>4.5114650005416479E-2</c:v>
                </c:pt>
                <c:pt idx="134">
                  <c:v>4.8114650002389681E-2</c:v>
                </c:pt>
                <c:pt idx="135">
                  <c:v>3.9218000019900501E-3</c:v>
                </c:pt>
                <c:pt idx="136">
                  <c:v>4.9218000058317557E-3</c:v>
                </c:pt>
                <c:pt idx="137">
                  <c:v>-5.0881700008176267E-3</c:v>
                </c:pt>
                <c:pt idx="138">
                  <c:v>-3.2674000249244273E-4</c:v>
                </c:pt>
                <c:pt idx="139">
                  <c:v>-4.5752799924230203E-3</c:v>
                </c:pt>
                <c:pt idx="140">
                  <c:v>-5.7527999888407066E-4</c:v>
                </c:pt>
                <c:pt idx="141">
                  <c:v>-8.1384999793954194E-4</c:v>
                </c:pt>
                <c:pt idx="142">
                  <c:v>-5.1380199947743677E-3</c:v>
                </c:pt>
                <c:pt idx="143">
                  <c:v>-3.8279500004136935E-3</c:v>
                </c:pt>
                <c:pt idx="152">
                  <c:v>8.6952999845379964E-4</c:v>
                </c:pt>
                <c:pt idx="153">
                  <c:v>8.6952999845379964E-4</c:v>
                </c:pt>
                <c:pt idx="154">
                  <c:v>-3.2817300016176887E-3</c:v>
                </c:pt>
                <c:pt idx="155">
                  <c:v>4.6973000280559063E-4</c:v>
                </c:pt>
                <c:pt idx="159">
                  <c:v>-2.5801199954003096E-3</c:v>
                </c:pt>
                <c:pt idx="160">
                  <c:v>4.0020007872954011E-5</c:v>
                </c:pt>
                <c:pt idx="164">
                  <c:v>1.3670129999809433E-2</c:v>
                </c:pt>
                <c:pt idx="165">
                  <c:v>-1.6902579998713918E-2</c:v>
                </c:pt>
                <c:pt idx="166">
                  <c:v>7.7832200040575117E-3</c:v>
                </c:pt>
                <c:pt idx="167">
                  <c:v>-7.4653199990279973E-3</c:v>
                </c:pt>
                <c:pt idx="168">
                  <c:v>5.1032600094913505E-3</c:v>
                </c:pt>
                <c:pt idx="169">
                  <c:v>-1.5773680002894253E-2</c:v>
                </c:pt>
                <c:pt idx="173">
                  <c:v>4.2188000224996358E-4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89-4B40-9488-12D24F3A11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1">
                  <c:v>-9.9999999947613105E-3</c:v>
                </c:pt>
                <c:pt idx="43">
                  <c:v>1.5077440002642106E-2</c:v>
                </c:pt>
                <c:pt idx="71">
                  <c:v>1.1290399997960776E-2</c:v>
                </c:pt>
                <c:pt idx="86">
                  <c:v>-3.704969996761065E-3</c:v>
                </c:pt>
                <c:pt idx="87">
                  <c:v>-3.3049699995899573E-3</c:v>
                </c:pt>
                <c:pt idx="91">
                  <c:v>-2.2730499986209907E-3</c:v>
                </c:pt>
                <c:pt idx="144">
                  <c:v>3.5406300012255087E-3</c:v>
                </c:pt>
                <c:pt idx="145">
                  <c:v>-2.2076490000472404E-2</c:v>
                </c:pt>
                <c:pt idx="146">
                  <c:v>-1.0353429992392194E-2</c:v>
                </c:pt>
                <c:pt idx="147">
                  <c:v>-6.8534299934981391E-3</c:v>
                </c:pt>
                <c:pt idx="148">
                  <c:v>-5.4534299924853258E-3</c:v>
                </c:pt>
                <c:pt idx="149">
                  <c:v>1.4465700078289956E-3</c:v>
                </c:pt>
                <c:pt idx="150">
                  <c:v>-2.7799049996247049E-2</c:v>
                </c:pt>
                <c:pt idx="151">
                  <c:v>-7.304699975065887E-4</c:v>
                </c:pt>
                <c:pt idx="156">
                  <c:v>-2.2973399973125197E-3</c:v>
                </c:pt>
                <c:pt idx="157">
                  <c:v>8.802659998764284E-3</c:v>
                </c:pt>
                <c:pt idx="158">
                  <c:v>7.0541200038860552E-3</c:v>
                </c:pt>
                <c:pt idx="161">
                  <c:v>1.0072950004541781E-2</c:v>
                </c:pt>
                <c:pt idx="162">
                  <c:v>1.6272950000711717E-2</c:v>
                </c:pt>
                <c:pt idx="163">
                  <c:v>2.7244100056122988E-3</c:v>
                </c:pt>
                <c:pt idx="174">
                  <c:v>-6.155159993795678E-3</c:v>
                </c:pt>
                <c:pt idx="176">
                  <c:v>-4.7819500032346696E-3</c:v>
                </c:pt>
                <c:pt idx="190">
                  <c:v>-3.1599099966115318E-3</c:v>
                </c:pt>
                <c:pt idx="191">
                  <c:v>-8.7720450028427877E-3</c:v>
                </c:pt>
                <c:pt idx="195">
                  <c:v>-5.2217949923942797E-3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89-4B40-9488-12D24F3A11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99">
                  <c:v>-5.8482799940975383E-3</c:v>
                </c:pt>
                <c:pt idx="170">
                  <c:v>7.1112100049504079E-3</c:v>
                </c:pt>
                <c:pt idx="171">
                  <c:v>8.4912100064684637E-3</c:v>
                </c:pt>
                <c:pt idx="172">
                  <c:v>-3.2541499967919663E-3</c:v>
                </c:pt>
                <c:pt idx="175">
                  <c:v>-3.6622099942178465E-3</c:v>
                </c:pt>
                <c:pt idx="177">
                  <c:v>-3.5030999933951534E-3</c:v>
                </c:pt>
                <c:pt idx="178">
                  <c:v>-2.6256599958287552E-3</c:v>
                </c:pt>
                <c:pt idx="179">
                  <c:v>6.7200800040154718E-3</c:v>
                </c:pt>
                <c:pt idx="180">
                  <c:v>8.1200799977523275E-3</c:v>
                </c:pt>
                <c:pt idx="181">
                  <c:v>1.5020079998066649E-2</c:v>
                </c:pt>
                <c:pt idx="182">
                  <c:v>-3.7512399940169416E-3</c:v>
                </c:pt>
                <c:pt idx="183">
                  <c:v>-2.7754099937737919E-3</c:v>
                </c:pt>
                <c:pt idx="184">
                  <c:v>-4.1231200011679903E-3</c:v>
                </c:pt>
                <c:pt idx="185">
                  <c:v>-1.1092405002273154E-2</c:v>
                </c:pt>
                <c:pt idx="186">
                  <c:v>-4.1715899933478795E-3</c:v>
                </c:pt>
                <c:pt idx="187">
                  <c:v>-4.071589995874092E-3</c:v>
                </c:pt>
                <c:pt idx="188">
                  <c:v>-3.6614099954022095E-3</c:v>
                </c:pt>
                <c:pt idx="189">
                  <c:v>-3.4114099980797619E-3</c:v>
                </c:pt>
                <c:pt idx="192">
                  <c:v>-2.8905849976581521E-3</c:v>
                </c:pt>
                <c:pt idx="193">
                  <c:v>-5.4853900001035072E-3</c:v>
                </c:pt>
                <c:pt idx="194">
                  <c:v>-3.4853899996960536E-3</c:v>
                </c:pt>
                <c:pt idx="196">
                  <c:v>-4.4522599928313866E-3</c:v>
                </c:pt>
                <c:pt idx="197">
                  <c:v>5.062795004050713E-3</c:v>
                </c:pt>
                <c:pt idx="198">
                  <c:v>-1.6927134995057713E-2</c:v>
                </c:pt>
                <c:pt idx="199">
                  <c:v>-4.3762299974332564E-3</c:v>
                </c:pt>
                <c:pt idx="200">
                  <c:v>-4.3547799941734411E-3</c:v>
                </c:pt>
                <c:pt idx="201">
                  <c:v>-3.3575999987078831E-3</c:v>
                </c:pt>
                <c:pt idx="202">
                  <c:v>-7.116665001376532E-3</c:v>
                </c:pt>
                <c:pt idx="203">
                  <c:v>-3.4771399950841442E-3</c:v>
                </c:pt>
                <c:pt idx="204">
                  <c:v>-2.7967799906036817E-3</c:v>
                </c:pt>
                <c:pt idx="205">
                  <c:v>-3.3281999931205064E-3</c:v>
                </c:pt>
                <c:pt idx="206">
                  <c:v>-3.9495500022894703E-3</c:v>
                </c:pt>
                <c:pt idx="207">
                  <c:v>-6.5707999965525232E-3</c:v>
                </c:pt>
                <c:pt idx="208">
                  <c:v>-4.3650599909597076E-3</c:v>
                </c:pt>
                <c:pt idx="209">
                  <c:v>-4.3247799985692836E-3</c:v>
                </c:pt>
                <c:pt idx="210">
                  <c:v>-3.3733199888956733E-3</c:v>
                </c:pt>
                <c:pt idx="211">
                  <c:v>-3.6344500040286221E-3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89-4B40-9488-12D24F3A11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89-4B40-9488-12D24F3A11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89-4B40-9488-12D24F3A11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89-4B40-9488-12D24F3A11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1.814689605605313E-2</c:v>
                </c:pt>
                <c:pt idx="1">
                  <c:v>1.7912740347247547E-2</c:v>
                </c:pt>
                <c:pt idx="2">
                  <c:v>1.7469517041294114E-2</c:v>
                </c:pt>
                <c:pt idx="3">
                  <c:v>1.6894348851807378E-2</c:v>
                </c:pt>
                <c:pt idx="4">
                  <c:v>1.634519796329904E-2</c:v>
                </c:pt>
                <c:pt idx="5">
                  <c:v>1.6260641735119246E-2</c:v>
                </c:pt>
                <c:pt idx="6">
                  <c:v>1.5858302759274728E-2</c:v>
                </c:pt>
                <c:pt idx="7">
                  <c:v>1.5791401128187419E-2</c:v>
                </c:pt>
                <c:pt idx="8">
                  <c:v>1.5481981084408607E-2</c:v>
                </c:pt>
                <c:pt idx="9">
                  <c:v>1.5023890749324663E-2</c:v>
                </c:pt>
                <c:pt idx="10">
                  <c:v>1.3589222438230124E-2</c:v>
                </c:pt>
                <c:pt idx="11">
                  <c:v>1.3589222438230124E-2</c:v>
                </c:pt>
                <c:pt idx="12">
                  <c:v>1.3575284598420268E-2</c:v>
                </c:pt>
                <c:pt idx="13">
                  <c:v>1.352324999646347E-2</c:v>
                </c:pt>
                <c:pt idx="14">
                  <c:v>1.3386659166326878E-2</c:v>
                </c:pt>
                <c:pt idx="15">
                  <c:v>1.3381084030402935E-2</c:v>
                </c:pt>
                <c:pt idx="16">
                  <c:v>1.3340199700294025E-2</c:v>
                </c:pt>
                <c:pt idx="17">
                  <c:v>1.3249139146869631E-2</c:v>
                </c:pt>
                <c:pt idx="18">
                  <c:v>1.3151574268200636E-2</c:v>
                </c:pt>
                <c:pt idx="19">
                  <c:v>1.264330770980121E-2</c:v>
                </c:pt>
                <c:pt idx="20">
                  <c:v>1.2482557957327535E-2</c:v>
                </c:pt>
                <c:pt idx="21">
                  <c:v>1.2460257413631763E-2</c:v>
                </c:pt>
                <c:pt idx="22">
                  <c:v>1.2227030894146836E-2</c:v>
                </c:pt>
                <c:pt idx="23">
                  <c:v>1.2227030894146836E-2</c:v>
                </c:pt>
                <c:pt idx="24">
                  <c:v>1.221588062229895E-2</c:v>
                </c:pt>
                <c:pt idx="25">
                  <c:v>1.2079289792162358E-2</c:v>
                </c:pt>
                <c:pt idx="26">
                  <c:v>1.2043980597977389E-2</c:v>
                </c:pt>
                <c:pt idx="27">
                  <c:v>1.195756599115628E-2</c:v>
                </c:pt>
                <c:pt idx="28">
                  <c:v>1.1916681661047368E-2</c:v>
                </c:pt>
                <c:pt idx="29">
                  <c:v>1.191296490376474E-2</c:v>
                </c:pt>
                <c:pt idx="30">
                  <c:v>1.1759648665856321E-2</c:v>
                </c:pt>
                <c:pt idx="31">
                  <c:v>1.1677880005638498E-2</c:v>
                </c:pt>
                <c:pt idx="32">
                  <c:v>1.1170542636559727E-2</c:v>
                </c:pt>
                <c:pt idx="33">
                  <c:v>1.0590728500469706E-2</c:v>
                </c:pt>
                <c:pt idx="34">
                  <c:v>1.0412324150903545E-2</c:v>
                </c:pt>
                <c:pt idx="35">
                  <c:v>1.0371439820794633E-2</c:v>
                </c:pt>
                <c:pt idx="36">
                  <c:v>9.9105619177487191E-3</c:v>
                </c:pt>
                <c:pt idx="37">
                  <c:v>9.8278640682102382E-3</c:v>
                </c:pt>
                <c:pt idx="38">
                  <c:v>9.6448137720407928E-3</c:v>
                </c:pt>
                <c:pt idx="39">
                  <c:v>9.4673386117952903E-3</c:v>
                </c:pt>
                <c:pt idx="40">
                  <c:v>9.2341120923103599E-3</c:v>
                </c:pt>
                <c:pt idx="41">
                  <c:v>6.305307353599225E-3</c:v>
                </c:pt>
                <c:pt idx="42">
                  <c:v>6.305307353599225E-3</c:v>
                </c:pt>
                <c:pt idx="43">
                  <c:v>6.1120359749025511E-3</c:v>
                </c:pt>
                <c:pt idx="44">
                  <c:v>5.3296585669092844E-3</c:v>
                </c:pt>
                <c:pt idx="45">
                  <c:v>5.3250126203059989E-3</c:v>
                </c:pt>
                <c:pt idx="46">
                  <c:v>5.3240834309853423E-3</c:v>
                </c:pt>
                <c:pt idx="47">
                  <c:v>5.150325028022467E-3</c:v>
                </c:pt>
                <c:pt idx="48">
                  <c:v>5.1345288095712965E-3</c:v>
                </c:pt>
                <c:pt idx="49">
                  <c:v>4.9979379794347044E-3</c:v>
                </c:pt>
                <c:pt idx="50">
                  <c:v>4.9524077027225076E-3</c:v>
                </c:pt>
                <c:pt idx="51">
                  <c:v>4.6271914404925271E-3</c:v>
                </c:pt>
                <c:pt idx="52">
                  <c:v>4.6021033288347855E-3</c:v>
                </c:pt>
                <c:pt idx="53">
                  <c:v>4.4748043919047653E-3</c:v>
                </c:pt>
                <c:pt idx="54">
                  <c:v>4.4590081734535948E-3</c:v>
                </c:pt>
                <c:pt idx="55">
                  <c:v>4.4543622268503093E-3</c:v>
                </c:pt>
                <c:pt idx="56">
                  <c:v>4.4441411443230817E-3</c:v>
                </c:pt>
                <c:pt idx="57">
                  <c:v>4.4385660083991387E-3</c:v>
                </c:pt>
                <c:pt idx="58">
                  <c:v>4.4088319501381125E-3</c:v>
                </c:pt>
                <c:pt idx="59">
                  <c:v>4.2462238190231223E-3</c:v>
                </c:pt>
                <c:pt idx="60">
                  <c:v>4.2406486830991793E-3</c:v>
                </c:pt>
                <c:pt idx="61">
                  <c:v>4.2053394889142101E-3</c:v>
                </c:pt>
                <c:pt idx="62">
                  <c:v>4.2034811102728961E-3</c:v>
                </c:pt>
                <c:pt idx="63">
                  <c:v>4.1588800228813559E-3</c:v>
                </c:pt>
                <c:pt idx="64">
                  <c:v>4.0427313577992199E-3</c:v>
                </c:pt>
                <c:pt idx="65">
                  <c:v>4.0222891927447647E-3</c:v>
                </c:pt>
                <c:pt idx="66">
                  <c:v>3.9098572849452567E-3</c:v>
                </c:pt>
                <c:pt idx="67">
                  <c:v>3.8847691732875156E-3</c:v>
                </c:pt>
                <c:pt idx="68">
                  <c:v>3.8336637606513758E-3</c:v>
                </c:pt>
                <c:pt idx="69">
                  <c:v>3.6914977945908417E-3</c:v>
                </c:pt>
                <c:pt idx="70">
                  <c:v>3.6097291343730178E-3</c:v>
                </c:pt>
                <c:pt idx="71">
                  <c:v>3.2575663818439821E-3</c:v>
                </c:pt>
                <c:pt idx="72">
                  <c:v>3.2436285420341261E-3</c:v>
                </c:pt>
                <c:pt idx="73">
                  <c:v>3.233407459506898E-3</c:v>
                </c:pt>
                <c:pt idx="74">
                  <c:v>3.1618598818163026E-3</c:v>
                </c:pt>
                <c:pt idx="75">
                  <c:v>3.1525679886097316E-3</c:v>
                </c:pt>
                <c:pt idx="76">
                  <c:v>3.1321258235552756E-3</c:v>
                </c:pt>
                <c:pt idx="77">
                  <c:v>3.1172587944247624E-3</c:v>
                </c:pt>
                <c:pt idx="78">
                  <c:v>3.1116836585008199E-3</c:v>
                </c:pt>
                <c:pt idx="79">
                  <c:v>3.1070377118975344E-3</c:v>
                </c:pt>
                <c:pt idx="80">
                  <c:v>3.0949582507289923E-3</c:v>
                </c:pt>
                <c:pt idx="81">
                  <c:v>3.0949582507289923E-3</c:v>
                </c:pt>
                <c:pt idx="82">
                  <c:v>3.0912414934463638E-3</c:v>
                </c:pt>
                <c:pt idx="83">
                  <c:v>3.0800912215984788E-3</c:v>
                </c:pt>
                <c:pt idx="84">
                  <c:v>3.0800912215984788E-3</c:v>
                </c:pt>
                <c:pt idx="85">
                  <c:v>3.0661533817886227E-3</c:v>
                </c:pt>
                <c:pt idx="86">
                  <c:v>3.0336317555656246E-3</c:v>
                </c:pt>
                <c:pt idx="87">
                  <c:v>3.0336317555656246E-3</c:v>
                </c:pt>
                <c:pt idx="88">
                  <c:v>2.8831030856191768E-3</c:v>
                </c:pt>
                <c:pt idx="89">
                  <c:v>2.8775279496952343E-3</c:v>
                </c:pt>
                <c:pt idx="90">
                  <c:v>2.812484697249238E-3</c:v>
                </c:pt>
                <c:pt idx="91">
                  <c:v>2.713990629259587E-3</c:v>
                </c:pt>
                <c:pt idx="92">
                  <c:v>2.694477653525788E-3</c:v>
                </c:pt>
                <c:pt idx="93">
                  <c:v>2.5829749350469379E-3</c:v>
                </c:pt>
                <c:pt idx="94">
                  <c:v>2.5411614156173688E-3</c:v>
                </c:pt>
                <c:pt idx="95">
                  <c:v>2.5411614156173688E-3</c:v>
                </c:pt>
                <c:pt idx="96">
                  <c:v>2.5411614156173688E-3</c:v>
                </c:pt>
                <c:pt idx="97">
                  <c:v>2.5309403330901412E-3</c:v>
                </c:pt>
                <c:pt idx="98">
                  <c:v>2.4844808670572865E-3</c:v>
                </c:pt>
                <c:pt idx="99">
                  <c:v>2.3989954495568346E-3</c:v>
                </c:pt>
                <c:pt idx="100">
                  <c:v>2.3748365272197505E-3</c:v>
                </c:pt>
                <c:pt idx="101">
                  <c:v>2.3423149009967528E-3</c:v>
                </c:pt>
                <c:pt idx="102">
                  <c:v>2.3376689543934672E-3</c:v>
                </c:pt>
                <c:pt idx="103">
                  <c:v>2.2159451533873891E-3</c:v>
                </c:pt>
                <c:pt idx="104">
                  <c:v>2.2159451533873891E-3</c:v>
                </c:pt>
                <c:pt idx="105">
                  <c:v>2.175060823278477E-3</c:v>
                </c:pt>
                <c:pt idx="106">
                  <c:v>2.1648397407512494E-3</c:v>
                </c:pt>
                <c:pt idx="107">
                  <c:v>2.1648397407512494E-3</c:v>
                </c:pt>
                <c:pt idx="108">
                  <c:v>1.9817894445818031E-3</c:v>
                </c:pt>
                <c:pt idx="109">
                  <c:v>1.9817894445818031E-3</c:v>
                </c:pt>
                <c:pt idx="110">
                  <c:v>1.9817894445818031E-3</c:v>
                </c:pt>
                <c:pt idx="111">
                  <c:v>1.9817894445818031E-3</c:v>
                </c:pt>
                <c:pt idx="112">
                  <c:v>1.9771434979785176E-3</c:v>
                </c:pt>
                <c:pt idx="113">
                  <c:v>1.9771434979785176E-3</c:v>
                </c:pt>
                <c:pt idx="114">
                  <c:v>1.9771434979785176E-3</c:v>
                </c:pt>
                <c:pt idx="115">
                  <c:v>1.9409051144728909E-3</c:v>
                </c:pt>
                <c:pt idx="116">
                  <c:v>1.9409051144728909E-3</c:v>
                </c:pt>
                <c:pt idx="117">
                  <c:v>1.9409051144728909E-3</c:v>
                </c:pt>
                <c:pt idx="118">
                  <c:v>1.9409051144728909E-3</c:v>
                </c:pt>
                <c:pt idx="119">
                  <c:v>1.8294023959940413E-3</c:v>
                </c:pt>
                <c:pt idx="120">
                  <c:v>1.8294023959940413E-3</c:v>
                </c:pt>
                <c:pt idx="121">
                  <c:v>1.8294023959940413E-3</c:v>
                </c:pt>
                <c:pt idx="122">
                  <c:v>1.7987391484123568E-3</c:v>
                </c:pt>
                <c:pt idx="123">
                  <c:v>1.7987391484123568E-3</c:v>
                </c:pt>
                <c:pt idx="124">
                  <c:v>1.7987391484123568E-3</c:v>
                </c:pt>
                <c:pt idx="125">
                  <c:v>1.7987391484123568E-3</c:v>
                </c:pt>
                <c:pt idx="126">
                  <c:v>1.6825904833302216E-3</c:v>
                </c:pt>
                <c:pt idx="127">
                  <c:v>1.4224174735462374E-3</c:v>
                </c:pt>
                <c:pt idx="128">
                  <c:v>1.4224174735462374E-3</c:v>
                </c:pt>
                <c:pt idx="129">
                  <c:v>1.4224174735462374E-3</c:v>
                </c:pt>
                <c:pt idx="130">
                  <c:v>1.4224174735462374E-3</c:v>
                </c:pt>
                <c:pt idx="131">
                  <c:v>1.4224174735462374E-3</c:v>
                </c:pt>
                <c:pt idx="132">
                  <c:v>1.4224174735462374E-3</c:v>
                </c:pt>
                <c:pt idx="133">
                  <c:v>1.4224174735462374E-3</c:v>
                </c:pt>
                <c:pt idx="134">
                  <c:v>1.4224174735462374E-3</c:v>
                </c:pt>
                <c:pt idx="135">
                  <c:v>1.4177715269429519E-3</c:v>
                </c:pt>
                <c:pt idx="136">
                  <c:v>1.4177715269429519E-3</c:v>
                </c:pt>
                <c:pt idx="137">
                  <c:v>1.3982585512091533E-3</c:v>
                </c:pt>
                <c:pt idx="138">
                  <c:v>1.3973293618884958E-3</c:v>
                </c:pt>
                <c:pt idx="139">
                  <c:v>1.3768871968340398E-3</c:v>
                </c:pt>
                <c:pt idx="140">
                  <c:v>1.3768871968340398E-3</c:v>
                </c:pt>
                <c:pt idx="141">
                  <c:v>1.3759580075133832E-3</c:v>
                </c:pt>
                <c:pt idx="142">
                  <c:v>1.3006936725401584E-3</c:v>
                </c:pt>
                <c:pt idx="143">
                  <c:v>1.2551633958279617E-3</c:v>
                </c:pt>
                <c:pt idx="144">
                  <c:v>1.2495882599040187E-3</c:v>
                </c:pt>
                <c:pt idx="145">
                  <c:v>1.2347212307735056E-3</c:v>
                </c:pt>
                <c:pt idx="146">
                  <c:v>1.1027763472401999E-3</c:v>
                </c:pt>
                <c:pt idx="147">
                  <c:v>1.1027763472401999E-3</c:v>
                </c:pt>
                <c:pt idx="148">
                  <c:v>1.1027763472401999E-3</c:v>
                </c:pt>
                <c:pt idx="149">
                  <c:v>1.1027763472401999E-3</c:v>
                </c:pt>
                <c:pt idx="150">
                  <c:v>1.0414498520768317E-3</c:v>
                </c:pt>
                <c:pt idx="151">
                  <c:v>1.0358747161528896E-3</c:v>
                </c:pt>
                <c:pt idx="152">
                  <c:v>1.0358747161528896E-3</c:v>
                </c:pt>
                <c:pt idx="153">
                  <c:v>1.0358747161528896E-3</c:v>
                </c:pt>
                <c:pt idx="154">
                  <c:v>9.2623037631535312E-4</c:v>
                </c:pt>
                <c:pt idx="155">
                  <c:v>9.0578821126089705E-4</c:v>
                </c:pt>
                <c:pt idx="156">
                  <c:v>8.5839955590738624E-4</c:v>
                </c:pt>
                <c:pt idx="157">
                  <c:v>8.5839955590738624E-4</c:v>
                </c:pt>
                <c:pt idx="158">
                  <c:v>8.3795739085293017E-4</c:v>
                </c:pt>
                <c:pt idx="159">
                  <c:v>8.0822333259190308E-4</c:v>
                </c:pt>
                <c:pt idx="160">
                  <c:v>7.1716277916750865E-4</c:v>
                </c:pt>
                <c:pt idx="161">
                  <c:v>6.6977412381399697E-4</c:v>
                </c:pt>
                <c:pt idx="162">
                  <c:v>6.6977412381399697E-4</c:v>
                </c:pt>
                <c:pt idx="163">
                  <c:v>6.4933195875954176E-4</c:v>
                </c:pt>
                <c:pt idx="164">
                  <c:v>6.4561520147691284E-4</c:v>
                </c:pt>
                <c:pt idx="165">
                  <c:v>5.4990870144923289E-4</c:v>
                </c:pt>
                <c:pt idx="166">
                  <c:v>4.9415734220980851E-4</c:v>
                </c:pt>
                <c:pt idx="167">
                  <c:v>4.7371517715535244E-4</c:v>
                </c:pt>
                <c:pt idx="168">
                  <c:v>4.6814004123140948E-4</c:v>
                </c:pt>
                <c:pt idx="169">
                  <c:v>3.3619515769810378E-4</c:v>
                </c:pt>
                <c:pt idx="170">
                  <c:v>-5.685192493984359E-5</c:v>
                </c:pt>
                <c:pt idx="171">
                  <c:v>-5.685192493984359E-5</c:v>
                </c:pt>
                <c:pt idx="172">
                  <c:v>-2.8729087646280158E-4</c:v>
                </c:pt>
                <c:pt idx="173">
                  <c:v>-4.9264171632801713E-4</c:v>
                </c:pt>
                <c:pt idx="174">
                  <c:v>-5.5954334741532743E-4</c:v>
                </c:pt>
                <c:pt idx="175">
                  <c:v>-6.1994065325803819E-4</c:v>
                </c:pt>
                <c:pt idx="176">
                  <c:v>-7.8905310961762797E-4</c:v>
                </c:pt>
                <c:pt idx="177">
                  <c:v>-9.7024502714575939E-4</c:v>
                </c:pt>
                <c:pt idx="178">
                  <c:v>-1.1635164058424333E-3</c:v>
                </c:pt>
                <c:pt idx="179">
                  <c:v>-1.1802418136142613E-3</c:v>
                </c:pt>
                <c:pt idx="180">
                  <c:v>-1.1802418136142613E-3</c:v>
                </c:pt>
                <c:pt idx="181">
                  <c:v>-1.1802418136142613E-3</c:v>
                </c:pt>
                <c:pt idx="182">
                  <c:v>-1.2508602019841997E-3</c:v>
                </c:pt>
                <c:pt idx="183">
                  <c:v>-1.3261245369574235E-3</c:v>
                </c:pt>
                <c:pt idx="184">
                  <c:v>-1.8864256973136475E-3</c:v>
                </c:pt>
                <c:pt idx="185">
                  <c:v>-1.8868902919739758E-3</c:v>
                </c:pt>
                <c:pt idx="186">
                  <c:v>-1.9523981390802995E-3</c:v>
                </c:pt>
                <c:pt idx="187">
                  <c:v>-1.9523981390802995E-3</c:v>
                </c:pt>
                <c:pt idx="188">
                  <c:v>-2.069475993483093E-3</c:v>
                </c:pt>
                <c:pt idx="189">
                  <c:v>-2.069475993483093E-3</c:v>
                </c:pt>
                <c:pt idx="190">
                  <c:v>-2.1159354595159463E-3</c:v>
                </c:pt>
                <c:pt idx="191">
                  <c:v>-2.121046000779561E-3</c:v>
                </c:pt>
                <c:pt idx="192">
                  <c:v>-2.1414881658340162E-3</c:v>
                </c:pt>
                <c:pt idx="193">
                  <c:v>-2.268322508103709E-3</c:v>
                </c:pt>
                <c:pt idx="194">
                  <c:v>-2.268322508103709E-3</c:v>
                </c:pt>
                <c:pt idx="195">
                  <c:v>-2.2836541318945512E-3</c:v>
                </c:pt>
                <c:pt idx="196">
                  <c:v>-2.4457976683492132E-3</c:v>
                </c:pt>
                <c:pt idx="197">
                  <c:v>-2.4815714571945107E-3</c:v>
                </c:pt>
                <c:pt idx="198">
                  <c:v>-2.5271017339067075E-3</c:v>
                </c:pt>
                <c:pt idx="199">
                  <c:v>-2.6511485082144287E-3</c:v>
                </c:pt>
                <c:pt idx="200">
                  <c:v>-2.6650863480242844E-3</c:v>
                </c:pt>
                <c:pt idx="201">
                  <c:v>-2.6892452703613694E-3</c:v>
                </c:pt>
                <c:pt idx="202">
                  <c:v>-2.8328050204028893E-3</c:v>
                </c:pt>
                <c:pt idx="203">
                  <c:v>-2.9884442316129517E-3</c:v>
                </c:pt>
                <c:pt idx="204">
                  <c:v>-3.2225999404185369E-3</c:v>
                </c:pt>
                <c:pt idx="205">
                  <c:v>-3.2281750763424799E-3</c:v>
                </c:pt>
                <c:pt idx="206">
                  <c:v>-3.2792804889786196E-3</c:v>
                </c:pt>
                <c:pt idx="207">
                  <c:v>-3.3954291540607548E-3</c:v>
                </c:pt>
                <c:pt idx="208">
                  <c:v>-3.4121545618325819E-3</c:v>
                </c:pt>
                <c:pt idx="209">
                  <c:v>-3.5942756686813708E-3</c:v>
                </c:pt>
                <c:pt idx="210">
                  <c:v>-3.6147178337358277E-3</c:v>
                </c:pt>
                <c:pt idx="211">
                  <c:v>-3.8089184017531573E-3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89-4B40-9488-12D24F3A11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89-4B40-9488-12D24F3A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30224"/>
        <c:axId val="1"/>
      </c:scatterChart>
      <c:valAx>
        <c:axId val="76653022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30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2073298764483702"/>
          <c:w val="0.7996775766518684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Dra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1.7136080001364462E-2</c:v>
                </c:pt>
                <c:pt idx="1">
                  <c:v>-1.2983559998247074E-2</c:v>
                </c:pt>
                <c:pt idx="2">
                  <c:v>-1.7814499988162424E-3</c:v>
                </c:pt>
                <c:pt idx="3">
                  <c:v>-2.1456279995618388E-2</c:v>
                </c:pt>
                <c:pt idx="4">
                  <c:v>-5.4511499984073453E-3</c:v>
                </c:pt>
                <c:pt idx="5">
                  <c:v>1.7838980002125027E-2</c:v>
                </c:pt>
                <c:pt idx="6">
                  <c:v>-2.446182999847224E-2</c:v>
                </c:pt>
                <c:pt idx="7">
                  <c:v>-6.363887000043178E-2</c:v>
                </c:pt>
                <c:pt idx="8">
                  <c:v>2.2917320002306951E-2</c:v>
                </c:pt>
                <c:pt idx="9">
                  <c:v>-3.8697689997206908E-2</c:v>
                </c:pt>
                <c:pt idx="10">
                  <c:v>-4.9769998440751806E-5</c:v>
                </c:pt>
                <c:pt idx="11">
                  <c:v>1.9950230001995806E-2</c:v>
                </c:pt>
                <c:pt idx="12">
                  <c:v>7.3716800034162588E-3</c:v>
                </c:pt>
                <c:pt idx="13">
                  <c:v>1.0011760004999815E-2</c:v>
                </c:pt>
                <c:pt idx="14">
                  <c:v>1.4941970002837479E-2</c:v>
                </c:pt>
                <c:pt idx="15">
                  <c:v>8.0510550000326475E-2</c:v>
                </c:pt>
                <c:pt idx="16">
                  <c:v>8.0134700001508463E-3</c:v>
                </c:pt>
                <c:pt idx="17">
                  <c:v>3.5633610001241323E-2</c:v>
                </c:pt>
                <c:pt idx="18">
                  <c:v>-4.4162399972265121E-3</c:v>
                </c:pt>
                <c:pt idx="19">
                  <c:v>-1.1914029997569742E-2</c:v>
                </c:pt>
                <c:pt idx="20">
                  <c:v>-2.7186639999854378E-2</c:v>
                </c:pt>
                <c:pt idx="21">
                  <c:v>2.3087680001481203E-2</c:v>
                </c:pt>
                <c:pt idx="22">
                  <c:v>-2.6793389999511419E-2</c:v>
                </c:pt>
                <c:pt idx="23">
                  <c:v>-1.1793389996455517E-2</c:v>
                </c:pt>
                <c:pt idx="24">
                  <c:v>-2.8656229998887284E-2</c:v>
                </c:pt>
                <c:pt idx="25">
                  <c:v>1.8273980000230949E-2</c:v>
                </c:pt>
                <c:pt idx="26">
                  <c:v>2.0208320001984248E-2</c:v>
                </c:pt>
                <c:pt idx="27">
                  <c:v>1.6021310002543032E-2</c:v>
                </c:pt>
                <c:pt idx="28">
                  <c:v>4.7524230001727119E-2</c:v>
                </c:pt>
                <c:pt idx="29">
                  <c:v>8.5699500014015939E-3</c:v>
                </c:pt>
                <c:pt idx="30">
                  <c:v>2.3205900004541036E-2</c:v>
                </c:pt>
                <c:pt idx="31">
                  <c:v>4.1211740001017461E-2</c:v>
                </c:pt>
                <c:pt idx="32">
                  <c:v>-2.6047479997941991E-2</c:v>
                </c:pt>
                <c:pt idx="33">
                  <c:v>-4.1915159999916796E-2</c:v>
                </c:pt>
                <c:pt idx="34">
                  <c:v>5.927940000401577E-2</c:v>
                </c:pt>
                <c:pt idx="35">
                  <c:v>8.7823200046841521E-3</c:v>
                </c:pt>
                <c:pt idx="36">
                  <c:v>-2.5483999925199896E-3</c:v>
                </c:pt>
                <c:pt idx="37">
                  <c:v>-5.0781129997631069E-2</c:v>
                </c:pt>
                <c:pt idx="38">
                  <c:v>-5.9779420000268146E-2</c:v>
                </c:pt>
                <c:pt idx="39">
                  <c:v>-4.43462900002487E-2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72-4F15-87A9-9D1F480657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0">
                  <c:v>-1.5227359996060841E-2</c:v>
                </c:pt>
                <c:pt idx="44">
                  <c:v>-1.8698499996389728E-2</c:v>
                </c:pt>
                <c:pt idx="45">
                  <c:v>-1.4891349994286429E-2</c:v>
                </c:pt>
                <c:pt idx="46">
                  <c:v>2.8700800030492246E-3</c:v>
                </c:pt>
                <c:pt idx="47">
                  <c:v>2.2574899994651787E-3</c:v>
                </c:pt>
                <c:pt idx="48">
                  <c:v>1.0201800003414974E-2</c:v>
                </c:pt>
                <c:pt idx="49">
                  <c:v>9.1320099963922985E-3</c:v>
                </c:pt>
                <c:pt idx="50">
                  <c:v>1.8442079999658745E-2</c:v>
                </c:pt>
                <c:pt idx="51">
                  <c:v>-3.057419991819188E-3</c:v>
                </c:pt>
                <c:pt idx="52">
                  <c:v>6.5011900005629286E-3</c:v>
                </c:pt>
                <c:pt idx="53">
                  <c:v>-9.182899993902538E-3</c:v>
                </c:pt>
                <c:pt idx="54">
                  <c:v>5.7614100005594082E-3</c:v>
                </c:pt>
                <c:pt idx="55">
                  <c:v>-1.8431440003041644E-2</c:v>
                </c:pt>
                <c:pt idx="56">
                  <c:v>8.9442899989080615E-3</c:v>
                </c:pt>
                <c:pt idx="57">
                  <c:v>5.1287000678712502E-4</c:v>
                </c:pt>
                <c:pt idx="58">
                  <c:v>7.8786300000501797E-3</c:v>
                </c:pt>
                <c:pt idx="59">
                  <c:v>-4.8711199924582615E-3</c:v>
                </c:pt>
                <c:pt idx="60">
                  <c:v>1.6974600002868101E-3</c:v>
                </c:pt>
                <c:pt idx="61">
                  <c:v>-7.3682000002008863E-3</c:v>
                </c:pt>
                <c:pt idx="62">
                  <c:v>-3.0845339999359567E-2</c:v>
                </c:pt>
                <c:pt idx="63">
                  <c:v>1.3703300006454811E-2</c:v>
                </c:pt>
                <c:pt idx="64">
                  <c:v>-5.1179500005673617E-3</c:v>
                </c:pt>
                <c:pt idx="65">
                  <c:v>-8.3664899939321913E-3</c:v>
                </c:pt>
                <c:pt idx="66">
                  <c:v>1.176654000300914E-2</c:v>
                </c:pt>
                <c:pt idx="67">
                  <c:v>-1.1674850000417791E-2</c:v>
                </c:pt>
                <c:pt idx="68">
                  <c:v>-8.7961999961407855E-3</c:v>
                </c:pt>
                <c:pt idx="69">
                  <c:v>-1.0297409993654583E-2</c:v>
                </c:pt>
                <c:pt idx="70">
                  <c:v>1.470843000424793E-2</c:v>
                </c:pt>
                <c:pt idx="72">
                  <c:v>-1.2288149999221787E-2</c:v>
                </c:pt>
                <c:pt idx="73">
                  <c:v>8.7580003309994936E-5</c:v>
                </c:pt>
                <c:pt idx="74">
                  <c:v>-1.2823099968954921E-3</c:v>
                </c:pt>
                <c:pt idx="75">
                  <c:v>-6.6800999775296077E-4</c:v>
                </c:pt>
                <c:pt idx="76">
                  <c:v>1.0083450004458427E-2</c:v>
                </c:pt>
                <c:pt idx="77">
                  <c:v>8.2663300054264255E-3</c:v>
                </c:pt>
                <c:pt idx="78">
                  <c:v>3.834909999568481E-3</c:v>
                </c:pt>
                <c:pt idx="79">
                  <c:v>-2.3579400003654882E-3</c:v>
                </c:pt>
                <c:pt idx="80">
                  <c:v>-1.5459349997399841E-2</c:v>
                </c:pt>
                <c:pt idx="81">
                  <c:v>-2.4593499911134131E-3</c:v>
                </c:pt>
                <c:pt idx="82">
                  <c:v>-8.4136299992678687E-3</c:v>
                </c:pt>
                <c:pt idx="83">
                  <c:v>-1.1276469995209482E-2</c:v>
                </c:pt>
                <c:pt idx="84">
                  <c:v>-2.7646999660646543E-4</c:v>
                </c:pt>
                <c:pt idx="85">
                  <c:v>-5.8550199973979034E-3</c:v>
                </c:pt>
                <c:pt idx="88">
                  <c:v>-5.8533099945634604E-3</c:v>
                </c:pt>
                <c:pt idx="89">
                  <c:v>-1.9284729998616967E-2</c:v>
                </c:pt>
                <c:pt idx="90">
                  <c:v>-7.9846299995551817E-3</c:v>
                </c:pt>
                <c:pt idx="92">
                  <c:v>-1.5283019994967617E-2</c:v>
                </c:pt>
                <c:pt idx="93">
                  <c:v>-1.7911420000018552E-2</c:v>
                </c:pt>
                <c:pt idx="94">
                  <c:v>3.3529299980727956E-3</c:v>
                </c:pt>
                <c:pt idx="95">
                  <c:v>9.3529299992951564E-3</c:v>
                </c:pt>
                <c:pt idx="96">
                  <c:v>2.1352930001739878E-2</c:v>
                </c:pt>
                <c:pt idx="97">
                  <c:v>-1.5271339994797017E-2</c:v>
                </c:pt>
                <c:pt idx="98">
                  <c:v>-1.4199839999491815E-2</c:v>
                </c:pt>
                <c:pt idx="100">
                  <c:v>-3.5110000317217782E-4</c:v>
                </c:pt>
                <c:pt idx="101">
                  <c:v>1.3298950005264487E-2</c:v>
                </c:pt>
                <c:pt idx="102">
                  <c:v>2.106100000673905E-3</c:v>
                </c:pt>
                <c:pt idx="103">
                  <c:v>-2.1465699974214658E-3</c:v>
                </c:pt>
                <c:pt idx="104">
                  <c:v>-1.1465700008557178E-3</c:v>
                </c:pt>
                <c:pt idx="105">
                  <c:v>3.5634999949252233E-4</c:v>
                </c:pt>
                <c:pt idx="106">
                  <c:v>8.7320800012093969E-3</c:v>
                </c:pt>
                <c:pt idx="107">
                  <c:v>1.7732079999404959E-2</c:v>
                </c:pt>
                <c:pt idx="108">
                  <c:v>-7.2662099992157891E-3</c:v>
                </c:pt>
                <c:pt idx="109">
                  <c:v>-6.2662100026500411E-3</c:v>
                </c:pt>
                <c:pt idx="110">
                  <c:v>1.273378999758279E-2</c:v>
                </c:pt>
                <c:pt idx="111">
                  <c:v>1.3733790001424495E-2</c:v>
                </c:pt>
                <c:pt idx="112">
                  <c:v>-1.3459059991873801E-2</c:v>
                </c:pt>
                <c:pt idx="113">
                  <c:v>-1.2459059995308053E-2</c:v>
                </c:pt>
                <c:pt idx="114">
                  <c:v>7.5409400014905259E-3</c:v>
                </c:pt>
                <c:pt idx="115">
                  <c:v>-5.763289998867549E-3</c:v>
                </c:pt>
                <c:pt idx="116">
                  <c:v>-3.7632899984600954E-3</c:v>
                </c:pt>
                <c:pt idx="117">
                  <c:v>-7.6329000148689374E-4</c:v>
                </c:pt>
                <c:pt idx="118">
                  <c:v>1.5236710001772735E-2</c:v>
                </c:pt>
                <c:pt idx="119">
                  <c:v>5.6083100062096491E-3</c:v>
                </c:pt>
                <c:pt idx="120">
                  <c:v>1.3608310000563506E-2</c:v>
                </c:pt>
                <c:pt idx="121">
                  <c:v>2.0608310005627573E-2</c:v>
                </c:pt>
                <c:pt idx="122">
                  <c:v>2.7735499999835156E-2</c:v>
                </c:pt>
                <c:pt idx="123">
                  <c:v>2.973550000024261E-2</c:v>
                </c:pt>
                <c:pt idx="124">
                  <c:v>3.0735500004084315E-2</c:v>
                </c:pt>
                <c:pt idx="125">
                  <c:v>4.3735500003094785E-2</c:v>
                </c:pt>
                <c:pt idx="126">
                  <c:v>-8.0857499924604781E-3</c:v>
                </c:pt>
                <c:pt idx="127">
                  <c:v>-1.8853499932447448E-3</c:v>
                </c:pt>
                <c:pt idx="128">
                  <c:v>-8.8534999667899683E-4</c:v>
                </c:pt>
                <c:pt idx="129">
                  <c:v>4.114650007977616E-3</c:v>
                </c:pt>
                <c:pt idx="130">
                  <c:v>6.1146500011091121E-3</c:v>
                </c:pt>
                <c:pt idx="131">
                  <c:v>2.6114650005183648E-2</c:v>
                </c:pt>
                <c:pt idx="132">
                  <c:v>4.1114650004601572E-2</c:v>
                </c:pt>
                <c:pt idx="133">
                  <c:v>4.5114650005416479E-2</c:v>
                </c:pt>
                <c:pt idx="134">
                  <c:v>4.8114650002389681E-2</c:v>
                </c:pt>
                <c:pt idx="135">
                  <c:v>3.9218000019900501E-3</c:v>
                </c:pt>
                <c:pt idx="136">
                  <c:v>4.9218000058317557E-3</c:v>
                </c:pt>
                <c:pt idx="137">
                  <c:v>-5.0881700008176267E-3</c:v>
                </c:pt>
                <c:pt idx="138">
                  <c:v>-3.2674000249244273E-4</c:v>
                </c:pt>
                <c:pt idx="139">
                  <c:v>-4.5752799924230203E-3</c:v>
                </c:pt>
                <c:pt idx="140">
                  <c:v>-5.7527999888407066E-4</c:v>
                </c:pt>
                <c:pt idx="141">
                  <c:v>-8.1384999793954194E-4</c:v>
                </c:pt>
                <c:pt idx="142">
                  <c:v>-5.1380199947743677E-3</c:v>
                </c:pt>
                <c:pt idx="143">
                  <c:v>-3.8279500004136935E-3</c:v>
                </c:pt>
                <c:pt idx="152">
                  <c:v>8.6952999845379964E-4</c:v>
                </c:pt>
                <c:pt idx="153">
                  <c:v>8.6952999845379964E-4</c:v>
                </c:pt>
                <c:pt idx="154">
                  <c:v>-3.2817300016176887E-3</c:v>
                </c:pt>
                <c:pt idx="155">
                  <c:v>4.6973000280559063E-4</c:v>
                </c:pt>
                <c:pt idx="159">
                  <c:v>-2.5801199954003096E-3</c:v>
                </c:pt>
                <c:pt idx="160">
                  <c:v>4.0020007872954011E-5</c:v>
                </c:pt>
                <c:pt idx="164">
                  <c:v>1.3670129999809433E-2</c:v>
                </c:pt>
                <c:pt idx="165">
                  <c:v>-1.6902579998713918E-2</c:v>
                </c:pt>
                <c:pt idx="166">
                  <c:v>7.7832200040575117E-3</c:v>
                </c:pt>
                <c:pt idx="167">
                  <c:v>-7.4653199990279973E-3</c:v>
                </c:pt>
                <c:pt idx="168">
                  <c:v>5.1032600094913505E-3</c:v>
                </c:pt>
                <c:pt idx="169">
                  <c:v>-1.5773680002894253E-2</c:v>
                </c:pt>
                <c:pt idx="173">
                  <c:v>4.2188000224996358E-4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72-4F15-87A9-9D1F480657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1">
                  <c:v>-9.9999999947613105E-3</c:v>
                </c:pt>
                <c:pt idx="43">
                  <c:v>1.5077440002642106E-2</c:v>
                </c:pt>
                <c:pt idx="71">
                  <c:v>1.1290399997960776E-2</c:v>
                </c:pt>
                <c:pt idx="86">
                  <c:v>-3.704969996761065E-3</c:v>
                </c:pt>
                <c:pt idx="87">
                  <c:v>-3.3049699995899573E-3</c:v>
                </c:pt>
                <c:pt idx="91">
                  <c:v>-2.2730499986209907E-3</c:v>
                </c:pt>
                <c:pt idx="144">
                  <c:v>3.5406300012255087E-3</c:v>
                </c:pt>
                <c:pt idx="145">
                  <c:v>-2.2076490000472404E-2</c:v>
                </c:pt>
                <c:pt idx="146">
                  <c:v>-1.0353429992392194E-2</c:v>
                </c:pt>
                <c:pt idx="147">
                  <c:v>-6.8534299934981391E-3</c:v>
                </c:pt>
                <c:pt idx="148">
                  <c:v>-5.4534299924853258E-3</c:v>
                </c:pt>
                <c:pt idx="149">
                  <c:v>1.4465700078289956E-3</c:v>
                </c:pt>
                <c:pt idx="150">
                  <c:v>-2.7799049996247049E-2</c:v>
                </c:pt>
                <c:pt idx="151">
                  <c:v>-7.304699975065887E-4</c:v>
                </c:pt>
                <c:pt idx="156">
                  <c:v>-2.2973399973125197E-3</c:v>
                </c:pt>
                <c:pt idx="157">
                  <c:v>8.802659998764284E-3</c:v>
                </c:pt>
                <c:pt idx="158">
                  <c:v>7.0541200038860552E-3</c:v>
                </c:pt>
                <c:pt idx="161">
                  <c:v>1.0072950004541781E-2</c:v>
                </c:pt>
                <c:pt idx="162">
                  <c:v>1.6272950000711717E-2</c:v>
                </c:pt>
                <c:pt idx="163">
                  <c:v>2.7244100056122988E-3</c:v>
                </c:pt>
                <c:pt idx="174">
                  <c:v>-6.155159993795678E-3</c:v>
                </c:pt>
                <c:pt idx="176">
                  <c:v>-4.7819500032346696E-3</c:v>
                </c:pt>
                <c:pt idx="190">
                  <c:v>-3.1599099966115318E-3</c:v>
                </c:pt>
                <c:pt idx="191">
                  <c:v>-8.7720450028427877E-3</c:v>
                </c:pt>
                <c:pt idx="195">
                  <c:v>-5.2217949923942797E-3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72-4F15-87A9-9D1F480657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99">
                  <c:v>-5.8482799940975383E-3</c:v>
                </c:pt>
                <c:pt idx="170">
                  <c:v>7.1112100049504079E-3</c:v>
                </c:pt>
                <c:pt idx="171">
                  <c:v>8.4912100064684637E-3</c:v>
                </c:pt>
                <c:pt idx="172">
                  <c:v>-3.2541499967919663E-3</c:v>
                </c:pt>
                <c:pt idx="175">
                  <c:v>-3.6622099942178465E-3</c:v>
                </c:pt>
                <c:pt idx="177">
                  <c:v>-3.5030999933951534E-3</c:v>
                </c:pt>
                <c:pt idx="178">
                  <c:v>-2.6256599958287552E-3</c:v>
                </c:pt>
                <c:pt idx="179">
                  <c:v>6.7200800040154718E-3</c:v>
                </c:pt>
                <c:pt idx="180">
                  <c:v>8.1200799977523275E-3</c:v>
                </c:pt>
                <c:pt idx="181">
                  <c:v>1.5020079998066649E-2</c:v>
                </c:pt>
                <c:pt idx="182">
                  <c:v>-3.7512399940169416E-3</c:v>
                </c:pt>
                <c:pt idx="183">
                  <c:v>-2.7754099937737919E-3</c:v>
                </c:pt>
                <c:pt idx="184">
                  <c:v>-4.1231200011679903E-3</c:v>
                </c:pt>
                <c:pt idx="185">
                  <c:v>-1.1092405002273154E-2</c:v>
                </c:pt>
                <c:pt idx="186">
                  <c:v>-4.1715899933478795E-3</c:v>
                </c:pt>
                <c:pt idx="187">
                  <c:v>-4.071589995874092E-3</c:v>
                </c:pt>
                <c:pt idx="188">
                  <c:v>-3.6614099954022095E-3</c:v>
                </c:pt>
                <c:pt idx="189">
                  <c:v>-3.4114099980797619E-3</c:v>
                </c:pt>
                <c:pt idx="192">
                  <c:v>-2.8905849976581521E-3</c:v>
                </c:pt>
                <c:pt idx="193">
                  <c:v>-5.4853900001035072E-3</c:v>
                </c:pt>
                <c:pt idx="194">
                  <c:v>-3.4853899996960536E-3</c:v>
                </c:pt>
                <c:pt idx="196">
                  <c:v>-4.4522599928313866E-3</c:v>
                </c:pt>
                <c:pt idx="197">
                  <c:v>5.062795004050713E-3</c:v>
                </c:pt>
                <c:pt idx="198">
                  <c:v>-1.6927134995057713E-2</c:v>
                </c:pt>
                <c:pt idx="199">
                  <c:v>-4.3762299974332564E-3</c:v>
                </c:pt>
                <c:pt idx="200">
                  <c:v>-4.3547799941734411E-3</c:v>
                </c:pt>
                <c:pt idx="201">
                  <c:v>-3.3575999987078831E-3</c:v>
                </c:pt>
                <c:pt idx="202">
                  <c:v>-7.116665001376532E-3</c:v>
                </c:pt>
                <c:pt idx="203">
                  <c:v>-3.4771399950841442E-3</c:v>
                </c:pt>
                <c:pt idx="204">
                  <c:v>-2.7967799906036817E-3</c:v>
                </c:pt>
                <c:pt idx="205">
                  <c:v>-3.3281999931205064E-3</c:v>
                </c:pt>
                <c:pt idx="206">
                  <c:v>-3.9495500022894703E-3</c:v>
                </c:pt>
                <c:pt idx="207">
                  <c:v>-6.5707999965525232E-3</c:v>
                </c:pt>
                <c:pt idx="208">
                  <c:v>-4.3650599909597076E-3</c:v>
                </c:pt>
                <c:pt idx="209">
                  <c:v>-4.3247799985692836E-3</c:v>
                </c:pt>
                <c:pt idx="210">
                  <c:v>-3.3733199888956733E-3</c:v>
                </c:pt>
                <c:pt idx="211">
                  <c:v>-3.6344500040286221E-3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72-4F15-87A9-9D1F480657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72-4F15-87A9-9D1F480657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72-4F15-87A9-9D1F480657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72-4F15-87A9-9D1F480657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1.814689605605313E-2</c:v>
                </c:pt>
                <c:pt idx="1">
                  <c:v>1.7912740347247547E-2</c:v>
                </c:pt>
                <c:pt idx="2">
                  <c:v>1.7469517041294114E-2</c:v>
                </c:pt>
                <c:pt idx="3">
                  <c:v>1.6894348851807378E-2</c:v>
                </c:pt>
                <c:pt idx="4">
                  <c:v>1.634519796329904E-2</c:v>
                </c:pt>
                <c:pt idx="5">
                  <c:v>1.6260641735119246E-2</c:v>
                </c:pt>
                <c:pt idx="6">
                  <c:v>1.5858302759274728E-2</c:v>
                </c:pt>
                <c:pt idx="7">
                  <c:v>1.5791401128187419E-2</c:v>
                </c:pt>
                <c:pt idx="8">
                  <c:v>1.5481981084408607E-2</c:v>
                </c:pt>
                <c:pt idx="9">
                  <c:v>1.5023890749324663E-2</c:v>
                </c:pt>
                <c:pt idx="10">
                  <c:v>1.3589222438230124E-2</c:v>
                </c:pt>
                <c:pt idx="11">
                  <c:v>1.3589222438230124E-2</c:v>
                </c:pt>
                <c:pt idx="12">
                  <c:v>1.3575284598420268E-2</c:v>
                </c:pt>
                <c:pt idx="13">
                  <c:v>1.352324999646347E-2</c:v>
                </c:pt>
                <c:pt idx="14">
                  <c:v>1.3386659166326878E-2</c:v>
                </c:pt>
                <c:pt idx="15">
                  <c:v>1.3381084030402935E-2</c:v>
                </c:pt>
                <c:pt idx="16">
                  <c:v>1.3340199700294025E-2</c:v>
                </c:pt>
                <c:pt idx="17">
                  <c:v>1.3249139146869631E-2</c:v>
                </c:pt>
                <c:pt idx="18">
                  <c:v>1.3151574268200636E-2</c:v>
                </c:pt>
                <c:pt idx="19">
                  <c:v>1.264330770980121E-2</c:v>
                </c:pt>
                <c:pt idx="20">
                  <c:v>1.2482557957327535E-2</c:v>
                </c:pt>
                <c:pt idx="21">
                  <c:v>1.2460257413631763E-2</c:v>
                </c:pt>
                <c:pt idx="22">
                  <c:v>1.2227030894146836E-2</c:v>
                </c:pt>
                <c:pt idx="23">
                  <c:v>1.2227030894146836E-2</c:v>
                </c:pt>
                <c:pt idx="24">
                  <c:v>1.221588062229895E-2</c:v>
                </c:pt>
                <c:pt idx="25">
                  <c:v>1.2079289792162358E-2</c:v>
                </c:pt>
                <c:pt idx="26">
                  <c:v>1.2043980597977389E-2</c:v>
                </c:pt>
                <c:pt idx="27">
                  <c:v>1.195756599115628E-2</c:v>
                </c:pt>
                <c:pt idx="28">
                  <c:v>1.1916681661047368E-2</c:v>
                </c:pt>
                <c:pt idx="29">
                  <c:v>1.191296490376474E-2</c:v>
                </c:pt>
                <c:pt idx="30">
                  <c:v>1.1759648665856321E-2</c:v>
                </c:pt>
                <c:pt idx="31">
                  <c:v>1.1677880005638498E-2</c:v>
                </c:pt>
                <c:pt idx="32">
                  <c:v>1.1170542636559727E-2</c:v>
                </c:pt>
                <c:pt idx="33">
                  <c:v>1.0590728500469706E-2</c:v>
                </c:pt>
                <c:pt idx="34">
                  <c:v>1.0412324150903545E-2</c:v>
                </c:pt>
                <c:pt idx="35">
                  <c:v>1.0371439820794633E-2</c:v>
                </c:pt>
                <c:pt idx="36">
                  <c:v>9.9105619177487191E-3</c:v>
                </c:pt>
                <c:pt idx="37">
                  <c:v>9.8278640682102382E-3</c:v>
                </c:pt>
                <c:pt idx="38">
                  <c:v>9.6448137720407928E-3</c:v>
                </c:pt>
                <c:pt idx="39">
                  <c:v>9.4673386117952903E-3</c:v>
                </c:pt>
                <c:pt idx="40">
                  <c:v>9.2341120923103599E-3</c:v>
                </c:pt>
                <c:pt idx="41">
                  <c:v>6.305307353599225E-3</c:v>
                </c:pt>
                <c:pt idx="42">
                  <c:v>6.305307353599225E-3</c:v>
                </c:pt>
                <c:pt idx="43">
                  <c:v>6.1120359749025511E-3</c:v>
                </c:pt>
                <c:pt idx="44">
                  <c:v>5.3296585669092844E-3</c:v>
                </c:pt>
                <c:pt idx="45">
                  <c:v>5.3250126203059989E-3</c:v>
                </c:pt>
                <c:pt idx="46">
                  <c:v>5.3240834309853423E-3</c:v>
                </c:pt>
                <c:pt idx="47">
                  <c:v>5.150325028022467E-3</c:v>
                </c:pt>
                <c:pt idx="48">
                  <c:v>5.1345288095712965E-3</c:v>
                </c:pt>
                <c:pt idx="49">
                  <c:v>4.9979379794347044E-3</c:v>
                </c:pt>
                <c:pt idx="50">
                  <c:v>4.9524077027225076E-3</c:v>
                </c:pt>
                <c:pt idx="51">
                  <c:v>4.6271914404925271E-3</c:v>
                </c:pt>
                <c:pt idx="52">
                  <c:v>4.6021033288347855E-3</c:v>
                </c:pt>
                <c:pt idx="53">
                  <c:v>4.4748043919047653E-3</c:v>
                </c:pt>
                <c:pt idx="54">
                  <c:v>4.4590081734535948E-3</c:v>
                </c:pt>
                <c:pt idx="55">
                  <c:v>4.4543622268503093E-3</c:v>
                </c:pt>
                <c:pt idx="56">
                  <c:v>4.4441411443230817E-3</c:v>
                </c:pt>
                <c:pt idx="57">
                  <c:v>4.4385660083991387E-3</c:v>
                </c:pt>
                <c:pt idx="58">
                  <c:v>4.4088319501381125E-3</c:v>
                </c:pt>
                <c:pt idx="59">
                  <c:v>4.2462238190231223E-3</c:v>
                </c:pt>
                <c:pt idx="60">
                  <c:v>4.2406486830991793E-3</c:v>
                </c:pt>
                <c:pt idx="61">
                  <c:v>4.2053394889142101E-3</c:v>
                </c:pt>
                <c:pt idx="62">
                  <c:v>4.2034811102728961E-3</c:v>
                </c:pt>
                <c:pt idx="63">
                  <c:v>4.1588800228813559E-3</c:v>
                </c:pt>
                <c:pt idx="64">
                  <c:v>4.0427313577992199E-3</c:v>
                </c:pt>
                <c:pt idx="65">
                  <c:v>4.0222891927447647E-3</c:v>
                </c:pt>
                <c:pt idx="66">
                  <c:v>3.9098572849452567E-3</c:v>
                </c:pt>
                <c:pt idx="67">
                  <c:v>3.8847691732875156E-3</c:v>
                </c:pt>
                <c:pt idx="68">
                  <c:v>3.8336637606513758E-3</c:v>
                </c:pt>
                <c:pt idx="69">
                  <c:v>3.6914977945908417E-3</c:v>
                </c:pt>
                <c:pt idx="70">
                  <c:v>3.6097291343730178E-3</c:v>
                </c:pt>
                <c:pt idx="71">
                  <c:v>3.2575663818439821E-3</c:v>
                </c:pt>
                <c:pt idx="72">
                  <c:v>3.2436285420341261E-3</c:v>
                </c:pt>
                <c:pt idx="73">
                  <c:v>3.233407459506898E-3</c:v>
                </c:pt>
                <c:pt idx="74">
                  <c:v>3.1618598818163026E-3</c:v>
                </c:pt>
                <c:pt idx="75">
                  <c:v>3.1525679886097316E-3</c:v>
                </c:pt>
                <c:pt idx="76">
                  <c:v>3.1321258235552756E-3</c:v>
                </c:pt>
                <c:pt idx="77">
                  <c:v>3.1172587944247624E-3</c:v>
                </c:pt>
                <c:pt idx="78">
                  <c:v>3.1116836585008199E-3</c:v>
                </c:pt>
                <c:pt idx="79">
                  <c:v>3.1070377118975344E-3</c:v>
                </c:pt>
                <c:pt idx="80">
                  <c:v>3.0949582507289923E-3</c:v>
                </c:pt>
                <c:pt idx="81">
                  <c:v>3.0949582507289923E-3</c:v>
                </c:pt>
                <c:pt idx="82">
                  <c:v>3.0912414934463638E-3</c:v>
                </c:pt>
                <c:pt idx="83">
                  <c:v>3.0800912215984788E-3</c:v>
                </c:pt>
                <c:pt idx="84">
                  <c:v>3.0800912215984788E-3</c:v>
                </c:pt>
                <c:pt idx="85">
                  <c:v>3.0661533817886227E-3</c:v>
                </c:pt>
                <c:pt idx="86">
                  <c:v>3.0336317555656246E-3</c:v>
                </c:pt>
                <c:pt idx="87">
                  <c:v>3.0336317555656246E-3</c:v>
                </c:pt>
                <c:pt idx="88">
                  <c:v>2.8831030856191768E-3</c:v>
                </c:pt>
                <c:pt idx="89">
                  <c:v>2.8775279496952343E-3</c:v>
                </c:pt>
                <c:pt idx="90">
                  <c:v>2.812484697249238E-3</c:v>
                </c:pt>
                <c:pt idx="91">
                  <c:v>2.713990629259587E-3</c:v>
                </c:pt>
                <c:pt idx="92">
                  <c:v>2.694477653525788E-3</c:v>
                </c:pt>
                <c:pt idx="93">
                  <c:v>2.5829749350469379E-3</c:v>
                </c:pt>
                <c:pt idx="94">
                  <c:v>2.5411614156173688E-3</c:v>
                </c:pt>
                <c:pt idx="95">
                  <c:v>2.5411614156173688E-3</c:v>
                </c:pt>
                <c:pt idx="96">
                  <c:v>2.5411614156173688E-3</c:v>
                </c:pt>
                <c:pt idx="97">
                  <c:v>2.5309403330901412E-3</c:v>
                </c:pt>
                <c:pt idx="98">
                  <c:v>2.4844808670572865E-3</c:v>
                </c:pt>
                <c:pt idx="99">
                  <c:v>2.3989954495568346E-3</c:v>
                </c:pt>
                <c:pt idx="100">
                  <c:v>2.3748365272197505E-3</c:v>
                </c:pt>
                <c:pt idx="101">
                  <c:v>2.3423149009967528E-3</c:v>
                </c:pt>
                <c:pt idx="102">
                  <c:v>2.3376689543934672E-3</c:v>
                </c:pt>
                <c:pt idx="103">
                  <c:v>2.2159451533873891E-3</c:v>
                </c:pt>
                <c:pt idx="104">
                  <c:v>2.2159451533873891E-3</c:v>
                </c:pt>
                <c:pt idx="105">
                  <c:v>2.175060823278477E-3</c:v>
                </c:pt>
                <c:pt idx="106">
                  <c:v>2.1648397407512494E-3</c:v>
                </c:pt>
                <c:pt idx="107">
                  <c:v>2.1648397407512494E-3</c:v>
                </c:pt>
                <c:pt idx="108">
                  <c:v>1.9817894445818031E-3</c:v>
                </c:pt>
                <c:pt idx="109">
                  <c:v>1.9817894445818031E-3</c:v>
                </c:pt>
                <c:pt idx="110">
                  <c:v>1.9817894445818031E-3</c:v>
                </c:pt>
                <c:pt idx="111">
                  <c:v>1.9817894445818031E-3</c:v>
                </c:pt>
                <c:pt idx="112">
                  <c:v>1.9771434979785176E-3</c:v>
                </c:pt>
                <c:pt idx="113">
                  <c:v>1.9771434979785176E-3</c:v>
                </c:pt>
                <c:pt idx="114">
                  <c:v>1.9771434979785176E-3</c:v>
                </c:pt>
                <c:pt idx="115">
                  <c:v>1.9409051144728909E-3</c:v>
                </c:pt>
                <c:pt idx="116">
                  <c:v>1.9409051144728909E-3</c:v>
                </c:pt>
                <c:pt idx="117">
                  <c:v>1.9409051144728909E-3</c:v>
                </c:pt>
                <c:pt idx="118">
                  <c:v>1.9409051144728909E-3</c:v>
                </c:pt>
                <c:pt idx="119">
                  <c:v>1.8294023959940413E-3</c:v>
                </c:pt>
                <c:pt idx="120">
                  <c:v>1.8294023959940413E-3</c:v>
                </c:pt>
                <c:pt idx="121">
                  <c:v>1.8294023959940413E-3</c:v>
                </c:pt>
                <c:pt idx="122">
                  <c:v>1.7987391484123568E-3</c:v>
                </c:pt>
                <c:pt idx="123">
                  <c:v>1.7987391484123568E-3</c:v>
                </c:pt>
                <c:pt idx="124">
                  <c:v>1.7987391484123568E-3</c:v>
                </c:pt>
                <c:pt idx="125">
                  <c:v>1.7987391484123568E-3</c:v>
                </c:pt>
                <c:pt idx="126">
                  <c:v>1.6825904833302216E-3</c:v>
                </c:pt>
                <c:pt idx="127">
                  <c:v>1.4224174735462374E-3</c:v>
                </c:pt>
                <c:pt idx="128">
                  <c:v>1.4224174735462374E-3</c:v>
                </c:pt>
                <c:pt idx="129">
                  <c:v>1.4224174735462374E-3</c:v>
                </c:pt>
                <c:pt idx="130">
                  <c:v>1.4224174735462374E-3</c:v>
                </c:pt>
                <c:pt idx="131">
                  <c:v>1.4224174735462374E-3</c:v>
                </c:pt>
                <c:pt idx="132">
                  <c:v>1.4224174735462374E-3</c:v>
                </c:pt>
                <c:pt idx="133">
                  <c:v>1.4224174735462374E-3</c:v>
                </c:pt>
                <c:pt idx="134">
                  <c:v>1.4224174735462374E-3</c:v>
                </c:pt>
                <c:pt idx="135">
                  <c:v>1.4177715269429519E-3</c:v>
                </c:pt>
                <c:pt idx="136">
                  <c:v>1.4177715269429519E-3</c:v>
                </c:pt>
                <c:pt idx="137">
                  <c:v>1.3982585512091533E-3</c:v>
                </c:pt>
                <c:pt idx="138">
                  <c:v>1.3973293618884958E-3</c:v>
                </c:pt>
                <c:pt idx="139">
                  <c:v>1.3768871968340398E-3</c:v>
                </c:pt>
                <c:pt idx="140">
                  <c:v>1.3768871968340398E-3</c:v>
                </c:pt>
                <c:pt idx="141">
                  <c:v>1.3759580075133832E-3</c:v>
                </c:pt>
                <c:pt idx="142">
                  <c:v>1.3006936725401584E-3</c:v>
                </c:pt>
                <c:pt idx="143">
                  <c:v>1.2551633958279617E-3</c:v>
                </c:pt>
                <c:pt idx="144">
                  <c:v>1.2495882599040187E-3</c:v>
                </c:pt>
                <c:pt idx="145">
                  <c:v>1.2347212307735056E-3</c:v>
                </c:pt>
                <c:pt idx="146">
                  <c:v>1.1027763472401999E-3</c:v>
                </c:pt>
                <c:pt idx="147">
                  <c:v>1.1027763472401999E-3</c:v>
                </c:pt>
                <c:pt idx="148">
                  <c:v>1.1027763472401999E-3</c:v>
                </c:pt>
                <c:pt idx="149">
                  <c:v>1.1027763472401999E-3</c:v>
                </c:pt>
                <c:pt idx="150">
                  <c:v>1.0414498520768317E-3</c:v>
                </c:pt>
                <c:pt idx="151">
                  <c:v>1.0358747161528896E-3</c:v>
                </c:pt>
                <c:pt idx="152">
                  <c:v>1.0358747161528896E-3</c:v>
                </c:pt>
                <c:pt idx="153">
                  <c:v>1.0358747161528896E-3</c:v>
                </c:pt>
                <c:pt idx="154">
                  <c:v>9.2623037631535312E-4</c:v>
                </c:pt>
                <c:pt idx="155">
                  <c:v>9.0578821126089705E-4</c:v>
                </c:pt>
                <c:pt idx="156">
                  <c:v>8.5839955590738624E-4</c:v>
                </c:pt>
                <c:pt idx="157">
                  <c:v>8.5839955590738624E-4</c:v>
                </c:pt>
                <c:pt idx="158">
                  <c:v>8.3795739085293017E-4</c:v>
                </c:pt>
                <c:pt idx="159">
                  <c:v>8.0822333259190308E-4</c:v>
                </c:pt>
                <c:pt idx="160">
                  <c:v>7.1716277916750865E-4</c:v>
                </c:pt>
                <c:pt idx="161">
                  <c:v>6.6977412381399697E-4</c:v>
                </c:pt>
                <c:pt idx="162">
                  <c:v>6.6977412381399697E-4</c:v>
                </c:pt>
                <c:pt idx="163">
                  <c:v>6.4933195875954176E-4</c:v>
                </c:pt>
                <c:pt idx="164">
                  <c:v>6.4561520147691284E-4</c:v>
                </c:pt>
                <c:pt idx="165">
                  <c:v>5.4990870144923289E-4</c:v>
                </c:pt>
                <c:pt idx="166">
                  <c:v>4.9415734220980851E-4</c:v>
                </c:pt>
                <c:pt idx="167">
                  <c:v>4.7371517715535244E-4</c:v>
                </c:pt>
                <c:pt idx="168">
                  <c:v>4.6814004123140948E-4</c:v>
                </c:pt>
                <c:pt idx="169">
                  <c:v>3.3619515769810378E-4</c:v>
                </c:pt>
                <c:pt idx="170">
                  <c:v>-5.685192493984359E-5</c:v>
                </c:pt>
                <c:pt idx="171">
                  <c:v>-5.685192493984359E-5</c:v>
                </c:pt>
                <c:pt idx="172">
                  <c:v>-2.8729087646280158E-4</c:v>
                </c:pt>
                <c:pt idx="173">
                  <c:v>-4.9264171632801713E-4</c:v>
                </c:pt>
                <c:pt idx="174">
                  <c:v>-5.5954334741532743E-4</c:v>
                </c:pt>
                <c:pt idx="175">
                  <c:v>-6.1994065325803819E-4</c:v>
                </c:pt>
                <c:pt idx="176">
                  <c:v>-7.8905310961762797E-4</c:v>
                </c:pt>
                <c:pt idx="177">
                  <c:v>-9.7024502714575939E-4</c:v>
                </c:pt>
                <c:pt idx="178">
                  <c:v>-1.1635164058424333E-3</c:v>
                </c:pt>
                <c:pt idx="179">
                  <c:v>-1.1802418136142613E-3</c:v>
                </c:pt>
                <c:pt idx="180">
                  <c:v>-1.1802418136142613E-3</c:v>
                </c:pt>
                <c:pt idx="181">
                  <c:v>-1.1802418136142613E-3</c:v>
                </c:pt>
                <c:pt idx="182">
                  <c:v>-1.2508602019841997E-3</c:v>
                </c:pt>
                <c:pt idx="183">
                  <c:v>-1.3261245369574235E-3</c:v>
                </c:pt>
                <c:pt idx="184">
                  <c:v>-1.8864256973136475E-3</c:v>
                </c:pt>
                <c:pt idx="185">
                  <c:v>-1.8868902919739758E-3</c:v>
                </c:pt>
                <c:pt idx="186">
                  <c:v>-1.9523981390802995E-3</c:v>
                </c:pt>
                <c:pt idx="187">
                  <c:v>-1.9523981390802995E-3</c:v>
                </c:pt>
                <c:pt idx="188">
                  <c:v>-2.069475993483093E-3</c:v>
                </c:pt>
                <c:pt idx="189">
                  <c:v>-2.069475993483093E-3</c:v>
                </c:pt>
                <c:pt idx="190">
                  <c:v>-2.1159354595159463E-3</c:v>
                </c:pt>
                <c:pt idx="191">
                  <c:v>-2.121046000779561E-3</c:v>
                </c:pt>
                <c:pt idx="192">
                  <c:v>-2.1414881658340162E-3</c:v>
                </c:pt>
                <c:pt idx="193">
                  <c:v>-2.268322508103709E-3</c:v>
                </c:pt>
                <c:pt idx="194">
                  <c:v>-2.268322508103709E-3</c:v>
                </c:pt>
                <c:pt idx="195">
                  <c:v>-2.2836541318945512E-3</c:v>
                </c:pt>
                <c:pt idx="196">
                  <c:v>-2.4457976683492132E-3</c:v>
                </c:pt>
                <c:pt idx="197">
                  <c:v>-2.4815714571945107E-3</c:v>
                </c:pt>
                <c:pt idx="198">
                  <c:v>-2.5271017339067075E-3</c:v>
                </c:pt>
                <c:pt idx="199">
                  <c:v>-2.6511485082144287E-3</c:v>
                </c:pt>
                <c:pt idx="200">
                  <c:v>-2.6650863480242844E-3</c:v>
                </c:pt>
                <c:pt idx="201">
                  <c:v>-2.6892452703613694E-3</c:v>
                </c:pt>
                <c:pt idx="202">
                  <c:v>-2.8328050204028893E-3</c:v>
                </c:pt>
                <c:pt idx="203">
                  <c:v>-2.9884442316129517E-3</c:v>
                </c:pt>
                <c:pt idx="204">
                  <c:v>-3.2225999404185369E-3</c:v>
                </c:pt>
                <c:pt idx="205">
                  <c:v>-3.2281750763424799E-3</c:v>
                </c:pt>
                <c:pt idx="206">
                  <c:v>-3.2792804889786196E-3</c:v>
                </c:pt>
                <c:pt idx="207">
                  <c:v>-3.3954291540607548E-3</c:v>
                </c:pt>
                <c:pt idx="208">
                  <c:v>-3.4121545618325819E-3</c:v>
                </c:pt>
                <c:pt idx="209">
                  <c:v>-3.5942756686813708E-3</c:v>
                </c:pt>
                <c:pt idx="210">
                  <c:v>-3.6147178337358277E-3</c:v>
                </c:pt>
                <c:pt idx="211">
                  <c:v>-3.8089184017531573E-3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72-4F15-87A9-9D1F480657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72-4F15-87A9-9D1F48065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31536"/>
        <c:axId val="1"/>
      </c:scatterChart>
      <c:valAx>
        <c:axId val="76653153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3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77419354838708"/>
          <c:y val="0.92097264437689974"/>
          <c:w val="0.798387096774193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390525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3A114C0B-E3E2-32C1-4A7B-5627236BC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25</xdr:col>
      <xdr:colOff>676275</xdr:colOff>
      <xdr:row>18</xdr:row>
      <xdr:rowOff>47625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F4FEAA9C-6A97-4AF7-16D6-6F4675E92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konkoly.hu/cgi-bin/IBVS?6114" TargetMode="External"/><Relationship Id="rId26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www.konkoly.hu/cgi-bin/IBVS?6114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04" TargetMode="External"/><Relationship Id="rId16" Type="http://schemas.openxmlformats.org/officeDocument/2006/relationships/hyperlink" Target="http://www.konkoly.hu/cgi-bin/IBVS?5938" TargetMode="External"/><Relationship Id="rId20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konkoly.hu/cgi-bin/IBVS?504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var.astro.cz/oejv/issues/oejv0172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359"/>
  <sheetViews>
    <sheetView tabSelected="1" workbookViewId="0">
      <pane xSplit="14" ySplit="21" topLeftCell="O218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28515625" customWidth="1"/>
    <col min="2" max="2" width="5.140625" style="1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59</v>
      </c>
      <c r="B1" s="53"/>
    </row>
    <row r="2" spans="1:6" x14ac:dyDescent="0.2">
      <c r="A2" t="s">
        <v>27</v>
      </c>
      <c r="B2" s="54" t="s">
        <v>30</v>
      </c>
    </row>
    <row r="3" spans="1:6" ht="13.5" thickBot="1" x14ac:dyDescent="0.25"/>
    <row r="4" spans="1:6" ht="14.25" thickTop="1" thickBot="1" x14ac:dyDescent="0.25">
      <c r="A4" s="5" t="s">
        <v>3</v>
      </c>
      <c r="B4" s="55"/>
      <c r="C4" s="58">
        <v>40019.798199999997</v>
      </c>
      <c r="D4" s="3">
        <v>1.81723857</v>
      </c>
    </row>
    <row r="5" spans="1:6" ht="13.5" thickTop="1" x14ac:dyDescent="0.2">
      <c r="A5" s="14" t="s">
        <v>63</v>
      </c>
      <c r="B5" s="56"/>
      <c r="C5" s="15">
        <v>-9.5</v>
      </c>
      <c r="D5" s="10" t="s">
        <v>64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40019.798199999997</v>
      </c>
    </row>
    <row r="8" spans="1:6" x14ac:dyDescent="0.2">
      <c r="A8" t="s">
        <v>6</v>
      </c>
      <c r="C8">
        <f>+D4</f>
        <v>1.81723857</v>
      </c>
    </row>
    <row r="9" spans="1:6" x14ac:dyDescent="0.2">
      <c r="A9" s="24" t="s">
        <v>68</v>
      </c>
      <c r="B9" s="25">
        <v>100</v>
      </c>
      <c r="C9" s="17" t="str">
        <f>"F"&amp;B9</f>
        <v>F100</v>
      </c>
      <c r="D9" s="8" t="str">
        <f>"G"&amp;B9</f>
        <v>G100</v>
      </c>
    </row>
    <row r="10" spans="1:6" ht="13.5" thickBot="1" x14ac:dyDescent="0.25">
      <c r="A10" s="10"/>
      <c r="B10" s="56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56"/>
      <c r="C11" s="59">
        <f ca="1">INTERCEPT(INDIRECT($D$9):G983,INDIRECT($C$9):F983)</f>
        <v>6.305307353599225E-3</v>
      </c>
      <c r="D11" s="16"/>
      <c r="E11" s="10"/>
    </row>
    <row r="12" spans="1:6" x14ac:dyDescent="0.2">
      <c r="A12" s="10" t="s">
        <v>20</v>
      </c>
      <c r="B12" s="56"/>
      <c r="C12" s="59">
        <f ca="1">SLOPE(INDIRECT($D$9):G983,INDIRECT($C$9):F983)</f>
        <v>-9.2918932065708617E-7</v>
      </c>
      <c r="D12" s="16"/>
      <c r="E12" s="10"/>
    </row>
    <row r="13" spans="1:6" x14ac:dyDescent="0.2">
      <c r="A13" s="10" t="s">
        <v>22</v>
      </c>
      <c r="B13" s="56"/>
      <c r="C13" s="16" t="s">
        <v>17</v>
      </c>
    </row>
    <row r="14" spans="1:6" x14ac:dyDescent="0.2">
      <c r="A14" s="10"/>
      <c r="B14" s="56"/>
      <c r="C14" s="10"/>
    </row>
    <row r="15" spans="1:6" x14ac:dyDescent="0.2">
      <c r="A15" s="18" t="s">
        <v>21</v>
      </c>
      <c r="B15" s="56"/>
      <c r="C15" s="60">
        <f ca="1">(C7+C11)+(C8+C12)*INT(MAX(F21:F3524))</f>
        <v>59800.436225531594</v>
      </c>
      <c r="E15" s="19" t="s">
        <v>75</v>
      </c>
      <c r="F15" s="15">
        <v>1</v>
      </c>
    </row>
    <row r="16" spans="1:6" x14ac:dyDescent="0.2">
      <c r="A16" s="21" t="s">
        <v>7</v>
      </c>
      <c r="B16" s="56"/>
      <c r="C16" s="61">
        <f ca="1">+C8+C12</f>
        <v>1.8172376408106794</v>
      </c>
      <c r="E16" s="19" t="s">
        <v>65</v>
      </c>
      <c r="F16" s="20">
        <f ca="1">NOW()+15018.5+$C$5/24</f>
        <v>60162.856865856476</v>
      </c>
    </row>
    <row r="17" spans="1:21" ht="13.5" thickBot="1" x14ac:dyDescent="0.25">
      <c r="A17" s="19" t="s">
        <v>61</v>
      </c>
      <c r="B17" s="56"/>
      <c r="C17" s="10">
        <f>COUNT(C21:C2182)</f>
        <v>212</v>
      </c>
      <c r="E17" s="19" t="s">
        <v>76</v>
      </c>
      <c r="F17" s="20">
        <f ca="1">ROUND(2*(F16-$C$7)/$C$8,0)/2+F15</f>
        <v>11085.5</v>
      </c>
    </row>
    <row r="18" spans="1:21" ht="14.25" thickTop="1" thickBot="1" x14ac:dyDescent="0.25">
      <c r="A18" s="21" t="s">
        <v>8</v>
      </c>
      <c r="B18" s="56"/>
      <c r="C18" s="62">
        <f ca="1">+C15</f>
        <v>59800.436225531594</v>
      </c>
      <c r="D18" s="23">
        <f ca="1">+C16</f>
        <v>1.8172376408106794</v>
      </c>
      <c r="E18" s="19" t="s">
        <v>66</v>
      </c>
      <c r="F18" s="8">
        <f ca="1">ROUND(2*(F16-$C$15)/$C$16,0)/2+F15</f>
        <v>200.5</v>
      </c>
    </row>
    <row r="19" spans="1:21" ht="13.5" thickTop="1" x14ac:dyDescent="0.2">
      <c r="E19" s="19" t="s">
        <v>67</v>
      </c>
      <c r="F19" s="22">
        <f ca="1">+$C$15+$C$16*F18-15018.5-$C$5/24</f>
        <v>45146.688205847473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78</v>
      </c>
      <c r="I20" s="7" t="s">
        <v>70</v>
      </c>
      <c r="J20" s="7" t="s">
        <v>79</v>
      </c>
      <c r="K20" s="7" t="s">
        <v>93</v>
      </c>
      <c r="L20" s="7" t="s">
        <v>58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63" t="s">
        <v>699</v>
      </c>
    </row>
    <row r="21" spans="1:21" x14ac:dyDescent="0.2">
      <c r="A21" s="11" t="s">
        <v>31</v>
      </c>
      <c r="C21" s="38">
        <v>16860.927</v>
      </c>
      <c r="D21" s="31"/>
      <c r="E21">
        <f t="shared" ref="E21:E84" si="0">+(C21-C$7)/C$8</f>
        <v>-12743.990570263979</v>
      </c>
      <c r="F21">
        <f t="shared" ref="F21:F84" si="1">ROUND(2*E21,0)/2</f>
        <v>-12744</v>
      </c>
      <c r="G21">
        <f t="shared" ref="G21:G52" si="2">+C21-(C$7+F21*C$8)</f>
        <v>1.7136080001364462E-2</v>
      </c>
      <c r="H21">
        <f t="shared" ref="H21:H60" si="3">G21</f>
        <v>1.7136080001364462E-2</v>
      </c>
      <c r="O21">
        <f t="shared" ref="O21:O84" ca="1" si="4">+C$11+C$12*$F21</f>
        <v>1.814689605605313E-2</v>
      </c>
      <c r="Q21" s="2">
        <f t="shared" ref="Q21:Q84" si="5">+C21-15018.5</f>
        <v>1842.4269999999997</v>
      </c>
    </row>
    <row r="22" spans="1:21" x14ac:dyDescent="0.2">
      <c r="A22" s="11" t="s">
        <v>31</v>
      </c>
      <c r="C22" s="38">
        <v>17318.841</v>
      </c>
      <c r="D22" s="31"/>
      <c r="E22">
        <f t="shared" si="0"/>
        <v>-12492.007144664554</v>
      </c>
      <c r="F22">
        <f t="shared" si="1"/>
        <v>-12492</v>
      </c>
      <c r="G22">
        <f t="shared" si="2"/>
        <v>-1.2983559998247074E-2</v>
      </c>
      <c r="H22">
        <f t="shared" si="3"/>
        <v>-1.2983559998247074E-2</v>
      </c>
      <c r="O22">
        <f t="shared" ca="1" si="4"/>
        <v>1.7912740347247547E-2</v>
      </c>
      <c r="Q22" s="2">
        <f t="shared" si="5"/>
        <v>2300.3410000000003</v>
      </c>
    </row>
    <row r="23" spans="1:21" x14ac:dyDescent="0.2">
      <c r="A23" s="11" t="s">
        <v>31</v>
      </c>
      <c r="C23" s="38">
        <v>18185.674999999999</v>
      </c>
      <c r="D23" s="31"/>
      <c r="E23">
        <f t="shared" si="0"/>
        <v>-12015.000980306069</v>
      </c>
      <c r="F23">
        <f t="shared" si="1"/>
        <v>-12015</v>
      </c>
      <c r="G23">
        <f t="shared" si="2"/>
        <v>-1.7814499988162424E-3</v>
      </c>
      <c r="H23">
        <f t="shared" si="3"/>
        <v>-1.7814499988162424E-3</v>
      </c>
      <c r="O23">
        <f t="shared" ca="1" si="4"/>
        <v>1.7469517041294114E-2</v>
      </c>
      <c r="Q23" s="2">
        <f t="shared" si="5"/>
        <v>3167.1749999999993</v>
      </c>
    </row>
    <row r="24" spans="1:21" x14ac:dyDescent="0.2">
      <c r="A24" s="11" t="s">
        <v>31</v>
      </c>
      <c r="C24" s="38">
        <v>19310.526000000002</v>
      </c>
      <c r="D24" s="31"/>
      <c r="E24">
        <f t="shared" si="0"/>
        <v>-11396.011807079351</v>
      </c>
      <c r="F24">
        <f t="shared" si="1"/>
        <v>-11396</v>
      </c>
      <c r="G24">
        <f t="shared" si="2"/>
        <v>-2.1456279995618388E-2</v>
      </c>
      <c r="H24">
        <f t="shared" si="3"/>
        <v>-2.1456279995618388E-2</v>
      </c>
      <c r="O24">
        <f t="shared" ca="1" si="4"/>
        <v>1.6894348851807378E-2</v>
      </c>
      <c r="Q24" s="2">
        <f t="shared" si="5"/>
        <v>4292.0260000000017</v>
      </c>
    </row>
    <row r="25" spans="1:21" x14ac:dyDescent="0.2">
      <c r="A25" s="11" t="s">
        <v>31</v>
      </c>
      <c r="C25" s="38">
        <v>20384.53</v>
      </c>
      <c r="D25" s="31"/>
      <c r="E25">
        <f t="shared" si="0"/>
        <v>-10805.002999688697</v>
      </c>
      <c r="F25">
        <f t="shared" si="1"/>
        <v>-10805</v>
      </c>
      <c r="G25">
        <f t="shared" si="2"/>
        <v>-5.4511499984073453E-3</v>
      </c>
      <c r="H25">
        <f t="shared" si="3"/>
        <v>-5.4511499984073453E-3</v>
      </c>
      <c r="O25">
        <f t="shared" ca="1" si="4"/>
        <v>1.634519796329904E-2</v>
      </c>
      <c r="Q25" s="2">
        <f t="shared" si="5"/>
        <v>5366.0299999999988</v>
      </c>
    </row>
    <row r="26" spans="1:21" x14ac:dyDescent="0.2">
      <c r="A26" s="11" t="s">
        <v>31</v>
      </c>
      <c r="C26" s="38">
        <v>20549.921999999999</v>
      </c>
      <c r="D26" s="31"/>
      <c r="E26">
        <f t="shared" si="0"/>
        <v>-10713.990183468315</v>
      </c>
      <c r="F26">
        <f t="shared" si="1"/>
        <v>-10714</v>
      </c>
      <c r="G26">
        <f t="shared" si="2"/>
        <v>1.7838980002125027E-2</v>
      </c>
      <c r="H26">
        <f t="shared" si="3"/>
        <v>1.7838980002125027E-2</v>
      </c>
      <c r="O26">
        <f t="shared" ca="1" si="4"/>
        <v>1.6260641735119246E-2</v>
      </c>
      <c r="Q26" s="2">
        <f t="shared" si="5"/>
        <v>5531.4219999999987</v>
      </c>
    </row>
    <row r="27" spans="1:21" x14ac:dyDescent="0.2">
      <c r="A27" s="11" t="s">
        <v>31</v>
      </c>
      <c r="C27" s="38">
        <v>21336.743999999999</v>
      </c>
      <c r="D27" s="31"/>
      <c r="E27">
        <f t="shared" si="0"/>
        <v>-10281.01346098988</v>
      </c>
      <c r="F27">
        <f t="shared" si="1"/>
        <v>-10281</v>
      </c>
      <c r="G27">
        <f t="shared" si="2"/>
        <v>-2.446182999847224E-2</v>
      </c>
      <c r="H27">
        <f t="shared" si="3"/>
        <v>-2.446182999847224E-2</v>
      </c>
      <c r="O27">
        <f t="shared" ca="1" si="4"/>
        <v>1.5858302759274728E-2</v>
      </c>
      <c r="Q27" s="2">
        <f t="shared" si="5"/>
        <v>6318.2439999999988</v>
      </c>
    </row>
    <row r="28" spans="1:21" x14ac:dyDescent="0.2">
      <c r="A28" s="11" t="s">
        <v>31</v>
      </c>
      <c r="C28" s="38">
        <v>21467.545999999998</v>
      </c>
      <c r="D28" s="31"/>
      <c r="E28">
        <f t="shared" si="0"/>
        <v>-10209.035019546167</v>
      </c>
      <c r="F28">
        <f t="shared" si="1"/>
        <v>-10209</v>
      </c>
      <c r="G28">
        <f t="shared" si="2"/>
        <v>-6.363887000043178E-2</v>
      </c>
      <c r="H28">
        <f t="shared" si="3"/>
        <v>-6.363887000043178E-2</v>
      </c>
      <c r="O28">
        <f t="shared" ca="1" si="4"/>
        <v>1.5791401128187419E-2</v>
      </c>
      <c r="Q28" s="2">
        <f t="shared" si="5"/>
        <v>6449.0459999999985</v>
      </c>
    </row>
    <row r="29" spans="1:21" x14ac:dyDescent="0.2">
      <c r="A29" s="11" t="s">
        <v>31</v>
      </c>
      <c r="C29" s="38">
        <v>22072.773000000001</v>
      </c>
      <c r="D29" s="31"/>
      <c r="E29">
        <f t="shared" si="0"/>
        <v>-9875.9873889315459</v>
      </c>
      <c r="F29">
        <f t="shared" si="1"/>
        <v>-9876</v>
      </c>
      <c r="G29">
        <f t="shared" si="2"/>
        <v>2.2917320002306951E-2</v>
      </c>
      <c r="H29">
        <f t="shared" si="3"/>
        <v>2.2917320002306951E-2</v>
      </c>
      <c r="O29">
        <f t="shared" ca="1" si="4"/>
        <v>1.5481981084408607E-2</v>
      </c>
      <c r="Q29" s="2">
        <f t="shared" si="5"/>
        <v>7054.273000000001</v>
      </c>
    </row>
    <row r="30" spans="1:21" x14ac:dyDescent="0.2">
      <c r="A30" s="11" t="s">
        <v>31</v>
      </c>
      <c r="B30" s="27"/>
      <c r="C30" s="26">
        <v>22968.61</v>
      </c>
      <c r="D30" s="32"/>
      <c r="E30">
        <f t="shared" si="0"/>
        <v>-9383.0212947769414</v>
      </c>
      <c r="F30">
        <f t="shared" si="1"/>
        <v>-9383</v>
      </c>
      <c r="G30">
        <f t="shared" si="2"/>
        <v>-3.8697689997206908E-2</v>
      </c>
      <c r="H30">
        <f t="shared" si="3"/>
        <v>-3.8697689997206908E-2</v>
      </c>
      <c r="O30">
        <f t="shared" ca="1" si="4"/>
        <v>1.5023890749324663E-2</v>
      </c>
      <c r="Q30" s="2">
        <f t="shared" si="5"/>
        <v>7950.1100000000006</v>
      </c>
    </row>
    <row r="31" spans="1:21" x14ac:dyDescent="0.2">
      <c r="A31" s="11" t="s">
        <v>32</v>
      </c>
      <c r="B31" s="27"/>
      <c r="C31" s="26">
        <v>25774.465</v>
      </c>
      <c r="D31" s="32"/>
      <c r="E31">
        <f t="shared" si="0"/>
        <v>-7839.0000273877067</v>
      </c>
      <c r="F31">
        <f t="shared" si="1"/>
        <v>-7839</v>
      </c>
      <c r="G31">
        <f t="shared" si="2"/>
        <v>-4.9769998440751806E-5</v>
      </c>
      <c r="H31">
        <f t="shared" si="3"/>
        <v>-4.9769998440751806E-5</v>
      </c>
      <c r="O31">
        <f t="shared" ca="1" si="4"/>
        <v>1.3589222438230124E-2</v>
      </c>
      <c r="Q31" s="2">
        <f t="shared" si="5"/>
        <v>10755.965</v>
      </c>
    </row>
    <row r="32" spans="1:21" x14ac:dyDescent="0.2">
      <c r="A32" s="13" t="s">
        <v>77</v>
      </c>
      <c r="B32" s="33" t="s">
        <v>72</v>
      </c>
      <c r="C32" s="13">
        <v>25774.485000000001</v>
      </c>
      <c r="D32" s="13" t="s">
        <v>78</v>
      </c>
      <c r="E32" s="11">
        <f t="shared" si="0"/>
        <v>-7838.9890216780932</v>
      </c>
      <c r="F32">
        <f t="shared" si="1"/>
        <v>-7839</v>
      </c>
      <c r="G32">
        <f t="shared" si="2"/>
        <v>1.9950230001995806E-2</v>
      </c>
      <c r="H32">
        <f t="shared" si="3"/>
        <v>1.9950230001995806E-2</v>
      </c>
      <c r="O32">
        <f t="shared" ca="1" si="4"/>
        <v>1.3589222438230124E-2</v>
      </c>
      <c r="Q32" s="2">
        <f t="shared" si="5"/>
        <v>10755.985000000001</v>
      </c>
    </row>
    <row r="33" spans="1:17" x14ac:dyDescent="0.2">
      <c r="A33" s="11" t="s">
        <v>31</v>
      </c>
      <c r="B33" s="27"/>
      <c r="C33" s="26">
        <v>25801.731</v>
      </c>
      <c r="D33" s="32"/>
      <c r="E33">
        <f t="shared" si="0"/>
        <v>-7823.9959434715265</v>
      </c>
      <c r="F33">
        <f t="shared" si="1"/>
        <v>-7824</v>
      </c>
      <c r="G33">
        <f t="shared" si="2"/>
        <v>7.3716800034162588E-3</v>
      </c>
      <c r="H33">
        <f t="shared" si="3"/>
        <v>7.3716800034162588E-3</v>
      </c>
      <c r="O33">
        <f t="shared" ca="1" si="4"/>
        <v>1.3575284598420268E-2</v>
      </c>
      <c r="Q33" s="2">
        <f t="shared" si="5"/>
        <v>10783.231</v>
      </c>
    </row>
    <row r="34" spans="1:17" x14ac:dyDescent="0.2">
      <c r="A34" s="11" t="s">
        <v>31</v>
      </c>
      <c r="B34" s="27"/>
      <c r="C34" s="26">
        <v>25903.499</v>
      </c>
      <c r="D34" s="32"/>
      <c r="E34" s="11">
        <f t="shared" si="0"/>
        <v>-7767.9944906738347</v>
      </c>
      <c r="F34">
        <f t="shared" si="1"/>
        <v>-7768</v>
      </c>
      <c r="G34">
        <f t="shared" si="2"/>
        <v>1.0011760004999815E-2</v>
      </c>
      <c r="H34">
        <f t="shared" si="3"/>
        <v>1.0011760004999815E-2</v>
      </c>
      <c r="O34">
        <f t="shared" ca="1" si="4"/>
        <v>1.352324999646347E-2</v>
      </c>
      <c r="Q34" s="2">
        <f t="shared" si="5"/>
        <v>10884.999</v>
      </c>
    </row>
    <row r="35" spans="1:17" x14ac:dyDescent="0.2">
      <c r="A35" s="11" t="s">
        <v>31</v>
      </c>
      <c r="B35" s="27"/>
      <c r="C35" s="26">
        <v>26170.637999999999</v>
      </c>
      <c r="D35" s="32"/>
      <c r="E35" s="11">
        <f t="shared" si="0"/>
        <v>-7620.9917776508555</v>
      </c>
      <c r="F35">
        <f t="shared" si="1"/>
        <v>-7621</v>
      </c>
      <c r="G35">
        <f t="shared" si="2"/>
        <v>1.4941970002837479E-2</v>
      </c>
      <c r="H35">
        <f t="shared" si="3"/>
        <v>1.4941970002837479E-2</v>
      </c>
      <c r="O35">
        <f t="shared" ca="1" si="4"/>
        <v>1.3386659166326878E-2</v>
      </c>
      <c r="Q35" s="2">
        <f t="shared" si="5"/>
        <v>11152.137999999999</v>
      </c>
    </row>
    <row r="36" spans="1:17" x14ac:dyDescent="0.2">
      <c r="A36" s="11" t="s">
        <v>31</v>
      </c>
      <c r="B36" s="27"/>
      <c r="C36" s="26">
        <v>26181.607</v>
      </c>
      <c r="D36" s="32"/>
      <c r="E36" s="11">
        <f t="shared" si="0"/>
        <v>-7614.955696213292</v>
      </c>
      <c r="F36">
        <f t="shared" si="1"/>
        <v>-7615</v>
      </c>
      <c r="G36">
        <f t="shared" si="2"/>
        <v>8.0510550000326475E-2</v>
      </c>
      <c r="H36">
        <f t="shared" si="3"/>
        <v>8.0510550000326475E-2</v>
      </c>
      <c r="O36">
        <f t="shared" ca="1" si="4"/>
        <v>1.3381084030402935E-2</v>
      </c>
      <c r="Q36" s="2">
        <f t="shared" si="5"/>
        <v>11163.107</v>
      </c>
    </row>
    <row r="37" spans="1:17" x14ac:dyDescent="0.2">
      <c r="A37" s="11" t="s">
        <v>31</v>
      </c>
      <c r="B37" s="27"/>
      <c r="C37" s="26">
        <v>26261.492999999999</v>
      </c>
      <c r="D37" s="32"/>
      <c r="E37" s="11">
        <f t="shared" si="0"/>
        <v>-7570.995590303809</v>
      </c>
      <c r="F37">
        <f t="shared" si="1"/>
        <v>-7571</v>
      </c>
      <c r="G37">
        <f t="shared" si="2"/>
        <v>8.0134700001508463E-3</v>
      </c>
      <c r="H37">
        <f t="shared" si="3"/>
        <v>8.0134700001508463E-3</v>
      </c>
      <c r="O37">
        <f t="shared" ca="1" si="4"/>
        <v>1.3340199700294025E-2</v>
      </c>
      <c r="Q37" s="2">
        <f t="shared" si="5"/>
        <v>11242.992999999999</v>
      </c>
    </row>
    <row r="38" spans="1:17" x14ac:dyDescent="0.2">
      <c r="A38" s="11" t="s">
        <v>32</v>
      </c>
      <c r="B38" s="27"/>
      <c r="C38" s="26">
        <v>26439.61</v>
      </c>
      <c r="D38" s="32"/>
      <c r="E38" s="11">
        <f t="shared" si="0"/>
        <v>-7472.9803913417909</v>
      </c>
      <c r="F38">
        <f t="shared" si="1"/>
        <v>-7473</v>
      </c>
      <c r="G38">
        <f t="shared" si="2"/>
        <v>3.5633610001241323E-2</v>
      </c>
      <c r="H38">
        <f t="shared" si="3"/>
        <v>3.5633610001241323E-2</v>
      </c>
      <c r="O38">
        <f t="shared" ca="1" si="4"/>
        <v>1.3249139146869631E-2</v>
      </c>
      <c r="Q38" s="2">
        <f t="shared" si="5"/>
        <v>11421.11</v>
      </c>
    </row>
    <row r="39" spans="1:17" x14ac:dyDescent="0.2">
      <c r="A39" s="11" t="s">
        <v>32</v>
      </c>
      <c r="B39" s="27"/>
      <c r="C39" s="26">
        <v>26630.38</v>
      </c>
      <c r="D39" s="32"/>
      <c r="E39" s="11">
        <f t="shared" si="0"/>
        <v>-7368.0024301927497</v>
      </c>
      <c r="F39">
        <f t="shared" si="1"/>
        <v>-7368</v>
      </c>
      <c r="G39">
        <f t="shared" si="2"/>
        <v>-4.4162399972265121E-3</v>
      </c>
      <c r="H39">
        <f t="shared" si="3"/>
        <v>-4.4162399972265121E-3</v>
      </c>
      <c r="O39">
        <f t="shared" ca="1" si="4"/>
        <v>1.3151574268200636E-2</v>
      </c>
      <c r="Q39" s="2">
        <f t="shared" si="5"/>
        <v>11611.880000000001</v>
      </c>
    </row>
    <row r="40" spans="1:17" x14ac:dyDescent="0.2">
      <c r="A40" s="11" t="s">
        <v>32</v>
      </c>
      <c r="B40" s="27"/>
      <c r="C40" s="26">
        <v>27624.401999999998</v>
      </c>
      <c r="D40" s="32"/>
      <c r="E40" s="11">
        <f t="shared" si="0"/>
        <v>-6821.0065561177253</v>
      </c>
      <c r="F40">
        <f t="shared" si="1"/>
        <v>-6821</v>
      </c>
      <c r="G40">
        <f t="shared" si="2"/>
        <v>-1.1914029997569742E-2</v>
      </c>
      <c r="H40">
        <f t="shared" si="3"/>
        <v>-1.1914029997569742E-2</v>
      </c>
      <c r="O40">
        <f t="shared" ca="1" si="4"/>
        <v>1.264330770980121E-2</v>
      </c>
      <c r="Q40" s="2">
        <f t="shared" si="5"/>
        <v>12605.901999999998</v>
      </c>
    </row>
    <row r="41" spans="1:17" x14ac:dyDescent="0.2">
      <c r="A41" s="11" t="s">
        <v>31</v>
      </c>
      <c r="B41" s="27"/>
      <c r="C41" s="26">
        <v>27938.769</v>
      </c>
      <c r="D41" s="32"/>
      <c r="E41" s="11">
        <f t="shared" si="0"/>
        <v>-6648.0149604132594</v>
      </c>
      <c r="F41">
        <f t="shared" si="1"/>
        <v>-6648</v>
      </c>
      <c r="G41">
        <f t="shared" si="2"/>
        <v>-2.7186639999854378E-2</v>
      </c>
      <c r="H41">
        <f t="shared" si="3"/>
        <v>-2.7186639999854378E-2</v>
      </c>
      <c r="O41">
        <f t="shared" ca="1" si="4"/>
        <v>1.2482557957327535E-2</v>
      </c>
      <c r="Q41" s="2">
        <f t="shared" si="5"/>
        <v>12920.269</v>
      </c>
    </row>
    <row r="42" spans="1:17" x14ac:dyDescent="0.2">
      <c r="A42" s="11" t="s">
        <v>32</v>
      </c>
      <c r="B42" s="27"/>
      <c r="C42" s="26">
        <v>27982.433000000001</v>
      </c>
      <c r="D42" s="32"/>
      <c r="E42" s="11">
        <f t="shared" si="0"/>
        <v>-6623.987295184912</v>
      </c>
      <c r="F42">
        <f t="shared" si="1"/>
        <v>-6624</v>
      </c>
      <c r="G42">
        <f t="shared" si="2"/>
        <v>2.3087680001481203E-2</v>
      </c>
      <c r="H42">
        <f t="shared" si="3"/>
        <v>2.3087680001481203E-2</v>
      </c>
      <c r="O42">
        <f t="shared" ca="1" si="4"/>
        <v>1.2460257413631763E-2</v>
      </c>
      <c r="Q42" s="2">
        <f t="shared" si="5"/>
        <v>12963.933000000001</v>
      </c>
    </row>
    <row r="43" spans="1:17" x14ac:dyDescent="0.2">
      <c r="A43" s="11" t="s">
        <v>31</v>
      </c>
      <c r="B43" s="27"/>
      <c r="C43" s="26">
        <v>28438.51</v>
      </c>
      <c r="D43" s="32"/>
      <c r="E43" s="11">
        <f t="shared" si="0"/>
        <v>-6373.0147440134942</v>
      </c>
      <c r="F43">
        <f t="shared" si="1"/>
        <v>-6373</v>
      </c>
      <c r="G43">
        <f t="shared" si="2"/>
        <v>-2.6793389999511419E-2</v>
      </c>
      <c r="H43">
        <f t="shared" si="3"/>
        <v>-2.6793389999511419E-2</v>
      </c>
      <c r="O43">
        <f t="shared" ca="1" si="4"/>
        <v>1.2227030894146836E-2</v>
      </c>
      <c r="Q43" s="2">
        <f t="shared" si="5"/>
        <v>13420.009999999998</v>
      </c>
    </row>
    <row r="44" spans="1:17" x14ac:dyDescent="0.2">
      <c r="A44" s="11" t="s">
        <v>31</v>
      </c>
      <c r="B44" s="27"/>
      <c r="C44" s="26">
        <v>28438.525000000001</v>
      </c>
      <c r="D44" s="32"/>
      <c r="E44" s="11">
        <f t="shared" si="0"/>
        <v>-6373.0064897312832</v>
      </c>
      <c r="F44">
        <f t="shared" si="1"/>
        <v>-6373</v>
      </c>
      <c r="G44">
        <f t="shared" si="2"/>
        <v>-1.1793389996455517E-2</v>
      </c>
      <c r="H44">
        <f t="shared" si="3"/>
        <v>-1.1793389996455517E-2</v>
      </c>
      <c r="O44">
        <f t="shared" ca="1" si="4"/>
        <v>1.2227030894146836E-2</v>
      </c>
      <c r="Q44" s="2">
        <f t="shared" si="5"/>
        <v>13420.025000000001</v>
      </c>
    </row>
    <row r="45" spans="1:17" x14ac:dyDescent="0.2">
      <c r="A45" s="11" t="s">
        <v>32</v>
      </c>
      <c r="B45" s="27"/>
      <c r="C45" s="26">
        <v>28460.314999999999</v>
      </c>
      <c r="D45" s="32"/>
      <c r="E45" s="11">
        <f t="shared" si="0"/>
        <v>-6361.0157691072991</v>
      </c>
      <c r="F45">
        <f t="shared" si="1"/>
        <v>-6361</v>
      </c>
      <c r="G45">
        <f t="shared" si="2"/>
        <v>-2.8656229998887284E-2</v>
      </c>
      <c r="H45">
        <f t="shared" si="3"/>
        <v>-2.8656229998887284E-2</v>
      </c>
      <c r="O45">
        <f t="shared" ca="1" si="4"/>
        <v>1.221588062229895E-2</v>
      </c>
      <c r="Q45" s="2">
        <f t="shared" si="5"/>
        <v>13441.814999999999</v>
      </c>
    </row>
    <row r="46" spans="1:17" x14ac:dyDescent="0.2">
      <c r="A46" s="11" t="s">
        <v>32</v>
      </c>
      <c r="B46" s="27"/>
      <c r="C46" s="26">
        <v>28727.495999999999</v>
      </c>
      <c r="D46" s="32"/>
      <c r="E46" s="11">
        <f t="shared" si="0"/>
        <v>-6213.9899440941308</v>
      </c>
      <c r="F46">
        <f t="shared" si="1"/>
        <v>-6214</v>
      </c>
      <c r="G46">
        <f t="shared" si="2"/>
        <v>1.8273980000230949E-2</v>
      </c>
      <c r="H46">
        <f t="shared" si="3"/>
        <v>1.8273980000230949E-2</v>
      </c>
      <c r="O46">
        <f t="shared" ca="1" si="4"/>
        <v>1.2079289792162358E-2</v>
      </c>
      <c r="Q46" s="2">
        <f t="shared" si="5"/>
        <v>13708.995999999999</v>
      </c>
    </row>
    <row r="47" spans="1:17" x14ac:dyDescent="0.2">
      <c r="A47" s="11" t="s">
        <v>31</v>
      </c>
      <c r="B47" s="27"/>
      <c r="C47" s="26">
        <v>28796.553</v>
      </c>
      <c r="D47" s="32"/>
      <c r="E47" s="11">
        <f t="shared" si="0"/>
        <v>-6175.9888796549139</v>
      </c>
      <c r="F47">
        <f t="shared" si="1"/>
        <v>-6176</v>
      </c>
      <c r="G47">
        <f t="shared" si="2"/>
        <v>2.0208320001984248E-2</v>
      </c>
      <c r="H47">
        <f t="shared" si="3"/>
        <v>2.0208320001984248E-2</v>
      </c>
      <c r="O47">
        <f t="shared" ca="1" si="4"/>
        <v>1.2043980597977389E-2</v>
      </c>
      <c r="Q47" s="2">
        <f t="shared" si="5"/>
        <v>13778.053</v>
      </c>
    </row>
    <row r="48" spans="1:17" x14ac:dyDescent="0.2">
      <c r="A48" s="11" t="s">
        <v>32</v>
      </c>
      <c r="B48" s="27"/>
      <c r="C48" s="26">
        <v>28965.552</v>
      </c>
      <c r="D48" s="32"/>
      <c r="E48" s="11">
        <f t="shared" si="0"/>
        <v>-6082.9911837057243</v>
      </c>
      <c r="F48">
        <f t="shared" si="1"/>
        <v>-6083</v>
      </c>
      <c r="G48">
        <f t="shared" si="2"/>
        <v>1.6021310002543032E-2</v>
      </c>
      <c r="H48">
        <f t="shared" si="3"/>
        <v>1.6021310002543032E-2</v>
      </c>
      <c r="O48">
        <f t="shared" ca="1" si="4"/>
        <v>1.195756599115628E-2</v>
      </c>
      <c r="Q48" s="2">
        <f t="shared" si="5"/>
        <v>13947.052</v>
      </c>
    </row>
    <row r="49" spans="1:17" x14ac:dyDescent="0.2">
      <c r="A49" s="11" t="s">
        <v>32</v>
      </c>
      <c r="B49" s="27"/>
      <c r="C49" s="26">
        <v>29045.542000000001</v>
      </c>
      <c r="D49" s="32"/>
      <c r="E49" s="11">
        <f t="shared" si="0"/>
        <v>-6038.9738481062486</v>
      </c>
      <c r="F49">
        <f t="shared" si="1"/>
        <v>-6039</v>
      </c>
      <c r="G49">
        <f t="shared" si="2"/>
        <v>4.7524230001727119E-2</v>
      </c>
      <c r="H49">
        <f t="shared" si="3"/>
        <v>4.7524230001727119E-2</v>
      </c>
      <c r="O49">
        <f t="shared" ca="1" si="4"/>
        <v>1.1916681661047368E-2</v>
      </c>
      <c r="Q49" s="2">
        <f t="shared" si="5"/>
        <v>14027.042000000001</v>
      </c>
    </row>
    <row r="50" spans="1:17" x14ac:dyDescent="0.2">
      <c r="A50" s="11" t="s">
        <v>31</v>
      </c>
      <c r="B50" s="27"/>
      <c r="C50" s="26">
        <v>29052.772000000001</v>
      </c>
      <c r="D50" s="32"/>
      <c r="E50" s="11">
        <f t="shared" si="0"/>
        <v>-6034.9952840809428</v>
      </c>
      <c r="F50">
        <f t="shared" si="1"/>
        <v>-6035</v>
      </c>
      <c r="G50">
        <f t="shared" si="2"/>
        <v>8.5699500014015939E-3</v>
      </c>
      <c r="H50">
        <f t="shared" si="3"/>
        <v>8.5699500014015939E-3</v>
      </c>
      <c r="O50">
        <f t="shared" ca="1" si="4"/>
        <v>1.191296490376474E-2</v>
      </c>
      <c r="Q50" s="2">
        <f t="shared" si="5"/>
        <v>14034.272000000001</v>
      </c>
    </row>
    <row r="51" spans="1:17" x14ac:dyDescent="0.2">
      <c r="A51" s="11" t="s">
        <v>32</v>
      </c>
      <c r="B51" s="27"/>
      <c r="C51" s="26">
        <v>29352.631000000001</v>
      </c>
      <c r="D51" s="32"/>
      <c r="E51" s="11">
        <f t="shared" si="0"/>
        <v>-5869.9872301301621</v>
      </c>
      <c r="F51">
        <f t="shared" si="1"/>
        <v>-5870</v>
      </c>
      <c r="G51">
        <f t="shared" si="2"/>
        <v>2.3205900004541036E-2</v>
      </c>
      <c r="H51">
        <f t="shared" si="3"/>
        <v>2.3205900004541036E-2</v>
      </c>
      <c r="O51">
        <f t="shared" ca="1" si="4"/>
        <v>1.1759648665856321E-2</v>
      </c>
      <c r="Q51" s="2">
        <f t="shared" si="5"/>
        <v>14334.131000000001</v>
      </c>
    </row>
    <row r="52" spans="1:17" x14ac:dyDescent="0.2">
      <c r="A52" s="11" t="s">
        <v>31</v>
      </c>
      <c r="B52" s="27"/>
      <c r="C52" s="26">
        <v>29512.565999999999</v>
      </c>
      <c r="D52" s="32"/>
      <c r="E52" s="11">
        <f t="shared" si="0"/>
        <v>-5781.9773217778438</v>
      </c>
      <c r="F52">
        <f t="shared" si="1"/>
        <v>-5782</v>
      </c>
      <c r="G52">
        <f t="shared" si="2"/>
        <v>4.1211740001017461E-2</v>
      </c>
      <c r="H52">
        <f t="shared" si="3"/>
        <v>4.1211740001017461E-2</v>
      </c>
      <c r="O52">
        <f t="shared" ca="1" si="4"/>
        <v>1.1677880005638498E-2</v>
      </c>
      <c r="Q52" s="2">
        <f t="shared" si="5"/>
        <v>14494.065999999999</v>
      </c>
    </row>
    <row r="53" spans="1:17" x14ac:dyDescent="0.2">
      <c r="A53" s="11" t="s">
        <v>31</v>
      </c>
      <c r="B53" s="27"/>
      <c r="C53" s="26">
        <v>30504.710999999999</v>
      </c>
      <c r="D53" s="32"/>
      <c r="E53" s="11">
        <f t="shared" si="0"/>
        <v>-5236.0143335500516</v>
      </c>
      <c r="F53">
        <f t="shared" si="1"/>
        <v>-5236</v>
      </c>
      <c r="G53">
        <f t="shared" ref="G53:G84" si="6">+C53-(C$7+F53*C$8)</f>
        <v>-2.6047479997941991E-2</v>
      </c>
      <c r="H53">
        <f t="shared" si="3"/>
        <v>-2.6047479997941991E-2</v>
      </c>
      <c r="O53">
        <f t="shared" ca="1" si="4"/>
        <v>1.1170542636559727E-2</v>
      </c>
      <c r="Q53" s="2">
        <f t="shared" si="5"/>
        <v>15486.210999999999</v>
      </c>
    </row>
    <row r="54" spans="1:17" x14ac:dyDescent="0.2">
      <c r="A54" s="11" t="s">
        <v>31</v>
      </c>
      <c r="B54" s="27"/>
      <c r="C54" s="26">
        <v>31638.651999999998</v>
      </c>
      <c r="D54" s="32"/>
      <c r="E54" s="11">
        <f t="shared" si="0"/>
        <v>-4612.023065303968</v>
      </c>
      <c r="F54">
        <f t="shared" si="1"/>
        <v>-4612</v>
      </c>
      <c r="G54">
        <f t="shared" si="6"/>
        <v>-4.1915159999916796E-2</v>
      </c>
      <c r="H54">
        <f t="shared" si="3"/>
        <v>-4.1915159999916796E-2</v>
      </c>
      <c r="O54">
        <f t="shared" ca="1" si="4"/>
        <v>1.0590728500469706E-2</v>
      </c>
      <c r="Q54" s="2">
        <f t="shared" si="5"/>
        <v>16620.151999999998</v>
      </c>
    </row>
    <row r="55" spans="1:17" x14ac:dyDescent="0.2">
      <c r="A55" s="11" t="s">
        <v>31</v>
      </c>
      <c r="B55" s="27"/>
      <c r="C55" s="26">
        <v>31987.663</v>
      </c>
      <c r="D55" s="32"/>
      <c r="E55" s="11">
        <f t="shared" si="0"/>
        <v>-4419.9673794068749</v>
      </c>
      <c r="F55">
        <f t="shared" si="1"/>
        <v>-4420</v>
      </c>
      <c r="G55">
        <f t="shared" si="6"/>
        <v>5.927940000401577E-2</v>
      </c>
      <c r="H55">
        <f t="shared" si="3"/>
        <v>5.927940000401577E-2</v>
      </c>
      <c r="O55">
        <f t="shared" ca="1" si="4"/>
        <v>1.0412324150903545E-2</v>
      </c>
      <c r="Q55" s="2">
        <f t="shared" si="5"/>
        <v>16969.163</v>
      </c>
    </row>
    <row r="56" spans="1:17" x14ac:dyDescent="0.2">
      <c r="A56" s="11" t="s">
        <v>31</v>
      </c>
      <c r="B56" s="27"/>
      <c r="C56" s="26">
        <v>32067.571</v>
      </c>
      <c r="D56" s="32"/>
      <c r="E56" s="11">
        <f t="shared" si="0"/>
        <v>-4375.9951672168163</v>
      </c>
      <c r="F56">
        <f t="shared" si="1"/>
        <v>-4376</v>
      </c>
      <c r="G56">
        <f t="shared" si="6"/>
        <v>8.7823200046841521E-3</v>
      </c>
      <c r="H56">
        <f t="shared" si="3"/>
        <v>8.7823200046841521E-3</v>
      </c>
      <c r="O56">
        <f t="shared" ca="1" si="4"/>
        <v>1.0371439820794633E-2</v>
      </c>
      <c r="Q56" s="2">
        <f t="shared" si="5"/>
        <v>17049.071</v>
      </c>
    </row>
    <row r="57" spans="1:17" x14ac:dyDescent="0.2">
      <c r="A57" s="11" t="s">
        <v>31</v>
      </c>
      <c r="B57" s="27"/>
      <c r="C57" s="26">
        <v>32968.910000000003</v>
      </c>
      <c r="D57" s="32"/>
      <c r="E57" s="11">
        <f t="shared" si="0"/>
        <v>-3880.0014023475155</v>
      </c>
      <c r="F57">
        <f t="shared" si="1"/>
        <v>-3880</v>
      </c>
      <c r="G57">
        <f t="shared" si="6"/>
        <v>-2.5483999925199896E-3</v>
      </c>
      <c r="H57">
        <f t="shared" si="3"/>
        <v>-2.5483999925199896E-3</v>
      </c>
      <c r="O57">
        <f t="shared" ca="1" si="4"/>
        <v>9.9105619177487191E-3</v>
      </c>
      <c r="Q57" s="2">
        <f t="shared" si="5"/>
        <v>17950.410000000003</v>
      </c>
    </row>
    <row r="58" spans="1:17" x14ac:dyDescent="0.2">
      <c r="A58" s="11" t="s">
        <v>31</v>
      </c>
      <c r="B58" s="27"/>
      <c r="C58" s="26">
        <v>33130.595999999998</v>
      </c>
      <c r="D58" s="32"/>
      <c r="E58" s="11">
        <f t="shared" si="0"/>
        <v>-3791.0279441185312</v>
      </c>
      <c r="F58">
        <f t="shared" si="1"/>
        <v>-3791</v>
      </c>
      <c r="G58">
        <f t="shared" si="6"/>
        <v>-5.0781129997631069E-2</v>
      </c>
      <c r="H58">
        <f t="shared" si="3"/>
        <v>-5.0781129997631069E-2</v>
      </c>
      <c r="O58">
        <f t="shared" ca="1" si="4"/>
        <v>9.8278640682102382E-3</v>
      </c>
      <c r="Q58" s="2">
        <f t="shared" si="5"/>
        <v>18112.095999999998</v>
      </c>
    </row>
    <row r="59" spans="1:17" x14ac:dyDescent="0.2">
      <c r="A59" s="11" t="s">
        <v>31</v>
      </c>
      <c r="B59" s="27"/>
      <c r="C59" s="26">
        <v>33488.582999999999</v>
      </c>
      <c r="D59" s="32"/>
      <c r="E59" s="11">
        <f t="shared" si="0"/>
        <v>-3594.0328957468687</v>
      </c>
      <c r="F59">
        <f t="shared" si="1"/>
        <v>-3594</v>
      </c>
      <c r="G59">
        <f t="shared" si="6"/>
        <v>-5.9779420000268146E-2</v>
      </c>
      <c r="H59">
        <f t="shared" si="3"/>
        <v>-5.9779420000268146E-2</v>
      </c>
      <c r="O59">
        <f t="shared" ca="1" si="4"/>
        <v>9.6448137720407928E-3</v>
      </c>
      <c r="Q59" s="2">
        <f t="shared" si="5"/>
        <v>18470.082999999999</v>
      </c>
    </row>
    <row r="60" spans="1:17" x14ac:dyDescent="0.2">
      <c r="A60" s="11" t="s">
        <v>31</v>
      </c>
      <c r="B60" s="27"/>
      <c r="C60" s="26">
        <v>33835.690999999999</v>
      </c>
      <c r="D60" s="32"/>
      <c r="E60" s="11">
        <f t="shared" si="0"/>
        <v>-3403.024403119508</v>
      </c>
      <c r="F60">
        <f t="shared" si="1"/>
        <v>-3403</v>
      </c>
      <c r="G60">
        <f t="shared" si="6"/>
        <v>-4.43462900002487E-2</v>
      </c>
      <c r="H60">
        <f t="shared" si="3"/>
        <v>-4.43462900002487E-2</v>
      </c>
      <c r="O60">
        <f t="shared" ca="1" si="4"/>
        <v>9.4673386117952903E-3</v>
      </c>
      <c r="Q60" s="2">
        <f t="shared" si="5"/>
        <v>18817.190999999999</v>
      </c>
    </row>
    <row r="61" spans="1:17" x14ac:dyDescent="0.2">
      <c r="A61" s="11" t="s">
        <v>33</v>
      </c>
      <c r="B61" s="27"/>
      <c r="C61" s="26">
        <v>34291.847000000002</v>
      </c>
      <c r="D61" s="32"/>
      <c r="E61" s="11">
        <f t="shared" si="0"/>
        <v>-3152.0083793951148</v>
      </c>
      <c r="F61">
        <f t="shared" si="1"/>
        <v>-3152</v>
      </c>
      <c r="G61">
        <f t="shared" si="6"/>
        <v>-1.5227359996060841E-2</v>
      </c>
      <c r="I61">
        <f>G61</f>
        <v>-1.5227359996060841E-2</v>
      </c>
      <c r="O61">
        <f t="shared" ca="1" si="4"/>
        <v>9.2341120923103599E-3</v>
      </c>
      <c r="Q61" s="2">
        <f t="shared" si="5"/>
        <v>19273.347000000002</v>
      </c>
    </row>
    <row r="62" spans="1:17" x14ac:dyDescent="0.2">
      <c r="A62" s="13" t="s">
        <v>77</v>
      </c>
      <c r="B62" s="33" t="s">
        <v>72</v>
      </c>
      <c r="C62" s="13">
        <v>40019.788200000003</v>
      </c>
      <c r="D62" s="13" t="s">
        <v>79</v>
      </c>
      <c r="E62" s="11">
        <f t="shared" si="0"/>
        <v>-5.5028548039024452E-3</v>
      </c>
      <c r="F62">
        <f t="shared" si="1"/>
        <v>0</v>
      </c>
      <c r="G62">
        <f t="shared" si="6"/>
        <v>-9.9999999947613105E-3</v>
      </c>
      <c r="J62">
        <f>G62</f>
        <v>-9.9999999947613105E-3</v>
      </c>
      <c r="O62">
        <f t="shared" ca="1" si="4"/>
        <v>6.305307353599225E-3</v>
      </c>
      <c r="Q62" s="2">
        <f t="shared" si="5"/>
        <v>25001.288200000003</v>
      </c>
    </row>
    <row r="63" spans="1:17" x14ac:dyDescent="0.2">
      <c r="A63" s="11" t="s">
        <v>15</v>
      </c>
      <c r="B63" s="27"/>
      <c r="C63" s="26">
        <v>40019.798199999997</v>
      </c>
      <c r="D63" s="32" t="s">
        <v>17</v>
      </c>
      <c r="E63" s="11">
        <f t="shared" si="0"/>
        <v>0</v>
      </c>
      <c r="F63">
        <f t="shared" si="1"/>
        <v>0</v>
      </c>
      <c r="G63">
        <f t="shared" si="6"/>
        <v>0</v>
      </c>
      <c r="H63">
        <f>G63</f>
        <v>0</v>
      </c>
      <c r="O63">
        <f t="shared" ca="1" si="4"/>
        <v>6.305307353599225E-3</v>
      </c>
      <c r="Q63" s="2">
        <f t="shared" si="5"/>
        <v>25001.298199999997</v>
      </c>
    </row>
    <row r="64" spans="1:17" x14ac:dyDescent="0.2">
      <c r="A64" s="13" t="s">
        <v>77</v>
      </c>
      <c r="B64" s="27"/>
      <c r="C64" s="34">
        <v>40397.798900000002</v>
      </c>
      <c r="D64" s="34"/>
      <c r="E64" s="11">
        <f t="shared" si="0"/>
        <v>208.00829689632008</v>
      </c>
      <c r="F64">
        <f t="shared" si="1"/>
        <v>208</v>
      </c>
      <c r="G64">
        <f t="shared" si="6"/>
        <v>1.5077440002642106E-2</v>
      </c>
      <c r="J64">
        <f>G64</f>
        <v>1.5077440002642106E-2</v>
      </c>
      <c r="O64">
        <f t="shared" ca="1" si="4"/>
        <v>6.1120359749025511E-3</v>
      </c>
      <c r="Q64" s="2">
        <f t="shared" si="5"/>
        <v>25379.298900000002</v>
      </c>
    </row>
    <row r="65" spans="1:17" x14ac:dyDescent="0.2">
      <c r="A65" s="11" t="s">
        <v>34</v>
      </c>
      <c r="B65" s="27"/>
      <c r="C65" s="26">
        <v>41927.879999999997</v>
      </c>
      <c r="D65" s="32"/>
      <c r="E65" s="11">
        <f t="shared" si="0"/>
        <v>1049.9897104869394</v>
      </c>
      <c r="F65">
        <f t="shared" si="1"/>
        <v>1050</v>
      </c>
      <c r="G65">
        <f t="shared" si="6"/>
        <v>-1.8698499996389728E-2</v>
      </c>
      <c r="I65">
        <f t="shared" ref="I65:I91" si="7">G65</f>
        <v>-1.8698499996389728E-2</v>
      </c>
      <c r="O65">
        <f t="shared" ca="1" si="4"/>
        <v>5.3296585669092844E-3</v>
      </c>
      <c r="Q65" s="2">
        <f t="shared" si="5"/>
        <v>26909.379999999997</v>
      </c>
    </row>
    <row r="66" spans="1:17" x14ac:dyDescent="0.2">
      <c r="A66" s="11" t="s">
        <v>34</v>
      </c>
      <c r="B66" s="27"/>
      <c r="C66" s="26">
        <v>41936.97</v>
      </c>
      <c r="D66" s="32"/>
      <c r="E66" s="11">
        <f t="shared" si="0"/>
        <v>1054.9918055063094</v>
      </c>
      <c r="F66">
        <f t="shared" si="1"/>
        <v>1055</v>
      </c>
      <c r="G66">
        <f t="shared" si="6"/>
        <v>-1.4891349994286429E-2</v>
      </c>
      <c r="I66">
        <f t="shared" si="7"/>
        <v>-1.4891349994286429E-2</v>
      </c>
      <c r="O66">
        <f t="shared" ca="1" si="4"/>
        <v>5.3250126203059989E-3</v>
      </c>
      <c r="Q66" s="2">
        <f t="shared" si="5"/>
        <v>26918.47</v>
      </c>
    </row>
    <row r="67" spans="1:17" x14ac:dyDescent="0.2">
      <c r="A67" s="11" t="s">
        <v>34</v>
      </c>
      <c r="B67" s="27"/>
      <c r="C67" s="26">
        <v>41938.805</v>
      </c>
      <c r="D67" s="32"/>
      <c r="E67" s="11">
        <f t="shared" si="0"/>
        <v>1056.001579363354</v>
      </c>
      <c r="F67">
        <f t="shared" si="1"/>
        <v>1056</v>
      </c>
      <c r="G67">
        <f t="shared" si="6"/>
        <v>2.8700800030492246E-3</v>
      </c>
      <c r="I67">
        <f t="shared" si="7"/>
        <v>2.8700800030492246E-3</v>
      </c>
      <c r="O67">
        <f t="shared" ca="1" si="4"/>
        <v>5.3240834309853423E-3</v>
      </c>
      <c r="Q67" s="2">
        <f t="shared" si="5"/>
        <v>26920.305</v>
      </c>
    </row>
    <row r="68" spans="1:17" x14ac:dyDescent="0.2">
      <c r="A68" s="11" t="s">
        <v>35</v>
      </c>
      <c r="B68" s="27"/>
      <c r="C68" s="26">
        <v>42278.627999999997</v>
      </c>
      <c r="D68" s="32"/>
      <c r="E68" s="11">
        <f t="shared" si="0"/>
        <v>1243.0012422639695</v>
      </c>
      <c r="F68">
        <f t="shared" si="1"/>
        <v>1243</v>
      </c>
      <c r="G68">
        <f t="shared" si="6"/>
        <v>2.2574899994651787E-3</v>
      </c>
      <c r="I68">
        <f t="shared" si="7"/>
        <v>2.2574899994651787E-3</v>
      </c>
      <c r="O68">
        <f t="shared" ca="1" si="4"/>
        <v>5.150325028022467E-3</v>
      </c>
      <c r="Q68" s="2">
        <f t="shared" si="5"/>
        <v>27260.127999999997</v>
      </c>
    </row>
    <row r="69" spans="1:17" x14ac:dyDescent="0.2">
      <c r="A69" s="11" t="s">
        <v>35</v>
      </c>
      <c r="B69" s="27"/>
      <c r="C69" s="26">
        <v>42309.529000000002</v>
      </c>
      <c r="D69" s="32"/>
      <c r="E69" s="11">
        <f t="shared" si="0"/>
        <v>1260.0056139024193</v>
      </c>
      <c r="F69">
        <f t="shared" si="1"/>
        <v>1260</v>
      </c>
      <c r="G69">
        <f t="shared" si="6"/>
        <v>1.0201800003414974E-2</v>
      </c>
      <c r="I69">
        <f t="shared" si="7"/>
        <v>1.0201800003414974E-2</v>
      </c>
      <c r="O69">
        <f t="shared" ca="1" si="4"/>
        <v>5.1345288095712965E-3</v>
      </c>
      <c r="Q69" s="2">
        <f t="shared" si="5"/>
        <v>27291.029000000002</v>
      </c>
    </row>
    <row r="70" spans="1:17" x14ac:dyDescent="0.2">
      <c r="A70" s="12" t="s">
        <v>36</v>
      </c>
      <c r="B70" s="27"/>
      <c r="C70" s="34">
        <v>42576.661999999997</v>
      </c>
      <c r="D70" s="34"/>
      <c r="E70" s="11">
        <f t="shared" si="0"/>
        <v>1407.005025212512</v>
      </c>
      <c r="F70">
        <f t="shared" si="1"/>
        <v>1407</v>
      </c>
      <c r="G70">
        <f t="shared" si="6"/>
        <v>9.1320099963922985E-3</v>
      </c>
      <c r="I70">
        <f t="shared" si="7"/>
        <v>9.1320099963922985E-3</v>
      </c>
      <c r="O70">
        <f t="shared" ca="1" si="4"/>
        <v>4.9979379794347044E-3</v>
      </c>
      <c r="Q70" s="2">
        <f t="shared" si="5"/>
        <v>27558.161999999997</v>
      </c>
    </row>
    <row r="71" spans="1:17" x14ac:dyDescent="0.2">
      <c r="A71" s="12" t="s">
        <v>37</v>
      </c>
      <c r="B71" s="27"/>
      <c r="C71" s="34">
        <v>42665.716</v>
      </c>
      <c r="D71" s="34"/>
      <c r="E71" s="11">
        <f t="shared" si="0"/>
        <v>1456.0101484088591</v>
      </c>
      <c r="F71">
        <f t="shared" si="1"/>
        <v>1456</v>
      </c>
      <c r="G71">
        <f t="shared" si="6"/>
        <v>1.8442079999658745E-2</v>
      </c>
      <c r="I71">
        <f t="shared" si="7"/>
        <v>1.8442079999658745E-2</v>
      </c>
      <c r="O71">
        <f t="shared" ca="1" si="4"/>
        <v>4.9524077027225076E-3</v>
      </c>
      <c r="Q71" s="2">
        <f t="shared" si="5"/>
        <v>27647.216</v>
      </c>
    </row>
    <row r="72" spans="1:17" x14ac:dyDescent="0.2">
      <c r="A72" s="12" t="s">
        <v>38</v>
      </c>
      <c r="B72" s="27"/>
      <c r="C72" s="34">
        <v>43301.728000000003</v>
      </c>
      <c r="D72" s="34"/>
      <c r="E72" s="11">
        <f t="shared" si="0"/>
        <v>1805.9983175461687</v>
      </c>
      <c r="F72">
        <f t="shared" si="1"/>
        <v>1806</v>
      </c>
      <c r="G72">
        <f t="shared" si="6"/>
        <v>-3.057419991819188E-3</v>
      </c>
      <c r="I72">
        <f t="shared" si="7"/>
        <v>-3.057419991819188E-3</v>
      </c>
      <c r="O72">
        <f t="shared" ca="1" si="4"/>
        <v>4.6271914404925271E-3</v>
      </c>
      <c r="Q72" s="2">
        <f t="shared" si="5"/>
        <v>28283.228000000003</v>
      </c>
    </row>
    <row r="73" spans="1:17" x14ac:dyDescent="0.2">
      <c r="A73" s="12" t="s">
        <v>38</v>
      </c>
      <c r="B73" s="27"/>
      <c r="C73" s="34">
        <v>43350.803</v>
      </c>
      <c r="D73" s="34"/>
      <c r="E73" s="11">
        <f t="shared" si="0"/>
        <v>1833.0035775104654</v>
      </c>
      <c r="F73">
        <f t="shared" si="1"/>
        <v>1833</v>
      </c>
      <c r="G73">
        <f t="shared" si="6"/>
        <v>6.5011900005629286E-3</v>
      </c>
      <c r="I73">
        <f t="shared" si="7"/>
        <v>6.5011900005629286E-3</v>
      </c>
      <c r="O73">
        <f t="shared" ca="1" si="4"/>
        <v>4.6021033288347855E-3</v>
      </c>
      <c r="Q73" s="2">
        <f t="shared" si="5"/>
        <v>28332.303</v>
      </c>
    </row>
    <row r="74" spans="1:17" x14ac:dyDescent="0.2">
      <c r="A74" s="12" t="s">
        <v>38</v>
      </c>
      <c r="B74" s="27"/>
      <c r="C74" s="34">
        <v>43599.749000000003</v>
      </c>
      <c r="D74" s="34"/>
      <c r="E74" s="11">
        <f t="shared" si="0"/>
        <v>1969.9949467834629</v>
      </c>
      <c r="F74">
        <f t="shared" si="1"/>
        <v>1970</v>
      </c>
      <c r="G74">
        <f t="shared" si="6"/>
        <v>-9.182899993902538E-3</v>
      </c>
      <c r="I74">
        <f t="shared" si="7"/>
        <v>-9.182899993902538E-3</v>
      </c>
      <c r="O74">
        <f t="shared" ca="1" si="4"/>
        <v>4.4748043919047653E-3</v>
      </c>
      <c r="Q74" s="2">
        <f t="shared" si="5"/>
        <v>28581.249000000003</v>
      </c>
    </row>
    <row r="75" spans="1:17" x14ac:dyDescent="0.2">
      <c r="A75" s="12" t="s">
        <v>38</v>
      </c>
      <c r="B75" s="27"/>
      <c r="C75" s="34">
        <v>43630.656999999999</v>
      </c>
      <c r="D75" s="34"/>
      <c r="E75" s="11">
        <f t="shared" si="0"/>
        <v>1987.0031704202722</v>
      </c>
      <c r="F75">
        <f t="shared" si="1"/>
        <v>1987</v>
      </c>
      <c r="G75">
        <f t="shared" si="6"/>
        <v>5.7614100005594082E-3</v>
      </c>
      <c r="I75">
        <f t="shared" si="7"/>
        <v>5.7614100005594082E-3</v>
      </c>
      <c r="O75">
        <f t="shared" ca="1" si="4"/>
        <v>4.4590081734535948E-3</v>
      </c>
      <c r="Q75" s="2">
        <f t="shared" si="5"/>
        <v>28612.156999999999</v>
      </c>
    </row>
    <row r="76" spans="1:17" x14ac:dyDescent="0.2">
      <c r="A76" s="12" t="s">
        <v>38</v>
      </c>
      <c r="B76" s="27"/>
      <c r="C76" s="34">
        <v>43639.718999999997</v>
      </c>
      <c r="D76" s="34"/>
      <c r="E76" s="11">
        <f t="shared" si="0"/>
        <v>1991.9898574461799</v>
      </c>
      <c r="F76">
        <f t="shared" si="1"/>
        <v>1992</v>
      </c>
      <c r="G76">
        <f t="shared" si="6"/>
        <v>-1.8431440003041644E-2</v>
      </c>
      <c r="I76">
        <f t="shared" si="7"/>
        <v>-1.8431440003041644E-2</v>
      </c>
      <c r="O76">
        <f t="shared" ca="1" si="4"/>
        <v>4.4543622268503093E-3</v>
      </c>
      <c r="Q76" s="2">
        <f t="shared" si="5"/>
        <v>28621.218999999997</v>
      </c>
    </row>
    <row r="77" spans="1:17" x14ac:dyDescent="0.2">
      <c r="A77" s="12" t="s">
        <v>38</v>
      </c>
      <c r="B77" s="27"/>
      <c r="C77" s="34">
        <v>43659.735999999997</v>
      </c>
      <c r="D77" s="34"/>
      <c r="E77" s="11">
        <f t="shared" si="0"/>
        <v>2003.0049219129219</v>
      </c>
      <c r="F77">
        <f t="shared" si="1"/>
        <v>2003</v>
      </c>
      <c r="G77">
        <f t="shared" si="6"/>
        <v>8.9442899989080615E-3</v>
      </c>
      <c r="I77">
        <f t="shared" si="7"/>
        <v>8.9442899989080615E-3</v>
      </c>
      <c r="O77">
        <f t="shared" ca="1" si="4"/>
        <v>4.4441411443230817E-3</v>
      </c>
      <c r="Q77" s="2">
        <f t="shared" si="5"/>
        <v>28641.235999999997</v>
      </c>
    </row>
    <row r="78" spans="1:17" x14ac:dyDescent="0.2">
      <c r="A78" s="12" t="s">
        <v>38</v>
      </c>
      <c r="B78" s="27"/>
      <c r="C78" s="34">
        <v>43670.631000000001</v>
      </c>
      <c r="D78" s="34"/>
      <c r="E78" s="11">
        <f t="shared" si="0"/>
        <v>2009.0002822249166</v>
      </c>
      <c r="F78">
        <f t="shared" si="1"/>
        <v>2009</v>
      </c>
      <c r="G78">
        <f t="shared" si="6"/>
        <v>5.1287000678712502E-4</v>
      </c>
      <c r="I78">
        <f t="shared" si="7"/>
        <v>5.1287000678712502E-4</v>
      </c>
      <c r="O78">
        <f t="shared" ca="1" si="4"/>
        <v>4.4385660083991387E-3</v>
      </c>
      <c r="Q78" s="2">
        <f t="shared" si="5"/>
        <v>28652.131000000001</v>
      </c>
    </row>
    <row r="79" spans="1:17" x14ac:dyDescent="0.2">
      <c r="A79" s="12" t="s">
        <v>38</v>
      </c>
      <c r="B79" s="27"/>
      <c r="C79" s="34">
        <v>43728.79</v>
      </c>
      <c r="D79" s="34"/>
      <c r="E79" s="11">
        <f t="shared" si="0"/>
        <v>2041.0043354956986</v>
      </c>
      <c r="F79">
        <f t="shared" si="1"/>
        <v>2041</v>
      </c>
      <c r="G79">
        <f t="shared" si="6"/>
        <v>7.8786300000501797E-3</v>
      </c>
      <c r="I79">
        <f t="shared" si="7"/>
        <v>7.8786300000501797E-3</v>
      </c>
      <c r="O79">
        <f t="shared" ca="1" si="4"/>
        <v>4.4088319501381125E-3</v>
      </c>
      <c r="Q79" s="2">
        <f t="shared" si="5"/>
        <v>28710.29</v>
      </c>
    </row>
    <row r="80" spans="1:17" x14ac:dyDescent="0.2">
      <c r="A80" s="12" t="s">
        <v>38</v>
      </c>
      <c r="B80" s="27"/>
      <c r="C80" s="34">
        <v>44046.794000000002</v>
      </c>
      <c r="D80" s="34"/>
      <c r="E80" s="11">
        <f t="shared" si="0"/>
        <v>2215.9973194933918</v>
      </c>
      <c r="F80">
        <f t="shared" si="1"/>
        <v>2216</v>
      </c>
      <c r="G80">
        <f t="shared" si="6"/>
        <v>-4.8711199924582615E-3</v>
      </c>
      <c r="I80">
        <f t="shared" si="7"/>
        <v>-4.8711199924582615E-3</v>
      </c>
      <c r="O80">
        <f t="shared" ca="1" si="4"/>
        <v>4.2462238190231223E-3</v>
      </c>
      <c r="Q80" s="2">
        <f t="shared" si="5"/>
        <v>29028.294000000002</v>
      </c>
    </row>
    <row r="81" spans="1:17" x14ac:dyDescent="0.2">
      <c r="A81" s="12" t="s">
        <v>38</v>
      </c>
      <c r="B81" s="27"/>
      <c r="C81" s="34">
        <v>44057.703999999998</v>
      </c>
      <c r="D81" s="34"/>
      <c r="E81" s="11">
        <f t="shared" si="0"/>
        <v>2222.0009340875922</v>
      </c>
      <c r="F81">
        <f t="shared" si="1"/>
        <v>2222</v>
      </c>
      <c r="G81">
        <f t="shared" si="6"/>
        <v>1.6974600002868101E-3</v>
      </c>
      <c r="I81">
        <f t="shared" si="7"/>
        <v>1.6974600002868101E-3</v>
      </c>
      <c r="O81">
        <f t="shared" ca="1" si="4"/>
        <v>4.2406486830991793E-3</v>
      </c>
      <c r="Q81" s="2">
        <f t="shared" si="5"/>
        <v>29039.203999999998</v>
      </c>
    </row>
    <row r="82" spans="1:17" x14ac:dyDescent="0.2">
      <c r="A82" s="12" t="s">
        <v>38</v>
      </c>
      <c r="B82" s="27"/>
      <c r="C82" s="34">
        <v>44126.75</v>
      </c>
      <c r="D82" s="34"/>
      <c r="E82" s="11">
        <f t="shared" si="0"/>
        <v>2259.9959453865226</v>
      </c>
      <c r="F82">
        <f t="shared" si="1"/>
        <v>2260</v>
      </c>
      <c r="G82">
        <f t="shared" si="6"/>
        <v>-7.3682000002008863E-3</v>
      </c>
      <c r="I82">
        <f t="shared" si="7"/>
        <v>-7.3682000002008863E-3</v>
      </c>
      <c r="O82">
        <f t="shared" ca="1" si="4"/>
        <v>4.2053394889142101E-3</v>
      </c>
      <c r="Q82" s="2">
        <f t="shared" si="5"/>
        <v>29108.25</v>
      </c>
    </row>
    <row r="83" spans="1:17" x14ac:dyDescent="0.2">
      <c r="A83" s="12" t="s">
        <v>39</v>
      </c>
      <c r="B83" s="27"/>
      <c r="C83" s="34">
        <v>44130.360999999997</v>
      </c>
      <c r="D83" s="34"/>
      <c r="E83" s="11">
        <f t="shared" si="0"/>
        <v>2261.9830262572514</v>
      </c>
      <c r="F83">
        <f t="shared" si="1"/>
        <v>2262</v>
      </c>
      <c r="G83">
        <f t="shared" si="6"/>
        <v>-3.0845339999359567E-2</v>
      </c>
      <c r="I83">
        <f t="shared" si="7"/>
        <v>-3.0845339999359567E-2</v>
      </c>
      <c r="O83">
        <f t="shared" ca="1" si="4"/>
        <v>4.2034811102728961E-3</v>
      </c>
      <c r="Q83" s="2">
        <f t="shared" si="5"/>
        <v>29111.860999999997</v>
      </c>
    </row>
    <row r="84" spans="1:17" x14ac:dyDescent="0.2">
      <c r="A84" s="12" t="s">
        <v>38</v>
      </c>
      <c r="B84" s="27"/>
      <c r="C84" s="34">
        <v>44217.633000000002</v>
      </c>
      <c r="D84" s="34"/>
      <c r="E84" s="11">
        <f t="shared" si="0"/>
        <v>2310.0075407270297</v>
      </c>
      <c r="F84">
        <f t="shared" si="1"/>
        <v>2310</v>
      </c>
      <c r="G84">
        <f t="shared" si="6"/>
        <v>1.3703300006454811E-2</v>
      </c>
      <c r="I84">
        <f t="shared" si="7"/>
        <v>1.3703300006454811E-2</v>
      </c>
      <c r="O84">
        <f t="shared" ca="1" si="4"/>
        <v>4.1588800228813559E-3</v>
      </c>
      <c r="Q84" s="2">
        <f t="shared" si="5"/>
        <v>29199.133000000002</v>
      </c>
    </row>
    <row r="85" spans="1:17" x14ac:dyDescent="0.2">
      <c r="A85" s="12" t="s">
        <v>38</v>
      </c>
      <c r="B85" s="27"/>
      <c r="C85" s="34">
        <v>44444.769</v>
      </c>
      <c r="D85" s="34"/>
      <c r="E85" s="11">
        <f t="shared" ref="E85:E148" si="8">+(C85-C$7)/C$8</f>
        <v>2434.9971836664258</v>
      </c>
      <c r="F85">
        <f t="shared" ref="F85:F148" si="9">ROUND(2*E85,0)/2</f>
        <v>2435</v>
      </c>
      <c r="G85">
        <f t="shared" ref="G85:G116" si="10">+C85-(C$7+F85*C$8)</f>
        <v>-5.1179500005673617E-3</v>
      </c>
      <c r="I85">
        <f t="shared" si="7"/>
        <v>-5.1179500005673617E-3</v>
      </c>
      <c r="O85">
        <f t="shared" ref="O85:O148" ca="1" si="11">+C$11+C$12*$F85</f>
        <v>4.0427313577992199E-3</v>
      </c>
      <c r="Q85" s="2">
        <f t="shared" ref="Q85:Q148" si="12">+C85-15018.5</f>
        <v>29426.269</v>
      </c>
    </row>
    <row r="86" spans="1:17" x14ac:dyDescent="0.2">
      <c r="A86" s="12" t="s">
        <v>38</v>
      </c>
      <c r="B86" s="27"/>
      <c r="C86" s="34">
        <v>44484.745000000003</v>
      </c>
      <c r="D86" s="34"/>
      <c r="E86" s="11">
        <f t="shared" si="8"/>
        <v>2456.9953960420316</v>
      </c>
      <c r="F86">
        <f t="shared" si="9"/>
        <v>2457</v>
      </c>
      <c r="G86">
        <f t="shared" si="10"/>
        <v>-8.3664899939321913E-3</v>
      </c>
      <c r="I86">
        <f t="shared" si="7"/>
        <v>-8.3664899939321913E-3</v>
      </c>
      <c r="O86">
        <f t="shared" ca="1" si="11"/>
        <v>4.0222891927447647E-3</v>
      </c>
      <c r="Q86" s="2">
        <f t="shared" si="12"/>
        <v>29466.245000000003</v>
      </c>
    </row>
    <row r="87" spans="1:17" x14ac:dyDescent="0.2">
      <c r="A87" s="12" t="s">
        <v>38</v>
      </c>
      <c r="B87" s="27"/>
      <c r="C87" s="34">
        <v>44704.650999999998</v>
      </c>
      <c r="D87" s="34"/>
      <c r="E87" s="11">
        <f t="shared" si="8"/>
        <v>2578.0064749561202</v>
      </c>
      <c r="F87">
        <f t="shared" si="9"/>
        <v>2578</v>
      </c>
      <c r="G87">
        <f t="shared" si="10"/>
        <v>1.176654000300914E-2</v>
      </c>
      <c r="I87">
        <f t="shared" si="7"/>
        <v>1.176654000300914E-2</v>
      </c>
      <c r="O87">
        <f t="shared" ca="1" si="11"/>
        <v>3.9098572849452567E-3</v>
      </c>
      <c r="Q87" s="2">
        <f t="shared" si="12"/>
        <v>29686.150999999998</v>
      </c>
    </row>
    <row r="88" spans="1:17" x14ac:dyDescent="0.2">
      <c r="A88" s="12" t="s">
        <v>38</v>
      </c>
      <c r="B88" s="27"/>
      <c r="C88" s="34">
        <v>44753.692999999999</v>
      </c>
      <c r="D88" s="34"/>
      <c r="E88" s="11">
        <f t="shared" si="8"/>
        <v>2604.9935754995568</v>
      </c>
      <c r="F88">
        <f t="shared" si="9"/>
        <v>2605</v>
      </c>
      <c r="G88">
        <f t="shared" si="10"/>
        <v>-1.1674850000417791E-2</v>
      </c>
      <c r="I88">
        <f t="shared" si="7"/>
        <v>-1.1674850000417791E-2</v>
      </c>
      <c r="O88">
        <f t="shared" ca="1" si="11"/>
        <v>3.8847691732875156E-3</v>
      </c>
      <c r="Q88" s="2">
        <f t="shared" si="12"/>
        <v>29735.192999999999</v>
      </c>
    </row>
    <row r="89" spans="1:17" x14ac:dyDescent="0.2">
      <c r="A89" s="12" t="s">
        <v>38</v>
      </c>
      <c r="B89" s="27"/>
      <c r="C89" s="34">
        <v>44853.644</v>
      </c>
      <c r="D89" s="34"/>
      <c r="E89" s="11">
        <f t="shared" si="8"/>
        <v>2659.9951595788566</v>
      </c>
      <c r="F89">
        <f t="shared" si="9"/>
        <v>2660</v>
      </c>
      <c r="G89">
        <f t="shared" si="10"/>
        <v>-8.7961999961407855E-3</v>
      </c>
      <c r="I89">
        <f t="shared" si="7"/>
        <v>-8.7961999961407855E-3</v>
      </c>
      <c r="O89">
        <f t="shared" ca="1" si="11"/>
        <v>3.8336637606513758E-3</v>
      </c>
      <c r="Q89" s="2">
        <f t="shared" si="12"/>
        <v>29835.144</v>
      </c>
    </row>
    <row r="90" spans="1:17" x14ac:dyDescent="0.2">
      <c r="A90" s="12" t="s">
        <v>38</v>
      </c>
      <c r="B90" s="27"/>
      <c r="C90" s="34">
        <v>45131.68</v>
      </c>
      <c r="D90" s="34"/>
      <c r="E90" s="11">
        <f t="shared" si="8"/>
        <v>2812.9943334847899</v>
      </c>
      <c r="F90">
        <f t="shared" si="9"/>
        <v>2813</v>
      </c>
      <c r="G90">
        <f t="shared" si="10"/>
        <v>-1.0297409993654583E-2</v>
      </c>
      <c r="I90">
        <f t="shared" si="7"/>
        <v>-1.0297409993654583E-2</v>
      </c>
      <c r="O90">
        <f t="shared" ca="1" si="11"/>
        <v>3.6914977945908417E-3</v>
      </c>
      <c r="Q90" s="2">
        <f t="shared" si="12"/>
        <v>30113.18</v>
      </c>
    </row>
    <row r="91" spans="1:17" x14ac:dyDescent="0.2">
      <c r="A91" s="12" t="s">
        <v>38</v>
      </c>
      <c r="B91" s="27"/>
      <c r="C91" s="34">
        <v>45291.622000000003</v>
      </c>
      <c r="D91" s="34"/>
      <c r="E91" s="11">
        <f t="shared" si="8"/>
        <v>2901.0080938354758</v>
      </c>
      <c r="F91">
        <f t="shared" si="9"/>
        <v>2901</v>
      </c>
      <c r="G91">
        <f t="shared" si="10"/>
        <v>1.470843000424793E-2</v>
      </c>
      <c r="I91">
        <f t="shared" si="7"/>
        <v>1.470843000424793E-2</v>
      </c>
      <c r="O91">
        <f t="shared" ca="1" si="11"/>
        <v>3.6097291343730178E-3</v>
      </c>
      <c r="Q91" s="2">
        <f t="shared" si="12"/>
        <v>30273.122000000003</v>
      </c>
    </row>
    <row r="92" spans="1:17" x14ac:dyDescent="0.2">
      <c r="A92" s="12" t="s">
        <v>40</v>
      </c>
      <c r="B92" s="27"/>
      <c r="C92" s="34">
        <v>45980.351999999999</v>
      </c>
      <c r="D92" s="34"/>
      <c r="E92" s="11">
        <f t="shared" si="8"/>
        <v>3280.0062129431917</v>
      </c>
      <c r="F92">
        <f t="shared" si="9"/>
        <v>3280</v>
      </c>
      <c r="G92">
        <f t="shared" si="10"/>
        <v>1.1290399997960776E-2</v>
      </c>
      <c r="J92">
        <f>G92</f>
        <v>1.1290399997960776E-2</v>
      </c>
      <c r="O92">
        <f t="shared" ca="1" si="11"/>
        <v>3.2575663818439821E-3</v>
      </c>
      <c r="Q92" s="2">
        <f t="shared" si="12"/>
        <v>30961.851999999999</v>
      </c>
    </row>
    <row r="93" spans="1:17" x14ac:dyDescent="0.2">
      <c r="A93" s="12" t="s">
        <v>38</v>
      </c>
      <c r="B93" s="27"/>
      <c r="C93" s="34">
        <v>46007.587</v>
      </c>
      <c r="D93" s="34"/>
      <c r="E93" s="11">
        <f t="shared" si="8"/>
        <v>3294.993238009472</v>
      </c>
      <c r="F93">
        <f t="shared" si="9"/>
        <v>3295</v>
      </c>
      <c r="G93">
        <f t="shared" si="10"/>
        <v>-1.2288149999221787E-2</v>
      </c>
      <c r="I93">
        <f t="shared" ref="I93:I106" si="13">G93</f>
        <v>-1.2288149999221787E-2</v>
      </c>
      <c r="O93">
        <f t="shared" ca="1" si="11"/>
        <v>3.2436285420341261E-3</v>
      </c>
      <c r="Q93" s="2">
        <f t="shared" si="12"/>
        <v>30989.087</v>
      </c>
    </row>
    <row r="94" spans="1:17" x14ac:dyDescent="0.2">
      <c r="A94" s="12" t="s">
        <v>38</v>
      </c>
      <c r="B94" s="27"/>
      <c r="C94" s="34">
        <v>46027.589</v>
      </c>
      <c r="D94" s="34"/>
      <c r="E94" s="11">
        <f t="shared" si="8"/>
        <v>3306.0000481940037</v>
      </c>
      <c r="F94">
        <f t="shared" si="9"/>
        <v>3306</v>
      </c>
      <c r="G94">
        <f t="shared" si="10"/>
        <v>8.7580003309994936E-5</v>
      </c>
      <c r="I94">
        <f t="shared" si="13"/>
        <v>8.7580003309994936E-5</v>
      </c>
      <c r="O94">
        <f t="shared" ca="1" si="11"/>
        <v>3.233407459506898E-3</v>
      </c>
      <c r="Q94" s="2">
        <f t="shared" si="12"/>
        <v>31009.089</v>
      </c>
    </row>
    <row r="95" spans="1:17" x14ac:dyDescent="0.2">
      <c r="A95" s="12" t="s">
        <v>41</v>
      </c>
      <c r="B95" s="27"/>
      <c r="C95" s="34">
        <v>46167.514999999999</v>
      </c>
      <c r="D95" s="34"/>
      <c r="E95" s="11">
        <f t="shared" si="8"/>
        <v>3382.9992943634265</v>
      </c>
      <c r="F95">
        <f t="shared" si="9"/>
        <v>3383</v>
      </c>
      <c r="G95">
        <f t="shared" si="10"/>
        <v>-1.2823099968954921E-3</v>
      </c>
      <c r="I95">
        <f t="shared" si="13"/>
        <v>-1.2823099968954921E-3</v>
      </c>
      <c r="O95">
        <f t="shared" ca="1" si="11"/>
        <v>3.1618598818163026E-3</v>
      </c>
      <c r="Q95" s="2">
        <f t="shared" si="12"/>
        <v>31149.014999999999</v>
      </c>
    </row>
    <row r="96" spans="1:17" x14ac:dyDescent="0.2">
      <c r="A96" s="12" t="s">
        <v>38</v>
      </c>
      <c r="B96" s="27"/>
      <c r="C96" s="34">
        <v>46185.688000000002</v>
      </c>
      <c r="D96" s="34"/>
      <c r="E96" s="11">
        <f t="shared" si="8"/>
        <v>3392.9996324037984</v>
      </c>
      <c r="F96">
        <f t="shared" si="9"/>
        <v>3393</v>
      </c>
      <c r="G96">
        <f t="shared" si="10"/>
        <v>-6.6800999775296077E-4</v>
      </c>
      <c r="I96">
        <f t="shared" si="13"/>
        <v>-6.6800999775296077E-4</v>
      </c>
      <c r="O96">
        <f t="shared" ca="1" si="11"/>
        <v>3.1525679886097316E-3</v>
      </c>
      <c r="Q96" s="2">
        <f t="shared" si="12"/>
        <v>31167.188000000002</v>
      </c>
    </row>
    <row r="97" spans="1:17" x14ac:dyDescent="0.2">
      <c r="A97" s="12" t="s">
        <v>38</v>
      </c>
      <c r="B97" s="27"/>
      <c r="C97" s="34">
        <v>46225.678</v>
      </c>
      <c r="D97" s="34"/>
      <c r="E97" s="11">
        <f t="shared" si="8"/>
        <v>3415.0055487761315</v>
      </c>
      <c r="F97">
        <f t="shared" si="9"/>
        <v>3415</v>
      </c>
      <c r="G97">
        <f t="shared" si="10"/>
        <v>1.0083450004458427E-2</v>
      </c>
      <c r="I97">
        <f t="shared" si="13"/>
        <v>1.0083450004458427E-2</v>
      </c>
      <c r="O97">
        <f t="shared" ca="1" si="11"/>
        <v>3.1321258235552756E-3</v>
      </c>
      <c r="Q97" s="2">
        <f t="shared" si="12"/>
        <v>31207.178</v>
      </c>
    </row>
    <row r="98" spans="1:17" x14ac:dyDescent="0.2">
      <c r="A98" s="12" t="s">
        <v>38</v>
      </c>
      <c r="B98" s="27"/>
      <c r="C98" s="34">
        <v>46254.752</v>
      </c>
      <c r="D98" s="34"/>
      <c r="E98" s="11">
        <f t="shared" si="8"/>
        <v>3431.0045488413793</v>
      </c>
      <c r="F98">
        <f t="shared" si="9"/>
        <v>3431</v>
      </c>
      <c r="G98">
        <f t="shared" si="10"/>
        <v>8.2663300054264255E-3</v>
      </c>
      <c r="I98">
        <f t="shared" si="13"/>
        <v>8.2663300054264255E-3</v>
      </c>
      <c r="O98">
        <f t="shared" ca="1" si="11"/>
        <v>3.1172587944247624E-3</v>
      </c>
      <c r="Q98" s="2">
        <f t="shared" si="12"/>
        <v>31236.252</v>
      </c>
    </row>
    <row r="99" spans="1:17" x14ac:dyDescent="0.2">
      <c r="A99" s="12" t="s">
        <v>38</v>
      </c>
      <c r="B99" s="27"/>
      <c r="C99" s="34">
        <v>46265.650999999998</v>
      </c>
      <c r="D99" s="34"/>
      <c r="E99" s="11">
        <f t="shared" si="8"/>
        <v>3437.0021102952928</v>
      </c>
      <c r="F99">
        <f t="shared" si="9"/>
        <v>3437</v>
      </c>
      <c r="G99">
        <f t="shared" si="10"/>
        <v>3.834909999568481E-3</v>
      </c>
      <c r="I99">
        <f t="shared" si="13"/>
        <v>3.834909999568481E-3</v>
      </c>
      <c r="O99">
        <f t="shared" ca="1" si="11"/>
        <v>3.1116836585008199E-3</v>
      </c>
      <c r="Q99" s="2">
        <f t="shared" si="12"/>
        <v>31247.150999999998</v>
      </c>
    </row>
    <row r="100" spans="1:17" x14ac:dyDescent="0.2">
      <c r="A100" s="12" t="s">
        <v>38</v>
      </c>
      <c r="B100" s="27"/>
      <c r="C100" s="34">
        <v>46274.731</v>
      </c>
      <c r="D100" s="34"/>
      <c r="E100" s="11">
        <f t="shared" si="8"/>
        <v>3441.9987024598549</v>
      </c>
      <c r="F100">
        <f t="shared" si="9"/>
        <v>3442</v>
      </c>
      <c r="G100">
        <f t="shared" si="10"/>
        <v>-2.3579400003654882E-3</v>
      </c>
      <c r="I100">
        <f t="shared" si="13"/>
        <v>-2.3579400003654882E-3</v>
      </c>
      <c r="O100">
        <f t="shared" ca="1" si="11"/>
        <v>3.1070377118975344E-3</v>
      </c>
      <c r="Q100" s="2">
        <f t="shared" si="12"/>
        <v>31256.231</v>
      </c>
    </row>
    <row r="101" spans="1:17" x14ac:dyDescent="0.2">
      <c r="A101" s="12" t="s">
        <v>41</v>
      </c>
      <c r="B101" s="27"/>
      <c r="C101" s="34">
        <v>46298.341999999997</v>
      </c>
      <c r="D101" s="34"/>
      <c r="E101" s="11">
        <f t="shared" si="8"/>
        <v>3454.9914929441538</v>
      </c>
      <c r="F101">
        <f t="shared" si="9"/>
        <v>3455</v>
      </c>
      <c r="G101">
        <f t="shared" si="10"/>
        <v>-1.5459349997399841E-2</v>
      </c>
      <c r="I101">
        <f t="shared" si="13"/>
        <v>-1.5459349997399841E-2</v>
      </c>
      <c r="O101">
        <f t="shared" ca="1" si="11"/>
        <v>3.0949582507289923E-3</v>
      </c>
      <c r="Q101" s="2">
        <f t="shared" si="12"/>
        <v>31279.841999999997</v>
      </c>
    </row>
    <row r="102" spans="1:17" x14ac:dyDescent="0.2">
      <c r="A102" s="12" t="s">
        <v>41</v>
      </c>
      <c r="B102" s="27"/>
      <c r="C102" s="34">
        <v>46298.355000000003</v>
      </c>
      <c r="D102" s="34"/>
      <c r="E102" s="11">
        <f t="shared" si="8"/>
        <v>3454.9986466554064</v>
      </c>
      <c r="F102">
        <f t="shared" si="9"/>
        <v>3455</v>
      </c>
      <c r="G102">
        <f t="shared" si="10"/>
        <v>-2.4593499911134131E-3</v>
      </c>
      <c r="I102">
        <f t="shared" si="13"/>
        <v>-2.4593499911134131E-3</v>
      </c>
      <c r="O102">
        <f t="shared" ca="1" si="11"/>
        <v>3.0949582507289923E-3</v>
      </c>
      <c r="Q102" s="2">
        <f t="shared" si="12"/>
        <v>31279.855000000003</v>
      </c>
    </row>
    <row r="103" spans="1:17" x14ac:dyDescent="0.2">
      <c r="A103" s="12" t="s">
        <v>38</v>
      </c>
      <c r="B103" s="27"/>
      <c r="C103" s="34">
        <v>46305.618000000002</v>
      </c>
      <c r="D103" s="34"/>
      <c r="E103" s="11">
        <f t="shared" si="8"/>
        <v>3458.9953701015738</v>
      </c>
      <c r="F103">
        <f t="shared" si="9"/>
        <v>3459</v>
      </c>
      <c r="G103">
        <f t="shared" si="10"/>
        <v>-8.4136299992678687E-3</v>
      </c>
      <c r="I103">
        <f t="shared" si="13"/>
        <v>-8.4136299992678687E-3</v>
      </c>
      <c r="O103">
        <f t="shared" ca="1" si="11"/>
        <v>3.0912414934463638E-3</v>
      </c>
      <c r="Q103" s="2">
        <f t="shared" si="12"/>
        <v>31287.118000000002</v>
      </c>
    </row>
    <row r="104" spans="1:17" x14ac:dyDescent="0.2">
      <c r="A104" s="12" t="s">
        <v>41</v>
      </c>
      <c r="B104" s="27"/>
      <c r="C104" s="34">
        <v>46327.421999999999</v>
      </c>
      <c r="D104" s="34"/>
      <c r="E104" s="11">
        <f t="shared" si="8"/>
        <v>3470.9937947222866</v>
      </c>
      <c r="F104">
        <f t="shared" si="9"/>
        <v>3471</v>
      </c>
      <c r="G104">
        <f t="shared" si="10"/>
        <v>-1.1276469995209482E-2</v>
      </c>
      <c r="I104">
        <f t="shared" si="13"/>
        <v>-1.1276469995209482E-2</v>
      </c>
      <c r="O104">
        <f t="shared" ca="1" si="11"/>
        <v>3.0800912215984788E-3</v>
      </c>
      <c r="Q104" s="2">
        <f t="shared" si="12"/>
        <v>31308.921999999999</v>
      </c>
    </row>
    <row r="105" spans="1:17" x14ac:dyDescent="0.2">
      <c r="A105" s="12" t="s">
        <v>41</v>
      </c>
      <c r="B105" s="27"/>
      <c r="C105" s="34">
        <v>46327.432999999997</v>
      </c>
      <c r="D105" s="34"/>
      <c r="E105" s="11">
        <f t="shared" si="8"/>
        <v>3470.999847862573</v>
      </c>
      <c r="F105">
        <f t="shared" si="9"/>
        <v>3471</v>
      </c>
      <c r="G105">
        <f t="shared" si="10"/>
        <v>-2.7646999660646543E-4</v>
      </c>
      <c r="I105">
        <f t="shared" si="13"/>
        <v>-2.7646999660646543E-4</v>
      </c>
      <c r="O105">
        <f t="shared" ca="1" si="11"/>
        <v>3.0800912215984788E-3</v>
      </c>
      <c r="Q105" s="2">
        <f t="shared" si="12"/>
        <v>31308.932999999997</v>
      </c>
    </row>
    <row r="106" spans="1:17" x14ac:dyDescent="0.2">
      <c r="A106" s="12" t="s">
        <v>38</v>
      </c>
      <c r="B106" s="27"/>
      <c r="C106" s="34">
        <v>46354.686000000002</v>
      </c>
      <c r="D106" s="34"/>
      <c r="E106" s="11">
        <f t="shared" si="8"/>
        <v>3485.996778067507</v>
      </c>
      <c r="F106">
        <f t="shared" si="9"/>
        <v>3486</v>
      </c>
      <c r="G106">
        <f t="shared" si="10"/>
        <v>-5.8550199973979034E-3</v>
      </c>
      <c r="I106">
        <f t="shared" si="13"/>
        <v>-5.8550199973979034E-3</v>
      </c>
      <c r="O106">
        <f t="shared" ca="1" si="11"/>
        <v>3.0661533817886227E-3</v>
      </c>
      <c r="Q106" s="2">
        <f t="shared" si="12"/>
        <v>31336.186000000002</v>
      </c>
    </row>
    <row r="107" spans="1:17" x14ac:dyDescent="0.2">
      <c r="A107" s="12" t="s">
        <v>42</v>
      </c>
      <c r="B107" s="27"/>
      <c r="C107" s="34">
        <v>46418.291499999999</v>
      </c>
      <c r="D107" s="34"/>
      <c r="E107" s="11">
        <f t="shared" si="8"/>
        <v>3520.9979612088036</v>
      </c>
      <c r="F107">
        <f t="shared" si="9"/>
        <v>3521</v>
      </c>
      <c r="G107">
        <f t="shared" si="10"/>
        <v>-3.704969996761065E-3</v>
      </c>
      <c r="J107">
        <f>G107</f>
        <v>-3.704969996761065E-3</v>
      </c>
      <c r="O107">
        <f t="shared" ca="1" si="11"/>
        <v>3.0336317555656246E-3</v>
      </c>
      <c r="Q107" s="2">
        <f t="shared" si="12"/>
        <v>31399.791499999999</v>
      </c>
    </row>
    <row r="108" spans="1:17" x14ac:dyDescent="0.2">
      <c r="A108" s="12" t="s">
        <v>43</v>
      </c>
      <c r="B108" s="27"/>
      <c r="C108" s="34">
        <v>46418.291899999997</v>
      </c>
      <c r="D108" s="34"/>
      <c r="E108" s="11">
        <f t="shared" si="8"/>
        <v>3520.9981813229942</v>
      </c>
      <c r="F108">
        <f t="shared" si="9"/>
        <v>3521</v>
      </c>
      <c r="G108">
        <f t="shared" si="10"/>
        <v>-3.3049699995899573E-3</v>
      </c>
      <c r="J108">
        <f>G108</f>
        <v>-3.3049699995899573E-3</v>
      </c>
      <c r="O108">
        <f t="shared" ca="1" si="11"/>
        <v>3.0336317555656246E-3</v>
      </c>
      <c r="Q108" s="2">
        <f t="shared" si="12"/>
        <v>31399.791899999997</v>
      </c>
    </row>
    <row r="109" spans="1:17" x14ac:dyDescent="0.2">
      <c r="A109" s="12" t="s">
        <v>38</v>
      </c>
      <c r="B109" s="27"/>
      <c r="C109" s="34">
        <v>46712.682000000001</v>
      </c>
      <c r="D109" s="34"/>
      <c r="E109" s="11">
        <f t="shared" si="8"/>
        <v>3682.9967790084947</v>
      </c>
      <c r="F109">
        <f t="shared" si="9"/>
        <v>3683</v>
      </c>
      <c r="G109">
        <f t="shared" si="10"/>
        <v>-5.8533099945634604E-3</v>
      </c>
      <c r="I109">
        <f>G109</f>
        <v>-5.8533099945634604E-3</v>
      </c>
      <c r="O109">
        <f t="shared" ca="1" si="11"/>
        <v>2.8831030856191768E-3</v>
      </c>
      <c r="Q109" s="2">
        <f t="shared" si="12"/>
        <v>31694.182000000001</v>
      </c>
    </row>
    <row r="110" spans="1:17" x14ac:dyDescent="0.2">
      <c r="A110" s="12" t="s">
        <v>38</v>
      </c>
      <c r="B110" s="27"/>
      <c r="C110" s="34">
        <v>46723.572</v>
      </c>
      <c r="D110" s="34"/>
      <c r="E110" s="11">
        <f t="shared" si="8"/>
        <v>3688.9893878930839</v>
      </c>
      <c r="F110">
        <f t="shared" si="9"/>
        <v>3689</v>
      </c>
      <c r="G110">
        <f t="shared" si="10"/>
        <v>-1.9284729998616967E-2</v>
      </c>
      <c r="I110">
        <f>G110</f>
        <v>-1.9284729998616967E-2</v>
      </c>
      <c r="O110">
        <f t="shared" ca="1" si="11"/>
        <v>2.8775279496952343E-3</v>
      </c>
      <c r="Q110" s="2">
        <f t="shared" si="12"/>
        <v>31705.072</v>
      </c>
    </row>
    <row r="111" spans="1:17" x14ac:dyDescent="0.2">
      <c r="A111" s="12" t="s">
        <v>38</v>
      </c>
      <c r="B111" s="27"/>
      <c r="C111" s="34">
        <v>46850.79</v>
      </c>
      <c r="D111" s="34"/>
      <c r="E111" s="11">
        <f t="shared" si="8"/>
        <v>3758.9956061740445</v>
      </c>
      <c r="F111">
        <f t="shared" si="9"/>
        <v>3759</v>
      </c>
      <c r="G111">
        <f t="shared" si="10"/>
        <v>-7.9846299995551817E-3</v>
      </c>
      <c r="I111">
        <f>G111</f>
        <v>-7.9846299995551817E-3</v>
      </c>
      <c r="O111">
        <f t="shared" ca="1" si="11"/>
        <v>2.812484697249238E-3</v>
      </c>
      <c r="Q111" s="2">
        <f t="shared" si="12"/>
        <v>31832.29</v>
      </c>
    </row>
    <row r="112" spans="1:17" x14ac:dyDescent="0.2">
      <c r="A112" s="12" t="s">
        <v>44</v>
      </c>
      <c r="B112" s="27"/>
      <c r="C112" s="34">
        <v>47043.423000000003</v>
      </c>
      <c r="D112" s="34"/>
      <c r="E112" s="11">
        <f t="shared" si="8"/>
        <v>3864.998749173591</v>
      </c>
      <c r="F112">
        <f t="shared" si="9"/>
        <v>3865</v>
      </c>
      <c r="G112">
        <f t="shared" si="10"/>
        <v>-2.2730499986209907E-3</v>
      </c>
      <c r="J112">
        <f>G112</f>
        <v>-2.2730499986209907E-3</v>
      </c>
      <c r="O112">
        <f t="shared" ca="1" si="11"/>
        <v>2.713990629259587E-3</v>
      </c>
      <c r="Q112" s="2">
        <f t="shared" si="12"/>
        <v>32024.923000000003</v>
      </c>
    </row>
    <row r="113" spans="1:17" x14ac:dyDescent="0.2">
      <c r="A113" s="12" t="s">
        <v>38</v>
      </c>
      <c r="B113" s="27"/>
      <c r="C113" s="34">
        <v>47081.572</v>
      </c>
      <c r="D113" s="34"/>
      <c r="E113" s="11">
        <f t="shared" si="8"/>
        <v>3885.9915899759944</v>
      </c>
      <c r="F113">
        <f t="shared" si="9"/>
        <v>3886</v>
      </c>
      <c r="G113">
        <f t="shared" si="10"/>
        <v>-1.5283019994967617E-2</v>
      </c>
      <c r="I113">
        <f t="shared" ref="I113:I119" si="14">G113</f>
        <v>-1.5283019994967617E-2</v>
      </c>
      <c r="O113">
        <f t="shared" ca="1" si="11"/>
        <v>2.694477653525788E-3</v>
      </c>
      <c r="Q113" s="2">
        <f t="shared" si="12"/>
        <v>32063.072</v>
      </c>
    </row>
    <row r="114" spans="1:17" x14ac:dyDescent="0.2">
      <c r="A114" s="12" t="s">
        <v>38</v>
      </c>
      <c r="B114" s="27"/>
      <c r="C114" s="34">
        <v>47299.637999999999</v>
      </c>
      <c r="D114" s="34"/>
      <c r="E114" s="11">
        <f t="shared" si="8"/>
        <v>4005.9901436056366</v>
      </c>
      <c r="F114">
        <f t="shared" si="9"/>
        <v>4006</v>
      </c>
      <c r="G114">
        <f t="shared" si="10"/>
        <v>-1.7911420000018552E-2</v>
      </c>
      <c r="I114">
        <f t="shared" si="14"/>
        <v>-1.7911420000018552E-2</v>
      </c>
      <c r="O114">
        <f t="shared" ca="1" si="11"/>
        <v>2.5829749350469379E-3</v>
      </c>
      <c r="Q114" s="2">
        <f t="shared" si="12"/>
        <v>32281.137999999999</v>
      </c>
    </row>
    <row r="115" spans="1:17" x14ac:dyDescent="0.2">
      <c r="A115" s="12" t="s">
        <v>45</v>
      </c>
      <c r="B115" s="27"/>
      <c r="C115" s="34">
        <v>47381.434999999998</v>
      </c>
      <c r="D115" s="34"/>
      <c r="E115" s="11">
        <f t="shared" si="8"/>
        <v>4051.0018450686966</v>
      </c>
      <c r="F115">
        <f t="shared" si="9"/>
        <v>4051</v>
      </c>
      <c r="G115">
        <f t="shared" si="10"/>
        <v>3.3529299980727956E-3</v>
      </c>
      <c r="I115">
        <f t="shared" si="14"/>
        <v>3.3529299980727956E-3</v>
      </c>
      <c r="O115">
        <f t="shared" ca="1" si="11"/>
        <v>2.5411614156173688E-3</v>
      </c>
      <c r="Q115" s="2">
        <f t="shared" si="12"/>
        <v>32362.934999999998</v>
      </c>
    </row>
    <row r="116" spans="1:17" x14ac:dyDescent="0.2">
      <c r="A116" s="12" t="s">
        <v>45</v>
      </c>
      <c r="B116" s="27"/>
      <c r="C116" s="34">
        <v>47381.440999999999</v>
      </c>
      <c r="D116" s="34"/>
      <c r="E116" s="11">
        <f t="shared" si="8"/>
        <v>4051.0051467815815</v>
      </c>
      <c r="F116">
        <f t="shared" si="9"/>
        <v>4051</v>
      </c>
      <c r="G116">
        <f t="shared" si="10"/>
        <v>9.3529299992951564E-3</v>
      </c>
      <c r="I116">
        <f t="shared" si="14"/>
        <v>9.3529299992951564E-3</v>
      </c>
      <c r="O116">
        <f t="shared" ca="1" si="11"/>
        <v>2.5411614156173688E-3</v>
      </c>
      <c r="Q116" s="2">
        <f t="shared" si="12"/>
        <v>32362.940999999999</v>
      </c>
    </row>
    <row r="117" spans="1:17" x14ac:dyDescent="0.2">
      <c r="A117" s="12" t="s">
        <v>45</v>
      </c>
      <c r="B117" s="27"/>
      <c r="C117" s="34">
        <v>47381.453000000001</v>
      </c>
      <c r="D117" s="34"/>
      <c r="E117" s="11">
        <f t="shared" si="8"/>
        <v>4051.0117502073513</v>
      </c>
      <c r="F117">
        <f t="shared" si="9"/>
        <v>4051</v>
      </c>
      <c r="G117">
        <f t="shared" ref="G117:G148" si="15">+C117-(C$7+F117*C$8)</f>
        <v>2.1352930001739878E-2</v>
      </c>
      <c r="I117">
        <f t="shared" si="14"/>
        <v>2.1352930001739878E-2</v>
      </c>
      <c r="O117">
        <f t="shared" ca="1" si="11"/>
        <v>2.5411614156173688E-3</v>
      </c>
      <c r="Q117" s="2">
        <f t="shared" si="12"/>
        <v>32362.953000000001</v>
      </c>
    </row>
    <row r="118" spans="1:17" x14ac:dyDescent="0.2">
      <c r="A118" s="12" t="s">
        <v>38</v>
      </c>
      <c r="B118" s="27"/>
      <c r="C118" s="34">
        <v>47401.406000000003</v>
      </c>
      <c r="D118" s="34"/>
      <c r="E118" s="11">
        <f t="shared" si="8"/>
        <v>4061.9915964033303</v>
      </c>
      <c r="F118">
        <f t="shared" si="9"/>
        <v>4062</v>
      </c>
      <c r="G118">
        <f t="shared" si="15"/>
        <v>-1.5271339994797017E-2</v>
      </c>
      <c r="I118">
        <f t="shared" si="14"/>
        <v>-1.5271339994797017E-2</v>
      </c>
      <c r="O118">
        <f t="shared" ca="1" si="11"/>
        <v>2.5309403330901412E-3</v>
      </c>
      <c r="Q118" s="2">
        <f t="shared" si="12"/>
        <v>32382.906000000003</v>
      </c>
    </row>
    <row r="119" spans="1:17" x14ac:dyDescent="0.2">
      <c r="A119" s="12" t="s">
        <v>38</v>
      </c>
      <c r="B119" s="27"/>
      <c r="C119" s="34">
        <v>47492.269</v>
      </c>
      <c r="D119" s="34"/>
      <c r="E119" s="11">
        <f t="shared" si="8"/>
        <v>4111.992186034222</v>
      </c>
      <c r="F119">
        <f t="shared" si="9"/>
        <v>4112</v>
      </c>
      <c r="G119">
        <f t="shared" si="15"/>
        <v>-1.4199839999491815E-2</v>
      </c>
      <c r="I119">
        <f t="shared" si="14"/>
        <v>-1.4199839999491815E-2</v>
      </c>
      <c r="O119">
        <f t="shared" ca="1" si="11"/>
        <v>2.4844808670572865E-3</v>
      </c>
      <c r="Q119" s="2">
        <f t="shared" si="12"/>
        <v>32473.769</v>
      </c>
    </row>
    <row r="120" spans="1:17" x14ac:dyDescent="0.2">
      <c r="A120" s="51" t="s">
        <v>393</v>
      </c>
      <c r="B120" s="57" t="s">
        <v>72</v>
      </c>
      <c r="C120" s="51">
        <v>47659.463300000003</v>
      </c>
      <c r="D120" s="52" t="s">
        <v>70</v>
      </c>
      <c r="E120" s="11">
        <f t="shared" si="8"/>
        <v>4203.9967817764318</v>
      </c>
      <c r="F120">
        <f t="shared" si="9"/>
        <v>4204</v>
      </c>
      <c r="G120">
        <f t="shared" si="15"/>
        <v>-5.8482799940975383E-3</v>
      </c>
      <c r="K120">
        <f>G120</f>
        <v>-5.8482799940975383E-3</v>
      </c>
      <c r="O120">
        <f t="shared" ca="1" si="11"/>
        <v>2.3989954495568346E-3</v>
      </c>
      <c r="Q120" s="2">
        <f t="shared" si="12"/>
        <v>32640.963300000003</v>
      </c>
    </row>
    <row r="121" spans="1:17" x14ac:dyDescent="0.2">
      <c r="A121" s="12" t="s">
        <v>38</v>
      </c>
      <c r="B121" s="27"/>
      <c r="C121" s="34">
        <v>47706.716999999997</v>
      </c>
      <c r="D121" s="34"/>
      <c r="E121" s="11">
        <f t="shared" si="8"/>
        <v>4229.9998067947672</v>
      </c>
      <c r="F121">
        <f t="shared" si="9"/>
        <v>4230</v>
      </c>
      <c r="G121">
        <f t="shared" si="15"/>
        <v>-3.5110000317217782E-4</v>
      </c>
      <c r="I121">
        <f t="shared" ref="I121:I158" si="16">G121</f>
        <v>-3.5110000317217782E-4</v>
      </c>
      <c r="O121">
        <f t="shared" ca="1" si="11"/>
        <v>2.3748365272197505E-3</v>
      </c>
      <c r="Q121" s="2">
        <f t="shared" si="12"/>
        <v>32688.216999999997</v>
      </c>
    </row>
    <row r="122" spans="1:17" x14ac:dyDescent="0.2">
      <c r="A122" s="12" t="s">
        <v>46</v>
      </c>
      <c r="B122" s="27"/>
      <c r="C122" s="34">
        <v>47770.334000000003</v>
      </c>
      <c r="D122" s="34"/>
      <c r="E122" s="11">
        <f t="shared" si="8"/>
        <v>4265.0073182190963</v>
      </c>
      <c r="F122">
        <f t="shared" si="9"/>
        <v>4265</v>
      </c>
      <c r="G122">
        <f t="shared" si="15"/>
        <v>1.3298950005264487E-2</v>
      </c>
      <c r="I122">
        <f t="shared" si="16"/>
        <v>1.3298950005264487E-2</v>
      </c>
      <c r="O122">
        <f t="shared" ca="1" si="11"/>
        <v>2.3423149009967528E-3</v>
      </c>
      <c r="Q122" s="2">
        <f t="shared" si="12"/>
        <v>32751.834000000003</v>
      </c>
    </row>
    <row r="123" spans="1:17" x14ac:dyDescent="0.2">
      <c r="A123" s="12" t="s">
        <v>45</v>
      </c>
      <c r="B123" s="27"/>
      <c r="C123" s="34">
        <v>47779.409</v>
      </c>
      <c r="D123" s="34"/>
      <c r="E123" s="11">
        <f t="shared" si="8"/>
        <v>4270.0011589562519</v>
      </c>
      <c r="F123">
        <f t="shared" si="9"/>
        <v>4270</v>
      </c>
      <c r="G123">
        <f t="shared" si="15"/>
        <v>2.106100000673905E-3</v>
      </c>
      <c r="I123">
        <f t="shared" si="16"/>
        <v>2.106100000673905E-3</v>
      </c>
      <c r="O123">
        <f t="shared" ca="1" si="11"/>
        <v>2.3376689543934672E-3</v>
      </c>
      <c r="Q123" s="2">
        <f t="shared" si="12"/>
        <v>32760.909</v>
      </c>
    </row>
    <row r="124" spans="1:17" x14ac:dyDescent="0.2">
      <c r="A124" s="12" t="s">
        <v>47</v>
      </c>
      <c r="B124" s="27"/>
      <c r="C124" s="34">
        <v>48017.463000000003</v>
      </c>
      <c r="D124" s="34"/>
      <c r="E124" s="11">
        <f t="shared" si="8"/>
        <v>4400.998818773699</v>
      </c>
      <c r="F124">
        <f t="shared" si="9"/>
        <v>4401</v>
      </c>
      <c r="G124">
        <f t="shared" si="15"/>
        <v>-2.1465699974214658E-3</v>
      </c>
      <c r="I124">
        <f t="shared" si="16"/>
        <v>-2.1465699974214658E-3</v>
      </c>
      <c r="O124">
        <f t="shared" ca="1" si="11"/>
        <v>2.2159451533873891E-3</v>
      </c>
      <c r="Q124" s="2">
        <f t="shared" si="12"/>
        <v>32998.963000000003</v>
      </c>
    </row>
    <row r="125" spans="1:17" x14ac:dyDescent="0.2">
      <c r="A125" s="12" t="s">
        <v>47</v>
      </c>
      <c r="B125" s="27"/>
      <c r="C125" s="34">
        <v>48017.464</v>
      </c>
      <c r="D125" s="34"/>
      <c r="E125" s="11">
        <f t="shared" si="8"/>
        <v>4400.9993690591782</v>
      </c>
      <c r="F125">
        <f t="shared" si="9"/>
        <v>4401</v>
      </c>
      <c r="G125">
        <f t="shared" si="15"/>
        <v>-1.1465700008557178E-3</v>
      </c>
      <c r="I125">
        <f t="shared" si="16"/>
        <v>-1.1465700008557178E-3</v>
      </c>
      <c r="O125">
        <f t="shared" ca="1" si="11"/>
        <v>2.2159451533873891E-3</v>
      </c>
      <c r="Q125" s="2">
        <f t="shared" si="12"/>
        <v>32998.964</v>
      </c>
    </row>
    <row r="126" spans="1:17" x14ac:dyDescent="0.2">
      <c r="A126" s="12" t="s">
        <v>47</v>
      </c>
      <c r="B126" s="27"/>
      <c r="C126" s="34">
        <v>48097.423999999999</v>
      </c>
      <c r="D126" s="34"/>
      <c r="E126" s="11">
        <f t="shared" si="8"/>
        <v>4445.0001960942318</v>
      </c>
      <c r="F126">
        <f t="shared" si="9"/>
        <v>4445</v>
      </c>
      <c r="G126">
        <f t="shared" si="15"/>
        <v>3.5634999949252233E-4</v>
      </c>
      <c r="I126">
        <f t="shared" si="16"/>
        <v>3.5634999949252233E-4</v>
      </c>
      <c r="O126">
        <f t="shared" ca="1" si="11"/>
        <v>2.175060823278477E-3</v>
      </c>
      <c r="Q126" s="2">
        <f t="shared" si="12"/>
        <v>33078.923999999999</v>
      </c>
    </row>
    <row r="127" spans="1:17" x14ac:dyDescent="0.2">
      <c r="A127" s="12" t="s">
        <v>47</v>
      </c>
      <c r="B127" s="27"/>
      <c r="C127" s="34">
        <v>48117.421999999999</v>
      </c>
      <c r="D127" s="34"/>
      <c r="E127" s="11">
        <f t="shared" si="8"/>
        <v>4456.0048051368412</v>
      </c>
      <c r="F127">
        <f t="shared" si="9"/>
        <v>4456</v>
      </c>
      <c r="G127">
        <f t="shared" si="15"/>
        <v>8.7320800012093969E-3</v>
      </c>
      <c r="I127">
        <f t="shared" si="16"/>
        <v>8.7320800012093969E-3</v>
      </c>
      <c r="O127">
        <f t="shared" ca="1" si="11"/>
        <v>2.1648397407512494E-3</v>
      </c>
      <c r="Q127" s="2">
        <f t="shared" si="12"/>
        <v>33098.921999999999</v>
      </c>
    </row>
    <row r="128" spans="1:17" x14ac:dyDescent="0.2">
      <c r="A128" s="12" t="s">
        <v>47</v>
      </c>
      <c r="B128" s="27"/>
      <c r="C128" s="34">
        <v>48117.430999999997</v>
      </c>
      <c r="D128" s="34"/>
      <c r="E128" s="11">
        <f t="shared" si="8"/>
        <v>4456.0097577061661</v>
      </c>
      <c r="F128">
        <f t="shared" si="9"/>
        <v>4456</v>
      </c>
      <c r="G128">
        <f t="shared" si="15"/>
        <v>1.7732079999404959E-2</v>
      </c>
      <c r="I128">
        <f t="shared" si="16"/>
        <v>1.7732079999404959E-2</v>
      </c>
      <c r="O128">
        <f t="shared" ca="1" si="11"/>
        <v>2.1648397407512494E-3</v>
      </c>
      <c r="Q128" s="2">
        <f t="shared" si="12"/>
        <v>33098.930999999997</v>
      </c>
    </row>
    <row r="129" spans="1:17" x14ac:dyDescent="0.2">
      <c r="A129" s="12" t="s">
        <v>47</v>
      </c>
      <c r="B129" s="27"/>
      <c r="C129" s="34">
        <v>48475.402000000002</v>
      </c>
      <c r="D129" s="34"/>
      <c r="E129" s="11">
        <f t="shared" si="8"/>
        <v>4652.9960015101396</v>
      </c>
      <c r="F129">
        <f t="shared" si="9"/>
        <v>4653</v>
      </c>
      <c r="G129">
        <f t="shared" si="15"/>
        <v>-7.2662099992157891E-3</v>
      </c>
      <c r="I129">
        <f t="shared" si="16"/>
        <v>-7.2662099992157891E-3</v>
      </c>
      <c r="O129">
        <f t="shared" ca="1" si="11"/>
        <v>1.9817894445818031E-3</v>
      </c>
      <c r="Q129" s="2">
        <f t="shared" si="12"/>
        <v>33456.902000000002</v>
      </c>
    </row>
    <row r="130" spans="1:17" x14ac:dyDescent="0.2">
      <c r="A130" s="12" t="s">
        <v>47</v>
      </c>
      <c r="B130" s="27"/>
      <c r="C130" s="34">
        <v>48475.402999999998</v>
      </c>
      <c r="D130" s="34"/>
      <c r="E130" s="11">
        <f t="shared" si="8"/>
        <v>4652.9965517956189</v>
      </c>
      <c r="F130">
        <f t="shared" si="9"/>
        <v>4653</v>
      </c>
      <c r="G130">
        <f t="shared" si="15"/>
        <v>-6.2662100026500411E-3</v>
      </c>
      <c r="I130">
        <f t="shared" si="16"/>
        <v>-6.2662100026500411E-3</v>
      </c>
      <c r="O130">
        <f t="shared" ca="1" si="11"/>
        <v>1.9817894445818031E-3</v>
      </c>
      <c r="Q130" s="2">
        <f t="shared" si="12"/>
        <v>33456.902999999998</v>
      </c>
    </row>
    <row r="131" spans="1:17" x14ac:dyDescent="0.2">
      <c r="A131" s="12" t="s">
        <v>47</v>
      </c>
      <c r="B131" s="27"/>
      <c r="C131" s="34">
        <v>48475.421999999999</v>
      </c>
      <c r="D131" s="34"/>
      <c r="E131" s="11">
        <f t="shared" si="8"/>
        <v>4653.0070072197514</v>
      </c>
      <c r="F131">
        <f t="shared" si="9"/>
        <v>4653</v>
      </c>
      <c r="G131">
        <f t="shared" si="15"/>
        <v>1.273378999758279E-2</v>
      </c>
      <c r="I131">
        <f t="shared" si="16"/>
        <v>1.273378999758279E-2</v>
      </c>
      <c r="O131">
        <f t="shared" ca="1" si="11"/>
        <v>1.9817894445818031E-3</v>
      </c>
      <c r="Q131" s="2">
        <f t="shared" si="12"/>
        <v>33456.921999999999</v>
      </c>
    </row>
    <row r="132" spans="1:17" x14ac:dyDescent="0.2">
      <c r="A132" s="12" t="s">
        <v>47</v>
      </c>
      <c r="B132" s="27"/>
      <c r="C132" s="34">
        <v>48475.423000000003</v>
      </c>
      <c r="D132" s="34"/>
      <c r="E132" s="11">
        <f t="shared" si="8"/>
        <v>4653.0075575052342</v>
      </c>
      <c r="F132">
        <f t="shared" si="9"/>
        <v>4653</v>
      </c>
      <c r="G132">
        <f t="shared" si="15"/>
        <v>1.3733790001424495E-2</v>
      </c>
      <c r="I132">
        <f t="shared" si="16"/>
        <v>1.3733790001424495E-2</v>
      </c>
      <c r="O132">
        <f t="shared" ca="1" si="11"/>
        <v>1.9817894445818031E-3</v>
      </c>
      <c r="Q132" s="2">
        <f t="shared" si="12"/>
        <v>33456.923000000003</v>
      </c>
    </row>
    <row r="133" spans="1:17" x14ac:dyDescent="0.2">
      <c r="A133" s="12" t="s">
        <v>47</v>
      </c>
      <c r="B133" s="27"/>
      <c r="C133" s="34">
        <v>48484.482000000004</v>
      </c>
      <c r="D133" s="34"/>
      <c r="E133" s="11">
        <f t="shared" si="8"/>
        <v>4657.9925936747022</v>
      </c>
      <c r="F133">
        <f t="shared" si="9"/>
        <v>4658</v>
      </c>
      <c r="G133">
        <f t="shared" si="15"/>
        <v>-1.3459059991873801E-2</v>
      </c>
      <c r="I133">
        <f t="shared" si="16"/>
        <v>-1.3459059991873801E-2</v>
      </c>
      <c r="O133">
        <f t="shared" ca="1" si="11"/>
        <v>1.9771434979785176E-3</v>
      </c>
      <c r="Q133" s="2">
        <f t="shared" si="12"/>
        <v>33465.982000000004</v>
      </c>
    </row>
    <row r="134" spans="1:17" x14ac:dyDescent="0.2">
      <c r="A134" s="12" t="s">
        <v>47</v>
      </c>
      <c r="B134" s="27"/>
      <c r="C134" s="34">
        <v>48484.483</v>
      </c>
      <c r="D134" s="34"/>
      <c r="E134" s="11">
        <f t="shared" si="8"/>
        <v>4657.9931439601805</v>
      </c>
      <c r="F134">
        <f t="shared" si="9"/>
        <v>4658</v>
      </c>
      <c r="G134">
        <f t="shared" si="15"/>
        <v>-1.2459059995308053E-2</v>
      </c>
      <c r="I134">
        <f t="shared" si="16"/>
        <v>-1.2459059995308053E-2</v>
      </c>
      <c r="O134">
        <f t="shared" ca="1" si="11"/>
        <v>1.9771434979785176E-3</v>
      </c>
      <c r="Q134" s="2">
        <f t="shared" si="12"/>
        <v>33465.983</v>
      </c>
    </row>
    <row r="135" spans="1:17" x14ac:dyDescent="0.2">
      <c r="A135" s="12" t="s">
        <v>47</v>
      </c>
      <c r="B135" s="27"/>
      <c r="C135" s="34">
        <v>48484.502999999997</v>
      </c>
      <c r="D135" s="34"/>
      <c r="E135" s="11">
        <f t="shared" si="8"/>
        <v>4658.0041496697922</v>
      </c>
      <c r="F135">
        <f t="shared" si="9"/>
        <v>4658</v>
      </c>
      <c r="G135">
        <f t="shared" si="15"/>
        <v>7.5409400014905259E-3</v>
      </c>
      <c r="I135">
        <f t="shared" si="16"/>
        <v>7.5409400014905259E-3</v>
      </c>
      <c r="O135">
        <f t="shared" ca="1" si="11"/>
        <v>1.9771434979785176E-3</v>
      </c>
      <c r="Q135" s="2">
        <f t="shared" si="12"/>
        <v>33466.002999999997</v>
      </c>
    </row>
    <row r="136" spans="1:17" x14ac:dyDescent="0.2">
      <c r="A136" s="12" t="s">
        <v>47</v>
      </c>
      <c r="B136" s="27"/>
      <c r="C136" s="34">
        <v>48555.362000000001</v>
      </c>
      <c r="D136" s="34"/>
      <c r="E136" s="11">
        <f t="shared" si="8"/>
        <v>4696.9968285451941</v>
      </c>
      <c r="F136">
        <f t="shared" si="9"/>
        <v>4697</v>
      </c>
      <c r="G136">
        <f t="shared" si="15"/>
        <v>-5.763289998867549E-3</v>
      </c>
      <c r="I136">
        <f t="shared" si="16"/>
        <v>-5.763289998867549E-3</v>
      </c>
      <c r="O136">
        <f t="shared" ca="1" si="11"/>
        <v>1.9409051144728909E-3</v>
      </c>
      <c r="Q136" s="2">
        <f t="shared" si="12"/>
        <v>33536.862000000001</v>
      </c>
    </row>
    <row r="137" spans="1:17" x14ac:dyDescent="0.2">
      <c r="A137" s="12" t="s">
        <v>47</v>
      </c>
      <c r="B137" s="27"/>
      <c r="C137" s="34">
        <v>48555.364000000001</v>
      </c>
      <c r="D137" s="34"/>
      <c r="E137" s="11">
        <f t="shared" si="8"/>
        <v>4696.9979291161553</v>
      </c>
      <c r="F137">
        <f t="shared" si="9"/>
        <v>4697</v>
      </c>
      <c r="G137">
        <f t="shared" si="15"/>
        <v>-3.7632899984600954E-3</v>
      </c>
      <c r="I137">
        <f t="shared" si="16"/>
        <v>-3.7632899984600954E-3</v>
      </c>
      <c r="O137">
        <f t="shared" ca="1" si="11"/>
        <v>1.9409051144728909E-3</v>
      </c>
      <c r="Q137" s="2">
        <f t="shared" si="12"/>
        <v>33536.864000000001</v>
      </c>
    </row>
    <row r="138" spans="1:17" x14ac:dyDescent="0.2">
      <c r="A138" s="12" t="s">
        <v>47</v>
      </c>
      <c r="B138" s="27"/>
      <c r="C138" s="34">
        <v>48555.366999999998</v>
      </c>
      <c r="D138" s="34"/>
      <c r="E138" s="11">
        <f t="shared" si="8"/>
        <v>4696.9995799725957</v>
      </c>
      <c r="F138">
        <f t="shared" si="9"/>
        <v>4697</v>
      </c>
      <c r="G138">
        <f t="shared" si="15"/>
        <v>-7.6329000148689374E-4</v>
      </c>
      <c r="I138">
        <f t="shared" si="16"/>
        <v>-7.6329000148689374E-4</v>
      </c>
      <c r="O138">
        <f t="shared" ca="1" si="11"/>
        <v>1.9409051144728909E-3</v>
      </c>
      <c r="Q138" s="2">
        <f t="shared" si="12"/>
        <v>33536.866999999998</v>
      </c>
    </row>
    <row r="139" spans="1:17" x14ac:dyDescent="0.2">
      <c r="A139" s="12" t="s">
        <v>47</v>
      </c>
      <c r="B139" s="27"/>
      <c r="C139" s="34">
        <v>48555.383000000002</v>
      </c>
      <c r="D139" s="34"/>
      <c r="E139" s="11">
        <f t="shared" si="8"/>
        <v>4697.0083845402887</v>
      </c>
      <c r="F139">
        <f t="shared" si="9"/>
        <v>4697</v>
      </c>
      <c r="G139">
        <f t="shared" si="15"/>
        <v>1.5236710001772735E-2</v>
      </c>
      <c r="I139">
        <f t="shared" si="16"/>
        <v>1.5236710001772735E-2</v>
      </c>
      <c r="O139">
        <f t="shared" ca="1" si="11"/>
        <v>1.9409051144728909E-3</v>
      </c>
      <c r="Q139" s="2">
        <f t="shared" si="12"/>
        <v>33536.883000000002</v>
      </c>
    </row>
    <row r="140" spans="1:17" x14ac:dyDescent="0.2">
      <c r="A140" s="12" t="s">
        <v>47</v>
      </c>
      <c r="B140" s="27"/>
      <c r="C140" s="34">
        <v>48773.442000000003</v>
      </c>
      <c r="D140" s="34"/>
      <c r="E140" s="11">
        <f t="shared" si="8"/>
        <v>4817.0030861715668</v>
      </c>
      <c r="F140">
        <f t="shared" si="9"/>
        <v>4817</v>
      </c>
      <c r="G140">
        <f t="shared" si="15"/>
        <v>5.6083100062096491E-3</v>
      </c>
      <c r="I140">
        <f t="shared" si="16"/>
        <v>5.6083100062096491E-3</v>
      </c>
      <c r="O140">
        <f t="shared" ca="1" si="11"/>
        <v>1.8294023959940413E-3</v>
      </c>
      <c r="Q140" s="2">
        <f t="shared" si="12"/>
        <v>33754.942000000003</v>
      </c>
    </row>
    <row r="141" spans="1:17" x14ac:dyDescent="0.2">
      <c r="A141" s="12" t="s">
        <v>47</v>
      </c>
      <c r="B141" s="27"/>
      <c r="C141" s="34">
        <v>48773.45</v>
      </c>
      <c r="D141" s="34"/>
      <c r="E141" s="11">
        <f t="shared" si="8"/>
        <v>4817.0074884554097</v>
      </c>
      <c r="F141">
        <f t="shared" si="9"/>
        <v>4817</v>
      </c>
      <c r="G141">
        <f t="shared" si="15"/>
        <v>1.3608310000563506E-2</v>
      </c>
      <c r="I141">
        <f t="shared" si="16"/>
        <v>1.3608310000563506E-2</v>
      </c>
      <c r="O141">
        <f t="shared" ca="1" si="11"/>
        <v>1.8294023959940413E-3</v>
      </c>
      <c r="Q141" s="2">
        <f t="shared" si="12"/>
        <v>33754.949999999997</v>
      </c>
    </row>
    <row r="142" spans="1:17" x14ac:dyDescent="0.2">
      <c r="A142" s="12" t="s">
        <v>47</v>
      </c>
      <c r="B142" s="27"/>
      <c r="C142" s="34">
        <v>48773.457000000002</v>
      </c>
      <c r="D142" s="34"/>
      <c r="E142" s="11">
        <f t="shared" si="8"/>
        <v>4817.0113404537769</v>
      </c>
      <c r="F142">
        <f t="shared" si="9"/>
        <v>4817</v>
      </c>
      <c r="G142">
        <f t="shared" si="15"/>
        <v>2.0608310005627573E-2</v>
      </c>
      <c r="I142">
        <f t="shared" si="16"/>
        <v>2.0608310005627573E-2</v>
      </c>
      <c r="O142">
        <f t="shared" ca="1" si="11"/>
        <v>1.8294023959940413E-3</v>
      </c>
      <c r="Q142" s="2">
        <f t="shared" si="12"/>
        <v>33754.957000000002</v>
      </c>
    </row>
    <row r="143" spans="1:17" x14ac:dyDescent="0.2">
      <c r="A143" s="51" t="s">
        <v>407</v>
      </c>
      <c r="B143" s="57" t="s">
        <v>72</v>
      </c>
      <c r="C143" s="51">
        <v>48833.432999999997</v>
      </c>
      <c r="D143" s="52" t="s">
        <v>70</v>
      </c>
      <c r="E143" s="11">
        <f t="shared" si="8"/>
        <v>4850.0152624429493</v>
      </c>
      <c r="F143">
        <f t="shared" si="9"/>
        <v>4850</v>
      </c>
      <c r="G143">
        <f t="shared" si="15"/>
        <v>2.7735499999835156E-2</v>
      </c>
      <c r="I143">
        <f t="shared" si="16"/>
        <v>2.7735499999835156E-2</v>
      </c>
      <c r="O143">
        <f t="shared" ca="1" si="11"/>
        <v>1.7987391484123568E-3</v>
      </c>
      <c r="Q143" s="2">
        <f t="shared" si="12"/>
        <v>33814.932999999997</v>
      </c>
    </row>
    <row r="144" spans="1:17" x14ac:dyDescent="0.2">
      <c r="A144" s="51" t="s">
        <v>407</v>
      </c>
      <c r="B144" s="57" t="s">
        <v>72</v>
      </c>
      <c r="C144" s="51">
        <v>48833.434999999998</v>
      </c>
      <c r="D144" s="52" t="s">
        <v>70</v>
      </c>
      <c r="E144" s="11">
        <f t="shared" si="8"/>
        <v>4850.0163630139104</v>
      </c>
      <c r="F144">
        <f t="shared" si="9"/>
        <v>4850</v>
      </c>
      <c r="G144">
        <f t="shared" si="15"/>
        <v>2.973550000024261E-2</v>
      </c>
      <c r="I144">
        <f t="shared" si="16"/>
        <v>2.973550000024261E-2</v>
      </c>
      <c r="O144">
        <f t="shared" ca="1" si="11"/>
        <v>1.7987391484123568E-3</v>
      </c>
      <c r="Q144" s="2">
        <f t="shared" si="12"/>
        <v>33814.934999999998</v>
      </c>
    </row>
    <row r="145" spans="1:17" x14ac:dyDescent="0.2">
      <c r="A145" s="51" t="s">
        <v>407</v>
      </c>
      <c r="B145" s="57" t="s">
        <v>72</v>
      </c>
      <c r="C145" s="51">
        <v>48833.436000000002</v>
      </c>
      <c r="D145" s="52" t="s">
        <v>70</v>
      </c>
      <c r="E145" s="11">
        <f t="shared" si="8"/>
        <v>4850.0169132993933</v>
      </c>
      <c r="F145">
        <f t="shared" si="9"/>
        <v>4850</v>
      </c>
      <c r="G145">
        <f t="shared" si="15"/>
        <v>3.0735500004084315E-2</v>
      </c>
      <c r="I145">
        <f t="shared" si="16"/>
        <v>3.0735500004084315E-2</v>
      </c>
      <c r="O145">
        <f t="shared" ca="1" si="11"/>
        <v>1.7987391484123568E-3</v>
      </c>
      <c r="Q145" s="2">
        <f t="shared" si="12"/>
        <v>33814.936000000002</v>
      </c>
    </row>
    <row r="146" spans="1:17" x14ac:dyDescent="0.2">
      <c r="A146" s="51" t="s">
        <v>407</v>
      </c>
      <c r="B146" s="57" t="s">
        <v>72</v>
      </c>
      <c r="C146" s="51">
        <v>48833.449000000001</v>
      </c>
      <c r="D146" s="52" t="s">
        <v>70</v>
      </c>
      <c r="E146" s="11">
        <f t="shared" si="8"/>
        <v>4850.0240670106423</v>
      </c>
      <c r="F146">
        <f t="shared" si="9"/>
        <v>4850</v>
      </c>
      <c r="G146">
        <f t="shared" si="15"/>
        <v>4.3735500003094785E-2</v>
      </c>
      <c r="I146">
        <f t="shared" si="16"/>
        <v>4.3735500003094785E-2</v>
      </c>
      <c r="O146">
        <f t="shared" ca="1" si="11"/>
        <v>1.7987391484123568E-3</v>
      </c>
      <c r="Q146" s="2">
        <f t="shared" si="12"/>
        <v>33814.949000000001</v>
      </c>
    </row>
    <row r="147" spans="1:17" x14ac:dyDescent="0.2">
      <c r="A147" s="12" t="s">
        <v>47</v>
      </c>
      <c r="B147" s="27"/>
      <c r="C147" s="34">
        <v>49060.552000000003</v>
      </c>
      <c r="D147" s="34"/>
      <c r="E147" s="11">
        <f t="shared" si="8"/>
        <v>4974.9955505291782</v>
      </c>
      <c r="F147">
        <f t="shared" si="9"/>
        <v>4975</v>
      </c>
      <c r="G147">
        <f t="shared" si="15"/>
        <v>-8.0857499924604781E-3</v>
      </c>
      <c r="I147">
        <f t="shared" si="16"/>
        <v>-8.0857499924604781E-3</v>
      </c>
      <c r="O147">
        <f t="shared" ca="1" si="11"/>
        <v>1.6825904833302216E-3</v>
      </c>
      <c r="Q147" s="2">
        <f t="shared" si="12"/>
        <v>34042.052000000003</v>
      </c>
    </row>
    <row r="148" spans="1:17" x14ac:dyDescent="0.2">
      <c r="A148" s="12" t="s">
        <v>47</v>
      </c>
      <c r="B148" s="27"/>
      <c r="C148" s="34">
        <v>49569.385000000002</v>
      </c>
      <c r="D148" s="34"/>
      <c r="E148" s="11">
        <f t="shared" si="8"/>
        <v>5254.9989625192711</v>
      </c>
      <c r="F148">
        <f t="shared" si="9"/>
        <v>5255</v>
      </c>
      <c r="G148">
        <f t="shared" si="15"/>
        <v>-1.8853499932447448E-3</v>
      </c>
      <c r="I148">
        <f t="shared" si="16"/>
        <v>-1.8853499932447448E-3</v>
      </c>
      <c r="O148">
        <f t="shared" ca="1" si="11"/>
        <v>1.4224174735462374E-3</v>
      </c>
      <c r="Q148" s="2">
        <f t="shared" si="12"/>
        <v>34550.885000000002</v>
      </c>
    </row>
    <row r="149" spans="1:17" x14ac:dyDescent="0.2">
      <c r="A149" s="12" t="s">
        <v>47</v>
      </c>
      <c r="B149" s="27"/>
      <c r="C149" s="34">
        <v>49569.385999999999</v>
      </c>
      <c r="D149" s="34"/>
      <c r="E149" s="11">
        <f t="shared" ref="E149:E212" si="17">+(C149-C$7)/C$8</f>
        <v>5254.9995128047503</v>
      </c>
      <c r="F149">
        <f t="shared" ref="F149:F212" si="18">ROUND(2*E149,0)/2</f>
        <v>5255</v>
      </c>
      <c r="G149">
        <f t="shared" ref="G149:G158" si="19">+C149-(C$7+F149*C$8)</f>
        <v>-8.8534999667899683E-4</v>
      </c>
      <c r="I149">
        <f t="shared" si="16"/>
        <v>-8.8534999667899683E-4</v>
      </c>
      <c r="O149">
        <f t="shared" ref="O149:O212" ca="1" si="20">+C$11+C$12*$F149</f>
        <v>1.4224174735462374E-3</v>
      </c>
      <c r="Q149" s="2">
        <f t="shared" ref="Q149:Q212" si="21">+C149-15018.5</f>
        <v>34550.885999999999</v>
      </c>
    </row>
    <row r="150" spans="1:17" x14ac:dyDescent="0.2">
      <c r="A150" s="12" t="s">
        <v>47</v>
      </c>
      <c r="B150" s="27"/>
      <c r="C150" s="34">
        <v>49569.391000000003</v>
      </c>
      <c r="D150" s="34"/>
      <c r="E150" s="11">
        <f t="shared" si="17"/>
        <v>5255.0022642321564</v>
      </c>
      <c r="F150">
        <f t="shared" si="18"/>
        <v>5255</v>
      </c>
      <c r="G150">
        <f t="shared" si="19"/>
        <v>4.114650007977616E-3</v>
      </c>
      <c r="I150">
        <f t="shared" si="16"/>
        <v>4.114650007977616E-3</v>
      </c>
      <c r="O150">
        <f t="shared" ca="1" si="20"/>
        <v>1.4224174735462374E-3</v>
      </c>
      <c r="Q150" s="2">
        <f t="shared" si="21"/>
        <v>34550.891000000003</v>
      </c>
    </row>
    <row r="151" spans="1:17" x14ac:dyDescent="0.2">
      <c r="A151" s="12" t="s">
        <v>47</v>
      </c>
      <c r="B151" s="27"/>
      <c r="C151" s="34">
        <v>49569.392999999996</v>
      </c>
      <c r="D151" s="34"/>
      <c r="E151" s="11">
        <f t="shared" si="17"/>
        <v>5255.003364803114</v>
      </c>
      <c r="F151">
        <f t="shared" si="18"/>
        <v>5255</v>
      </c>
      <c r="G151">
        <f t="shared" si="19"/>
        <v>6.1146500011091121E-3</v>
      </c>
      <c r="I151">
        <f t="shared" si="16"/>
        <v>6.1146500011091121E-3</v>
      </c>
      <c r="O151">
        <f t="shared" ca="1" si="20"/>
        <v>1.4224174735462374E-3</v>
      </c>
      <c r="Q151" s="2">
        <f t="shared" si="21"/>
        <v>34550.892999999996</v>
      </c>
    </row>
    <row r="152" spans="1:17" x14ac:dyDescent="0.2">
      <c r="A152" s="51" t="s">
        <v>407</v>
      </c>
      <c r="B152" s="57" t="s">
        <v>72</v>
      </c>
      <c r="C152" s="51">
        <v>49569.413</v>
      </c>
      <c r="D152" s="52" t="s">
        <v>70</v>
      </c>
      <c r="E152" s="11">
        <f t="shared" si="17"/>
        <v>5255.0143705127293</v>
      </c>
      <c r="F152">
        <f t="shared" si="18"/>
        <v>5255</v>
      </c>
      <c r="G152">
        <f t="shared" si="19"/>
        <v>2.6114650005183648E-2</v>
      </c>
      <c r="I152">
        <f t="shared" si="16"/>
        <v>2.6114650005183648E-2</v>
      </c>
      <c r="O152">
        <f t="shared" ca="1" si="20"/>
        <v>1.4224174735462374E-3</v>
      </c>
      <c r="Q152" s="2">
        <f t="shared" si="21"/>
        <v>34550.913</v>
      </c>
    </row>
    <row r="153" spans="1:17" x14ac:dyDescent="0.2">
      <c r="A153" s="51" t="s">
        <v>407</v>
      </c>
      <c r="B153" s="57" t="s">
        <v>72</v>
      </c>
      <c r="C153" s="51">
        <v>49569.428</v>
      </c>
      <c r="D153" s="52" t="s">
        <v>70</v>
      </c>
      <c r="E153" s="11">
        <f t="shared" si="17"/>
        <v>5255.0226247949395</v>
      </c>
      <c r="F153">
        <f t="shared" si="18"/>
        <v>5255</v>
      </c>
      <c r="G153">
        <f t="shared" si="19"/>
        <v>4.1114650004601572E-2</v>
      </c>
      <c r="I153">
        <f t="shared" si="16"/>
        <v>4.1114650004601572E-2</v>
      </c>
      <c r="O153">
        <f t="shared" ca="1" si="20"/>
        <v>1.4224174735462374E-3</v>
      </c>
      <c r="Q153" s="2">
        <f t="shared" si="21"/>
        <v>34550.928</v>
      </c>
    </row>
    <row r="154" spans="1:17" x14ac:dyDescent="0.2">
      <c r="A154" s="51" t="s">
        <v>407</v>
      </c>
      <c r="B154" s="57" t="s">
        <v>72</v>
      </c>
      <c r="C154" s="51">
        <v>49569.432000000001</v>
      </c>
      <c r="D154" s="52" t="s">
        <v>70</v>
      </c>
      <c r="E154" s="11">
        <f t="shared" si="17"/>
        <v>5255.0248259368627</v>
      </c>
      <c r="F154">
        <f t="shared" si="18"/>
        <v>5255</v>
      </c>
      <c r="G154">
        <f t="shared" si="19"/>
        <v>4.5114650005416479E-2</v>
      </c>
      <c r="I154">
        <f t="shared" si="16"/>
        <v>4.5114650005416479E-2</v>
      </c>
      <c r="O154">
        <f t="shared" ca="1" si="20"/>
        <v>1.4224174735462374E-3</v>
      </c>
      <c r="Q154" s="2">
        <f t="shared" si="21"/>
        <v>34550.932000000001</v>
      </c>
    </row>
    <row r="155" spans="1:17" x14ac:dyDescent="0.2">
      <c r="A155" s="51" t="s">
        <v>407</v>
      </c>
      <c r="B155" s="57" t="s">
        <v>72</v>
      </c>
      <c r="C155" s="51">
        <v>49569.434999999998</v>
      </c>
      <c r="D155" s="52" t="s">
        <v>70</v>
      </c>
      <c r="E155" s="11">
        <f t="shared" si="17"/>
        <v>5255.0264767933031</v>
      </c>
      <c r="F155">
        <f t="shared" si="18"/>
        <v>5255</v>
      </c>
      <c r="G155">
        <f t="shared" si="19"/>
        <v>4.8114650002389681E-2</v>
      </c>
      <c r="I155">
        <f t="shared" si="16"/>
        <v>4.8114650002389681E-2</v>
      </c>
      <c r="O155">
        <f t="shared" ca="1" si="20"/>
        <v>1.4224174735462374E-3</v>
      </c>
      <c r="Q155" s="2">
        <f t="shared" si="21"/>
        <v>34550.934999999998</v>
      </c>
    </row>
    <row r="156" spans="1:17" x14ac:dyDescent="0.2">
      <c r="A156" s="12" t="s">
        <v>47</v>
      </c>
      <c r="B156" s="27"/>
      <c r="C156" s="34">
        <v>49578.476999999999</v>
      </c>
      <c r="D156" s="34"/>
      <c r="E156" s="11">
        <f t="shared" si="17"/>
        <v>5260.0021581095989</v>
      </c>
      <c r="F156">
        <f t="shared" si="18"/>
        <v>5260</v>
      </c>
      <c r="G156">
        <f t="shared" si="19"/>
        <v>3.9218000019900501E-3</v>
      </c>
      <c r="I156">
        <f t="shared" si="16"/>
        <v>3.9218000019900501E-3</v>
      </c>
      <c r="O156">
        <f t="shared" ca="1" si="20"/>
        <v>1.4177715269429519E-3</v>
      </c>
      <c r="Q156" s="2">
        <f t="shared" si="21"/>
        <v>34559.976999999999</v>
      </c>
    </row>
    <row r="157" spans="1:17" x14ac:dyDescent="0.2">
      <c r="A157" s="12" t="s">
        <v>47</v>
      </c>
      <c r="B157" s="27"/>
      <c r="C157" s="34">
        <v>49578.478000000003</v>
      </c>
      <c r="D157" s="34"/>
      <c r="E157" s="11">
        <f t="shared" si="17"/>
        <v>5260.0027083950818</v>
      </c>
      <c r="F157">
        <f t="shared" si="18"/>
        <v>5260</v>
      </c>
      <c r="G157">
        <f t="shared" si="19"/>
        <v>4.9218000058317557E-3</v>
      </c>
      <c r="I157">
        <f t="shared" si="16"/>
        <v>4.9218000058317557E-3</v>
      </c>
      <c r="O157">
        <f t="shared" ca="1" si="20"/>
        <v>1.4177715269429519E-3</v>
      </c>
      <c r="Q157" s="2">
        <f t="shared" si="21"/>
        <v>34559.978000000003</v>
      </c>
    </row>
    <row r="158" spans="1:17" x14ac:dyDescent="0.2">
      <c r="A158" s="12" t="s">
        <v>38</v>
      </c>
      <c r="B158" s="27"/>
      <c r="C158" s="34">
        <v>49616.63</v>
      </c>
      <c r="D158" s="34"/>
      <c r="E158" s="11">
        <f t="shared" si="17"/>
        <v>5280.9972000539256</v>
      </c>
      <c r="F158">
        <f t="shared" si="18"/>
        <v>5281</v>
      </c>
      <c r="G158">
        <f t="shared" si="19"/>
        <v>-5.0881700008176267E-3</v>
      </c>
      <c r="I158">
        <f t="shared" si="16"/>
        <v>-5.0881700008176267E-3</v>
      </c>
      <c r="O158">
        <f t="shared" ca="1" si="20"/>
        <v>1.3982585512091533E-3</v>
      </c>
      <c r="Q158" s="2">
        <f t="shared" si="21"/>
        <v>34598.129999999997</v>
      </c>
    </row>
    <row r="159" spans="1:17" x14ac:dyDescent="0.2">
      <c r="A159" s="26" t="s">
        <v>69</v>
      </c>
      <c r="B159" s="27"/>
      <c r="C159" s="26">
        <v>49618.451999999997</v>
      </c>
      <c r="D159" s="26" t="s">
        <v>70</v>
      </c>
      <c r="E159" s="11">
        <f t="shared" si="17"/>
        <v>5281.9998201997223</v>
      </c>
      <c r="F159">
        <f t="shared" si="18"/>
        <v>5282</v>
      </c>
      <c r="I159" s="8">
        <v>-3.2674000249244273E-4</v>
      </c>
      <c r="O159">
        <f t="shared" ca="1" si="20"/>
        <v>1.3973293618884958E-3</v>
      </c>
      <c r="Q159" s="2">
        <f t="shared" si="21"/>
        <v>34599.951999999997</v>
      </c>
    </row>
    <row r="160" spans="1:17" x14ac:dyDescent="0.2">
      <c r="A160" s="26" t="s">
        <v>69</v>
      </c>
      <c r="B160" s="27"/>
      <c r="C160" s="26">
        <v>49658.427000000003</v>
      </c>
      <c r="D160" s="26" t="s">
        <v>70</v>
      </c>
      <c r="E160" s="11">
        <f t="shared" si="17"/>
        <v>5303.9974822898494</v>
      </c>
      <c r="F160">
        <f t="shared" si="18"/>
        <v>5304</v>
      </c>
      <c r="I160" s="8">
        <v>-4.5752799924230203E-3</v>
      </c>
      <c r="O160">
        <f t="shared" ca="1" si="20"/>
        <v>1.3768871968340398E-3</v>
      </c>
      <c r="Q160" s="2">
        <f t="shared" si="21"/>
        <v>34639.927000000003</v>
      </c>
    </row>
    <row r="161" spans="1:17" x14ac:dyDescent="0.2">
      <c r="A161" s="12" t="s">
        <v>47</v>
      </c>
      <c r="B161" s="27"/>
      <c r="C161" s="34">
        <v>49658.430999999997</v>
      </c>
      <c r="D161" s="34"/>
      <c r="E161" s="11">
        <f t="shared" si="17"/>
        <v>5303.9996834317681</v>
      </c>
      <c r="F161">
        <f t="shared" si="18"/>
        <v>5304</v>
      </c>
      <c r="G161">
        <f>+C161-(C$7+F161*C$8)</f>
        <v>-5.7527999888407066E-4</v>
      </c>
      <c r="I161">
        <f>G161</f>
        <v>-5.7527999888407066E-4</v>
      </c>
      <c r="O161">
        <f t="shared" ca="1" si="20"/>
        <v>1.3768871968340398E-3</v>
      </c>
      <c r="Q161" s="2">
        <f t="shared" si="21"/>
        <v>34639.930999999997</v>
      </c>
    </row>
    <row r="162" spans="1:17" x14ac:dyDescent="0.2">
      <c r="A162" s="12" t="s">
        <v>47</v>
      </c>
      <c r="B162" s="27"/>
      <c r="C162" s="34">
        <v>49660.248</v>
      </c>
      <c r="D162" s="34"/>
      <c r="E162" s="11">
        <f t="shared" si="17"/>
        <v>5304.9995521501623</v>
      </c>
      <c r="F162">
        <f t="shared" si="18"/>
        <v>5305</v>
      </c>
      <c r="G162">
        <f>+C162-(C$7+F162*C$8)</f>
        <v>-8.1384999793954194E-4</v>
      </c>
      <c r="I162">
        <f>G162</f>
        <v>-8.1384999793954194E-4</v>
      </c>
      <c r="O162">
        <f t="shared" ca="1" si="20"/>
        <v>1.3759580075133832E-3</v>
      </c>
      <c r="Q162" s="2">
        <f t="shared" si="21"/>
        <v>34641.748</v>
      </c>
    </row>
    <row r="163" spans="1:17" x14ac:dyDescent="0.2">
      <c r="A163" s="12" t="s">
        <v>48</v>
      </c>
      <c r="B163" s="27"/>
      <c r="C163" s="34">
        <v>49807.44</v>
      </c>
      <c r="D163" s="34">
        <v>6.0000000000000001E-3</v>
      </c>
      <c r="E163" s="11">
        <f t="shared" si="17"/>
        <v>5385.9971726221975</v>
      </c>
      <c r="F163">
        <f t="shared" si="18"/>
        <v>5386</v>
      </c>
      <c r="G163">
        <f>+C163-(C$7+F163*C$8)</f>
        <v>-5.1380199947743677E-3</v>
      </c>
      <c r="I163">
        <f>G163</f>
        <v>-5.1380199947743677E-3</v>
      </c>
      <c r="O163">
        <f t="shared" ca="1" si="20"/>
        <v>1.3006936725401584E-3</v>
      </c>
      <c r="Q163" s="2">
        <f t="shared" si="21"/>
        <v>34788.94</v>
      </c>
    </row>
    <row r="164" spans="1:17" x14ac:dyDescent="0.2">
      <c r="A164" s="26" t="s">
        <v>69</v>
      </c>
      <c r="B164" s="27"/>
      <c r="C164" s="26">
        <v>49896.485999999997</v>
      </c>
      <c r="D164" s="26" t="s">
        <v>70</v>
      </c>
      <c r="E164" s="11">
        <f t="shared" si="17"/>
        <v>5434.9978935346944</v>
      </c>
      <c r="F164">
        <f t="shared" si="18"/>
        <v>5435</v>
      </c>
      <c r="I164" s="8">
        <v>-3.8279500004136935E-3</v>
      </c>
      <c r="O164">
        <f t="shared" ca="1" si="20"/>
        <v>1.2551633958279617E-3</v>
      </c>
      <c r="Q164" s="2">
        <f t="shared" si="21"/>
        <v>34877.985999999997</v>
      </c>
    </row>
    <row r="165" spans="1:17" x14ac:dyDescent="0.2">
      <c r="A165" s="11" t="s">
        <v>49</v>
      </c>
      <c r="B165" s="27"/>
      <c r="C165" s="26">
        <v>49907.396800000002</v>
      </c>
      <c r="D165" s="32"/>
      <c r="E165" s="11">
        <f t="shared" si="17"/>
        <v>5441.0019483572842</v>
      </c>
      <c r="F165">
        <f t="shared" si="18"/>
        <v>5441</v>
      </c>
      <c r="G165">
        <f t="shared" ref="G165:G190" si="22">+C165-(C$7+F165*C$8)</f>
        <v>3.5406300012255087E-3</v>
      </c>
      <c r="J165">
        <f t="shared" ref="J165:J172" si="23">G165</f>
        <v>3.5406300012255087E-3</v>
      </c>
      <c r="O165">
        <f t="shared" ca="1" si="20"/>
        <v>1.2495882599040187E-3</v>
      </c>
      <c r="Q165" s="2">
        <f t="shared" si="21"/>
        <v>34888.896800000002</v>
      </c>
    </row>
    <row r="166" spans="1:17" x14ac:dyDescent="0.2">
      <c r="A166" s="11" t="s">
        <v>50</v>
      </c>
      <c r="B166" s="27"/>
      <c r="C166" s="26">
        <v>49936.447</v>
      </c>
      <c r="D166" s="32"/>
      <c r="E166" s="11">
        <f t="shared" si="17"/>
        <v>5456.9878516280905</v>
      </c>
      <c r="F166">
        <f t="shared" si="18"/>
        <v>5457</v>
      </c>
      <c r="G166">
        <f t="shared" si="22"/>
        <v>-2.2076490000472404E-2</v>
      </c>
      <c r="J166">
        <f t="shared" si="23"/>
        <v>-2.2076490000472404E-2</v>
      </c>
      <c r="O166">
        <f t="shared" ca="1" si="20"/>
        <v>1.2347212307735056E-3</v>
      </c>
      <c r="Q166" s="2">
        <f t="shared" si="21"/>
        <v>34917.947</v>
      </c>
    </row>
    <row r="167" spans="1:17" x14ac:dyDescent="0.2">
      <c r="A167" s="11" t="s">
        <v>49</v>
      </c>
      <c r="B167" s="27"/>
      <c r="C167" s="26">
        <v>50194.506600000001</v>
      </c>
      <c r="D167" s="32"/>
      <c r="E167" s="11">
        <f t="shared" si="17"/>
        <v>5598.9943026577976</v>
      </c>
      <c r="F167">
        <f t="shared" si="18"/>
        <v>5599</v>
      </c>
      <c r="G167">
        <f t="shared" si="22"/>
        <v>-1.0353429992392194E-2</v>
      </c>
      <c r="J167">
        <f t="shared" si="23"/>
        <v>-1.0353429992392194E-2</v>
      </c>
      <c r="O167">
        <f t="shared" ca="1" si="20"/>
        <v>1.1027763472401999E-3</v>
      </c>
      <c r="Q167" s="2">
        <f t="shared" si="21"/>
        <v>35176.006600000001</v>
      </c>
    </row>
    <row r="168" spans="1:17" x14ac:dyDescent="0.2">
      <c r="A168" s="11" t="s">
        <v>51</v>
      </c>
      <c r="B168" s="27"/>
      <c r="C168" s="26">
        <v>50194.5101</v>
      </c>
      <c r="D168" s="32"/>
      <c r="E168" s="11">
        <f t="shared" si="17"/>
        <v>5598.9962286569789</v>
      </c>
      <c r="F168">
        <f t="shared" si="18"/>
        <v>5599</v>
      </c>
      <c r="G168">
        <f t="shared" si="22"/>
        <v>-6.8534299934981391E-3</v>
      </c>
      <c r="J168">
        <f t="shared" si="23"/>
        <v>-6.8534299934981391E-3</v>
      </c>
      <c r="O168">
        <f t="shared" ca="1" si="20"/>
        <v>1.1027763472401999E-3</v>
      </c>
      <c r="Q168" s="2">
        <f t="shared" si="21"/>
        <v>35176.0101</v>
      </c>
    </row>
    <row r="169" spans="1:17" x14ac:dyDescent="0.2">
      <c r="A169" s="11" t="s">
        <v>52</v>
      </c>
      <c r="B169" s="27"/>
      <c r="C169" s="26">
        <v>50194.511500000001</v>
      </c>
      <c r="D169" s="32"/>
      <c r="E169" s="11">
        <f t="shared" si="17"/>
        <v>5598.9969990566524</v>
      </c>
      <c r="F169">
        <f t="shared" si="18"/>
        <v>5599</v>
      </c>
      <c r="G169">
        <f t="shared" si="22"/>
        <v>-5.4534299924853258E-3</v>
      </c>
      <c r="J169">
        <f t="shared" si="23"/>
        <v>-5.4534299924853258E-3</v>
      </c>
      <c r="O169">
        <f t="shared" ca="1" si="20"/>
        <v>1.1027763472401999E-3</v>
      </c>
      <c r="Q169" s="2">
        <f t="shared" si="21"/>
        <v>35176.011500000001</v>
      </c>
    </row>
    <row r="170" spans="1:17" x14ac:dyDescent="0.2">
      <c r="A170" s="11" t="s">
        <v>53</v>
      </c>
      <c r="B170" s="27"/>
      <c r="C170" s="26">
        <v>50194.518400000001</v>
      </c>
      <c r="D170" s="32"/>
      <c r="E170" s="11">
        <f t="shared" si="17"/>
        <v>5599.0007960264693</v>
      </c>
      <c r="F170">
        <f t="shared" si="18"/>
        <v>5599</v>
      </c>
      <c r="G170">
        <f t="shared" si="22"/>
        <v>1.4465700078289956E-3</v>
      </c>
      <c r="J170">
        <f t="shared" si="23"/>
        <v>1.4465700078289956E-3</v>
      </c>
      <c r="O170">
        <f t="shared" ca="1" si="20"/>
        <v>1.1027763472401999E-3</v>
      </c>
      <c r="Q170" s="2">
        <f t="shared" si="21"/>
        <v>35176.018400000001</v>
      </c>
    </row>
    <row r="171" spans="1:17" x14ac:dyDescent="0.2">
      <c r="A171" s="11" t="s">
        <v>49</v>
      </c>
      <c r="B171" s="27"/>
      <c r="C171" s="26">
        <v>50314.426899999999</v>
      </c>
      <c r="D171" s="32"/>
      <c r="E171" s="11">
        <f t="shared" si="17"/>
        <v>5664.9847025864092</v>
      </c>
      <c r="F171">
        <f t="shared" si="18"/>
        <v>5665</v>
      </c>
      <c r="G171">
        <f t="shared" si="22"/>
        <v>-2.7799049996247049E-2</v>
      </c>
      <c r="J171">
        <f t="shared" si="23"/>
        <v>-2.7799049996247049E-2</v>
      </c>
      <c r="O171">
        <f t="shared" ca="1" si="20"/>
        <v>1.0414498520768317E-3</v>
      </c>
      <c r="Q171" s="2">
        <f t="shared" si="21"/>
        <v>35295.926899999999</v>
      </c>
    </row>
    <row r="172" spans="1:17" x14ac:dyDescent="0.2">
      <c r="A172" s="11" t="s">
        <v>52</v>
      </c>
      <c r="B172" s="27"/>
      <c r="C172" s="26">
        <v>50325.357400000001</v>
      </c>
      <c r="D172" s="32"/>
      <c r="E172" s="11">
        <f t="shared" si="17"/>
        <v>5670.9995980329668</v>
      </c>
      <c r="F172">
        <f t="shared" si="18"/>
        <v>5671</v>
      </c>
      <c r="G172">
        <f t="shared" si="22"/>
        <v>-7.304699975065887E-4</v>
      </c>
      <c r="J172">
        <f t="shared" si="23"/>
        <v>-7.304699975065887E-4</v>
      </c>
      <c r="O172">
        <f t="shared" ca="1" si="20"/>
        <v>1.0358747161528896E-3</v>
      </c>
      <c r="Q172" s="2">
        <f t="shared" si="21"/>
        <v>35306.857400000001</v>
      </c>
    </row>
    <row r="173" spans="1:17" x14ac:dyDescent="0.2">
      <c r="A173" s="11" t="s">
        <v>54</v>
      </c>
      <c r="B173" s="27"/>
      <c r="C173" s="26">
        <v>50325.358999999997</v>
      </c>
      <c r="D173" s="32"/>
      <c r="E173" s="11">
        <f t="shared" si="17"/>
        <v>5671.0004784897337</v>
      </c>
      <c r="F173">
        <f t="shared" si="18"/>
        <v>5671</v>
      </c>
      <c r="G173">
        <f t="shared" si="22"/>
        <v>8.6952999845379964E-4</v>
      </c>
      <c r="I173">
        <f>G173</f>
        <v>8.6952999845379964E-4</v>
      </c>
      <c r="O173">
        <f t="shared" ca="1" si="20"/>
        <v>1.0358747161528896E-3</v>
      </c>
      <c r="Q173" s="2">
        <f t="shared" si="21"/>
        <v>35306.858999999997</v>
      </c>
    </row>
    <row r="174" spans="1:17" x14ac:dyDescent="0.2">
      <c r="A174" s="12" t="s">
        <v>48</v>
      </c>
      <c r="B174" s="27"/>
      <c r="C174" s="34">
        <v>50325.358999999997</v>
      </c>
      <c r="D174" s="34">
        <v>8.9999999999999993E-3</v>
      </c>
      <c r="E174" s="11">
        <f t="shared" si="17"/>
        <v>5671.0004784897337</v>
      </c>
      <c r="F174">
        <f t="shared" si="18"/>
        <v>5671</v>
      </c>
      <c r="G174">
        <f t="shared" si="22"/>
        <v>8.6952999845379964E-4</v>
      </c>
      <c r="I174">
        <f>G174</f>
        <v>8.6952999845379964E-4</v>
      </c>
      <c r="O174">
        <f t="shared" ca="1" si="20"/>
        <v>1.0358747161528896E-3</v>
      </c>
      <c r="Q174" s="2">
        <f t="shared" si="21"/>
        <v>35306.858999999997</v>
      </c>
    </row>
    <row r="175" spans="1:17" x14ac:dyDescent="0.2">
      <c r="A175" s="51" t="s">
        <v>552</v>
      </c>
      <c r="B175" s="57" t="s">
        <v>72</v>
      </c>
      <c r="C175" s="51">
        <v>50539.788999999997</v>
      </c>
      <c r="D175" s="52" t="s">
        <v>70</v>
      </c>
      <c r="E175" s="11">
        <f t="shared" si="17"/>
        <v>5788.9981941116293</v>
      </c>
      <c r="F175">
        <f t="shared" si="18"/>
        <v>5789</v>
      </c>
      <c r="G175">
        <f t="shared" si="22"/>
        <v>-3.2817300016176887E-3</v>
      </c>
      <c r="I175">
        <f>G175</f>
        <v>-3.2817300016176887E-3</v>
      </c>
      <c r="O175">
        <f t="shared" ca="1" si="20"/>
        <v>9.2623037631535312E-4</v>
      </c>
      <c r="Q175" s="2">
        <f t="shared" si="21"/>
        <v>35521.288999999997</v>
      </c>
    </row>
    <row r="176" spans="1:17" x14ac:dyDescent="0.2">
      <c r="A176" s="51" t="s">
        <v>552</v>
      </c>
      <c r="B176" s="57" t="s">
        <v>72</v>
      </c>
      <c r="C176" s="51">
        <v>50579.771999999997</v>
      </c>
      <c r="D176" s="52" t="s">
        <v>70</v>
      </c>
      <c r="E176" s="11">
        <f t="shared" si="17"/>
        <v>5811.0002584855984</v>
      </c>
      <c r="F176">
        <f t="shared" si="18"/>
        <v>5811</v>
      </c>
      <c r="G176">
        <f t="shared" si="22"/>
        <v>4.6973000280559063E-4</v>
      </c>
      <c r="I176">
        <f>G176</f>
        <v>4.6973000280559063E-4</v>
      </c>
      <c r="O176">
        <f t="shared" ca="1" si="20"/>
        <v>9.0578821126089705E-4</v>
      </c>
      <c r="Q176" s="2">
        <f t="shared" si="21"/>
        <v>35561.271999999997</v>
      </c>
    </row>
    <row r="177" spans="1:17" x14ac:dyDescent="0.2">
      <c r="A177" s="11" t="s">
        <v>55</v>
      </c>
      <c r="B177" s="27"/>
      <c r="C177" s="26">
        <v>50672.448400000001</v>
      </c>
      <c r="D177" s="32"/>
      <c r="E177" s="11">
        <f t="shared" si="17"/>
        <v>5861.9987358071558</v>
      </c>
      <c r="F177">
        <f t="shared" si="18"/>
        <v>5862</v>
      </c>
      <c r="G177">
        <f t="shared" si="22"/>
        <v>-2.2973399973125197E-3</v>
      </c>
      <c r="J177">
        <f>G177</f>
        <v>-2.2973399973125197E-3</v>
      </c>
      <c r="O177">
        <f t="shared" ca="1" si="20"/>
        <v>8.5839955590738624E-4</v>
      </c>
      <c r="Q177" s="2">
        <f t="shared" si="21"/>
        <v>35653.948400000001</v>
      </c>
    </row>
    <row r="178" spans="1:17" x14ac:dyDescent="0.2">
      <c r="A178" s="11" t="s">
        <v>52</v>
      </c>
      <c r="B178" s="27"/>
      <c r="C178" s="26">
        <v>50672.459499999997</v>
      </c>
      <c r="D178" s="32"/>
      <c r="E178" s="11">
        <f t="shared" si="17"/>
        <v>5862.0048439759894</v>
      </c>
      <c r="F178">
        <f t="shared" si="18"/>
        <v>5862</v>
      </c>
      <c r="G178">
        <f t="shared" si="22"/>
        <v>8.802659998764284E-3</v>
      </c>
      <c r="J178">
        <f>G178</f>
        <v>8.802659998764284E-3</v>
      </c>
      <c r="O178">
        <f t="shared" ca="1" si="20"/>
        <v>8.5839955590738624E-4</v>
      </c>
      <c r="Q178" s="2">
        <f t="shared" si="21"/>
        <v>35653.959499999997</v>
      </c>
    </row>
    <row r="179" spans="1:17" x14ac:dyDescent="0.2">
      <c r="A179" s="11" t="s">
        <v>53</v>
      </c>
      <c r="B179" s="27"/>
      <c r="C179" s="26">
        <v>50712.436999999998</v>
      </c>
      <c r="D179" s="32"/>
      <c r="E179" s="11">
        <f t="shared" si="17"/>
        <v>5884.0038817798149</v>
      </c>
      <c r="F179">
        <f t="shared" si="18"/>
        <v>5884</v>
      </c>
      <c r="G179">
        <f t="shared" si="22"/>
        <v>7.0541200038860552E-3</v>
      </c>
      <c r="J179">
        <f>G179</f>
        <v>7.0541200038860552E-3</v>
      </c>
      <c r="O179">
        <f t="shared" ca="1" si="20"/>
        <v>8.3795739085293017E-4</v>
      </c>
      <c r="Q179" s="2">
        <f t="shared" si="21"/>
        <v>35693.936999999998</v>
      </c>
    </row>
    <row r="180" spans="1:17" x14ac:dyDescent="0.2">
      <c r="A180" s="51" t="s">
        <v>552</v>
      </c>
      <c r="B180" s="57" t="s">
        <v>72</v>
      </c>
      <c r="C180" s="51">
        <v>50770.578999999998</v>
      </c>
      <c r="D180" s="52" t="s">
        <v>70</v>
      </c>
      <c r="E180" s="11">
        <f t="shared" si="17"/>
        <v>5915.9985801974262</v>
      </c>
      <c r="F180">
        <f t="shared" si="18"/>
        <v>5916</v>
      </c>
      <c r="G180">
        <f t="shared" si="22"/>
        <v>-2.5801199954003096E-3</v>
      </c>
      <c r="I180">
        <f>G180</f>
        <v>-2.5801199954003096E-3</v>
      </c>
      <c r="O180">
        <f t="shared" ca="1" si="20"/>
        <v>8.0822333259190308E-4</v>
      </c>
      <c r="Q180" s="2">
        <f t="shared" si="21"/>
        <v>35752.078999999998</v>
      </c>
    </row>
    <row r="181" spans="1:17" x14ac:dyDescent="0.2">
      <c r="A181" s="51" t="s">
        <v>552</v>
      </c>
      <c r="B181" s="57" t="s">
        <v>72</v>
      </c>
      <c r="C181" s="51">
        <v>50948.671000000002</v>
      </c>
      <c r="D181" s="52" t="s">
        <v>70</v>
      </c>
      <c r="E181" s="11">
        <f t="shared" si="17"/>
        <v>6014.0000220224274</v>
      </c>
      <c r="F181">
        <f t="shared" si="18"/>
        <v>6014</v>
      </c>
      <c r="G181">
        <f t="shared" si="22"/>
        <v>4.0020007872954011E-5</v>
      </c>
      <c r="I181">
        <f>G181</f>
        <v>4.0020007872954011E-5</v>
      </c>
      <c r="O181">
        <f t="shared" ca="1" si="20"/>
        <v>7.1716277916750865E-4</v>
      </c>
      <c r="Q181" s="2">
        <f t="shared" si="21"/>
        <v>35930.171000000002</v>
      </c>
    </row>
    <row r="182" spans="1:17" x14ac:dyDescent="0.2">
      <c r="A182" s="11" t="s">
        <v>56</v>
      </c>
      <c r="B182" s="27"/>
      <c r="C182" s="26">
        <v>51041.360200000003</v>
      </c>
      <c r="D182" s="32"/>
      <c r="E182" s="11">
        <f t="shared" si="17"/>
        <v>6065.0055429981358</v>
      </c>
      <c r="F182">
        <f t="shared" si="18"/>
        <v>6065</v>
      </c>
      <c r="G182">
        <f t="shared" si="22"/>
        <v>1.0072950004541781E-2</v>
      </c>
      <c r="J182">
        <f>G182</f>
        <v>1.0072950004541781E-2</v>
      </c>
      <c r="O182">
        <f t="shared" ca="1" si="20"/>
        <v>6.6977412381399697E-4</v>
      </c>
      <c r="Q182" s="2">
        <f t="shared" si="21"/>
        <v>36022.860200000003</v>
      </c>
    </row>
    <row r="183" spans="1:17" x14ac:dyDescent="0.2">
      <c r="A183" s="11" t="s">
        <v>49</v>
      </c>
      <c r="B183" s="27"/>
      <c r="C183" s="26">
        <v>51041.366399999999</v>
      </c>
      <c r="D183" s="32"/>
      <c r="E183" s="11">
        <f t="shared" si="17"/>
        <v>6065.0089547681137</v>
      </c>
      <c r="F183">
        <f t="shared" si="18"/>
        <v>6065</v>
      </c>
      <c r="G183">
        <f t="shared" si="22"/>
        <v>1.6272950000711717E-2</v>
      </c>
      <c r="J183">
        <f>G183</f>
        <v>1.6272950000711717E-2</v>
      </c>
      <c r="O183">
        <f t="shared" ca="1" si="20"/>
        <v>6.6977412381399697E-4</v>
      </c>
      <c r="Q183" s="2">
        <f t="shared" si="21"/>
        <v>36022.866399999999</v>
      </c>
    </row>
    <row r="184" spans="1:17" x14ac:dyDescent="0.2">
      <c r="A184" s="11" t="s">
        <v>56</v>
      </c>
      <c r="B184" s="27"/>
      <c r="C184" s="26">
        <v>51081.3321</v>
      </c>
      <c r="D184" s="32"/>
      <c r="E184" s="11">
        <f t="shared" si="17"/>
        <v>6087.0014992032675</v>
      </c>
      <c r="F184">
        <f t="shared" si="18"/>
        <v>6087</v>
      </c>
      <c r="G184">
        <f t="shared" si="22"/>
        <v>2.7244100056122988E-3</v>
      </c>
      <c r="J184">
        <f>G184</f>
        <v>2.7244100056122988E-3</v>
      </c>
      <c r="O184">
        <f t="shared" ca="1" si="20"/>
        <v>6.4933195875954176E-4</v>
      </c>
      <c r="Q184" s="2">
        <f t="shared" si="21"/>
        <v>36062.8321</v>
      </c>
    </row>
    <row r="185" spans="1:17" x14ac:dyDescent="0.2">
      <c r="A185" s="51" t="s">
        <v>552</v>
      </c>
      <c r="B185" s="57" t="s">
        <v>72</v>
      </c>
      <c r="C185" s="51">
        <v>51088.612000000001</v>
      </c>
      <c r="D185" s="52" t="s">
        <v>70</v>
      </c>
      <c r="E185" s="11">
        <f t="shared" si="17"/>
        <v>6091.0075224740604</v>
      </c>
      <c r="F185">
        <f t="shared" si="18"/>
        <v>6091</v>
      </c>
      <c r="G185">
        <f t="shared" si="22"/>
        <v>1.3670129999809433E-2</v>
      </c>
      <c r="I185">
        <f t="shared" ref="I185:I190" si="24">G185</f>
        <v>1.3670129999809433E-2</v>
      </c>
      <c r="O185">
        <f t="shared" ca="1" si="20"/>
        <v>6.4561520147691284E-4</v>
      </c>
      <c r="Q185" s="2">
        <f t="shared" si="21"/>
        <v>36070.112000000001</v>
      </c>
    </row>
    <row r="186" spans="1:17" x14ac:dyDescent="0.2">
      <c r="A186" s="51" t="s">
        <v>552</v>
      </c>
      <c r="B186" s="57" t="s">
        <v>72</v>
      </c>
      <c r="C186" s="51">
        <v>51275.756999999998</v>
      </c>
      <c r="D186" s="52" t="s">
        <v>70</v>
      </c>
      <c r="E186" s="11">
        <f t="shared" si="17"/>
        <v>6193.9906987556406</v>
      </c>
      <c r="F186">
        <f t="shared" si="18"/>
        <v>6194</v>
      </c>
      <c r="G186">
        <f t="shared" si="22"/>
        <v>-1.6902579998713918E-2</v>
      </c>
      <c r="I186">
        <f t="shared" si="24"/>
        <v>-1.6902579998713918E-2</v>
      </c>
      <c r="O186">
        <f t="shared" ca="1" si="20"/>
        <v>5.4990870144923289E-4</v>
      </c>
      <c r="Q186" s="2">
        <f t="shared" si="21"/>
        <v>36257.256999999998</v>
      </c>
    </row>
    <row r="187" spans="1:17" x14ac:dyDescent="0.2">
      <c r="A187" s="51" t="s">
        <v>552</v>
      </c>
      <c r="B187" s="57" t="s">
        <v>72</v>
      </c>
      <c r="C187" s="51">
        <v>51384.815999999999</v>
      </c>
      <c r="D187" s="52" t="s">
        <v>70</v>
      </c>
      <c r="E187" s="11">
        <f t="shared" si="17"/>
        <v>6254.0042829929598</v>
      </c>
      <c r="F187">
        <f t="shared" si="18"/>
        <v>6254</v>
      </c>
      <c r="G187">
        <f t="shared" si="22"/>
        <v>7.7832200040575117E-3</v>
      </c>
      <c r="I187">
        <f t="shared" si="24"/>
        <v>7.7832200040575117E-3</v>
      </c>
      <c r="O187">
        <f t="shared" ca="1" si="20"/>
        <v>4.9415734220980851E-4</v>
      </c>
      <c r="Q187" s="2">
        <f t="shared" si="21"/>
        <v>36366.315999999999</v>
      </c>
    </row>
    <row r="188" spans="1:17" x14ac:dyDescent="0.2">
      <c r="A188" s="51" t="s">
        <v>552</v>
      </c>
      <c r="B188" s="57" t="s">
        <v>72</v>
      </c>
      <c r="C188" s="51">
        <v>51424.78</v>
      </c>
      <c r="D188" s="52" t="s">
        <v>70</v>
      </c>
      <c r="E188" s="11">
        <f t="shared" si="17"/>
        <v>6275.9958919427963</v>
      </c>
      <c r="F188">
        <f t="shared" si="18"/>
        <v>6276</v>
      </c>
      <c r="G188">
        <f t="shared" si="22"/>
        <v>-7.4653199990279973E-3</v>
      </c>
      <c r="I188">
        <f t="shared" si="24"/>
        <v>-7.4653199990279973E-3</v>
      </c>
      <c r="O188">
        <f t="shared" ca="1" si="20"/>
        <v>4.7371517715535244E-4</v>
      </c>
      <c r="Q188" s="2">
        <f t="shared" si="21"/>
        <v>36406.28</v>
      </c>
    </row>
    <row r="189" spans="1:17" x14ac:dyDescent="0.2">
      <c r="A189" s="51" t="s">
        <v>552</v>
      </c>
      <c r="B189" s="57" t="s">
        <v>72</v>
      </c>
      <c r="C189" s="51">
        <v>51435.696000000004</v>
      </c>
      <c r="D189" s="52" t="s">
        <v>70</v>
      </c>
      <c r="E189" s="11">
        <f t="shared" si="17"/>
        <v>6282.0028082498857</v>
      </c>
      <c r="F189">
        <f t="shared" si="18"/>
        <v>6282</v>
      </c>
      <c r="G189">
        <f t="shared" si="22"/>
        <v>5.1032600094913505E-3</v>
      </c>
      <c r="I189">
        <f t="shared" si="24"/>
        <v>5.1032600094913505E-3</v>
      </c>
      <c r="O189">
        <f t="shared" ca="1" si="20"/>
        <v>4.6814004123140948E-4</v>
      </c>
      <c r="Q189" s="2">
        <f t="shared" si="21"/>
        <v>36417.196000000004</v>
      </c>
    </row>
    <row r="190" spans="1:17" x14ac:dyDescent="0.2">
      <c r="A190" s="51" t="s">
        <v>552</v>
      </c>
      <c r="B190" s="57" t="s">
        <v>72</v>
      </c>
      <c r="C190" s="51">
        <v>51693.722999999998</v>
      </c>
      <c r="D190" s="52" t="s">
        <v>70</v>
      </c>
      <c r="E190" s="11">
        <f t="shared" si="17"/>
        <v>6423.9913199729199</v>
      </c>
      <c r="F190">
        <f t="shared" si="18"/>
        <v>6424</v>
      </c>
      <c r="G190">
        <f t="shared" si="22"/>
        <v>-1.5773680002894253E-2</v>
      </c>
      <c r="I190">
        <f t="shared" si="24"/>
        <v>-1.5773680002894253E-2</v>
      </c>
      <c r="O190">
        <f t="shared" ca="1" si="20"/>
        <v>3.3619515769810378E-4</v>
      </c>
      <c r="Q190" s="2">
        <f t="shared" si="21"/>
        <v>36675.222999999998</v>
      </c>
    </row>
    <row r="191" spans="1:17" x14ac:dyDescent="0.2">
      <c r="A191" s="26" t="s">
        <v>71</v>
      </c>
      <c r="B191" s="27" t="s">
        <v>72</v>
      </c>
      <c r="C191" s="26">
        <v>52462.4378</v>
      </c>
      <c r="D191" s="26" t="s">
        <v>70</v>
      </c>
      <c r="E191" s="11">
        <f t="shared" si="17"/>
        <v>6847.0039131956146</v>
      </c>
      <c r="F191">
        <f t="shared" si="18"/>
        <v>6847</v>
      </c>
      <c r="K191" s="8">
        <v>7.1112100049504079E-3</v>
      </c>
      <c r="O191">
        <f t="shared" ca="1" si="20"/>
        <v>-5.685192493984359E-5</v>
      </c>
      <c r="Q191" s="2">
        <f t="shared" si="21"/>
        <v>37443.9378</v>
      </c>
    </row>
    <row r="192" spans="1:17" x14ac:dyDescent="0.2">
      <c r="A192" s="26" t="s">
        <v>71</v>
      </c>
      <c r="B192" s="27" t="s">
        <v>72</v>
      </c>
      <c r="C192" s="26">
        <v>52462.439180000001</v>
      </c>
      <c r="D192" s="26" t="s">
        <v>70</v>
      </c>
      <c r="E192" s="11">
        <f t="shared" si="17"/>
        <v>6847.0046725895781</v>
      </c>
      <c r="F192">
        <f t="shared" si="18"/>
        <v>6847</v>
      </c>
      <c r="K192" s="8">
        <v>8.4912100064684637E-3</v>
      </c>
      <c r="O192">
        <f t="shared" ca="1" si="20"/>
        <v>-5.685192493984359E-5</v>
      </c>
      <c r="Q192" s="2">
        <f t="shared" si="21"/>
        <v>37443.939180000001</v>
      </c>
    </row>
    <row r="193" spans="1:17" x14ac:dyDescent="0.2">
      <c r="A193" s="13" t="s">
        <v>57</v>
      </c>
      <c r="B193" s="27"/>
      <c r="C193" s="26">
        <v>52913.102599999998</v>
      </c>
      <c r="D193" s="32">
        <v>1E-4</v>
      </c>
      <c r="E193" s="11">
        <f t="shared" si="17"/>
        <v>7094.9982092885039</v>
      </c>
      <c r="F193">
        <f t="shared" si="18"/>
        <v>7095</v>
      </c>
      <c r="G193">
        <f t="shared" ref="G193:G231" si="25">+C193-(C$7+F193*C$8)</f>
        <v>-3.2541499967919663E-3</v>
      </c>
      <c r="K193">
        <f>G193</f>
        <v>-3.2541499967919663E-3</v>
      </c>
      <c r="O193">
        <f t="shared" ca="1" si="20"/>
        <v>-2.8729087646280158E-4</v>
      </c>
      <c r="Q193" s="2">
        <f t="shared" si="21"/>
        <v>37894.602599999998</v>
      </c>
    </row>
    <row r="194" spans="1:17" x14ac:dyDescent="0.2">
      <c r="A194" s="51" t="s">
        <v>552</v>
      </c>
      <c r="B194" s="57" t="s">
        <v>72</v>
      </c>
      <c r="C194" s="51">
        <v>53314.716</v>
      </c>
      <c r="D194" s="52" t="s">
        <v>70</v>
      </c>
      <c r="E194" s="11">
        <f t="shared" si="17"/>
        <v>7316.0002321544398</v>
      </c>
      <c r="F194">
        <f t="shared" si="18"/>
        <v>7316</v>
      </c>
      <c r="G194">
        <f t="shared" si="25"/>
        <v>4.2188000224996358E-4</v>
      </c>
      <c r="I194">
        <f>G194</f>
        <v>4.2188000224996358E-4</v>
      </c>
      <c r="O194">
        <f t="shared" ca="1" si="20"/>
        <v>-4.9264171632801713E-4</v>
      </c>
      <c r="Q194" s="2">
        <f t="shared" si="21"/>
        <v>38296.216</v>
      </c>
    </row>
    <row r="195" spans="1:17" x14ac:dyDescent="0.2">
      <c r="A195" s="28" t="s">
        <v>60</v>
      </c>
      <c r="B195" s="29"/>
      <c r="C195" s="26">
        <v>53445.550600000002</v>
      </c>
      <c r="D195" s="26">
        <v>2.8E-3</v>
      </c>
      <c r="E195" s="11">
        <f t="shared" si="17"/>
        <v>7387.9966129048235</v>
      </c>
      <c r="F195">
        <f t="shared" si="18"/>
        <v>7388</v>
      </c>
      <c r="G195">
        <f t="shared" si="25"/>
        <v>-6.155159993795678E-3</v>
      </c>
      <c r="J195">
        <f>G195</f>
        <v>-6.155159993795678E-3</v>
      </c>
      <c r="O195">
        <f t="shared" ca="1" si="20"/>
        <v>-5.5954334741532743E-4</v>
      </c>
      <c r="Q195" s="2">
        <f t="shared" si="21"/>
        <v>38427.050600000002</v>
      </c>
    </row>
    <row r="196" spans="1:17" x14ac:dyDescent="0.2">
      <c r="A196" s="51" t="s">
        <v>552</v>
      </c>
      <c r="B196" s="57" t="s">
        <v>72</v>
      </c>
      <c r="C196" s="51">
        <v>53563.673600000002</v>
      </c>
      <c r="D196" s="52" t="s">
        <v>70</v>
      </c>
      <c r="E196" s="11">
        <f t="shared" si="17"/>
        <v>7452.9979847390123</v>
      </c>
      <c r="F196">
        <f t="shared" si="18"/>
        <v>7453</v>
      </c>
      <c r="G196">
        <f t="shared" si="25"/>
        <v>-3.6622099942178465E-3</v>
      </c>
      <c r="K196">
        <f>G196</f>
        <v>-3.6622099942178465E-3</v>
      </c>
      <c r="O196">
        <f t="shared" ca="1" si="20"/>
        <v>-6.1994065325803819E-4</v>
      </c>
      <c r="Q196" s="2">
        <f t="shared" si="21"/>
        <v>38545.173600000002</v>
      </c>
    </row>
    <row r="197" spans="1:17" x14ac:dyDescent="0.2">
      <c r="A197" s="12" t="s">
        <v>62</v>
      </c>
      <c r="B197" s="29"/>
      <c r="C197" s="26">
        <v>53894.409899999999</v>
      </c>
      <c r="D197" s="26">
        <v>1E-3</v>
      </c>
      <c r="E197" s="11">
        <f t="shared" si="17"/>
        <v>7634.9973685623463</v>
      </c>
      <c r="F197">
        <f t="shared" si="18"/>
        <v>7635</v>
      </c>
      <c r="G197">
        <f t="shared" si="25"/>
        <v>-4.7819500032346696E-3</v>
      </c>
      <c r="J197">
        <f>G197</f>
        <v>-4.7819500032346696E-3</v>
      </c>
      <c r="O197">
        <f t="shared" ca="1" si="20"/>
        <v>-7.8905310961762797E-4</v>
      </c>
      <c r="Q197" s="2">
        <f t="shared" si="21"/>
        <v>38875.909899999999</v>
      </c>
    </row>
    <row r="198" spans="1:17" x14ac:dyDescent="0.2">
      <c r="A198" s="51" t="s">
        <v>625</v>
      </c>
      <c r="B198" s="57" t="s">
        <v>72</v>
      </c>
      <c r="C198" s="51">
        <v>54248.772700000001</v>
      </c>
      <c r="D198" s="52" t="s">
        <v>70</v>
      </c>
      <c r="E198" s="11">
        <f t="shared" si="17"/>
        <v>7829.9980722949349</v>
      </c>
      <c r="F198">
        <f t="shared" si="18"/>
        <v>7830</v>
      </c>
      <c r="G198">
        <f t="shared" si="25"/>
        <v>-3.5030999933951534E-3</v>
      </c>
      <c r="K198">
        <f t="shared" ref="K198:K210" si="26">G198</f>
        <v>-3.5030999933951534E-3</v>
      </c>
      <c r="O198">
        <f t="shared" ca="1" si="20"/>
        <v>-9.7024502714575939E-4</v>
      </c>
      <c r="Q198" s="2">
        <f t="shared" si="21"/>
        <v>39230.272700000001</v>
      </c>
    </row>
    <row r="199" spans="1:17" x14ac:dyDescent="0.2">
      <c r="A199" s="12" t="s">
        <v>80</v>
      </c>
      <c r="B199" s="27" t="s">
        <v>72</v>
      </c>
      <c r="C199" s="26">
        <v>54626.7592</v>
      </c>
      <c r="D199" s="26">
        <v>2.9999999999999997E-4</v>
      </c>
      <c r="E199" s="11">
        <f t="shared" si="17"/>
        <v>8037.9985551374266</v>
      </c>
      <c r="F199">
        <f t="shared" si="18"/>
        <v>8038</v>
      </c>
      <c r="G199">
        <f t="shared" si="25"/>
        <v>-2.6256599958287552E-3</v>
      </c>
      <c r="K199">
        <f t="shared" si="26"/>
        <v>-2.6256599958287552E-3</v>
      </c>
      <c r="O199">
        <f t="shared" ca="1" si="20"/>
        <v>-1.1635164058424333E-3</v>
      </c>
      <c r="Q199" s="2">
        <f t="shared" si="21"/>
        <v>39608.2592</v>
      </c>
    </row>
    <row r="200" spans="1:17" x14ac:dyDescent="0.2">
      <c r="A200" s="26" t="s">
        <v>73</v>
      </c>
      <c r="B200" s="27" t="s">
        <v>72</v>
      </c>
      <c r="C200" s="26">
        <v>54659.478840000003</v>
      </c>
      <c r="D200" s="26">
        <v>4.0000000000000001E-3</v>
      </c>
      <c r="E200" s="11">
        <f t="shared" si="17"/>
        <v>8056.0036979624565</v>
      </c>
      <c r="F200">
        <f t="shared" si="18"/>
        <v>8056</v>
      </c>
      <c r="G200">
        <f t="shared" si="25"/>
        <v>6.7200800040154718E-3</v>
      </c>
      <c r="K200">
        <f t="shared" si="26"/>
        <v>6.7200800040154718E-3</v>
      </c>
      <c r="O200">
        <f t="shared" ca="1" si="20"/>
        <v>-1.1802418136142613E-3</v>
      </c>
      <c r="Q200" s="2">
        <f t="shared" si="21"/>
        <v>39640.978840000003</v>
      </c>
    </row>
    <row r="201" spans="1:17" x14ac:dyDescent="0.2">
      <c r="A201" s="26" t="s">
        <v>73</v>
      </c>
      <c r="B201" s="27" t="s">
        <v>72</v>
      </c>
      <c r="C201" s="26">
        <v>54659.480239999997</v>
      </c>
      <c r="D201" s="26">
        <v>3.0000000000000001E-3</v>
      </c>
      <c r="E201" s="11">
        <f t="shared" si="17"/>
        <v>8056.0044683621254</v>
      </c>
      <c r="F201">
        <f t="shared" si="18"/>
        <v>8056</v>
      </c>
      <c r="G201">
        <f t="shared" si="25"/>
        <v>8.1200799977523275E-3</v>
      </c>
      <c r="K201">
        <f t="shared" si="26"/>
        <v>8.1200799977523275E-3</v>
      </c>
      <c r="O201">
        <f t="shared" ca="1" si="20"/>
        <v>-1.1802418136142613E-3</v>
      </c>
      <c r="Q201" s="2">
        <f t="shared" si="21"/>
        <v>39640.980239999997</v>
      </c>
    </row>
    <row r="202" spans="1:17" x14ac:dyDescent="0.2">
      <c r="A202" s="26" t="s">
        <v>73</v>
      </c>
      <c r="B202" s="27" t="s">
        <v>72</v>
      </c>
      <c r="C202" s="26">
        <v>54659.487139999997</v>
      </c>
      <c r="D202" s="26">
        <v>4.0000000000000001E-3</v>
      </c>
      <c r="E202" s="11">
        <f t="shared" si="17"/>
        <v>8056.0082653319423</v>
      </c>
      <c r="F202">
        <f t="shared" si="18"/>
        <v>8056</v>
      </c>
      <c r="G202">
        <f t="shared" si="25"/>
        <v>1.5020079998066649E-2</v>
      </c>
      <c r="K202">
        <f t="shared" si="26"/>
        <v>1.5020079998066649E-2</v>
      </c>
      <c r="O202">
        <f t="shared" ca="1" si="20"/>
        <v>-1.1802418136142613E-3</v>
      </c>
      <c r="Q202" s="2">
        <f t="shared" si="21"/>
        <v>39640.987139999997</v>
      </c>
    </row>
    <row r="203" spans="1:17" x14ac:dyDescent="0.2">
      <c r="A203" s="12" t="s">
        <v>81</v>
      </c>
      <c r="B203" s="27" t="s">
        <v>72</v>
      </c>
      <c r="C203" s="26">
        <v>54797.578500000003</v>
      </c>
      <c r="D203" s="26">
        <v>4.0000000000000002E-4</v>
      </c>
      <c r="E203" s="11">
        <f t="shared" si="17"/>
        <v>8131.9979357470966</v>
      </c>
      <c r="F203">
        <f t="shared" si="18"/>
        <v>8132</v>
      </c>
      <c r="G203">
        <f t="shared" si="25"/>
        <v>-3.7512399940169416E-3</v>
      </c>
      <c r="K203">
        <f t="shared" si="26"/>
        <v>-3.7512399940169416E-3</v>
      </c>
      <c r="O203">
        <f t="shared" ca="1" si="20"/>
        <v>-1.2508602019841997E-3</v>
      </c>
      <c r="Q203" s="2">
        <f t="shared" si="21"/>
        <v>39779.078500000003</v>
      </c>
    </row>
    <row r="204" spans="1:17" x14ac:dyDescent="0.2">
      <c r="A204" s="13" t="s">
        <v>74</v>
      </c>
      <c r="B204" s="33" t="s">
        <v>72</v>
      </c>
      <c r="C204" s="13">
        <v>54944.775800000003</v>
      </c>
      <c r="D204" s="13">
        <v>1E-4</v>
      </c>
      <c r="E204" s="11">
        <f t="shared" si="17"/>
        <v>8212.9984727321771</v>
      </c>
      <c r="F204">
        <f t="shared" si="18"/>
        <v>8213</v>
      </c>
      <c r="G204">
        <f t="shared" si="25"/>
        <v>-2.7754099937737919E-3</v>
      </c>
      <c r="K204">
        <f t="shared" si="26"/>
        <v>-2.7754099937737919E-3</v>
      </c>
      <c r="O204">
        <f t="shared" ca="1" si="20"/>
        <v>-1.3261245369574235E-3</v>
      </c>
      <c r="Q204" s="2">
        <f t="shared" si="21"/>
        <v>39926.275800000003</v>
      </c>
    </row>
    <row r="205" spans="1:17" x14ac:dyDescent="0.2">
      <c r="A205" s="26" t="s">
        <v>85</v>
      </c>
      <c r="B205" s="27" t="s">
        <v>72</v>
      </c>
      <c r="C205" s="26">
        <v>56040.569309999999</v>
      </c>
      <c r="D205" s="26">
        <v>1.6000000000000001E-4</v>
      </c>
      <c r="E205" s="11">
        <f t="shared" si="17"/>
        <v>8815.9977311069306</v>
      </c>
      <c r="F205">
        <f t="shared" si="18"/>
        <v>8816</v>
      </c>
      <c r="G205">
        <f t="shared" si="25"/>
        <v>-4.1231200011679903E-3</v>
      </c>
      <c r="K205">
        <f t="shared" si="26"/>
        <v>-4.1231200011679903E-3</v>
      </c>
      <c r="O205">
        <f t="shared" ca="1" si="20"/>
        <v>-1.8864256973136475E-3</v>
      </c>
      <c r="Q205" s="2">
        <f t="shared" si="21"/>
        <v>41022.069309999999</v>
      </c>
    </row>
    <row r="206" spans="1:17" x14ac:dyDescent="0.2">
      <c r="A206" s="26" t="s">
        <v>85</v>
      </c>
      <c r="B206" s="27" t="s">
        <v>86</v>
      </c>
      <c r="C206" s="26">
        <v>56041.470959999999</v>
      </c>
      <c r="D206" s="26">
        <v>5.2999999999999998E-4</v>
      </c>
      <c r="E206" s="11">
        <f t="shared" si="17"/>
        <v>8816.4938960105828</v>
      </c>
      <c r="F206">
        <f t="shared" si="18"/>
        <v>8816.5</v>
      </c>
      <c r="G206">
        <f t="shared" si="25"/>
        <v>-1.1092405002273154E-2</v>
      </c>
      <c r="K206">
        <f t="shared" si="26"/>
        <v>-1.1092405002273154E-2</v>
      </c>
      <c r="O206">
        <f t="shared" ca="1" si="20"/>
        <v>-1.8868902919739758E-3</v>
      </c>
      <c r="Q206" s="2">
        <f t="shared" si="21"/>
        <v>41022.970959999999</v>
      </c>
    </row>
    <row r="207" spans="1:17" x14ac:dyDescent="0.2">
      <c r="A207" s="51" t="s">
        <v>661</v>
      </c>
      <c r="B207" s="57" t="s">
        <v>72</v>
      </c>
      <c r="C207" s="51">
        <v>56169.593200000003</v>
      </c>
      <c r="D207" s="52" t="s">
        <v>70</v>
      </c>
      <c r="E207" s="11">
        <f t="shared" si="17"/>
        <v>8886.9977044345942</v>
      </c>
      <c r="F207">
        <f t="shared" si="18"/>
        <v>8887</v>
      </c>
      <c r="G207">
        <f t="shared" si="25"/>
        <v>-4.1715899933478795E-3</v>
      </c>
      <c r="K207">
        <f t="shared" si="26"/>
        <v>-4.1715899933478795E-3</v>
      </c>
      <c r="O207">
        <f t="shared" ca="1" si="20"/>
        <v>-1.9523981390802995E-3</v>
      </c>
      <c r="Q207" s="2">
        <f t="shared" si="21"/>
        <v>41151.093200000003</v>
      </c>
    </row>
    <row r="208" spans="1:17" x14ac:dyDescent="0.2">
      <c r="A208" s="12" t="s">
        <v>82</v>
      </c>
      <c r="B208" s="27" t="s">
        <v>72</v>
      </c>
      <c r="C208" s="26">
        <v>56169.5933</v>
      </c>
      <c r="D208" s="26">
        <v>2.0000000000000001E-4</v>
      </c>
      <c r="E208" s="11">
        <f t="shared" si="17"/>
        <v>8886.9977594631418</v>
      </c>
      <c r="F208">
        <f t="shared" si="18"/>
        <v>8887</v>
      </c>
      <c r="G208">
        <f t="shared" si="25"/>
        <v>-4.071589995874092E-3</v>
      </c>
      <c r="K208">
        <f t="shared" si="26"/>
        <v>-4.071589995874092E-3</v>
      </c>
      <c r="O208">
        <f t="shared" ca="1" si="20"/>
        <v>-1.9523981390802995E-3</v>
      </c>
      <c r="Q208" s="2">
        <f t="shared" si="21"/>
        <v>41151.0933</v>
      </c>
    </row>
    <row r="209" spans="1:17" x14ac:dyDescent="0.2">
      <c r="A209" s="26" t="s">
        <v>89</v>
      </c>
      <c r="B209" s="27"/>
      <c r="C209" s="26">
        <v>56398.565770000001</v>
      </c>
      <c r="D209" s="26">
        <v>1.2999999999999999E-4</v>
      </c>
      <c r="E209" s="11">
        <f t="shared" si="17"/>
        <v>9012.9979851792395</v>
      </c>
      <c r="F209">
        <f t="shared" si="18"/>
        <v>9013</v>
      </c>
      <c r="G209">
        <f t="shared" si="25"/>
        <v>-3.6614099954022095E-3</v>
      </c>
      <c r="K209">
        <f t="shared" si="26"/>
        <v>-3.6614099954022095E-3</v>
      </c>
      <c r="O209">
        <f t="shared" ca="1" si="20"/>
        <v>-2.069475993483093E-3</v>
      </c>
      <c r="Q209" s="2">
        <f t="shared" si="21"/>
        <v>41380.065770000001</v>
      </c>
    </row>
    <row r="210" spans="1:17" x14ac:dyDescent="0.2">
      <c r="A210" s="12" t="s">
        <v>83</v>
      </c>
      <c r="B210" s="27" t="s">
        <v>72</v>
      </c>
      <c r="C210" s="26">
        <v>56398.566019999998</v>
      </c>
      <c r="D210" s="26">
        <v>1E-4</v>
      </c>
      <c r="E210" s="11">
        <f t="shared" si="17"/>
        <v>9012.9981227506087</v>
      </c>
      <c r="F210">
        <f t="shared" si="18"/>
        <v>9013</v>
      </c>
      <c r="G210">
        <f t="shared" si="25"/>
        <v>-3.4114099980797619E-3</v>
      </c>
      <c r="K210">
        <f t="shared" si="26"/>
        <v>-3.4114099980797619E-3</v>
      </c>
      <c r="O210">
        <f t="shared" ca="1" si="20"/>
        <v>-2.069475993483093E-3</v>
      </c>
      <c r="Q210" s="2">
        <f t="shared" si="21"/>
        <v>41380.066019999998</v>
      </c>
    </row>
    <row r="211" spans="1:17" x14ac:dyDescent="0.2">
      <c r="A211" s="26" t="s">
        <v>84</v>
      </c>
      <c r="B211" s="27" t="s">
        <v>72</v>
      </c>
      <c r="C211" s="26">
        <v>56489.428200000002</v>
      </c>
      <c r="D211" s="26">
        <v>1.8E-3</v>
      </c>
      <c r="E211" s="11">
        <f t="shared" si="17"/>
        <v>9062.9982611474097</v>
      </c>
      <c r="F211">
        <f t="shared" si="18"/>
        <v>9063</v>
      </c>
      <c r="G211">
        <f t="shared" si="25"/>
        <v>-3.1599099966115318E-3</v>
      </c>
      <c r="J211">
        <f>G211</f>
        <v>-3.1599099966115318E-3</v>
      </c>
      <c r="O211">
        <f t="shared" ca="1" si="20"/>
        <v>-2.1159354595159463E-3</v>
      </c>
      <c r="Q211" s="2">
        <f t="shared" si="21"/>
        <v>41470.928200000002</v>
      </c>
    </row>
    <row r="212" spans="1:17" x14ac:dyDescent="0.2">
      <c r="A212" s="30" t="s">
        <v>87</v>
      </c>
      <c r="B212" s="29" t="s">
        <v>72</v>
      </c>
      <c r="C212" s="26">
        <v>56499.417399999998</v>
      </c>
      <c r="D212" s="36">
        <v>6.3E-3</v>
      </c>
      <c r="E212" s="11">
        <f t="shared" si="17"/>
        <v>9068.4951728710021</v>
      </c>
      <c r="F212">
        <f t="shared" si="18"/>
        <v>9068.5</v>
      </c>
      <c r="G212">
        <f t="shared" si="25"/>
        <v>-8.7720450028427877E-3</v>
      </c>
      <c r="J212">
        <f>G212</f>
        <v>-8.7720450028427877E-3</v>
      </c>
      <c r="O212">
        <f t="shared" ca="1" si="20"/>
        <v>-2.121046000779561E-3</v>
      </c>
      <c r="Q212" s="2">
        <f t="shared" si="21"/>
        <v>41480.917399999998</v>
      </c>
    </row>
    <row r="213" spans="1:17" x14ac:dyDescent="0.2">
      <c r="A213" s="26" t="s">
        <v>85</v>
      </c>
      <c r="B213" s="27" t="s">
        <v>86</v>
      </c>
      <c r="C213" s="26">
        <v>56539.402529999999</v>
      </c>
      <c r="D213" s="26">
        <v>5.9000000000000003E-4</v>
      </c>
      <c r="E213" s="11">
        <f t="shared" ref="E213:E231" si="27">+(C213-C$7)/C$8</f>
        <v>9090.4984093530456</v>
      </c>
      <c r="F213">
        <f t="shared" ref="F213:F232" si="28">ROUND(2*E213,0)/2</f>
        <v>9090.5</v>
      </c>
      <c r="G213">
        <f t="shared" si="25"/>
        <v>-2.8905849976581521E-3</v>
      </c>
      <c r="K213">
        <f>G213</f>
        <v>-2.8905849976581521E-3</v>
      </c>
      <c r="O213">
        <f t="shared" ref="O213:O231" ca="1" si="29">+C$11+C$12*$F213</f>
        <v>-2.1414881658340162E-3</v>
      </c>
      <c r="Q213" s="2">
        <f t="shared" ref="Q213:Q231" si="30">+C213-15018.5</f>
        <v>41520.902529999999</v>
      </c>
    </row>
    <row r="214" spans="1:17" x14ac:dyDescent="0.2">
      <c r="A214" s="64" t="s">
        <v>90</v>
      </c>
      <c r="B214" s="65" t="s">
        <v>72</v>
      </c>
      <c r="C214" s="34">
        <v>56787.453000000001</v>
      </c>
      <c r="D214" s="66">
        <v>4.0000000000000001E-3</v>
      </c>
      <c r="E214" s="11">
        <f t="shared" si="27"/>
        <v>9226.9969814695287</v>
      </c>
      <c r="F214">
        <f t="shared" si="28"/>
        <v>9227</v>
      </c>
      <c r="G214">
        <f t="shared" si="25"/>
        <v>-5.4853900001035072E-3</v>
      </c>
      <c r="K214">
        <f>G214</f>
        <v>-5.4853900001035072E-3</v>
      </c>
      <c r="O214">
        <f t="shared" ca="1" si="29"/>
        <v>-2.268322508103709E-3</v>
      </c>
      <c r="Q214" s="2">
        <f t="shared" si="30"/>
        <v>41768.953000000001</v>
      </c>
    </row>
    <row r="215" spans="1:17" x14ac:dyDescent="0.2">
      <c r="A215" s="67" t="s">
        <v>90</v>
      </c>
      <c r="B215" s="68" t="s">
        <v>72</v>
      </c>
      <c r="C215" s="69">
        <v>56787.455000000002</v>
      </c>
      <c r="D215" s="70">
        <v>5.0000000000000001E-3</v>
      </c>
      <c r="E215" s="11">
        <f t="shared" si="27"/>
        <v>9226.9980820404908</v>
      </c>
      <c r="F215">
        <f t="shared" si="28"/>
        <v>9227</v>
      </c>
      <c r="G215">
        <f t="shared" si="25"/>
        <v>-3.4853899996960536E-3</v>
      </c>
      <c r="K215">
        <f>G215</f>
        <v>-3.4853899996960536E-3</v>
      </c>
      <c r="O215">
        <f t="shared" ca="1" si="29"/>
        <v>-2.268322508103709E-3</v>
      </c>
      <c r="Q215" s="2">
        <f t="shared" si="30"/>
        <v>41768.955000000002</v>
      </c>
    </row>
    <row r="216" spans="1:17" x14ac:dyDescent="0.2">
      <c r="A216" s="71" t="s">
        <v>88</v>
      </c>
      <c r="B216" s="72" t="s">
        <v>72</v>
      </c>
      <c r="C216" s="71">
        <v>56817.437700000002</v>
      </c>
      <c r="D216" s="71">
        <v>1.6999999999999999E-3</v>
      </c>
      <c r="E216" s="11">
        <f t="shared" si="27"/>
        <v>9243.4971265220302</v>
      </c>
      <c r="F216">
        <f t="shared" si="28"/>
        <v>9243.5</v>
      </c>
      <c r="G216">
        <f t="shared" si="25"/>
        <v>-5.2217949923942797E-3</v>
      </c>
      <c r="J216">
        <f>G216</f>
        <v>-5.2217949923942797E-3</v>
      </c>
      <c r="O216">
        <f t="shared" ca="1" si="29"/>
        <v>-2.2836541318945512E-3</v>
      </c>
      <c r="Q216" s="2">
        <f t="shared" si="30"/>
        <v>41798.937700000002</v>
      </c>
    </row>
    <row r="217" spans="1:17" x14ac:dyDescent="0.2">
      <c r="A217" s="73" t="s">
        <v>2</v>
      </c>
      <c r="B217" s="74" t="s">
        <v>72</v>
      </c>
      <c r="C217" s="75">
        <v>57134.546600000001</v>
      </c>
      <c r="D217" s="75">
        <v>1.2999999999999999E-3</v>
      </c>
      <c r="E217" s="11">
        <f t="shared" si="27"/>
        <v>9417.9975499859684</v>
      </c>
      <c r="F217">
        <f t="shared" si="28"/>
        <v>9418</v>
      </c>
      <c r="G217">
        <f t="shared" si="25"/>
        <v>-4.4522599928313866E-3</v>
      </c>
      <c r="K217">
        <f t="shared" ref="K217:K231" si="31">G217</f>
        <v>-4.4522599928313866E-3</v>
      </c>
      <c r="O217">
        <f t="shared" ca="1" si="29"/>
        <v>-2.4457976683492132E-3</v>
      </c>
      <c r="Q217" s="2">
        <f t="shared" si="30"/>
        <v>42116.046600000001</v>
      </c>
    </row>
    <row r="218" spans="1:17" x14ac:dyDescent="0.2">
      <c r="A218" s="76" t="s">
        <v>700</v>
      </c>
      <c r="B218" s="77"/>
      <c r="C218" s="76">
        <v>57204.519800000002</v>
      </c>
      <c r="D218" s="76">
        <v>2.0000000000000001E-4</v>
      </c>
      <c r="E218" s="11">
        <f t="shared" si="27"/>
        <v>9456.5027859825823</v>
      </c>
      <c r="F218">
        <f t="shared" si="28"/>
        <v>9456.5</v>
      </c>
      <c r="G218">
        <f t="shared" si="25"/>
        <v>5.062795004050713E-3</v>
      </c>
      <c r="K218">
        <f t="shared" si="31"/>
        <v>5.062795004050713E-3</v>
      </c>
      <c r="O218">
        <f t="shared" ca="1" si="29"/>
        <v>-2.4815714571945107E-3</v>
      </c>
      <c r="Q218" s="2">
        <f t="shared" si="30"/>
        <v>42186.019800000002</v>
      </c>
    </row>
    <row r="219" spans="1:17" x14ac:dyDescent="0.2">
      <c r="A219" s="73" t="s">
        <v>2</v>
      </c>
      <c r="B219" s="74" t="s">
        <v>86</v>
      </c>
      <c r="C219" s="75">
        <v>57293.542500000003</v>
      </c>
      <c r="D219" s="75">
        <v>2.0000000000000001E-4</v>
      </c>
      <c r="E219" s="11">
        <f t="shared" si="27"/>
        <v>9505.4906852433833</v>
      </c>
      <c r="F219">
        <f t="shared" si="28"/>
        <v>9505.5</v>
      </c>
      <c r="G219">
        <f t="shared" si="25"/>
        <v>-1.6927134995057713E-2</v>
      </c>
      <c r="K219">
        <f t="shared" si="31"/>
        <v>-1.6927134995057713E-2</v>
      </c>
      <c r="O219">
        <f t="shared" ca="1" si="29"/>
        <v>-2.5271017339067075E-3</v>
      </c>
      <c r="Q219" s="2">
        <f t="shared" si="30"/>
        <v>42275.042500000003</v>
      </c>
    </row>
    <row r="220" spans="1:17" x14ac:dyDescent="0.2">
      <c r="A220" s="81" t="s">
        <v>0</v>
      </c>
      <c r="B220" s="84" t="s">
        <v>72</v>
      </c>
      <c r="C220" s="81">
        <v>57536.1564</v>
      </c>
      <c r="D220" s="81" t="s">
        <v>98</v>
      </c>
      <c r="E220" s="11">
        <f t="shared" si="27"/>
        <v>9638.9975918241726</v>
      </c>
      <c r="F220">
        <f t="shared" si="28"/>
        <v>9639</v>
      </c>
      <c r="G220">
        <f t="shared" si="25"/>
        <v>-4.3762299974332564E-3</v>
      </c>
      <c r="K220">
        <f t="shared" si="31"/>
        <v>-4.3762299974332564E-3</v>
      </c>
      <c r="O220">
        <f t="shared" ca="1" si="29"/>
        <v>-2.6511485082144287E-3</v>
      </c>
      <c r="Q220" s="2">
        <f t="shared" si="30"/>
        <v>42517.6564</v>
      </c>
    </row>
    <row r="221" spans="1:17" x14ac:dyDescent="0.2">
      <c r="A221" s="73" t="s">
        <v>2</v>
      </c>
      <c r="B221" s="74" t="s">
        <v>72</v>
      </c>
      <c r="C221" s="75">
        <v>57563.415000000001</v>
      </c>
      <c r="D221" s="75">
        <v>1.1000000000000001E-3</v>
      </c>
      <c r="E221" s="11">
        <f t="shared" si="27"/>
        <v>9653.9976036277967</v>
      </c>
      <c r="F221">
        <f t="shared" si="28"/>
        <v>9654</v>
      </c>
      <c r="G221">
        <f t="shared" si="25"/>
        <v>-4.3547799941734411E-3</v>
      </c>
      <c r="K221">
        <f t="shared" si="31"/>
        <v>-4.3547799941734411E-3</v>
      </c>
      <c r="O221">
        <f t="shared" ca="1" si="29"/>
        <v>-2.6650863480242844E-3</v>
      </c>
      <c r="Q221" s="2">
        <f t="shared" si="30"/>
        <v>42544.915000000001</v>
      </c>
    </row>
    <row r="222" spans="1:17" x14ac:dyDescent="0.2">
      <c r="A222" s="78" t="s">
        <v>701</v>
      </c>
      <c r="B222" s="79" t="s">
        <v>72</v>
      </c>
      <c r="C222" s="80">
        <v>57610.664199999999</v>
      </c>
      <c r="D222" s="80">
        <v>2.0000000000000001E-4</v>
      </c>
      <c r="E222" s="11">
        <f t="shared" si="27"/>
        <v>9679.9981523614715</v>
      </c>
      <c r="F222">
        <f t="shared" si="28"/>
        <v>9680</v>
      </c>
      <c r="G222">
        <f t="shared" si="25"/>
        <v>-3.3575999987078831E-3</v>
      </c>
      <c r="K222">
        <f t="shared" si="31"/>
        <v>-3.3575999987078831E-3</v>
      </c>
      <c r="O222">
        <f t="shared" ca="1" si="29"/>
        <v>-2.6892452703613694E-3</v>
      </c>
      <c r="Q222" s="2">
        <f t="shared" si="30"/>
        <v>42592.164199999999</v>
      </c>
    </row>
    <row r="223" spans="1:17" x14ac:dyDescent="0.2">
      <c r="A223" s="82" t="s">
        <v>1</v>
      </c>
      <c r="B223" s="83" t="s">
        <v>72</v>
      </c>
      <c r="C223" s="83">
        <v>57891.423799999997</v>
      </c>
      <c r="D223" s="83">
        <v>2.2000000000000001E-3</v>
      </c>
      <c r="E223" s="11">
        <f t="shared" si="27"/>
        <v>9834.49608380258</v>
      </c>
      <c r="F223">
        <f t="shared" si="28"/>
        <v>9834.5</v>
      </c>
      <c r="G223">
        <f t="shared" si="25"/>
        <v>-7.116665001376532E-3</v>
      </c>
      <c r="K223">
        <f t="shared" si="31"/>
        <v>-7.116665001376532E-3</v>
      </c>
      <c r="O223">
        <f t="shared" ca="1" si="29"/>
        <v>-2.8328050204028893E-3</v>
      </c>
      <c r="Q223" s="2">
        <f t="shared" si="30"/>
        <v>42872.923799999997</v>
      </c>
    </row>
    <row r="224" spans="1:17" x14ac:dyDescent="0.2">
      <c r="A224" s="85" t="s">
        <v>702</v>
      </c>
      <c r="B224" s="86" t="s">
        <v>72</v>
      </c>
      <c r="C224" s="87">
        <v>58195.814899999998</v>
      </c>
      <c r="D224" s="87">
        <v>1E-4</v>
      </c>
      <c r="E224" s="11">
        <f t="shared" si="27"/>
        <v>10001.998086580345</v>
      </c>
      <c r="F224">
        <f t="shared" si="28"/>
        <v>10002</v>
      </c>
      <c r="G224">
        <f t="shared" si="25"/>
        <v>-3.4771399950841442E-3</v>
      </c>
      <c r="K224">
        <f t="shared" si="31"/>
        <v>-3.4771399950841442E-3</v>
      </c>
      <c r="O224">
        <f t="shared" ca="1" si="29"/>
        <v>-2.9884442316129517E-3</v>
      </c>
      <c r="Q224" s="2">
        <f t="shared" si="30"/>
        <v>43177.314899999998</v>
      </c>
    </row>
    <row r="225" spans="1:17" x14ac:dyDescent="0.2">
      <c r="A225" s="85" t="s">
        <v>703</v>
      </c>
      <c r="B225" s="86" t="s">
        <v>72</v>
      </c>
      <c r="C225" s="87">
        <v>58653.759700000002</v>
      </c>
      <c r="D225" s="87">
        <v>1.5E-3</v>
      </c>
      <c r="E225" s="11">
        <f t="shared" si="27"/>
        <v>10253.998460972576</v>
      </c>
      <c r="F225">
        <f t="shared" si="28"/>
        <v>10254</v>
      </c>
      <c r="G225">
        <f t="shared" si="25"/>
        <v>-2.7967799906036817E-3</v>
      </c>
      <c r="K225">
        <f t="shared" si="31"/>
        <v>-2.7967799906036817E-3</v>
      </c>
      <c r="O225">
        <f t="shared" ca="1" si="29"/>
        <v>-3.2225999404185369E-3</v>
      </c>
      <c r="Q225" s="2">
        <f t="shared" si="30"/>
        <v>43635.259700000002</v>
      </c>
    </row>
    <row r="226" spans="1:17" x14ac:dyDescent="0.2">
      <c r="A226" s="85" t="s">
        <v>703</v>
      </c>
      <c r="B226" s="86" t="s">
        <v>72</v>
      </c>
      <c r="C226" s="87">
        <v>58664.662600000003</v>
      </c>
      <c r="D226" s="87">
        <v>2.0000000000000001E-4</v>
      </c>
      <c r="E226" s="11">
        <f t="shared" si="27"/>
        <v>10259.998168539867</v>
      </c>
      <c r="F226">
        <f t="shared" si="28"/>
        <v>10260</v>
      </c>
      <c r="G226">
        <f t="shared" si="25"/>
        <v>-3.3281999931205064E-3</v>
      </c>
      <c r="K226">
        <f t="shared" si="31"/>
        <v>-3.3281999931205064E-3</v>
      </c>
      <c r="O226">
        <f t="shared" ca="1" si="29"/>
        <v>-3.2281750763424799E-3</v>
      </c>
      <c r="Q226" s="2">
        <f t="shared" si="30"/>
        <v>43646.162600000003</v>
      </c>
    </row>
    <row r="227" spans="1:17" s="95" customFormat="1" ht="12" customHeight="1" x14ac:dyDescent="0.2">
      <c r="A227" s="88" t="s">
        <v>704</v>
      </c>
      <c r="B227" s="84" t="s">
        <v>72</v>
      </c>
      <c r="C227" s="81">
        <v>58764.610099999998</v>
      </c>
      <c r="D227" s="81">
        <v>1E-4</v>
      </c>
      <c r="E227" s="94">
        <f t="shared" si="27"/>
        <v>10314.99782661998</v>
      </c>
      <c r="F227" s="95">
        <f t="shared" si="28"/>
        <v>10315</v>
      </c>
      <c r="G227" s="95">
        <f t="shared" si="25"/>
        <v>-3.9495500022894703E-3</v>
      </c>
      <c r="K227" s="95">
        <f t="shared" si="31"/>
        <v>-3.9495500022894703E-3</v>
      </c>
      <c r="O227" s="95">
        <f t="shared" ca="1" si="29"/>
        <v>-3.2792804889786196E-3</v>
      </c>
      <c r="Q227" s="96">
        <f t="shared" si="30"/>
        <v>43746.110099999998</v>
      </c>
    </row>
    <row r="228" spans="1:17" s="95" customFormat="1" ht="12" customHeight="1" x14ac:dyDescent="0.2">
      <c r="A228" s="88" t="s">
        <v>705</v>
      </c>
      <c r="B228" s="84" t="s">
        <v>72</v>
      </c>
      <c r="C228" s="81">
        <v>58991.762300000002</v>
      </c>
      <c r="D228" s="81">
        <v>2.9999999999999997E-4</v>
      </c>
      <c r="E228" s="94">
        <f t="shared" si="27"/>
        <v>10439.996384184165</v>
      </c>
      <c r="F228" s="95">
        <f t="shared" si="28"/>
        <v>10440</v>
      </c>
      <c r="G228" s="95">
        <f t="shared" si="25"/>
        <v>-6.5707999965525232E-3</v>
      </c>
      <c r="K228" s="95">
        <f t="shared" si="31"/>
        <v>-6.5707999965525232E-3</v>
      </c>
      <c r="O228" s="95">
        <f t="shared" ca="1" si="29"/>
        <v>-3.3954291540607548E-3</v>
      </c>
      <c r="Q228" s="96">
        <f t="shared" si="30"/>
        <v>43973.262300000002</v>
      </c>
    </row>
    <row r="229" spans="1:17" s="95" customFormat="1" ht="12" customHeight="1" x14ac:dyDescent="0.2">
      <c r="A229" s="91" t="s">
        <v>707</v>
      </c>
      <c r="B229" s="89" t="s">
        <v>72</v>
      </c>
      <c r="C229" s="90">
        <v>59024.474800000004</v>
      </c>
      <c r="D229" s="91">
        <v>6.9999999999999999E-4</v>
      </c>
      <c r="E229" s="94">
        <f t="shared" si="27"/>
        <v>10457.997597970863</v>
      </c>
      <c r="F229" s="95">
        <f t="shared" si="28"/>
        <v>10458</v>
      </c>
      <c r="G229" s="95">
        <f t="shared" si="25"/>
        <v>-4.3650599909597076E-3</v>
      </c>
      <c r="K229" s="95">
        <f t="shared" si="31"/>
        <v>-4.3650599909597076E-3</v>
      </c>
      <c r="O229" s="95">
        <f t="shared" ca="1" si="29"/>
        <v>-3.4121545618325819E-3</v>
      </c>
      <c r="Q229" s="96">
        <f t="shared" si="30"/>
        <v>44005.974800000004</v>
      </c>
    </row>
    <row r="230" spans="1:17" s="95" customFormat="1" ht="12" customHeight="1" x14ac:dyDescent="0.2">
      <c r="A230" s="85" t="s">
        <v>706</v>
      </c>
      <c r="B230" s="86" t="s">
        <v>72</v>
      </c>
      <c r="C230" s="87">
        <v>59380.653599999998</v>
      </c>
      <c r="D230" s="87">
        <v>2.0000000000000001E-4</v>
      </c>
      <c r="E230" s="94">
        <f t="shared" si="27"/>
        <v>10653.997620136359</v>
      </c>
      <c r="F230" s="95">
        <f t="shared" si="28"/>
        <v>10654</v>
      </c>
      <c r="G230" s="95">
        <f t="shared" si="25"/>
        <v>-4.3247799985692836E-3</v>
      </c>
      <c r="K230" s="95">
        <f t="shared" si="31"/>
        <v>-4.3247799985692836E-3</v>
      </c>
      <c r="O230" s="95">
        <f t="shared" ca="1" si="29"/>
        <v>-3.5942756686813708E-3</v>
      </c>
      <c r="Q230" s="96">
        <f t="shared" si="30"/>
        <v>44362.153599999998</v>
      </c>
    </row>
    <row r="231" spans="1:17" s="95" customFormat="1" ht="12" customHeight="1" x14ac:dyDescent="0.2">
      <c r="A231" s="85" t="s">
        <v>706</v>
      </c>
      <c r="B231" s="86" t="s">
        <v>72</v>
      </c>
      <c r="C231" s="87">
        <v>59420.633800000003</v>
      </c>
      <c r="D231" s="87">
        <v>4.0000000000000002E-4</v>
      </c>
      <c r="E231" s="94">
        <f t="shared" si="27"/>
        <v>10675.998143710985</v>
      </c>
      <c r="F231" s="95">
        <f t="shared" si="28"/>
        <v>10676</v>
      </c>
      <c r="G231" s="95">
        <f t="shared" si="25"/>
        <v>-3.3733199888956733E-3</v>
      </c>
      <c r="K231" s="95">
        <f t="shared" si="31"/>
        <v>-3.3733199888956733E-3</v>
      </c>
      <c r="O231" s="95">
        <f t="shared" ca="1" si="29"/>
        <v>-3.6147178337358277E-3</v>
      </c>
      <c r="Q231" s="96">
        <f t="shared" si="30"/>
        <v>44402.133800000003</v>
      </c>
    </row>
    <row r="232" spans="1:17" s="95" customFormat="1" ht="12" customHeight="1" x14ac:dyDescent="0.2">
      <c r="A232" s="92" t="s">
        <v>708</v>
      </c>
      <c r="B232" s="93" t="s">
        <v>72</v>
      </c>
      <c r="C232" s="90">
        <v>59800.436399999999</v>
      </c>
      <c r="D232" s="91">
        <v>1E-4</v>
      </c>
      <c r="E232" s="94">
        <f t="shared" ref="E232" si="32">+(C232-C$7)/C$8</f>
        <v>10884.998000014935</v>
      </c>
      <c r="F232" s="95">
        <f t="shared" si="28"/>
        <v>10885</v>
      </c>
      <c r="G232" s="95">
        <f t="shared" ref="G232" si="33">+C232-(C$7+F232*C$8)</f>
        <v>-3.6344500040286221E-3</v>
      </c>
      <c r="K232" s="95">
        <f t="shared" ref="K232" si="34">G232</f>
        <v>-3.6344500040286221E-3</v>
      </c>
      <c r="O232" s="95">
        <f t="shared" ref="O232" ca="1" si="35">+C$11+C$12*$F232</f>
        <v>-3.8089184017531573E-3</v>
      </c>
      <c r="Q232" s="96">
        <f t="shared" ref="Q232" si="36">+C232-15018.5</f>
        <v>44781.936399999999</v>
      </c>
    </row>
    <row r="233" spans="1:17" s="95" customFormat="1" ht="12" customHeight="1" x14ac:dyDescent="0.2">
      <c r="A233" s="94"/>
      <c r="B233" s="97"/>
      <c r="C233" s="94"/>
      <c r="D233" s="98"/>
      <c r="E233" s="94"/>
    </row>
    <row r="234" spans="1:17" s="95" customFormat="1" ht="12" customHeight="1" x14ac:dyDescent="0.2">
      <c r="A234" s="94"/>
      <c r="B234" s="97"/>
      <c r="C234" s="94"/>
      <c r="D234" s="98"/>
      <c r="E234" s="94"/>
    </row>
    <row r="235" spans="1:17" s="95" customFormat="1" ht="12" customHeight="1" x14ac:dyDescent="0.2">
      <c r="A235" s="94"/>
      <c r="B235" s="97"/>
      <c r="C235" s="94"/>
      <c r="D235" s="98"/>
      <c r="E235" s="94"/>
    </row>
    <row r="236" spans="1:17" s="95" customFormat="1" ht="12" customHeight="1" x14ac:dyDescent="0.2">
      <c r="A236" s="94"/>
      <c r="B236" s="97"/>
      <c r="C236" s="94"/>
      <c r="D236" s="98"/>
      <c r="E236" s="94"/>
    </row>
    <row r="237" spans="1:17" s="95" customFormat="1" ht="12" customHeight="1" x14ac:dyDescent="0.2">
      <c r="A237" s="94"/>
      <c r="B237" s="97"/>
      <c r="C237" s="94"/>
      <c r="D237" s="98"/>
      <c r="E237" s="94"/>
    </row>
    <row r="238" spans="1:17" s="95" customFormat="1" ht="12" customHeight="1" x14ac:dyDescent="0.2">
      <c r="A238" s="94"/>
      <c r="B238" s="97"/>
      <c r="C238" s="94"/>
      <c r="D238" s="98"/>
      <c r="E238" s="94"/>
    </row>
    <row r="239" spans="1:17" s="95" customFormat="1" ht="12" customHeight="1" x14ac:dyDescent="0.2">
      <c r="A239" s="94"/>
      <c r="B239" s="97"/>
      <c r="C239" s="94"/>
      <c r="D239" s="98"/>
      <c r="E239" s="94"/>
    </row>
    <row r="240" spans="1:17" s="95" customFormat="1" ht="12" customHeight="1" x14ac:dyDescent="0.2">
      <c r="A240" s="94"/>
      <c r="B240" s="97"/>
      <c r="C240" s="94"/>
      <c r="D240" s="98"/>
      <c r="E240" s="94"/>
    </row>
    <row r="241" spans="1:5" x14ac:dyDescent="0.2">
      <c r="A241" s="11"/>
      <c r="B241" s="27"/>
      <c r="C241" s="11"/>
      <c r="D241" s="35"/>
      <c r="E241" s="11"/>
    </row>
    <row r="242" spans="1:5" x14ac:dyDescent="0.2">
      <c r="A242" s="11"/>
      <c r="B242" s="27"/>
      <c r="C242" s="11"/>
      <c r="D242" s="35"/>
      <c r="E242" s="11"/>
    </row>
    <row r="243" spans="1:5" x14ac:dyDescent="0.2">
      <c r="A243" s="11"/>
      <c r="B243" s="27"/>
      <c r="C243" s="11"/>
      <c r="D243" s="35"/>
      <c r="E243" s="11"/>
    </row>
    <row r="244" spans="1:5" x14ac:dyDescent="0.2">
      <c r="A244" s="11"/>
      <c r="B244" s="27"/>
      <c r="C244" s="11"/>
      <c r="D244" s="35"/>
      <c r="E244" s="11"/>
    </row>
    <row r="245" spans="1:5" x14ac:dyDescent="0.2">
      <c r="A245" s="11"/>
      <c r="B245" s="27"/>
      <c r="C245" s="11"/>
      <c r="D245" s="35"/>
      <c r="E245" s="11"/>
    </row>
    <row r="246" spans="1:5" x14ac:dyDescent="0.2">
      <c r="A246" s="11"/>
      <c r="B246" s="27"/>
      <c r="C246" s="11"/>
      <c r="D246" s="35"/>
      <c r="E246" s="11"/>
    </row>
    <row r="247" spans="1:5" x14ac:dyDescent="0.2">
      <c r="A247" s="11"/>
      <c r="B247" s="27"/>
      <c r="C247" s="11"/>
      <c r="D247" s="35"/>
      <c r="E247" s="11"/>
    </row>
    <row r="248" spans="1:5" x14ac:dyDescent="0.2">
      <c r="A248" s="11"/>
      <c r="B248" s="27"/>
      <c r="C248" s="11"/>
      <c r="D248" s="35"/>
      <c r="E248" s="11"/>
    </row>
    <row r="249" spans="1:5" x14ac:dyDescent="0.2">
      <c r="A249" s="11"/>
      <c r="B249" s="27"/>
      <c r="C249" s="11"/>
      <c r="D249" s="35"/>
      <c r="E249" s="11"/>
    </row>
    <row r="250" spans="1:5" x14ac:dyDescent="0.2">
      <c r="A250" s="11"/>
      <c r="B250" s="27"/>
      <c r="C250" s="11"/>
      <c r="D250" s="35"/>
      <c r="E250" s="11"/>
    </row>
    <row r="251" spans="1:5" x14ac:dyDescent="0.2">
      <c r="A251" s="11"/>
      <c r="B251" s="27"/>
      <c r="C251" s="11"/>
      <c r="D251" s="35"/>
      <c r="E251" s="11"/>
    </row>
    <row r="252" spans="1:5" x14ac:dyDescent="0.2">
      <c r="A252" s="11"/>
      <c r="B252" s="27"/>
      <c r="C252" s="11"/>
      <c r="D252" s="35"/>
      <c r="E252" s="11"/>
    </row>
    <row r="253" spans="1:5" x14ac:dyDescent="0.2">
      <c r="A253" s="11"/>
      <c r="B253" s="27"/>
      <c r="C253" s="11"/>
      <c r="D253" s="35"/>
      <c r="E253" s="11"/>
    </row>
    <row r="254" spans="1:5" x14ac:dyDescent="0.2">
      <c r="A254" s="11"/>
      <c r="B254" s="27"/>
      <c r="C254" s="11"/>
      <c r="D254" s="35"/>
      <c r="E254" s="11"/>
    </row>
    <row r="255" spans="1:5" x14ac:dyDescent="0.2">
      <c r="A255" s="11"/>
      <c r="B255" s="27"/>
      <c r="C255" s="11"/>
      <c r="D255" s="35"/>
      <c r="E255" s="11"/>
    </row>
    <row r="256" spans="1:5" x14ac:dyDescent="0.2">
      <c r="A256" s="11"/>
      <c r="B256" s="27"/>
      <c r="C256" s="11"/>
      <c r="D256" s="35"/>
      <c r="E256" s="11"/>
    </row>
    <row r="257" spans="1:5" x14ac:dyDescent="0.2">
      <c r="A257" s="11"/>
      <c r="B257" s="27"/>
      <c r="C257" s="11"/>
      <c r="D257" s="35"/>
      <c r="E257" s="11"/>
    </row>
    <row r="258" spans="1:5" x14ac:dyDescent="0.2">
      <c r="A258" s="11"/>
      <c r="B258" s="27"/>
      <c r="C258" s="11"/>
      <c r="D258" s="35"/>
      <c r="E258" s="11"/>
    </row>
    <row r="259" spans="1:5" x14ac:dyDescent="0.2">
      <c r="A259" s="11"/>
      <c r="B259" s="27"/>
      <c r="C259" s="11"/>
      <c r="D259" s="35"/>
      <c r="E259" s="11"/>
    </row>
    <row r="260" spans="1:5" x14ac:dyDescent="0.2">
      <c r="A260" s="11"/>
      <c r="B260" s="27"/>
      <c r="C260" s="11"/>
      <c r="D260" s="35"/>
      <c r="E260" s="11"/>
    </row>
    <row r="261" spans="1:5" x14ac:dyDescent="0.2">
      <c r="A261" s="11"/>
      <c r="B261" s="27"/>
      <c r="C261" s="11"/>
      <c r="D261" s="35"/>
      <c r="E261" s="11"/>
    </row>
    <row r="262" spans="1:5" x14ac:dyDescent="0.2">
      <c r="A262" s="11"/>
      <c r="B262" s="27"/>
      <c r="C262" s="11"/>
      <c r="D262" s="35"/>
      <c r="E262" s="11"/>
    </row>
    <row r="263" spans="1:5" x14ac:dyDescent="0.2">
      <c r="A263" s="11"/>
      <c r="B263" s="27"/>
      <c r="C263" s="11"/>
      <c r="D263" s="35"/>
      <c r="E263" s="11"/>
    </row>
    <row r="264" spans="1:5" x14ac:dyDescent="0.2">
      <c r="A264" s="11"/>
      <c r="B264" s="27"/>
      <c r="C264" s="11"/>
      <c r="D264" s="35"/>
      <c r="E264" s="11"/>
    </row>
    <row r="265" spans="1:5" x14ac:dyDescent="0.2">
      <c r="A265" s="11"/>
      <c r="B265" s="27"/>
      <c r="C265" s="11"/>
      <c r="D265" s="35"/>
      <c r="E265" s="11"/>
    </row>
    <row r="266" spans="1:5" x14ac:dyDescent="0.2">
      <c r="A266" s="11"/>
      <c r="B266" s="27"/>
      <c r="C266" s="11"/>
      <c r="D266" s="35"/>
      <c r="E266" s="11"/>
    </row>
    <row r="267" spans="1:5" x14ac:dyDescent="0.2">
      <c r="A267" s="11"/>
      <c r="B267" s="27"/>
      <c r="C267" s="11"/>
      <c r="D267" s="35"/>
      <c r="E267" s="11"/>
    </row>
    <row r="268" spans="1:5" x14ac:dyDescent="0.2">
      <c r="A268" s="11"/>
      <c r="B268" s="27"/>
      <c r="C268" s="11"/>
      <c r="D268" s="35"/>
      <c r="E268" s="11"/>
    </row>
    <row r="269" spans="1:5" x14ac:dyDescent="0.2">
      <c r="A269" s="11"/>
      <c r="B269" s="27"/>
      <c r="C269" s="11"/>
      <c r="D269" s="35"/>
      <c r="E269" s="11"/>
    </row>
    <row r="270" spans="1:5" x14ac:dyDescent="0.2">
      <c r="A270" s="11"/>
      <c r="B270" s="27"/>
      <c r="C270" s="11"/>
      <c r="D270" s="35"/>
      <c r="E270" s="11"/>
    </row>
    <row r="271" spans="1:5" x14ac:dyDescent="0.2">
      <c r="A271" s="11"/>
      <c r="B271" s="27"/>
      <c r="C271" s="11"/>
      <c r="D271" s="35"/>
      <c r="E271" s="11"/>
    </row>
    <row r="272" spans="1:5" x14ac:dyDescent="0.2">
      <c r="A272" s="11"/>
      <c r="B272" s="27"/>
      <c r="C272" s="11"/>
      <c r="D272" s="35"/>
      <c r="E272" s="11"/>
    </row>
    <row r="273" spans="1:5" x14ac:dyDescent="0.2">
      <c r="A273" s="11"/>
      <c r="B273" s="27"/>
      <c r="C273" s="11"/>
      <c r="D273" s="35"/>
      <c r="E273" s="11"/>
    </row>
    <row r="274" spans="1:5" x14ac:dyDescent="0.2">
      <c r="A274" s="11"/>
      <c r="B274" s="27"/>
      <c r="C274" s="11"/>
      <c r="D274" s="35"/>
      <c r="E274" s="11"/>
    </row>
    <row r="275" spans="1:5" x14ac:dyDescent="0.2">
      <c r="A275" s="11"/>
      <c r="B275" s="27"/>
      <c r="C275" s="11"/>
      <c r="D275" s="35"/>
      <c r="E275" s="11"/>
    </row>
    <row r="276" spans="1:5" x14ac:dyDescent="0.2">
      <c r="A276" s="11"/>
      <c r="B276" s="27"/>
      <c r="C276" s="11"/>
      <c r="D276" s="35"/>
      <c r="E276" s="11"/>
    </row>
    <row r="277" spans="1:5" x14ac:dyDescent="0.2">
      <c r="A277" s="11"/>
      <c r="B277" s="27"/>
      <c r="C277" s="11"/>
      <c r="D277" s="35"/>
      <c r="E277" s="11"/>
    </row>
    <row r="278" spans="1:5" x14ac:dyDescent="0.2">
      <c r="A278" s="11"/>
      <c r="B278" s="27"/>
      <c r="C278" s="11"/>
      <c r="D278" s="35"/>
      <c r="E278" s="11"/>
    </row>
    <row r="279" spans="1:5" x14ac:dyDescent="0.2">
      <c r="A279" s="11"/>
      <c r="B279" s="27"/>
      <c r="C279" s="11"/>
      <c r="D279" s="35"/>
      <c r="E279" s="11"/>
    </row>
    <row r="280" spans="1:5" x14ac:dyDescent="0.2">
      <c r="A280" s="11"/>
      <c r="B280" s="27"/>
      <c r="C280" s="11"/>
      <c r="D280" s="35"/>
      <c r="E280" s="11"/>
    </row>
    <row r="281" spans="1:5" x14ac:dyDescent="0.2">
      <c r="A281" s="11"/>
      <c r="B281" s="27"/>
      <c r="C281" s="11"/>
      <c r="D281" s="35"/>
      <c r="E281" s="11"/>
    </row>
    <row r="282" spans="1:5" x14ac:dyDescent="0.2">
      <c r="A282" s="11"/>
      <c r="B282" s="27"/>
      <c r="C282" s="11"/>
      <c r="D282" s="35"/>
      <c r="E282" s="11"/>
    </row>
    <row r="283" spans="1:5" x14ac:dyDescent="0.2">
      <c r="A283" s="11"/>
      <c r="B283" s="27"/>
      <c r="C283" s="11"/>
      <c r="D283" s="35"/>
      <c r="E283" s="11"/>
    </row>
    <row r="284" spans="1:5" x14ac:dyDescent="0.2">
      <c r="A284" s="11"/>
      <c r="B284" s="27"/>
      <c r="C284" s="11"/>
      <c r="D284" s="35"/>
      <c r="E284" s="11"/>
    </row>
    <row r="285" spans="1:5" x14ac:dyDescent="0.2">
      <c r="A285" s="11"/>
      <c r="B285" s="27"/>
      <c r="C285" s="11"/>
      <c r="D285" s="35"/>
      <c r="E285" s="11"/>
    </row>
    <row r="286" spans="1:5" x14ac:dyDescent="0.2">
      <c r="A286" s="11"/>
      <c r="B286" s="27"/>
      <c r="C286" s="11"/>
      <c r="D286" s="35"/>
      <c r="E286" s="11"/>
    </row>
    <row r="287" spans="1:5" x14ac:dyDescent="0.2">
      <c r="A287" s="11"/>
      <c r="B287" s="27"/>
      <c r="C287" s="11"/>
      <c r="D287" s="35"/>
      <c r="E287" s="11"/>
    </row>
    <row r="288" spans="1:5" x14ac:dyDescent="0.2">
      <c r="A288" s="11"/>
      <c r="B288" s="27"/>
      <c r="C288" s="11"/>
      <c r="D288" s="35"/>
      <c r="E288" s="11"/>
    </row>
    <row r="289" spans="1:5" x14ac:dyDescent="0.2">
      <c r="A289" s="11"/>
      <c r="B289" s="27"/>
      <c r="C289" s="11"/>
      <c r="D289" s="35"/>
      <c r="E289" s="11"/>
    </row>
    <row r="290" spans="1:5" x14ac:dyDescent="0.2">
      <c r="A290" s="11"/>
      <c r="B290" s="27"/>
      <c r="C290" s="11"/>
      <c r="D290" s="35"/>
      <c r="E290" s="11"/>
    </row>
    <row r="291" spans="1:5" x14ac:dyDescent="0.2">
      <c r="A291" s="11"/>
      <c r="B291" s="27"/>
      <c r="C291" s="11"/>
      <c r="D291" s="35"/>
      <c r="E291" s="11"/>
    </row>
    <row r="292" spans="1:5" x14ac:dyDescent="0.2">
      <c r="A292" s="11"/>
      <c r="B292" s="27"/>
      <c r="C292" s="11"/>
      <c r="D292" s="35"/>
      <c r="E292" s="11"/>
    </row>
    <row r="293" spans="1:5" x14ac:dyDescent="0.2">
      <c r="A293" s="11"/>
      <c r="B293" s="27"/>
      <c r="C293" s="11"/>
      <c r="D293" s="35"/>
      <c r="E293" s="11"/>
    </row>
    <row r="294" spans="1:5" x14ac:dyDescent="0.2">
      <c r="A294" s="11"/>
      <c r="B294" s="27"/>
      <c r="C294" s="11"/>
      <c r="D294" s="35"/>
      <c r="E294" s="11"/>
    </row>
    <row r="295" spans="1:5" x14ac:dyDescent="0.2">
      <c r="A295" s="11"/>
      <c r="B295" s="27"/>
      <c r="C295" s="11"/>
      <c r="D295" s="35"/>
      <c r="E295" s="11"/>
    </row>
    <row r="296" spans="1:5" x14ac:dyDescent="0.2">
      <c r="A296" s="11"/>
      <c r="B296" s="27"/>
      <c r="C296" s="11"/>
      <c r="D296" s="35"/>
      <c r="E296" s="11"/>
    </row>
    <row r="297" spans="1:5" x14ac:dyDescent="0.2">
      <c r="A297" s="11"/>
      <c r="B297" s="27"/>
      <c r="C297" s="11"/>
      <c r="D297" s="35"/>
      <c r="E297" s="11"/>
    </row>
    <row r="298" spans="1:5" x14ac:dyDescent="0.2">
      <c r="A298" s="11"/>
      <c r="B298" s="27"/>
      <c r="C298" s="11"/>
      <c r="D298" s="35"/>
      <c r="E298" s="11"/>
    </row>
    <row r="299" spans="1:5" x14ac:dyDescent="0.2">
      <c r="A299" s="11"/>
      <c r="B299" s="27"/>
      <c r="C299" s="11"/>
      <c r="D299" s="35"/>
      <c r="E299" s="11"/>
    </row>
    <row r="300" spans="1:5" x14ac:dyDescent="0.2">
      <c r="A300" s="11"/>
      <c r="B300" s="27"/>
      <c r="C300" s="11"/>
      <c r="D300" s="35"/>
      <c r="E300" s="11"/>
    </row>
    <row r="301" spans="1:5" x14ac:dyDescent="0.2">
      <c r="A301" s="11"/>
      <c r="B301" s="27"/>
      <c r="C301" s="11"/>
      <c r="D301" s="35"/>
      <c r="E301" s="11"/>
    </row>
    <row r="302" spans="1:5" x14ac:dyDescent="0.2">
      <c r="A302" s="11"/>
      <c r="B302" s="27"/>
      <c r="C302" s="11"/>
      <c r="D302" s="35"/>
      <c r="E302" s="11"/>
    </row>
    <row r="303" spans="1:5" x14ac:dyDescent="0.2">
      <c r="A303" s="11"/>
      <c r="B303" s="27"/>
      <c r="C303" s="11"/>
      <c r="D303" s="35"/>
      <c r="E303" s="11"/>
    </row>
    <row r="304" spans="1:5" x14ac:dyDescent="0.2">
      <c r="A304" s="11"/>
      <c r="B304" s="27"/>
      <c r="C304" s="11"/>
      <c r="D304" s="35"/>
      <c r="E304" s="11"/>
    </row>
    <row r="305" spans="1:5" x14ac:dyDescent="0.2">
      <c r="A305" s="11"/>
      <c r="B305" s="27"/>
      <c r="C305" s="11"/>
      <c r="D305" s="35"/>
      <c r="E305" s="11"/>
    </row>
    <row r="306" spans="1:5" x14ac:dyDescent="0.2">
      <c r="A306" s="11"/>
      <c r="B306" s="27"/>
      <c r="C306" s="11"/>
      <c r="D306" s="35"/>
      <c r="E306" s="11"/>
    </row>
    <row r="307" spans="1:5" x14ac:dyDescent="0.2">
      <c r="A307" s="11"/>
      <c r="B307" s="27"/>
      <c r="C307" s="11"/>
      <c r="D307" s="35"/>
      <c r="E307" s="11"/>
    </row>
    <row r="308" spans="1:5" x14ac:dyDescent="0.2">
      <c r="A308" s="11"/>
      <c r="B308" s="27"/>
      <c r="C308" s="11"/>
      <c r="D308" s="35"/>
      <c r="E308" s="11"/>
    </row>
    <row r="309" spans="1:5" x14ac:dyDescent="0.2">
      <c r="A309" s="11"/>
      <c r="B309" s="27"/>
      <c r="C309" s="11"/>
      <c r="D309" s="35"/>
      <c r="E309" s="11"/>
    </row>
    <row r="310" spans="1:5" x14ac:dyDescent="0.2">
      <c r="A310" s="11"/>
      <c r="B310" s="27"/>
      <c r="C310" s="11"/>
      <c r="D310" s="35"/>
      <c r="E310" s="11"/>
    </row>
    <row r="311" spans="1:5" x14ac:dyDescent="0.2">
      <c r="A311" s="11"/>
      <c r="B311" s="27"/>
      <c r="C311" s="11"/>
      <c r="D311" s="35"/>
      <c r="E311" s="11"/>
    </row>
    <row r="312" spans="1:5" x14ac:dyDescent="0.2">
      <c r="A312" s="11"/>
      <c r="B312" s="27"/>
      <c r="C312" s="11"/>
      <c r="D312" s="35"/>
      <c r="E312" s="11"/>
    </row>
    <row r="313" spans="1:5" x14ac:dyDescent="0.2">
      <c r="A313" s="11"/>
      <c r="B313" s="27"/>
      <c r="C313" s="11"/>
      <c r="D313" s="35"/>
      <c r="E313" s="11"/>
    </row>
    <row r="314" spans="1:5" x14ac:dyDescent="0.2">
      <c r="A314" s="11"/>
      <c r="B314" s="27"/>
      <c r="C314" s="11"/>
      <c r="D314" s="35"/>
      <c r="E314" s="11"/>
    </row>
    <row r="315" spans="1:5" x14ac:dyDescent="0.2">
      <c r="A315" s="11"/>
      <c r="B315" s="27"/>
      <c r="C315" s="11"/>
      <c r="D315" s="35"/>
      <c r="E315" s="11"/>
    </row>
    <row r="316" spans="1:5" x14ac:dyDescent="0.2">
      <c r="A316" s="11"/>
      <c r="B316" s="27"/>
      <c r="C316" s="11"/>
      <c r="D316" s="35"/>
      <c r="E316" s="11"/>
    </row>
    <row r="317" spans="1:5" x14ac:dyDescent="0.2">
      <c r="A317" s="11"/>
      <c r="B317" s="27"/>
      <c r="C317" s="11"/>
      <c r="D317" s="35"/>
      <c r="E317" s="11"/>
    </row>
    <row r="318" spans="1:5" x14ac:dyDescent="0.2">
      <c r="A318" s="11"/>
      <c r="B318" s="27"/>
      <c r="C318" s="11"/>
      <c r="D318" s="35"/>
      <c r="E318" s="11"/>
    </row>
    <row r="319" spans="1:5" x14ac:dyDescent="0.2">
      <c r="A319" s="11"/>
      <c r="B319" s="27"/>
      <c r="C319" s="11"/>
      <c r="D319" s="35"/>
      <c r="E319" s="11"/>
    </row>
    <row r="320" spans="1:5" x14ac:dyDescent="0.2">
      <c r="A320" s="11"/>
      <c r="B320" s="27"/>
      <c r="C320" s="11"/>
      <c r="D320" s="35"/>
      <c r="E320" s="11"/>
    </row>
    <row r="321" spans="1:5" x14ac:dyDescent="0.2">
      <c r="A321" s="11"/>
      <c r="B321" s="27"/>
      <c r="C321" s="11"/>
      <c r="D321" s="35"/>
      <c r="E321" s="11"/>
    </row>
    <row r="322" spans="1:5" x14ac:dyDescent="0.2">
      <c r="A322" s="11"/>
      <c r="B322" s="27"/>
      <c r="C322" s="11"/>
      <c r="D322" s="35"/>
      <c r="E322" s="11"/>
    </row>
    <row r="323" spans="1:5" x14ac:dyDescent="0.2">
      <c r="A323" s="11"/>
      <c r="B323" s="27"/>
      <c r="C323" s="11"/>
      <c r="D323" s="35"/>
      <c r="E323" s="11"/>
    </row>
    <row r="324" spans="1:5" x14ac:dyDescent="0.2">
      <c r="A324" s="11"/>
      <c r="B324" s="27"/>
      <c r="C324" s="11"/>
      <c r="D324" s="35"/>
      <c r="E324" s="11"/>
    </row>
    <row r="325" spans="1:5" x14ac:dyDescent="0.2">
      <c r="A325" s="11"/>
      <c r="B325" s="27"/>
      <c r="C325" s="11"/>
      <c r="D325" s="35"/>
      <c r="E325" s="11"/>
    </row>
    <row r="326" spans="1:5" x14ac:dyDescent="0.2">
      <c r="A326" s="11"/>
      <c r="B326" s="27"/>
      <c r="C326" s="11"/>
      <c r="D326" s="35"/>
      <c r="E326" s="11"/>
    </row>
    <row r="327" spans="1:5" x14ac:dyDescent="0.2">
      <c r="A327" s="11"/>
      <c r="B327" s="27"/>
      <c r="C327" s="11"/>
      <c r="D327" s="35"/>
      <c r="E327" s="11"/>
    </row>
    <row r="328" spans="1:5" x14ac:dyDescent="0.2">
      <c r="A328" s="11"/>
      <c r="B328" s="27"/>
      <c r="C328" s="11"/>
      <c r="D328" s="35"/>
      <c r="E328" s="11"/>
    </row>
    <row r="329" spans="1:5" x14ac:dyDescent="0.2">
      <c r="A329" s="11"/>
      <c r="B329" s="27"/>
      <c r="C329" s="11"/>
      <c r="D329" s="35"/>
      <c r="E329" s="11"/>
    </row>
    <row r="330" spans="1:5" x14ac:dyDescent="0.2">
      <c r="A330" s="11"/>
      <c r="B330" s="27"/>
      <c r="C330" s="11"/>
      <c r="D330" s="35"/>
      <c r="E330" s="11"/>
    </row>
    <row r="331" spans="1:5" x14ac:dyDescent="0.2">
      <c r="A331" s="11"/>
      <c r="B331" s="27"/>
      <c r="C331" s="11"/>
      <c r="D331" s="35"/>
      <c r="E331" s="11"/>
    </row>
    <row r="332" spans="1:5" x14ac:dyDescent="0.2">
      <c r="A332" s="11"/>
      <c r="B332" s="27"/>
      <c r="C332" s="11"/>
      <c r="D332" s="35"/>
      <c r="E332" s="11"/>
    </row>
    <row r="333" spans="1:5" x14ac:dyDescent="0.2">
      <c r="A333" s="11"/>
      <c r="B333" s="27"/>
      <c r="C333" s="11"/>
      <c r="D333" s="35"/>
      <c r="E333" s="11"/>
    </row>
    <row r="334" spans="1:5" x14ac:dyDescent="0.2">
      <c r="A334" s="11"/>
      <c r="B334" s="27"/>
      <c r="C334" s="11"/>
      <c r="D334" s="35"/>
      <c r="E334" s="11"/>
    </row>
    <row r="335" spans="1:5" x14ac:dyDescent="0.2">
      <c r="A335" s="11"/>
      <c r="B335" s="27"/>
      <c r="C335" s="11"/>
      <c r="D335" s="35"/>
      <c r="E335" s="11"/>
    </row>
    <row r="336" spans="1:5" x14ac:dyDescent="0.2">
      <c r="A336" s="11"/>
      <c r="B336" s="27"/>
      <c r="C336" s="11"/>
      <c r="D336" s="35"/>
      <c r="E336" s="11"/>
    </row>
    <row r="337" spans="1:5" x14ac:dyDescent="0.2">
      <c r="A337" s="11"/>
      <c r="B337" s="27"/>
      <c r="C337" s="11"/>
      <c r="D337" s="35"/>
      <c r="E337" s="11"/>
    </row>
    <row r="338" spans="1:5" x14ac:dyDescent="0.2">
      <c r="A338" s="11"/>
      <c r="B338" s="27"/>
      <c r="C338" s="11"/>
      <c r="D338" s="35"/>
      <c r="E338" s="11"/>
    </row>
    <row r="339" spans="1:5" x14ac:dyDescent="0.2">
      <c r="A339" s="11"/>
      <c r="B339" s="27"/>
      <c r="C339" s="11"/>
      <c r="D339" s="35"/>
      <c r="E339" s="11"/>
    </row>
    <row r="340" spans="1:5" x14ac:dyDescent="0.2">
      <c r="A340" s="11"/>
      <c r="B340" s="27"/>
      <c r="C340" s="11"/>
      <c r="D340" s="35"/>
      <c r="E340" s="11"/>
    </row>
    <row r="341" spans="1:5" x14ac:dyDescent="0.2">
      <c r="A341" s="11"/>
      <c r="B341" s="27"/>
      <c r="C341" s="11"/>
      <c r="D341" s="35"/>
      <c r="E341" s="11"/>
    </row>
    <row r="342" spans="1:5" x14ac:dyDescent="0.2">
      <c r="A342" s="11"/>
      <c r="B342" s="27"/>
      <c r="C342" s="11"/>
      <c r="D342" s="35"/>
      <c r="E342" s="11"/>
    </row>
    <row r="343" spans="1:5" x14ac:dyDescent="0.2">
      <c r="A343" s="11"/>
      <c r="B343" s="27"/>
      <c r="C343" s="11"/>
      <c r="D343" s="35"/>
      <c r="E343" s="11"/>
    </row>
    <row r="344" spans="1:5" x14ac:dyDescent="0.2">
      <c r="A344" s="11"/>
      <c r="B344" s="27"/>
      <c r="C344" s="11"/>
      <c r="D344" s="35"/>
      <c r="E344" s="11"/>
    </row>
    <row r="345" spans="1:5" x14ac:dyDescent="0.2">
      <c r="A345" s="11"/>
      <c r="B345" s="27"/>
      <c r="C345" s="11"/>
      <c r="D345" s="35"/>
      <c r="E345" s="11"/>
    </row>
    <row r="346" spans="1:5" x14ac:dyDescent="0.2">
      <c r="A346" s="11"/>
      <c r="B346" s="27"/>
      <c r="C346" s="11"/>
      <c r="D346" s="35"/>
      <c r="E346" s="11"/>
    </row>
    <row r="347" spans="1:5" x14ac:dyDescent="0.2">
      <c r="A347" s="11"/>
      <c r="B347" s="27"/>
      <c r="C347" s="11"/>
      <c r="D347" s="35"/>
      <c r="E347" s="11"/>
    </row>
    <row r="348" spans="1:5" x14ac:dyDescent="0.2">
      <c r="A348" s="11"/>
      <c r="B348" s="27"/>
      <c r="C348" s="11"/>
      <c r="D348" s="35"/>
      <c r="E348" s="11"/>
    </row>
    <row r="349" spans="1:5" x14ac:dyDescent="0.2">
      <c r="A349" s="11"/>
      <c r="B349" s="27"/>
      <c r="C349" s="11"/>
      <c r="D349" s="35"/>
      <c r="E349" s="11"/>
    </row>
    <row r="350" spans="1:5" x14ac:dyDescent="0.2">
      <c r="A350" s="11"/>
      <c r="B350" s="27"/>
      <c r="C350" s="11"/>
      <c r="D350" s="35"/>
      <c r="E350" s="11"/>
    </row>
    <row r="351" spans="1:5" x14ac:dyDescent="0.2">
      <c r="A351" s="11"/>
      <c r="B351" s="27"/>
      <c r="C351" s="11"/>
      <c r="D351" s="35"/>
      <c r="E351" s="11"/>
    </row>
    <row r="352" spans="1:5" x14ac:dyDescent="0.2">
      <c r="A352" s="11"/>
      <c r="B352" s="27"/>
      <c r="C352" s="11"/>
      <c r="D352" s="35"/>
      <c r="E352" s="11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  <row r="5002" spans="4:4" x14ac:dyDescent="0.2">
      <c r="D5002" s="9"/>
    </row>
    <row r="5003" spans="4:4" x14ac:dyDescent="0.2">
      <c r="D5003" s="9"/>
    </row>
    <row r="5004" spans="4:4" x14ac:dyDescent="0.2">
      <c r="D5004" s="9"/>
    </row>
    <row r="5005" spans="4:4" x14ac:dyDescent="0.2">
      <c r="D5005" s="9"/>
    </row>
    <row r="5006" spans="4:4" x14ac:dyDescent="0.2">
      <c r="D5006" s="9"/>
    </row>
    <row r="5007" spans="4:4" x14ac:dyDescent="0.2">
      <c r="D5007" s="9"/>
    </row>
    <row r="5008" spans="4:4" x14ac:dyDescent="0.2">
      <c r="D5008" s="9"/>
    </row>
    <row r="5009" spans="4:4" x14ac:dyDescent="0.2">
      <c r="D5009" s="9"/>
    </row>
    <row r="5010" spans="4:4" x14ac:dyDescent="0.2">
      <c r="D5010" s="9"/>
    </row>
    <row r="5011" spans="4:4" x14ac:dyDescent="0.2">
      <c r="D5011" s="9"/>
    </row>
    <row r="5012" spans="4:4" x14ac:dyDescent="0.2">
      <c r="D5012" s="9"/>
    </row>
    <row r="5013" spans="4:4" x14ac:dyDescent="0.2">
      <c r="D5013" s="9"/>
    </row>
    <row r="5014" spans="4:4" x14ac:dyDescent="0.2">
      <c r="D5014" s="9"/>
    </row>
    <row r="5015" spans="4:4" x14ac:dyDescent="0.2">
      <c r="D5015" s="9"/>
    </row>
    <row r="5016" spans="4:4" x14ac:dyDescent="0.2">
      <c r="D5016" s="9"/>
    </row>
    <row r="5017" spans="4:4" x14ac:dyDescent="0.2">
      <c r="D5017" s="9"/>
    </row>
    <row r="5018" spans="4:4" x14ac:dyDescent="0.2">
      <c r="D5018" s="9"/>
    </row>
    <row r="5019" spans="4:4" x14ac:dyDescent="0.2">
      <c r="D5019" s="9"/>
    </row>
    <row r="5020" spans="4:4" x14ac:dyDescent="0.2">
      <c r="D5020" s="9"/>
    </row>
    <row r="5021" spans="4:4" x14ac:dyDescent="0.2">
      <c r="D5021" s="9"/>
    </row>
    <row r="5022" spans="4:4" x14ac:dyDescent="0.2">
      <c r="D5022" s="9"/>
    </row>
    <row r="5023" spans="4:4" x14ac:dyDescent="0.2">
      <c r="D5023" s="9"/>
    </row>
    <row r="5024" spans="4:4" x14ac:dyDescent="0.2">
      <c r="D5024" s="9"/>
    </row>
    <row r="5025" spans="4:4" x14ac:dyDescent="0.2">
      <c r="D5025" s="9"/>
    </row>
    <row r="5026" spans="4:4" x14ac:dyDescent="0.2">
      <c r="D5026" s="9"/>
    </row>
    <row r="5027" spans="4:4" x14ac:dyDescent="0.2">
      <c r="D5027" s="9"/>
    </row>
    <row r="5028" spans="4:4" x14ac:dyDescent="0.2">
      <c r="D5028" s="9"/>
    </row>
    <row r="5029" spans="4:4" x14ac:dyDescent="0.2">
      <c r="D5029" s="9"/>
    </row>
    <row r="5030" spans="4:4" x14ac:dyDescent="0.2">
      <c r="D5030" s="9"/>
    </row>
    <row r="5031" spans="4:4" x14ac:dyDescent="0.2">
      <c r="D5031" s="9"/>
    </row>
    <row r="5032" spans="4:4" x14ac:dyDescent="0.2">
      <c r="D5032" s="9"/>
    </row>
    <row r="5033" spans="4:4" x14ac:dyDescent="0.2">
      <c r="D5033" s="9"/>
    </row>
    <row r="5034" spans="4:4" x14ac:dyDescent="0.2">
      <c r="D5034" s="9"/>
    </row>
    <row r="5035" spans="4:4" x14ac:dyDescent="0.2">
      <c r="D5035" s="9"/>
    </row>
    <row r="5036" spans="4:4" x14ac:dyDescent="0.2">
      <c r="D5036" s="9"/>
    </row>
    <row r="5037" spans="4:4" x14ac:dyDescent="0.2">
      <c r="D5037" s="9"/>
    </row>
    <row r="5038" spans="4:4" x14ac:dyDescent="0.2">
      <c r="D5038" s="9"/>
    </row>
    <row r="5039" spans="4:4" x14ac:dyDescent="0.2">
      <c r="D5039" s="9"/>
    </row>
    <row r="5040" spans="4:4" x14ac:dyDescent="0.2">
      <c r="D5040" s="9"/>
    </row>
    <row r="5041" spans="4:4" x14ac:dyDescent="0.2">
      <c r="D5041" s="9"/>
    </row>
    <row r="5042" spans="4:4" x14ac:dyDescent="0.2">
      <c r="D5042" s="9"/>
    </row>
    <row r="5043" spans="4:4" x14ac:dyDescent="0.2">
      <c r="D5043" s="9"/>
    </row>
    <row r="5044" spans="4:4" x14ac:dyDescent="0.2">
      <c r="D5044" s="9"/>
    </row>
    <row r="5045" spans="4:4" x14ac:dyDescent="0.2">
      <c r="D5045" s="9"/>
    </row>
    <row r="5046" spans="4:4" x14ac:dyDescent="0.2">
      <c r="D5046" s="9"/>
    </row>
    <row r="5047" spans="4:4" x14ac:dyDescent="0.2">
      <c r="D5047" s="9"/>
    </row>
    <row r="5048" spans="4:4" x14ac:dyDescent="0.2">
      <c r="D5048" s="9"/>
    </row>
    <row r="5049" spans="4:4" x14ac:dyDescent="0.2">
      <c r="D5049" s="9"/>
    </row>
    <row r="5050" spans="4:4" x14ac:dyDescent="0.2">
      <c r="D5050" s="9"/>
    </row>
    <row r="5051" spans="4:4" x14ac:dyDescent="0.2">
      <c r="D5051" s="9"/>
    </row>
    <row r="5052" spans="4:4" x14ac:dyDescent="0.2">
      <c r="D5052" s="9"/>
    </row>
    <row r="5053" spans="4:4" x14ac:dyDescent="0.2">
      <c r="D5053" s="9"/>
    </row>
    <row r="5054" spans="4:4" x14ac:dyDescent="0.2">
      <c r="D5054" s="9"/>
    </row>
    <row r="5055" spans="4:4" x14ac:dyDescent="0.2">
      <c r="D5055" s="9"/>
    </row>
    <row r="5056" spans="4:4" x14ac:dyDescent="0.2">
      <c r="D5056" s="9"/>
    </row>
    <row r="5057" spans="4:4" x14ac:dyDescent="0.2">
      <c r="D5057" s="9"/>
    </row>
    <row r="5058" spans="4:4" x14ac:dyDescent="0.2">
      <c r="D5058" s="9"/>
    </row>
    <row r="5059" spans="4:4" x14ac:dyDescent="0.2">
      <c r="D5059" s="9"/>
    </row>
    <row r="5060" spans="4:4" x14ac:dyDescent="0.2">
      <c r="D5060" s="9"/>
    </row>
    <row r="5061" spans="4:4" x14ac:dyDescent="0.2">
      <c r="D5061" s="9"/>
    </row>
    <row r="5062" spans="4:4" x14ac:dyDescent="0.2">
      <c r="D5062" s="9"/>
    </row>
    <row r="5063" spans="4:4" x14ac:dyDescent="0.2">
      <c r="D5063" s="9"/>
    </row>
    <row r="5064" spans="4:4" x14ac:dyDescent="0.2">
      <c r="D5064" s="9"/>
    </row>
    <row r="5065" spans="4:4" x14ac:dyDescent="0.2">
      <c r="D5065" s="9"/>
    </row>
    <row r="5066" spans="4:4" x14ac:dyDescent="0.2">
      <c r="D5066" s="9"/>
    </row>
    <row r="5067" spans="4:4" x14ac:dyDescent="0.2">
      <c r="D5067" s="9"/>
    </row>
    <row r="5068" spans="4:4" x14ac:dyDescent="0.2">
      <c r="D5068" s="9"/>
    </row>
    <row r="5069" spans="4:4" x14ac:dyDescent="0.2">
      <c r="D5069" s="9"/>
    </row>
    <row r="5070" spans="4:4" x14ac:dyDescent="0.2">
      <c r="D5070" s="9"/>
    </row>
    <row r="5071" spans="4:4" x14ac:dyDescent="0.2">
      <c r="D5071" s="9"/>
    </row>
    <row r="5072" spans="4:4" x14ac:dyDescent="0.2">
      <c r="D5072" s="9"/>
    </row>
    <row r="5073" spans="4:4" x14ac:dyDescent="0.2">
      <c r="D5073" s="9"/>
    </row>
    <row r="5074" spans="4:4" x14ac:dyDescent="0.2">
      <c r="D5074" s="9"/>
    </row>
    <row r="5075" spans="4:4" x14ac:dyDescent="0.2">
      <c r="D5075" s="9"/>
    </row>
    <row r="5076" spans="4:4" x14ac:dyDescent="0.2">
      <c r="D5076" s="9"/>
    </row>
    <row r="5077" spans="4:4" x14ac:dyDescent="0.2">
      <c r="D5077" s="9"/>
    </row>
    <row r="5078" spans="4:4" x14ac:dyDescent="0.2">
      <c r="D5078" s="9"/>
    </row>
    <row r="5079" spans="4:4" x14ac:dyDescent="0.2">
      <c r="D5079" s="9"/>
    </row>
    <row r="5080" spans="4:4" x14ac:dyDescent="0.2">
      <c r="D5080" s="9"/>
    </row>
    <row r="5081" spans="4:4" x14ac:dyDescent="0.2">
      <c r="D5081" s="9"/>
    </row>
    <row r="5082" spans="4:4" x14ac:dyDescent="0.2">
      <c r="D5082" s="9"/>
    </row>
    <row r="5083" spans="4:4" x14ac:dyDescent="0.2">
      <c r="D5083" s="9"/>
    </row>
    <row r="5084" spans="4:4" x14ac:dyDescent="0.2">
      <c r="D5084" s="9"/>
    </row>
    <row r="5085" spans="4:4" x14ac:dyDescent="0.2">
      <c r="D5085" s="9"/>
    </row>
    <row r="5086" spans="4:4" x14ac:dyDescent="0.2">
      <c r="D5086" s="9"/>
    </row>
    <row r="5087" spans="4:4" x14ac:dyDescent="0.2">
      <c r="D5087" s="9"/>
    </row>
    <row r="5088" spans="4:4" x14ac:dyDescent="0.2">
      <c r="D5088" s="9"/>
    </row>
    <row r="5089" spans="4:4" x14ac:dyDescent="0.2">
      <c r="D5089" s="9"/>
    </row>
    <row r="5090" spans="4:4" x14ac:dyDescent="0.2">
      <c r="D5090" s="9"/>
    </row>
    <row r="5091" spans="4:4" x14ac:dyDescent="0.2">
      <c r="D5091" s="9"/>
    </row>
    <row r="5092" spans="4:4" x14ac:dyDescent="0.2">
      <c r="D5092" s="9"/>
    </row>
    <row r="5093" spans="4:4" x14ac:dyDescent="0.2">
      <c r="D5093" s="9"/>
    </row>
    <row r="5094" spans="4:4" x14ac:dyDescent="0.2">
      <c r="D5094" s="9"/>
    </row>
    <row r="5095" spans="4:4" x14ac:dyDescent="0.2">
      <c r="D5095" s="9"/>
    </row>
    <row r="5096" spans="4:4" x14ac:dyDescent="0.2">
      <c r="D5096" s="9"/>
    </row>
    <row r="5097" spans="4:4" x14ac:dyDescent="0.2">
      <c r="D5097" s="9"/>
    </row>
    <row r="5098" spans="4:4" x14ac:dyDescent="0.2">
      <c r="D5098" s="9"/>
    </row>
    <row r="5099" spans="4:4" x14ac:dyDescent="0.2">
      <c r="D5099" s="9"/>
    </row>
    <row r="5100" spans="4:4" x14ac:dyDescent="0.2">
      <c r="D5100" s="9"/>
    </row>
    <row r="5101" spans="4:4" x14ac:dyDescent="0.2">
      <c r="D5101" s="9"/>
    </row>
    <row r="5102" spans="4:4" x14ac:dyDescent="0.2">
      <c r="D5102" s="9"/>
    </row>
    <row r="5103" spans="4:4" x14ac:dyDescent="0.2">
      <c r="D5103" s="9"/>
    </row>
    <row r="5104" spans="4:4" x14ac:dyDescent="0.2">
      <c r="D5104" s="9"/>
    </row>
    <row r="5105" spans="4:4" x14ac:dyDescent="0.2">
      <c r="D5105" s="9"/>
    </row>
    <row r="5106" spans="4:4" x14ac:dyDescent="0.2">
      <c r="D5106" s="9"/>
    </row>
    <row r="5107" spans="4:4" x14ac:dyDescent="0.2">
      <c r="D5107" s="9"/>
    </row>
    <row r="5108" spans="4:4" x14ac:dyDescent="0.2">
      <c r="D5108" s="9"/>
    </row>
    <row r="5109" spans="4:4" x14ac:dyDescent="0.2">
      <c r="D5109" s="9"/>
    </row>
    <row r="5110" spans="4:4" x14ac:dyDescent="0.2">
      <c r="D5110" s="9"/>
    </row>
    <row r="5111" spans="4:4" x14ac:dyDescent="0.2">
      <c r="D5111" s="9"/>
    </row>
    <row r="5112" spans="4:4" x14ac:dyDescent="0.2">
      <c r="D5112" s="9"/>
    </row>
    <row r="5113" spans="4:4" x14ac:dyDescent="0.2">
      <c r="D5113" s="9"/>
    </row>
    <row r="5114" spans="4:4" x14ac:dyDescent="0.2">
      <c r="D5114" s="9"/>
    </row>
    <row r="5115" spans="4:4" x14ac:dyDescent="0.2">
      <c r="D5115" s="9"/>
    </row>
    <row r="5116" spans="4:4" x14ac:dyDescent="0.2">
      <c r="D5116" s="9"/>
    </row>
    <row r="5117" spans="4:4" x14ac:dyDescent="0.2">
      <c r="D5117" s="9"/>
    </row>
    <row r="5118" spans="4:4" x14ac:dyDescent="0.2">
      <c r="D5118" s="9"/>
    </row>
    <row r="5119" spans="4:4" x14ac:dyDescent="0.2">
      <c r="D5119" s="9"/>
    </row>
    <row r="5120" spans="4:4" x14ac:dyDescent="0.2">
      <c r="D5120" s="9"/>
    </row>
    <row r="5121" spans="4:4" x14ac:dyDescent="0.2">
      <c r="D5121" s="9"/>
    </row>
    <row r="5122" spans="4:4" x14ac:dyDescent="0.2">
      <c r="D5122" s="9"/>
    </row>
    <row r="5123" spans="4:4" x14ac:dyDescent="0.2">
      <c r="D5123" s="9"/>
    </row>
    <row r="5124" spans="4:4" x14ac:dyDescent="0.2">
      <c r="D5124" s="9"/>
    </row>
    <row r="5125" spans="4:4" x14ac:dyDescent="0.2">
      <c r="D5125" s="9"/>
    </row>
    <row r="5126" spans="4:4" x14ac:dyDescent="0.2">
      <c r="D5126" s="9"/>
    </row>
    <row r="5127" spans="4:4" x14ac:dyDescent="0.2">
      <c r="D5127" s="9"/>
    </row>
    <row r="5128" spans="4:4" x14ac:dyDescent="0.2">
      <c r="D5128" s="9"/>
    </row>
    <row r="5129" spans="4:4" x14ac:dyDescent="0.2">
      <c r="D5129" s="9"/>
    </row>
    <row r="5130" spans="4:4" x14ac:dyDescent="0.2">
      <c r="D5130" s="9"/>
    </row>
    <row r="5131" spans="4:4" x14ac:dyDescent="0.2">
      <c r="D5131" s="9"/>
    </row>
    <row r="5132" spans="4:4" x14ac:dyDescent="0.2">
      <c r="D5132" s="9"/>
    </row>
    <row r="5133" spans="4:4" x14ac:dyDescent="0.2">
      <c r="D5133" s="9"/>
    </row>
    <row r="5134" spans="4:4" x14ac:dyDescent="0.2">
      <c r="D5134" s="9"/>
    </row>
    <row r="5135" spans="4:4" x14ac:dyDescent="0.2">
      <c r="D5135" s="9"/>
    </row>
    <row r="5136" spans="4:4" x14ac:dyDescent="0.2">
      <c r="D5136" s="9"/>
    </row>
    <row r="5137" spans="4:4" x14ac:dyDescent="0.2">
      <c r="D5137" s="9"/>
    </row>
    <row r="5138" spans="4:4" x14ac:dyDescent="0.2">
      <c r="D5138" s="9"/>
    </row>
    <row r="5139" spans="4:4" x14ac:dyDescent="0.2">
      <c r="D5139" s="9"/>
    </row>
    <row r="5140" spans="4:4" x14ac:dyDescent="0.2">
      <c r="D5140" s="9"/>
    </row>
    <row r="5141" spans="4:4" x14ac:dyDescent="0.2">
      <c r="D5141" s="9"/>
    </row>
    <row r="5142" spans="4:4" x14ac:dyDescent="0.2">
      <c r="D5142" s="9"/>
    </row>
    <row r="5143" spans="4:4" x14ac:dyDescent="0.2">
      <c r="D5143" s="9"/>
    </row>
    <row r="5144" spans="4:4" x14ac:dyDescent="0.2">
      <c r="D5144" s="9"/>
    </row>
    <row r="5145" spans="4:4" x14ac:dyDescent="0.2">
      <c r="D5145" s="9"/>
    </row>
    <row r="5146" spans="4:4" x14ac:dyDescent="0.2">
      <c r="D5146" s="9"/>
    </row>
    <row r="5147" spans="4:4" x14ac:dyDescent="0.2">
      <c r="D5147" s="9"/>
    </row>
    <row r="5148" spans="4:4" x14ac:dyDescent="0.2">
      <c r="D5148" s="9"/>
    </row>
    <row r="5149" spans="4:4" x14ac:dyDescent="0.2">
      <c r="D5149" s="9"/>
    </row>
    <row r="5150" spans="4:4" x14ac:dyDescent="0.2">
      <c r="D5150" s="9"/>
    </row>
    <row r="5151" spans="4:4" x14ac:dyDescent="0.2">
      <c r="D5151" s="9"/>
    </row>
    <row r="5152" spans="4:4" x14ac:dyDescent="0.2">
      <c r="D5152" s="9"/>
    </row>
    <row r="5153" spans="4:4" x14ac:dyDescent="0.2">
      <c r="D5153" s="9"/>
    </row>
    <row r="5154" spans="4:4" x14ac:dyDescent="0.2">
      <c r="D5154" s="9"/>
    </row>
    <row r="5155" spans="4:4" x14ac:dyDescent="0.2">
      <c r="D5155" s="9"/>
    </row>
    <row r="5156" spans="4:4" x14ac:dyDescent="0.2">
      <c r="D5156" s="9"/>
    </row>
    <row r="5157" spans="4:4" x14ac:dyDescent="0.2">
      <c r="D5157" s="9"/>
    </row>
    <row r="5158" spans="4:4" x14ac:dyDescent="0.2">
      <c r="D5158" s="9"/>
    </row>
    <row r="5159" spans="4:4" x14ac:dyDescent="0.2">
      <c r="D5159" s="9"/>
    </row>
    <row r="5160" spans="4:4" x14ac:dyDescent="0.2">
      <c r="D5160" s="9"/>
    </row>
    <row r="5161" spans="4:4" x14ac:dyDescent="0.2">
      <c r="D5161" s="9"/>
    </row>
    <row r="5162" spans="4:4" x14ac:dyDescent="0.2">
      <c r="D5162" s="9"/>
    </row>
    <row r="5163" spans="4:4" x14ac:dyDescent="0.2">
      <c r="D5163" s="9"/>
    </row>
    <row r="5164" spans="4:4" x14ac:dyDescent="0.2">
      <c r="D5164" s="9"/>
    </row>
    <row r="5165" spans="4:4" x14ac:dyDescent="0.2">
      <c r="D5165" s="9"/>
    </row>
    <row r="5166" spans="4:4" x14ac:dyDescent="0.2">
      <c r="D5166" s="9"/>
    </row>
    <row r="5167" spans="4:4" x14ac:dyDescent="0.2">
      <c r="D5167" s="9"/>
    </row>
    <row r="5168" spans="4:4" x14ac:dyDescent="0.2">
      <c r="D5168" s="9"/>
    </row>
    <row r="5169" spans="4:4" x14ac:dyDescent="0.2">
      <c r="D5169" s="9"/>
    </row>
    <row r="5170" spans="4:4" x14ac:dyDescent="0.2">
      <c r="D5170" s="9"/>
    </row>
    <row r="5171" spans="4:4" x14ac:dyDescent="0.2">
      <c r="D5171" s="9"/>
    </row>
    <row r="5172" spans="4:4" x14ac:dyDescent="0.2">
      <c r="D5172" s="9"/>
    </row>
    <row r="5173" spans="4:4" x14ac:dyDescent="0.2">
      <c r="D5173" s="9"/>
    </row>
    <row r="5174" spans="4:4" x14ac:dyDescent="0.2">
      <c r="D5174" s="9"/>
    </row>
    <row r="5175" spans="4:4" x14ac:dyDescent="0.2">
      <c r="D5175" s="9"/>
    </row>
    <row r="5176" spans="4:4" x14ac:dyDescent="0.2">
      <c r="D5176" s="9"/>
    </row>
    <row r="5177" spans="4:4" x14ac:dyDescent="0.2">
      <c r="D5177" s="9"/>
    </row>
    <row r="5178" spans="4:4" x14ac:dyDescent="0.2">
      <c r="D5178" s="9"/>
    </row>
    <row r="5179" spans="4:4" x14ac:dyDescent="0.2">
      <c r="D5179" s="9"/>
    </row>
    <row r="5180" spans="4:4" x14ac:dyDescent="0.2">
      <c r="D5180" s="9"/>
    </row>
    <row r="5181" spans="4:4" x14ac:dyDescent="0.2">
      <c r="D5181" s="9"/>
    </row>
    <row r="5182" spans="4:4" x14ac:dyDescent="0.2">
      <c r="D5182" s="9"/>
    </row>
    <row r="5183" spans="4:4" x14ac:dyDescent="0.2">
      <c r="D5183" s="9"/>
    </row>
    <row r="5184" spans="4:4" x14ac:dyDescent="0.2">
      <c r="D5184" s="9"/>
    </row>
    <row r="5185" spans="4:4" x14ac:dyDescent="0.2">
      <c r="D5185" s="9"/>
    </row>
    <row r="5186" spans="4:4" x14ac:dyDescent="0.2">
      <c r="D5186" s="9"/>
    </row>
    <row r="5187" spans="4:4" x14ac:dyDescent="0.2">
      <c r="D5187" s="9"/>
    </row>
    <row r="5188" spans="4:4" x14ac:dyDescent="0.2">
      <c r="D5188" s="9"/>
    </row>
    <row r="5189" spans="4:4" x14ac:dyDescent="0.2">
      <c r="D5189" s="9"/>
    </row>
    <row r="5190" spans="4:4" x14ac:dyDescent="0.2">
      <c r="D5190" s="9"/>
    </row>
    <row r="5191" spans="4:4" x14ac:dyDescent="0.2">
      <c r="D5191" s="9"/>
    </row>
    <row r="5192" spans="4:4" x14ac:dyDescent="0.2">
      <c r="D5192" s="9"/>
    </row>
    <row r="5193" spans="4:4" x14ac:dyDescent="0.2">
      <c r="D5193" s="9"/>
    </row>
    <row r="5194" spans="4:4" x14ac:dyDescent="0.2">
      <c r="D5194" s="9"/>
    </row>
    <row r="5195" spans="4:4" x14ac:dyDescent="0.2">
      <c r="D5195" s="9"/>
    </row>
    <row r="5196" spans="4:4" x14ac:dyDescent="0.2">
      <c r="D5196" s="9"/>
    </row>
    <row r="5197" spans="4:4" x14ac:dyDescent="0.2">
      <c r="D5197" s="9"/>
    </row>
    <row r="5198" spans="4:4" x14ac:dyDescent="0.2">
      <c r="D5198" s="9"/>
    </row>
    <row r="5199" spans="4:4" x14ac:dyDescent="0.2">
      <c r="D5199" s="9"/>
    </row>
    <row r="5200" spans="4:4" x14ac:dyDescent="0.2">
      <c r="D5200" s="9"/>
    </row>
    <row r="5201" spans="4:4" x14ac:dyDescent="0.2">
      <c r="D5201" s="9"/>
    </row>
    <row r="5202" spans="4:4" x14ac:dyDescent="0.2">
      <c r="D5202" s="9"/>
    </row>
    <row r="5203" spans="4:4" x14ac:dyDescent="0.2">
      <c r="D5203" s="9"/>
    </row>
    <row r="5204" spans="4:4" x14ac:dyDescent="0.2">
      <c r="D5204" s="9"/>
    </row>
    <row r="5205" spans="4:4" x14ac:dyDescent="0.2">
      <c r="D5205" s="9"/>
    </row>
    <row r="5206" spans="4:4" x14ac:dyDescent="0.2">
      <c r="D5206" s="9"/>
    </row>
    <row r="5207" spans="4:4" x14ac:dyDescent="0.2">
      <c r="D5207" s="9"/>
    </row>
    <row r="5208" spans="4:4" x14ac:dyDescent="0.2">
      <c r="D5208" s="9"/>
    </row>
    <row r="5209" spans="4:4" x14ac:dyDescent="0.2">
      <c r="D5209" s="9"/>
    </row>
    <row r="5210" spans="4:4" x14ac:dyDescent="0.2">
      <c r="D5210" s="9"/>
    </row>
    <row r="5211" spans="4:4" x14ac:dyDescent="0.2">
      <c r="D5211" s="9"/>
    </row>
    <row r="5212" spans="4:4" x14ac:dyDescent="0.2">
      <c r="D5212" s="9"/>
    </row>
    <row r="5213" spans="4:4" x14ac:dyDescent="0.2">
      <c r="D5213" s="9"/>
    </row>
    <row r="5214" spans="4:4" x14ac:dyDescent="0.2">
      <c r="D5214" s="9"/>
    </row>
    <row r="5215" spans="4:4" x14ac:dyDescent="0.2">
      <c r="D5215" s="9"/>
    </row>
    <row r="5216" spans="4:4" x14ac:dyDescent="0.2">
      <c r="D5216" s="9"/>
    </row>
    <row r="5217" spans="4:4" x14ac:dyDescent="0.2">
      <c r="D5217" s="9"/>
    </row>
    <row r="5218" spans="4:4" x14ac:dyDescent="0.2">
      <c r="D5218" s="9"/>
    </row>
    <row r="5219" spans="4:4" x14ac:dyDescent="0.2">
      <c r="D5219" s="9"/>
    </row>
    <row r="5220" spans="4:4" x14ac:dyDescent="0.2">
      <c r="D5220" s="9"/>
    </row>
    <row r="5221" spans="4:4" x14ac:dyDescent="0.2">
      <c r="D5221" s="9"/>
    </row>
    <row r="5222" spans="4:4" x14ac:dyDescent="0.2">
      <c r="D5222" s="9"/>
    </row>
    <row r="5223" spans="4:4" x14ac:dyDescent="0.2">
      <c r="D5223" s="9"/>
    </row>
    <row r="5224" spans="4:4" x14ac:dyDescent="0.2">
      <c r="D5224" s="9"/>
    </row>
    <row r="5225" spans="4:4" x14ac:dyDescent="0.2">
      <c r="D5225" s="9"/>
    </row>
    <row r="5226" spans="4:4" x14ac:dyDescent="0.2">
      <c r="D5226" s="9"/>
    </row>
    <row r="5227" spans="4:4" x14ac:dyDescent="0.2">
      <c r="D5227" s="9"/>
    </row>
    <row r="5228" spans="4:4" x14ac:dyDescent="0.2">
      <c r="D5228" s="9"/>
    </row>
    <row r="5229" spans="4:4" x14ac:dyDescent="0.2">
      <c r="D5229" s="9"/>
    </row>
    <row r="5230" spans="4:4" x14ac:dyDescent="0.2">
      <c r="D5230" s="9"/>
    </row>
    <row r="5231" spans="4:4" x14ac:dyDescent="0.2">
      <c r="D5231" s="9"/>
    </row>
    <row r="5232" spans="4:4" x14ac:dyDescent="0.2">
      <c r="D5232" s="9"/>
    </row>
    <row r="5233" spans="4:4" x14ac:dyDescent="0.2">
      <c r="D5233" s="9"/>
    </row>
    <row r="5234" spans="4:4" x14ac:dyDescent="0.2">
      <c r="D5234" s="9"/>
    </row>
    <row r="5235" spans="4:4" x14ac:dyDescent="0.2">
      <c r="D5235" s="9"/>
    </row>
    <row r="5236" spans="4:4" x14ac:dyDescent="0.2">
      <c r="D5236" s="9"/>
    </row>
    <row r="5237" spans="4:4" x14ac:dyDescent="0.2">
      <c r="D5237" s="9"/>
    </row>
    <row r="5238" spans="4:4" x14ac:dyDescent="0.2">
      <c r="D5238" s="9"/>
    </row>
    <row r="5239" spans="4:4" x14ac:dyDescent="0.2">
      <c r="D5239" s="9"/>
    </row>
    <row r="5240" spans="4:4" x14ac:dyDescent="0.2">
      <c r="D5240" s="9"/>
    </row>
    <row r="5241" spans="4:4" x14ac:dyDescent="0.2">
      <c r="D5241" s="9"/>
    </row>
    <row r="5242" spans="4:4" x14ac:dyDescent="0.2">
      <c r="D5242" s="9"/>
    </row>
    <row r="5243" spans="4:4" x14ac:dyDescent="0.2">
      <c r="D5243" s="9"/>
    </row>
    <row r="5244" spans="4:4" x14ac:dyDescent="0.2">
      <c r="D5244" s="9"/>
    </row>
    <row r="5245" spans="4:4" x14ac:dyDescent="0.2">
      <c r="D5245" s="9"/>
    </row>
    <row r="5246" spans="4:4" x14ac:dyDescent="0.2">
      <c r="D5246" s="9"/>
    </row>
    <row r="5247" spans="4:4" x14ac:dyDescent="0.2">
      <c r="D5247" s="9"/>
    </row>
    <row r="5248" spans="4:4" x14ac:dyDescent="0.2">
      <c r="D5248" s="9"/>
    </row>
    <row r="5249" spans="4:4" x14ac:dyDescent="0.2">
      <c r="D5249" s="9"/>
    </row>
    <row r="5250" spans="4:4" x14ac:dyDescent="0.2">
      <c r="D5250" s="9"/>
    </row>
    <row r="5251" spans="4:4" x14ac:dyDescent="0.2">
      <c r="D5251" s="9"/>
    </row>
    <row r="5252" spans="4:4" x14ac:dyDescent="0.2">
      <c r="D5252" s="9"/>
    </row>
    <row r="5253" spans="4:4" x14ac:dyDescent="0.2">
      <c r="D5253" s="9"/>
    </row>
    <row r="5254" spans="4:4" x14ac:dyDescent="0.2">
      <c r="D5254" s="9"/>
    </row>
    <row r="5255" spans="4:4" x14ac:dyDescent="0.2">
      <c r="D5255" s="9"/>
    </row>
    <row r="5256" spans="4:4" x14ac:dyDescent="0.2">
      <c r="D5256" s="9"/>
    </row>
    <row r="5257" spans="4:4" x14ac:dyDescent="0.2">
      <c r="D5257" s="9"/>
    </row>
    <row r="5258" spans="4:4" x14ac:dyDescent="0.2">
      <c r="D5258" s="9"/>
    </row>
    <row r="5259" spans="4:4" x14ac:dyDescent="0.2">
      <c r="D5259" s="9"/>
    </row>
    <row r="5260" spans="4:4" x14ac:dyDescent="0.2">
      <c r="D5260" s="9"/>
    </row>
    <row r="5261" spans="4:4" x14ac:dyDescent="0.2">
      <c r="D5261" s="9"/>
    </row>
    <row r="5262" spans="4:4" x14ac:dyDescent="0.2">
      <c r="D5262" s="9"/>
    </row>
    <row r="5263" spans="4:4" x14ac:dyDescent="0.2">
      <c r="D5263" s="9"/>
    </row>
    <row r="5264" spans="4:4" x14ac:dyDescent="0.2">
      <c r="D5264" s="9"/>
    </row>
    <row r="5265" spans="4:4" x14ac:dyDescent="0.2">
      <c r="D5265" s="9"/>
    </row>
    <row r="5266" spans="4:4" x14ac:dyDescent="0.2">
      <c r="D5266" s="9"/>
    </row>
    <row r="5267" spans="4:4" x14ac:dyDescent="0.2">
      <c r="D5267" s="9"/>
    </row>
    <row r="5268" spans="4:4" x14ac:dyDescent="0.2">
      <c r="D5268" s="9"/>
    </row>
    <row r="5269" spans="4:4" x14ac:dyDescent="0.2">
      <c r="D5269" s="9"/>
    </row>
    <row r="5270" spans="4:4" x14ac:dyDescent="0.2">
      <c r="D5270" s="9"/>
    </row>
    <row r="5271" spans="4:4" x14ac:dyDescent="0.2">
      <c r="D5271" s="9"/>
    </row>
    <row r="5272" spans="4:4" x14ac:dyDescent="0.2">
      <c r="D5272" s="9"/>
    </row>
    <row r="5273" spans="4:4" x14ac:dyDescent="0.2">
      <c r="D5273" s="9"/>
    </row>
    <row r="5274" spans="4:4" x14ac:dyDescent="0.2">
      <c r="D5274" s="9"/>
    </row>
    <row r="5275" spans="4:4" x14ac:dyDescent="0.2">
      <c r="D5275" s="9"/>
    </row>
    <row r="5276" spans="4:4" x14ac:dyDescent="0.2">
      <c r="D5276" s="9"/>
    </row>
    <row r="5277" spans="4:4" x14ac:dyDescent="0.2">
      <c r="D5277" s="9"/>
    </row>
    <row r="5278" spans="4:4" x14ac:dyDescent="0.2">
      <c r="D5278" s="9"/>
    </row>
    <row r="5279" spans="4:4" x14ac:dyDescent="0.2">
      <c r="D5279" s="9"/>
    </row>
    <row r="5280" spans="4:4" x14ac:dyDescent="0.2">
      <c r="D5280" s="9"/>
    </row>
    <row r="5281" spans="4:4" x14ac:dyDescent="0.2">
      <c r="D5281" s="9"/>
    </row>
    <row r="5282" spans="4:4" x14ac:dyDescent="0.2">
      <c r="D5282" s="9"/>
    </row>
    <row r="5283" spans="4:4" x14ac:dyDescent="0.2">
      <c r="D5283" s="9"/>
    </row>
    <row r="5284" spans="4:4" x14ac:dyDescent="0.2">
      <c r="D5284" s="9"/>
    </row>
    <row r="5285" spans="4:4" x14ac:dyDescent="0.2">
      <c r="D5285" s="9"/>
    </row>
    <row r="5286" spans="4:4" x14ac:dyDescent="0.2">
      <c r="D5286" s="9"/>
    </row>
    <row r="5287" spans="4:4" x14ac:dyDescent="0.2">
      <c r="D5287" s="9"/>
    </row>
    <row r="5288" spans="4:4" x14ac:dyDescent="0.2">
      <c r="D5288" s="9"/>
    </row>
    <row r="5289" spans="4:4" x14ac:dyDescent="0.2">
      <c r="D5289" s="9"/>
    </row>
    <row r="5290" spans="4:4" x14ac:dyDescent="0.2">
      <c r="D5290" s="9"/>
    </row>
    <row r="5291" spans="4:4" x14ac:dyDescent="0.2">
      <c r="D5291" s="9"/>
    </row>
    <row r="5292" spans="4:4" x14ac:dyDescent="0.2">
      <c r="D5292" s="9"/>
    </row>
    <row r="5293" spans="4:4" x14ac:dyDescent="0.2">
      <c r="D5293" s="9"/>
    </row>
    <row r="5294" spans="4:4" x14ac:dyDescent="0.2">
      <c r="D5294" s="9"/>
    </row>
    <row r="5295" spans="4:4" x14ac:dyDescent="0.2">
      <c r="D5295" s="9"/>
    </row>
    <row r="5296" spans="4:4" x14ac:dyDescent="0.2">
      <c r="D5296" s="9"/>
    </row>
    <row r="5297" spans="4:4" x14ac:dyDescent="0.2">
      <c r="D5297" s="9"/>
    </row>
    <row r="5298" spans="4:4" x14ac:dyDescent="0.2">
      <c r="D5298" s="9"/>
    </row>
    <row r="5299" spans="4:4" x14ac:dyDescent="0.2">
      <c r="D5299" s="9"/>
    </row>
    <row r="5300" spans="4:4" x14ac:dyDescent="0.2">
      <c r="D5300" s="9"/>
    </row>
    <row r="5301" spans="4:4" x14ac:dyDescent="0.2">
      <c r="D5301" s="9"/>
    </row>
    <row r="5302" spans="4:4" x14ac:dyDescent="0.2">
      <c r="D5302" s="9"/>
    </row>
    <row r="5303" spans="4:4" x14ac:dyDescent="0.2">
      <c r="D5303" s="9"/>
    </row>
    <row r="5304" spans="4:4" x14ac:dyDescent="0.2">
      <c r="D5304" s="9"/>
    </row>
    <row r="5305" spans="4:4" x14ac:dyDescent="0.2">
      <c r="D5305" s="9"/>
    </row>
    <row r="5306" spans="4:4" x14ac:dyDescent="0.2">
      <c r="D5306" s="9"/>
    </row>
    <row r="5307" spans="4:4" x14ac:dyDescent="0.2">
      <c r="D5307" s="9"/>
    </row>
    <row r="5308" spans="4:4" x14ac:dyDescent="0.2">
      <c r="D5308" s="9"/>
    </row>
    <row r="5309" spans="4:4" x14ac:dyDescent="0.2">
      <c r="D5309" s="9"/>
    </row>
    <row r="5310" spans="4:4" x14ac:dyDescent="0.2">
      <c r="D5310" s="9"/>
    </row>
    <row r="5311" spans="4:4" x14ac:dyDescent="0.2">
      <c r="D5311" s="9"/>
    </row>
    <row r="5312" spans="4:4" x14ac:dyDescent="0.2">
      <c r="D5312" s="9"/>
    </row>
    <row r="5313" spans="4:4" x14ac:dyDescent="0.2">
      <c r="D5313" s="9"/>
    </row>
    <row r="5314" spans="4:4" x14ac:dyDescent="0.2">
      <c r="D5314" s="9"/>
    </row>
    <row r="5315" spans="4:4" x14ac:dyDescent="0.2">
      <c r="D5315" s="9"/>
    </row>
    <row r="5316" spans="4:4" x14ac:dyDescent="0.2">
      <c r="D5316" s="9"/>
    </row>
    <row r="5317" spans="4:4" x14ac:dyDescent="0.2">
      <c r="D5317" s="9"/>
    </row>
    <row r="5318" spans="4:4" x14ac:dyDescent="0.2">
      <c r="D5318" s="9"/>
    </row>
    <row r="5319" spans="4:4" x14ac:dyDescent="0.2">
      <c r="D5319" s="9"/>
    </row>
    <row r="5320" spans="4:4" x14ac:dyDescent="0.2">
      <c r="D5320" s="9"/>
    </row>
    <row r="5321" spans="4:4" x14ac:dyDescent="0.2">
      <c r="D5321" s="9"/>
    </row>
    <row r="5322" spans="4:4" x14ac:dyDescent="0.2">
      <c r="D5322" s="9"/>
    </row>
    <row r="5323" spans="4:4" x14ac:dyDescent="0.2">
      <c r="D5323" s="9"/>
    </row>
    <row r="5324" spans="4:4" x14ac:dyDescent="0.2">
      <c r="D5324" s="9"/>
    </row>
    <row r="5325" spans="4:4" x14ac:dyDescent="0.2">
      <c r="D5325" s="9"/>
    </row>
    <row r="5326" spans="4:4" x14ac:dyDescent="0.2">
      <c r="D5326" s="9"/>
    </row>
    <row r="5327" spans="4:4" x14ac:dyDescent="0.2">
      <c r="D5327" s="9"/>
    </row>
    <row r="5328" spans="4:4" x14ac:dyDescent="0.2">
      <c r="D5328" s="9"/>
    </row>
    <row r="5329" spans="4:4" x14ac:dyDescent="0.2">
      <c r="D5329" s="9"/>
    </row>
    <row r="5330" spans="4:4" x14ac:dyDescent="0.2">
      <c r="D5330" s="9"/>
    </row>
    <row r="5331" spans="4:4" x14ac:dyDescent="0.2">
      <c r="D5331" s="9"/>
    </row>
    <row r="5332" spans="4:4" x14ac:dyDescent="0.2">
      <c r="D5332" s="9"/>
    </row>
    <row r="5333" spans="4:4" x14ac:dyDescent="0.2">
      <c r="D5333" s="9"/>
    </row>
    <row r="5334" spans="4:4" x14ac:dyDescent="0.2">
      <c r="D5334" s="9"/>
    </row>
    <row r="5335" spans="4:4" x14ac:dyDescent="0.2">
      <c r="D5335" s="9"/>
    </row>
    <row r="5336" spans="4:4" x14ac:dyDescent="0.2">
      <c r="D5336" s="9"/>
    </row>
    <row r="5337" spans="4:4" x14ac:dyDescent="0.2">
      <c r="D5337" s="9"/>
    </row>
    <row r="5338" spans="4:4" x14ac:dyDescent="0.2">
      <c r="D5338" s="9"/>
    </row>
    <row r="5339" spans="4:4" x14ac:dyDescent="0.2">
      <c r="D5339" s="9"/>
    </row>
    <row r="5340" spans="4:4" x14ac:dyDescent="0.2">
      <c r="D5340" s="9"/>
    </row>
    <row r="5341" spans="4:4" x14ac:dyDescent="0.2">
      <c r="D5341" s="9"/>
    </row>
    <row r="5342" spans="4:4" x14ac:dyDescent="0.2">
      <c r="D5342" s="9"/>
    </row>
    <row r="5343" spans="4:4" x14ac:dyDescent="0.2">
      <c r="D5343" s="9"/>
    </row>
    <row r="5344" spans="4:4" x14ac:dyDescent="0.2">
      <c r="D5344" s="9"/>
    </row>
    <row r="5345" spans="4:4" x14ac:dyDescent="0.2">
      <c r="D5345" s="9"/>
    </row>
    <row r="5346" spans="4:4" x14ac:dyDescent="0.2">
      <c r="D5346" s="9"/>
    </row>
    <row r="5347" spans="4:4" x14ac:dyDescent="0.2">
      <c r="D5347" s="9"/>
    </row>
    <row r="5348" spans="4:4" x14ac:dyDescent="0.2">
      <c r="D5348" s="9"/>
    </row>
    <row r="5349" spans="4:4" x14ac:dyDescent="0.2">
      <c r="D5349" s="9"/>
    </row>
    <row r="5350" spans="4:4" x14ac:dyDescent="0.2">
      <c r="D5350" s="9"/>
    </row>
    <row r="5351" spans="4:4" x14ac:dyDescent="0.2">
      <c r="D5351" s="9"/>
    </row>
    <row r="5352" spans="4:4" x14ac:dyDescent="0.2">
      <c r="D5352" s="9"/>
    </row>
    <row r="5353" spans="4:4" x14ac:dyDescent="0.2">
      <c r="D5353" s="9"/>
    </row>
    <row r="5354" spans="4:4" x14ac:dyDescent="0.2">
      <c r="D5354" s="9"/>
    </row>
    <row r="5355" spans="4:4" x14ac:dyDescent="0.2">
      <c r="D5355" s="9"/>
    </row>
    <row r="5356" spans="4:4" x14ac:dyDescent="0.2">
      <c r="D5356" s="9"/>
    </row>
    <row r="5357" spans="4:4" x14ac:dyDescent="0.2">
      <c r="D5357" s="9"/>
    </row>
    <row r="5358" spans="4:4" x14ac:dyDescent="0.2">
      <c r="D5358" s="9"/>
    </row>
    <row r="5359" spans="4:4" x14ac:dyDescent="0.2">
      <c r="D5359" s="9"/>
    </row>
    <row r="5360" spans="4:4" x14ac:dyDescent="0.2">
      <c r="D5360" s="9"/>
    </row>
    <row r="5361" spans="4:4" x14ac:dyDescent="0.2">
      <c r="D5361" s="9"/>
    </row>
    <row r="5362" spans="4:4" x14ac:dyDescent="0.2">
      <c r="D5362" s="9"/>
    </row>
    <row r="5363" spans="4:4" x14ac:dyDescent="0.2">
      <c r="D5363" s="9"/>
    </row>
    <row r="5364" spans="4:4" x14ac:dyDescent="0.2">
      <c r="D5364" s="9"/>
    </row>
    <row r="5365" spans="4:4" x14ac:dyDescent="0.2">
      <c r="D5365" s="9"/>
    </row>
    <row r="5366" spans="4:4" x14ac:dyDescent="0.2">
      <c r="D5366" s="9"/>
    </row>
    <row r="5367" spans="4:4" x14ac:dyDescent="0.2">
      <c r="D5367" s="9"/>
    </row>
    <row r="5368" spans="4:4" x14ac:dyDescent="0.2">
      <c r="D5368" s="9"/>
    </row>
    <row r="5369" spans="4:4" x14ac:dyDescent="0.2">
      <c r="D5369" s="9"/>
    </row>
    <row r="5370" spans="4:4" x14ac:dyDescent="0.2">
      <c r="D5370" s="9"/>
    </row>
    <row r="5371" spans="4:4" x14ac:dyDescent="0.2">
      <c r="D5371" s="9"/>
    </row>
    <row r="5372" spans="4:4" x14ac:dyDescent="0.2">
      <c r="D5372" s="9"/>
    </row>
    <row r="5373" spans="4:4" x14ac:dyDescent="0.2">
      <c r="D5373" s="9"/>
    </row>
    <row r="5374" spans="4:4" x14ac:dyDescent="0.2">
      <c r="D5374" s="9"/>
    </row>
    <row r="5375" spans="4:4" x14ac:dyDescent="0.2">
      <c r="D5375" s="9"/>
    </row>
    <row r="5376" spans="4:4" x14ac:dyDescent="0.2">
      <c r="D5376" s="9"/>
    </row>
    <row r="5377" spans="4:4" x14ac:dyDescent="0.2">
      <c r="D5377" s="9"/>
    </row>
    <row r="5378" spans="4:4" x14ac:dyDescent="0.2">
      <c r="D5378" s="9"/>
    </row>
    <row r="5379" spans="4:4" x14ac:dyDescent="0.2">
      <c r="D5379" s="9"/>
    </row>
    <row r="5380" spans="4:4" x14ac:dyDescent="0.2">
      <c r="D5380" s="9"/>
    </row>
    <row r="5381" spans="4:4" x14ac:dyDescent="0.2">
      <c r="D5381" s="9"/>
    </row>
    <row r="5382" spans="4:4" x14ac:dyDescent="0.2">
      <c r="D5382" s="9"/>
    </row>
    <row r="5383" spans="4:4" x14ac:dyDescent="0.2">
      <c r="D5383" s="9"/>
    </row>
    <row r="5384" spans="4:4" x14ac:dyDescent="0.2">
      <c r="D5384" s="9"/>
    </row>
    <row r="5385" spans="4:4" x14ac:dyDescent="0.2">
      <c r="D5385" s="9"/>
    </row>
    <row r="5386" spans="4:4" x14ac:dyDescent="0.2">
      <c r="D5386" s="9"/>
    </row>
    <row r="5387" spans="4:4" x14ac:dyDescent="0.2">
      <c r="D5387" s="9"/>
    </row>
    <row r="5388" spans="4:4" x14ac:dyDescent="0.2">
      <c r="D5388" s="9"/>
    </row>
    <row r="5389" spans="4:4" x14ac:dyDescent="0.2">
      <c r="D5389" s="9"/>
    </row>
    <row r="5390" spans="4:4" x14ac:dyDescent="0.2">
      <c r="D5390" s="9"/>
    </row>
    <row r="5391" spans="4:4" x14ac:dyDescent="0.2">
      <c r="D5391" s="9"/>
    </row>
    <row r="5392" spans="4:4" x14ac:dyDescent="0.2">
      <c r="D5392" s="9"/>
    </row>
    <row r="5393" spans="4:4" x14ac:dyDescent="0.2">
      <c r="D5393" s="9"/>
    </row>
    <row r="5394" spans="4:4" x14ac:dyDescent="0.2">
      <c r="D5394" s="9"/>
    </row>
    <row r="5395" spans="4:4" x14ac:dyDescent="0.2">
      <c r="D5395" s="9"/>
    </row>
    <row r="5396" spans="4:4" x14ac:dyDescent="0.2">
      <c r="D5396" s="9"/>
    </row>
    <row r="5397" spans="4:4" x14ac:dyDescent="0.2">
      <c r="D5397" s="9"/>
    </row>
    <row r="5398" spans="4:4" x14ac:dyDescent="0.2">
      <c r="D5398" s="9"/>
    </row>
    <row r="5399" spans="4:4" x14ac:dyDescent="0.2">
      <c r="D5399" s="9"/>
    </row>
    <row r="5400" spans="4:4" x14ac:dyDescent="0.2">
      <c r="D5400" s="9"/>
    </row>
    <row r="5401" spans="4:4" x14ac:dyDescent="0.2">
      <c r="D5401" s="9"/>
    </row>
    <row r="5402" spans="4:4" x14ac:dyDescent="0.2">
      <c r="D5402" s="9"/>
    </row>
    <row r="5403" spans="4:4" x14ac:dyDescent="0.2">
      <c r="D5403" s="9"/>
    </row>
    <row r="5404" spans="4:4" x14ac:dyDescent="0.2">
      <c r="D5404" s="9"/>
    </row>
    <row r="5405" spans="4:4" x14ac:dyDescent="0.2">
      <c r="D5405" s="9"/>
    </row>
    <row r="5406" spans="4:4" x14ac:dyDescent="0.2">
      <c r="D5406" s="9"/>
    </row>
    <row r="5407" spans="4:4" x14ac:dyDescent="0.2">
      <c r="D5407" s="9"/>
    </row>
    <row r="5408" spans="4:4" x14ac:dyDescent="0.2">
      <c r="D5408" s="9"/>
    </row>
    <row r="5409" spans="4:4" x14ac:dyDescent="0.2">
      <c r="D5409" s="9"/>
    </row>
    <row r="5410" spans="4:4" x14ac:dyDescent="0.2">
      <c r="D5410" s="9"/>
    </row>
    <row r="5411" spans="4:4" x14ac:dyDescent="0.2">
      <c r="D5411" s="9"/>
    </row>
    <row r="5412" spans="4:4" x14ac:dyDescent="0.2">
      <c r="D5412" s="9"/>
    </row>
    <row r="5413" spans="4:4" x14ac:dyDescent="0.2">
      <c r="D5413" s="9"/>
    </row>
    <row r="5414" spans="4:4" x14ac:dyDescent="0.2">
      <c r="D5414" s="9"/>
    </row>
    <row r="5415" spans="4:4" x14ac:dyDescent="0.2">
      <c r="D5415" s="9"/>
    </row>
    <row r="5416" spans="4:4" x14ac:dyDescent="0.2">
      <c r="D5416" s="9"/>
    </row>
    <row r="5417" spans="4:4" x14ac:dyDescent="0.2">
      <c r="D5417" s="9"/>
    </row>
    <row r="5418" spans="4:4" x14ac:dyDescent="0.2">
      <c r="D5418" s="9"/>
    </row>
    <row r="5419" spans="4:4" x14ac:dyDescent="0.2">
      <c r="D5419" s="9"/>
    </row>
    <row r="5420" spans="4:4" x14ac:dyDescent="0.2">
      <c r="D5420" s="9"/>
    </row>
    <row r="5421" spans="4:4" x14ac:dyDescent="0.2">
      <c r="D5421" s="9"/>
    </row>
    <row r="5422" spans="4:4" x14ac:dyDescent="0.2">
      <c r="D5422" s="9"/>
    </row>
    <row r="5423" spans="4:4" x14ac:dyDescent="0.2">
      <c r="D5423" s="9"/>
    </row>
    <row r="5424" spans="4:4" x14ac:dyDescent="0.2">
      <c r="D5424" s="9"/>
    </row>
    <row r="5425" spans="4:4" x14ac:dyDescent="0.2">
      <c r="D5425" s="9"/>
    </row>
    <row r="5426" spans="4:4" x14ac:dyDescent="0.2">
      <c r="D5426" s="9"/>
    </row>
    <row r="5427" spans="4:4" x14ac:dyDescent="0.2">
      <c r="D5427" s="9"/>
    </row>
    <row r="5428" spans="4:4" x14ac:dyDescent="0.2">
      <c r="D5428" s="9"/>
    </row>
    <row r="5429" spans="4:4" x14ac:dyDescent="0.2">
      <c r="D5429" s="9"/>
    </row>
    <row r="5430" spans="4:4" x14ac:dyDescent="0.2">
      <c r="D5430" s="9"/>
    </row>
    <row r="5431" spans="4:4" x14ac:dyDescent="0.2">
      <c r="D5431" s="9"/>
    </row>
    <row r="5432" spans="4:4" x14ac:dyDescent="0.2">
      <c r="D5432" s="9"/>
    </row>
    <row r="5433" spans="4:4" x14ac:dyDescent="0.2">
      <c r="D5433" s="9"/>
    </row>
    <row r="5434" spans="4:4" x14ac:dyDescent="0.2">
      <c r="D5434" s="9"/>
    </row>
    <row r="5435" spans="4:4" x14ac:dyDescent="0.2">
      <c r="D5435" s="9"/>
    </row>
    <row r="5436" spans="4:4" x14ac:dyDescent="0.2">
      <c r="D5436" s="9"/>
    </row>
    <row r="5437" spans="4:4" x14ac:dyDescent="0.2">
      <c r="D5437" s="9"/>
    </row>
    <row r="5438" spans="4:4" x14ac:dyDescent="0.2">
      <c r="D5438" s="9"/>
    </row>
    <row r="5439" spans="4:4" x14ac:dyDescent="0.2">
      <c r="D5439" s="9"/>
    </row>
    <row r="5440" spans="4:4" x14ac:dyDescent="0.2">
      <c r="D5440" s="9"/>
    </row>
    <row r="5441" spans="4:4" x14ac:dyDescent="0.2">
      <c r="D5441" s="9"/>
    </row>
    <row r="5442" spans="4:4" x14ac:dyDescent="0.2">
      <c r="D5442" s="9"/>
    </row>
    <row r="5443" spans="4:4" x14ac:dyDescent="0.2">
      <c r="D5443" s="9"/>
    </row>
    <row r="5444" spans="4:4" x14ac:dyDescent="0.2">
      <c r="D5444" s="9"/>
    </row>
    <row r="5445" spans="4:4" x14ac:dyDescent="0.2">
      <c r="D5445" s="9"/>
    </row>
    <row r="5446" spans="4:4" x14ac:dyDescent="0.2">
      <c r="D5446" s="9"/>
    </row>
    <row r="5447" spans="4:4" x14ac:dyDescent="0.2">
      <c r="D5447" s="9"/>
    </row>
    <row r="5448" spans="4:4" x14ac:dyDescent="0.2">
      <c r="D5448" s="9"/>
    </row>
    <row r="5449" spans="4:4" x14ac:dyDescent="0.2">
      <c r="D5449" s="9"/>
    </row>
    <row r="5450" spans="4:4" x14ac:dyDescent="0.2">
      <c r="D5450" s="9"/>
    </row>
    <row r="5451" spans="4:4" x14ac:dyDescent="0.2">
      <c r="D5451" s="9"/>
    </row>
    <row r="5452" spans="4:4" x14ac:dyDescent="0.2">
      <c r="D5452" s="9"/>
    </row>
    <row r="5453" spans="4:4" x14ac:dyDescent="0.2">
      <c r="D5453" s="9"/>
    </row>
    <row r="5454" spans="4:4" x14ac:dyDescent="0.2">
      <c r="D5454" s="9"/>
    </row>
    <row r="5455" spans="4:4" x14ac:dyDescent="0.2">
      <c r="D5455" s="9"/>
    </row>
    <row r="5456" spans="4:4" x14ac:dyDescent="0.2">
      <c r="D5456" s="9"/>
    </row>
    <row r="5457" spans="4:4" x14ac:dyDescent="0.2">
      <c r="D5457" s="9"/>
    </row>
    <row r="5458" spans="4:4" x14ac:dyDescent="0.2">
      <c r="D5458" s="9"/>
    </row>
    <row r="5459" spans="4:4" x14ac:dyDescent="0.2">
      <c r="D5459" s="9"/>
    </row>
    <row r="5460" spans="4:4" x14ac:dyDescent="0.2">
      <c r="D5460" s="9"/>
    </row>
    <row r="5461" spans="4:4" x14ac:dyDescent="0.2">
      <c r="D5461" s="9"/>
    </row>
    <row r="5462" spans="4:4" x14ac:dyDescent="0.2">
      <c r="D5462" s="9"/>
    </row>
    <row r="5463" spans="4:4" x14ac:dyDescent="0.2">
      <c r="D5463" s="9"/>
    </row>
    <row r="5464" spans="4:4" x14ac:dyDescent="0.2">
      <c r="D5464" s="9"/>
    </row>
    <row r="5465" spans="4:4" x14ac:dyDescent="0.2">
      <c r="D5465" s="9"/>
    </row>
    <row r="5466" spans="4:4" x14ac:dyDescent="0.2">
      <c r="D5466" s="9"/>
    </row>
    <row r="5467" spans="4:4" x14ac:dyDescent="0.2">
      <c r="D5467" s="9"/>
    </row>
    <row r="5468" spans="4:4" x14ac:dyDescent="0.2">
      <c r="D5468" s="9"/>
    </row>
    <row r="5469" spans="4:4" x14ac:dyDescent="0.2">
      <c r="D5469" s="9"/>
    </row>
    <row r="5470" spans="4:4" x14ac:dyDescent="0.2">
      <c r="D5470" s="9"/>
    </row>
    <row r="5471" spans="4:4" x14ac:dyDescent="0.2">
      <c r="D5471" s="9"/>
    </row>
    <row r="5472" spans="4:4" x14ac:dyDescent="0.2">
      <c r="D5472" s="9"/>
    </row>
    <row r="5473" spans="4:4" x14ac:dyDescent="0.2">
      <c r="D5473" s="9"/>
    </row>
    <row r="5474" spans="4:4" x14ac:dyDescent="0.2">
      <c r="D5474" s="9"/>
    </row>
    <row r="5475" spans="4:4" x14ac:dyDescent="0.2">
      <c r="D5475" s="9"/>
    </row>
    <row r="5476" spans="4:4" x14ac:dyDescent="0.2">
      <c r="D5476" s="9"/>
    </row>
    <row r="5477" spans="4:4" x14ac:dyDescent="0.2">
      <c r="D5477" s="9"/>
    </row>
    <row r="5478" spans="4:4" x14ac:dyDescent="0.2">
      <c r="D5478" s="9"/>
    </row>
    <row r="5479" spans="4:4" x14ac:dyDescent="0.2">
      <c r="D5479" s="9"/>
    </row>
    <row r="5480" spans="4:4" x14ac:dyDescent="0.2">
      <c r="D5480" s="9"/>
    </row>
    <row r="5481" spans="4:4" x14ac:dyDescent="0.2">
      <c r="D5481" s="9"/>
    </row>
    <row r="5482" spans="4:4" x14ac:dyDescent="0.2">
      <c r="D5482" s="9"/>
    </row>
    <row r="5483" spans="4:4" x14ac:dyDescent="0.2">
      <c r="D5483" s="9"/>
    </row>
    <row r="5484" spans="4:4" x14ac:dyDescent="0.2">
      <c r="D5484" s="9"/>
    </row>
    <row r="5485" spans="4:4" x14ac:dyDescent="0.2">
      <c r="D5485" s="9"/>
    </row>
    <row r="5486" spans="4:4" x14ac:dyDescent="0.2">
      <c r="D5486" s="9"/>
    </row>
    <row r="5487" spans="4:4" x14ac:dyDescent="0.2">
      <c r="D5487" s="9"/>
    </row>
    <row r="5488" spans="4:4" x14ac:dyDescent="0.2">
      <c r="D5488" s="9"/>
    </row>
    <row r="5489" spans="4:4" x14ac:dyDescent="0.2">
      <c r="D5489" s="9"/>
    </row>
    <row r="5490" spans="4:4" x14ac:dyDescent="0.2">
      <c r="D5490" s="9"/>
    </row>
    <row r="5491" spans="4:4" x14ac:dyDescent="0.2">
      <c r="D5491" s="9"/>
    </row>
    <row r="5492" spans="4:4" x14ac:dyDescent="0.2">
      <c r="D5492" s="9"/>
    </row>
    <row r="5493" spans="4:4" x14ac:dyDescent="0.2">
      <c r="D5493" s="9"/>
    </row>
    <row r="5494" spans="4:4" x14ac:dyDescent="0.2">
      <c r="D5494" s="9"/>
    </row>
    <row r="5495" spans="4:4" x14ac:dyDescent="0.2">
      <c r="D5495" s="9"/>
    </row>
    <row r="5496" spans="4:4" x14ac:dyDescent="0.2">
      <c r="D5496" s="9"/>
    </row>
    <row r="5497" spans="4:4" x14ac:dyDescent="0.2">
      <c r="D5497" s="9"/>
    </row>
    <row r="5498" spans="4:4" x14ac:dyDescent="0.2">
      <c r="D5498" s="9"/>
    </row>
    <row r="5499" spans="4:4" x14ac:dyDescent="0.2">
      <c r="D5499" s="9"/>
    </row>
    <row r="5500" spans="4:4" x14ac:dyDescent="0.2">
      <c r="D5500" s="9"/>
    </row>
    <row r="5501" spans="4:4" x14ac:dyDescent="0.2">
      <c r="D5501" s="9"/>
    </row>
    <row r="5502" spans="4:4" x14ac:dyDescent="0.2">
      <c r="D5502" s="9"/>
    </row>
    <row r="5503" spans="4:4" x14ac:dyDescent="0.2">
      <c r="D5503" s="9"/>
    </row>
    <row r="5504" spans="4:4" x14ac:dyDescent="0.2">
      <c r="D5504" s="9"/>
    </row>
    <row r="5505" spans="4:4" x14ac:dyDescent="0.2">
      <c r="D5505" s="9"/>
    </row>
    <row r="5506" spans="4:4" x14ac:dyDescent="0.2">
      <c r="D5506" s="9"/>
    </row>
    <row r="5507" spans="4:4" x14ac:dyDescent="0.2">
      <c r="D5507" s="9"/>
    </row>
    <row r="5508" spans="4:4" x14ac:dyDescent="0.2">
      <c r="D5508" s="9"/>
    </row>
    <row r="5509" spans="4:4" x14ac:dyDescent="0.2">
      <c r="D5509" s="9"/>
    </row>
    <row r="5510" spans="4:4" x14ac:dyDescent="0.2">
      <c r="D5510" s="9"/>
    </row>
    <row r="5511" spans="4:4" x14ac:dyDescent="0.2">
      <c r="D5511" s="9"/>
    </row>
    <row r="5512" spans="4:4" x14ac:dyDescent="0.2">
      <c r="D5512" s="9"/>
    </row>
    <row r="5513" spans="4:4" x14ac:dyDescent="0.2">
      <c r="D5513" s="9"/>
    </row>
    <row r="5514" spans="4:4" x14ac:dyDescent="0.2">
      <c r="D5514" s="9"/>
    </row>
    <row r="5515" spans="4:4" x14ac:dyDescent="0.2">
      <c r="D5515" s="9"/>
    </row>
    <row r="5516" spans="4:4" x14ac:dyDescent="0.2">
      <c r="D5516" s="9"/>
    </row>
    <row r="5517" spans="4:4" x14ac:dyDescent="0.2">
      <c r="D5517" s="9"/>
    </row>
    <row r="5518" spans="4:4" x14ac:dyDescent="0.2">
      <c r="D5518" s="9"/>
    </row>
    <row r="5519" spans="4:4" x14ac:dyDescent="0.2">
      <c r="D5519" s="9"/>
    </row>
    <row r="5520" spans="4:4" x14ac:dyDescent="0.2">
      <c r="D5520" s="9"/>
    </row>
    <row r="5521" spans="4:4" x14ac:dyDescent="0.2">
      <c r="D5521" s="9"/>
    </row>
    <row r="5522" spans="4:4" x14ac:dyDescent="0.2">
      <c r="D5522" s="9"/>
    </row>
    <row r="5523" spans="4:4" x14ac:dyDescent="0.2">
      <c r="D5523" s="9"/>
    </row>
    <row r="5524" spans="4:4" x14ac:dyDescent="0.2">
      <c r="D5524" s="9"/>
    </row>
    <row r="5525" spans="4:4" x14ac:dyDescent="0.2">
      <c r="D5525" s="9"/>
    </row>
    <row r="5526" spans="4:4" x14ac:dyDescent="0.2">
      <c r="D5526" s="9"/>
    </row>
    <row r="5527" spans="4:4" x14ac:dyDescent="0.2">
      <c r="D5527" s="9"/>
    </row>
    <row r="5528" spans="4:4" x14ac:dyDescent="0.2">
      <c r="D5528" s="9"/>
    </row>
    <row r="5529" spans="4:4" x14ac:dyDescent="0.2">
      <c r="D5529" s="9"/>
    </row>
    <row r="5530" spans="4:4" x14ac:dyDescent="0.2">
      <c r="D5530" s="9"/>
    </row>
    <row r="5531" spans="4:4" x14ac:dyDescent="0.2">
      <c r="D5531" s="9"/>
    </row>
    <row r="5532" spans="4:4" x14ac:dyDescent="0.2">
      <c r="D5532" s="9"/>
    </row>
    <row r="5533" spans="4:4" x14ac:dyDescent="0.2">
      <c r="D5533" s="9"/>
    </row>
    <row r="5534" spans="4:4" x14ac:dyDescent="0.2">
      <c r="D5534" s="9"/>
    </row>
    <row r="5535" spans="4:4" x14ac:dyDescent="0.2">
      <c r="D5535" s="9"/>
    </row>
    <row r="5536" spans="4:4" x14ac:dyDescent="0.2">
      <c r="D5536" s="9"/>
    </row>
    <row r="5537" spans="4:4" x14ac:dyDescent="0.2">
      <c r="D5537" s="9"/>
    </row>
    <row r="5538" spans="4:4" x14ac:dyDescent="0.2">
      <c r="D5538" s="9"/>
    </row>
    <row r="5539" spans="4:4" x14ac:dyDescent="0.2">
      <c r="D5539" s="9"/>
    </row>
    <row r="5540" spans="4:4" x14ac:dyDescent="0.2">
      <c r="D5540" s="9"/>
    </row>
    <row r="5541" spans="4:4" x14ac:dyDescent="0.2">
      <c r="D5541" s="9"/>
    </row>
    <row r="5542" spans="4:4" x14ac:dyDescent="0.2">
      <c r="D5542" s="9"/>
    </row>
    <row r="5543" spans="4:4" x14ac:dyDescent="0.2">
      <c r="D5543" s="9"/>
    </row>
    <row r="5544" spans="4:4" x14ac:dyDescent="0.2">
      <c r="D5544" s="9"/>
    </row>
    <row r="5545" spans="4:4" x14ac:dyDescent="0.2">
      <c r="D5545" s="9"/>
    </row>
    <row r="5546" spans="4:4" x14ac:dyDescent="0.2">
      <c r="D5546" s="9"/>
    </row>
    <row r="5547" spans="4:4" x14ac:dyDescent="0.2">
      <c r="D5547" s="9"/>
    </row>
    <row r="5548" spans="4:4" x14ac:dyDescent="0.2">
      <c r="D5548" s="9"/>
    </row>
    <row r="5549" spans="4:4" x14ac:dyDescent="0.2">
      <c r="D5549" s="9"/>
    </row>
    <row r="5550" spans="4:4" x14ac:dyDescent="0.2">
      <c r="D5550" s="9"/>
    </row>
    <row r="5551" spans="4:4" x14ac:dyDescent="0.2">
      <c r="D5551" s="9"/>
    </row>
    <row r="5552" spans="4:4" x14ac:dyDescent="0.2">
      <c r="D5552" s="9"/>
    </row>
    <row r="5553" spans="4:4" x14ac:dyDescent="0.2">
      <c r="D5553" s="9"/>
    </row>
    <row r="5554" spans="4:4" x14ac:dyDescent="0.2">
      <c r="D5554" s="9"/>
    </row>
    <row r="5555" spans="4:4" x14ac:dyDescent="0.2">
      <c r="D5555" s="9"/>
    </row>
    <row r="5556" spans="4:4" x14ac:dyDescent="0.2">
      <c r="D5556" s="9"/>
    </row>
    <row r="5557" spans="4:4" x14ac:dyDescent="0.2">
      <c r="D5557" s="9"/>
    </row>
    <row r="5558" spans="4:4" x14ac:dyDescent="0.2">
      <c r="D5558" s="9"/>
    </row>
    <row r="5559" spans="4:4" x14ac:dyDescent="0.2">
      <c r="D5559" s="9"/>
    </row>
    <row r="5560" spans="4:4" x14ac:dyDescent="0.2">
      <c r="D5560" s="9"/>
    </row>
    <row r="5561" spans="4:4" x14ac:dyDescent="0.2">
      <c r="D5561" s="9"/>
    </row>
    <row r="5562" spans="4:4" x14ac:dyDescent="0.2">
      <c r="D5562" s="9"/>
    </row>
    <row r="5563" spans="4:4" x14ac:dyDescent="0.2">
      <c r="D5563" s="9"/>
    </row>
    <row r="5564" spans="4:4" x14ac:dyDescent="0.2">
      <c r="D5564" s="9"/>
    </row>
    <row r="5565" spans="4:4" x14ac:dyDescent="0.2">
      <c r="D5565" s="9"/>
    </row>
    <row r="5566" spans="4:4" x14ac:dyDescent="0.2">
      <c r="D5566" s="9"/>
    </row>
    <row r="5567" spans="4:4" x14ac:dyDescent="0.2">
      <c r="D5567" s="9"/>
    </row>
    <row r="5568" spans="4:4" x14ac:dyDescent="0.2">
      <c r="D5568" s="9"/>
    </row>
    <row r="5569" spans="4:4" x14ac:dyDescent="0.2">
      <c r="D5569" s="9"/>
    </row>
    <row r="5570" spans="4:4" x14ac:dyDescent="0.2">
      <c r="D5570" s="9"/>
    </row>
    <row r="5571" spans="4:4" x14ac:dyDescent="0.2">
      <c r="D5571" s="9"/>
    </row>
    <row r="5572" spans="4:4" x14ac:dyDescent="0.2">
      <c r="D5572" s="9"/>
    </row>
    <row r="5573" spans="4:4" x14ac:dyDescent="0.2">
      <c r="D5573" s="9"/>
    </row>
    <row r="5574" spans="4:4" x14ac:dyDescent="0.2">
      <c r="D5574" s="9"/>
    </row>
    <row r="5575" spans="4:4" x14ac:dyDescent="0.2">
      <c r="D5575" s="9"/>
    </row>
    <row r="5576" spans="4:4" x14ac:dyDescent="0.2">
      <c r="D5576" s="9"/>
    </row>
    <row r="5577" spans="4:4" x14ac:dyDescent="0.2">
      <c r="D5577" s="9"/>
    </row>
    <row r="5578" spans="4:4" x14ac:dyDescent="0.2">
      <c r="D5578" s="9"/>
    </row>
    <row r="5579" spans="4:4" x14ac:dyDescent="0.2">
      <c r="D5579" s="9"/>
    </row>
    <row r="5580" spans="4:4" x14ac:dyDescent="0.2">
      <c r="D5580" s="9"/>
    </row>
    <row r="5581" spans="4:4" x14ac:dyDescent="0.2">
      <c r="D5581" s="9"/>
    </row>
    <row r="5582" spans="4:4" x14ac:dyDescent="0.2">
      <c r="D5582" s="9"/>
    </row>
    <row r="5583" spans="4:4" x14ac:dyDescent="0.2">
      <c r="D5583" s="9"/>
    </row>
    <row r="5584" spans="4:4" x14ac:dyDescent="0.2">
      <c r="D5584" s="9"/>
    </row>
    <row r="5585" spans="4:4" x14ac:dyDescent="0.2">
      <c r="D5585" s="9"/>
    </row>
    <row r="5586" spans="4:4" x14ac:dyDescent="0.2">
      <c r="D5586" s="9"/>
    </row>
    <row r="5587" spans="4:4" x14ac:dyDescent="0.2">
      <c r="D5587" s="9"/>
    </row>
    <row r="5588" spans="4:4" x14ac:dyDescent="0.2">
      <c r="D5588" s="9"/>
    </row>
    <row r="5589" spans="4:4" x14ac:dyDescent="0.2">
      <c r="D5589" s="9"/>
    </row>
    <row r="5590" spans="4:4" x14ac:dyDescent="0.2">
      <c r="D5590" s="9"/>
    </row>
    <row r="5591" spans="4:4" x14ac:dyDescent="0.2">
      <c r="D5591" s="9"/>
    </row>
    <row r="5592" spans="4:4" x14ac:dyDescent="0.2">
      <c r="D5592" s="9"/>
    </row>
    <row r="5593" spans="4:4" x14ac:dyDescent="0.2">
      <c r="D5593" s="9"/>
    </row>
    <row r="5594" spans="4:4" x14ac:dyDescent="0.2">
      <c r="D5594" s="9"/>
    </row>
    <row r="5595" spans="4:4" x14ac:dyDescent="0.2">
      <c r="D5595" s="9"/>
    </row>
    <row r="5596" spans="4:4" x14ac:dyDescent="0.2">
      <c r="D5596" s="9"/>
    </row>
    <row r="5597" spans="4:4" x14ac:dyDescent="0.2">
      <c r="D5597" s="9"/>
    </row>
    <row r="5598" spans="4:4" x14ac:dyDescent="0.2">
      <c r="D5598" s="9"/>
    </row>
    <row r="5599" spans="4:4" x14ac:dyDescent="0.2">
      <c r="D5599" s="9"/>
    </row>
    <row r="5600" spans="4:4" x14ac:dyDescent="0.2">
      <c r="D5600" s="9"/>
    </row>
    <row r="5601" spans="4:4" x14ac:dyDescent="0.2">
      <c r="D5601" s="9"/>
    </row>
    <row r="5602" spans="4:4" x14ac:dyDescent="0.2">
      <c r="D5602" s="9"/>
    </row>
    <row r="5603" spans="4:4" x14ac:dyDescent="0.2">
      <c r="D5603" s="9"/>
    </row>
    <row r="5604" spans="4:4" x14ac:dyDescent="0.2">
      <c r="D5604" s="9"/>
    </row>
    <row r="5605" spans="4:4" x14ac:dyDescent="0.2">
      <c r="D5605" s="9"/>
    </row>
    <row r="5606" spans="4:4" x14ac:dyDescent="0.2">
      <c r="D5606" s="9"/>
    </row>
    <row r="5607" spans="4:4" x14ac:dyDescent="0.2">
      <c r="D5607" s="9"/>
    </row>
    <row r="5608" spans="4:4" x14ac:dyDescent="0.2">
      <c r="D5608" s="9"/>
    </row>
    <row r="5609" spans="4:4" x14ac:dyDescent="0.2">
      <c r="D5609" s="9"/>
    </row>
    <row r="5610" spans="4:4" x14ac:dyDescent="0.2">
      <c r="D5610" s="9"/>
    </row>
    <row r="5611" spans="4:4" x14ac:dyDescent="0.2">
      <c r="D5611" s="9"/>
    </row>
    <row r="5612" spans="4:4" x14ac:dyDescent="0.2">
      <c r="D5612" s="9"/>
    </row>
    <row r="5613" spans="4:4" x14ac:dyDescent="0.2">
      <c r="D5613" s="9"/>
    </row>
    <row r="5614" spans="4:4" x14ac:dyDescent="0.2">
      <c r="D5614" s="9"/>
    </row>
    <row r="5615" spans="4:4" x14ac:dyDescent="0.2">
      <c r="D5615" s="9"/>
    </row>
    <row r="5616" spans="4:4" x14ac:dyDescent="0.2">
      <c r="D5616" s="9"/>
    </row>
    <row r="5617" spans="4:4" x14ac:dyDescent="0.2">
      <c r="D5617" s="9"/>
    </row>
    <row r="5618" spans="4:4" x14ac:dyDescent="0.2">
      <c r="D5618" s="9"/>
    </row>
    <row r="5619" spans="4:4" x14ac:dyDescent="0.2">
      <c r="D5619" s="9"/>
    </row>
    <row r="5620" spans="4:4" x14ac:dyDescent="0.2">
      <c r="D5620" s="9"/>
    </row>
    <row r="5621" spans="4:4" x14ac:dyDescent="0.2">
      <c r="D5621" s="9"/>
    </row>
    <row r="5622" spans="4:4" x14ac:dyDescent="0.2">
      <c r="D5622" s="9"/>
    </row>
    <row r="5623" spans="4:4" x14ac:dyDescent="0.2">
      <c r="D5623" s="9"/>
    </row>
    <row r="5624" spans="4:4" x14ac:dyDescent="0.2">
      <c r="D5624" s="9"/>
    </row>
    <row r="5625" spans="4:4" x14ac:dyDescent="0.2">
      <c r="D5625" s="9"/>
    </row>
    <row r="5626" spans="4:4" x14ac:dyDescent="0.2">
      <c r="D5626" s="9"/>
    </row>
    <row r="5627" spans="4:4" x14ac:dyDescent="0.2">
      <c r="D5627" s="9"/>
    </row>
    <row r="5628" spans="4:4" x14ac:dyDescent="0.2">
      <c r="D5628" s="9"/>
    </row>
    <row r="5629" spans="4:4" x14ac:dyDescent="0.2">
      <c r="D5629" s="9"/>
    </row>
    <row r="5630" spans="4:4" x14ac:dyDescent="0.2">
      <c r="D5630" s="9"/>
    </row>
    <row r="5631" spans="4:4" x14ac:dyDescent="0.2">
      <c r="D5631" s="9"/>
    </row>
    <row r="5632" spans="4:4" x14ac:dyDescent="0.2">
      <c r="D5632" s="9"/>
    </row>
    <row r="5633" spans="4:4" x14ac:dyDescent="0.2">
      <c r="D5633" s="9"/>
    </row>
    <row r="5634" spans="4:4" x14ac:dyDescent="0.2">
      <c r="D5634" s="9"/>
    </row>
    <row r="5635" spans="4:4" x14ac:dyDescent="0.2">
      <c r="D5635" s="9"/>
    </row>
    <row r="5636" spans="4:4" x14ac:dyDescent="0.2">
      <c r="D5636" s="9"/>
    </row>
    <row r="5637" spans="4:4" x14ac:dyDescent="0.2">
      <c r="D5637" s="9"/>
    </row>
    <row r="5638" spans="4:4" x14ac:dyDescent="0.2">
      <c r="D5638" s="9"/>
    </row>
    <row r="5639" spans="4:4" x14ac:dyDescent="0.2">
      <c r="D5639" s="9"/>
    </row>
    <row r="5640" spans="4:4" x14ac:dyDescent="0.2">
      <c r="D5640" s="9"/>
    </row>
    <row r="5641" spans="4:4" x14ac:dyDescent="0.2">
      <c r="D5641" s="9"/>
    </row>
    <row r="5642" spans="4:4" x14ac:dyDescent="0.2">
      <c r="D5642" s="9"/>
    </row>
    <row r="5643" spans="4:4" x14ac:dyDescent="0.2">
      <c r="D5643" s="9"/>
    </row>
    <row r="5644" spans="4:4" x14ac:dyDescent="0.2">
      <c r="D5644" s="9"/>
    </row>
    <row r="5645" spans="4:4" x14ac:dyDescent="0.2">
      <c r="D5645" s="9"/>
    </row>
    <row r="5646" spans="4:4" x14ac:dyDescent="0.2">
      <c r="D5646" s="9"/>
    </row>
    <row r="5647" spans="4:4" x14ac:dyDescent="0.2">
      <c r="D5647" s="9"/>
    </row>
    <row r="5648" spans="4:4" x14ac:dyDescent="0.2">
      <c r="D5648" s="9"/>
    </row>
    <row r="5649" spans="4:4" x14ac:dyDescent="0.2">
      <c r="D5649" s="9"/>
    </row>
    <row r="5650" spans="4:4" x14ac:dyDescent="0.2">
      <c r="D5650" s="9"/>
    </row>
    <row r="5651" spans="4:4" x14ac:dyDescent="0.2">
      <c r="D5651" s="9"/>
    </row>
    <row r="5652" spans="4:4" x14ac:dyDescent="0.2">
      <c r="D5652" s="9"/>
    </row>
    <row r="5653" spans="4:4" x14ac:dyDescent="0.2">
      <c r="D5653" s="9"/>
    </row>
    <row r="5654" spans="4:4" x14ac:dyDescent="0.2">
      <c r="D5654" s="9"/>
    </row>
    <row r="5655" spans="4:4" x14ac:dyDescent="0.2">
      <c r="D5655" s="9"/>
    </row>
    <row r="5656" spans="4:4" x14ac:dyDescent="0.2">
      <c r="D5656" s="9"/>
    </row>
    <row r="5657" spans="4:4" x14ac:dyDescent="0.2">
      <c r="D5657" s="9"/>
    </row>
    <row r="5658" spans="4:4" x14ac:dyDescent="0.2">
      <c r="D5658" s="9"/>
    </row>
    <row r="5659" spans="4:4" x14ac:dyDescent="0.2">
      <c r="D5659" s="9"/>
    </row>
    <row r="5660" spans="4:4" x14ac:dyDescent="0.2">
      <c r="D5660" s="9"/>
    </row>
    <row r="5661" spans="4:4" x14ac:dyDescent="0.2">
      <c r="D5661" s="9"/>
    </row>
    <row r="5662" spans="4:4" x14ac:dyDescent="0.2">
      <c r="D5662" s="9"/>
    </row>
    <row r="5663" spans="4:4" x14ac:dyDescent="0.2">
      <c r="D5663" s="9"/>
    </row>
    <row r="5664" spans="4:4" x14ac:dyDescent="0.2">
      <c r="D5664" s="9"/>
    </row>
    <row r="5665" spans="4:4" x14ac:dyDescent="0.2">
      <c r="D5665" s="9"/>
    </row>
    <row r="5666" spans="4:4" x14ac:dyDescent="0.2">
      <c r="D5666" s="9"/>
    </row>
    <row r="5667" spans="4:4" x14ac:dyDescent="0.2">
      <c r="D5667" s="9"/>
    </row>
    <row r="5668" spans="4:4" x14ac:dyDescent="0.2">
      <c r="D5668" s="9"/>
    </row>
    <row r="5669" spans="4:4" x14ac:dyDescent="0.2">
      <c r="D5669" s="9"/>
    </row>
    <row r="5670" spans="4:4" x14ac:dyDescent="0.2">
      <c r="D5670" s="9"/>
    </row>
    <row r="5671" spans="4:4" x14ac:dyDescent="0.2">
      <c r="D5671" s="9"/>
    </row>
    <row r="5672" spans="4:4" x14ac:dyDescent="0.2">
      <c r="D5672" s="9"/>
    </row>
    <row r="5673" spans="4:4" x14ac:dyDescent="0.2">
      <c r="D5673" s="9"/>
    </row>
    <row r="5674" spans="4:4" x14ac:dyDescent="0.2">
      <c r="D5674" s="9"/>
    </row>
    <row r="5675" spans="4:4" x14ac:dyDescent="0.2">
      <c r="D5675" s="9"/>
    </row>
    <row r="5676" spans="4:4" x14ac:dyDescent="0.2">
      <c r="D5676" s="9"/>
    </row>
    <row r="5677" spans="4:4" x14ac:dyDescent="0.2">
      <c r="D5677" s="9"/>
    </row>
    <row r="5678" spans="4:4" x14ac:dyDescent="0.2">
      <c r="D5678" s="9"/>
    </row>
    <row r="5679" spans="4:4" x14ac:dyDescent="0.2">
      <c r="D5679" s="9"/>
    </row>
    <row r="5680" spans="4:4" x14ac:dyDescent="0.2">
      <c r="D5680" s="9"/>
    </row>
    <row r="5681" spans="4:4" x14ac:dyDescent="0.2">
      <c r="D5681" s="9"/>
    </row>
    <row r="5682" spans="4:4" x14ac:dyDescent="0.2">
      <c r="D5682" s="9"/>
    </row>
    <row r="5683" spans="4:4" x14ac:dyDescent="0.2">
      <c r="D5683" s="9"/>
    </row>
    <row r="5684" spans="4:4" x14ac:dyDescent="0.2">
      <c r="D5684" s="9"/>
    </row>
    <row r="5685" spans="4:4" x14ac:dyDescent="0.2">
      <c r="D5685" s="9"/>
    </row>
    <row r="5686" spans="4:4" x14ac:dyDescent="0.2">
      <c r="D5686" s="9"/>
    </row>
    <row r="5687" spans="4:4" x14ac:dyDescent="0.2">
      <c r="D5687" s="9"/>
    </row>
    <row r="5688" spans="4:4" x14ac:dyDescent="0.2">
      <c r="D5688" s="9"/>
    </row>
    <row r="5689" spans="4:4" x14ac:dyDescent="0.2">
      <c r="D5689" s="9"/>
    </row>
    <row r="5690" spans="4:4" x14ac:dyDescent="0.2">
      <c r="D5690" s="9"/>
    </row>
    <row r="5691" spans="4:4" x14ac:dyDescent="0.2">
      <c r="D5691" s="9"/>
    </row>
    <row r="5692" spans="4:4" x14ac:dyDescent="0.2">
      <c r="D5692" s="9"/>
    </row>
    <row r="5693" spans="4:4" x14ac:dyDescent="0.2">
      <c r="D5693" s="9"/>
    </row>
    <row r="5694" spans="4:4" x14ac:dyDescent="0.2">
      <c r="D5694" s="9"/>
    </row>
    <row r="5695" spans="4:4" x14ac:dyDescent="0.2">
      <c r="D5695" s="9"/>
    </row>
    <row r="5696" spans="4:4" x14ac:dyDescent="0.2">
      <c r="D5696" s="9"/>
    </row>
    <row r="5697" spans="4:4" x14ac:dyDescent="0.2">
      <c r="D5697" s="9"/>
    </row>
    <row r="5698" spans="4:4" x14ac:dyDescent="0.2">
      <c r="D5698" s="9"/>
    </row>
    <row r="5699" spans="4:4" x14ac:dyDescent="0.2">
      <c r="D5699" s="9"/>
    </row>
    <row r="5700" spans="4:4" x14ac:dyDescent="0.2">
      <c r="D5700" s="9"/>
    </row>
    <row r="5701" spans="4:4" x14ac:dyDescent="0.2">
      <c r="D5701" s="9"/>
    </row>
    <row r="5702" spans="4:4" x14ac:dyDescent="0.2">
      <c r="D5702" s="9"/>
    </row>
    <row r="5703" spans="4:4" x14ac:dyDescent="0.2">
      <c r="D5703" s="9"/>
    </row>
    <row r="5704" spans="4:4" x14ac:dyDescent="0.2">
      <c r="D5704" s="9"/>
    </row>
    <row r="5705" spans="4:4" x14ac:dyDescent="0.2">
      <c r="D5705" s="9"/>
    </row>
    <row r="5706" spans="4:4" x14ac:dyDescent="0.2">
      <c r="D5706" s="9"/>
    </row>
    <row r="5707" spans="4:4" x14ac:dyDescent="0.2">
      <c r="D5707" s="9"/>
    </row>
    <row r="5708" spans="4:4" x14ac:dyDescent="0.2">
      <c r="D5708" s="9"/>
    </row>
    <row r="5709" spans="4:4" x14ac:dyDescent="0.2">
      <c r="D5709" s="9"/>
    </row>
    <row r="5710" spans="4:4" x14ac:dyDescent="0.2">
      <c r="D5710" s="9"/>
    </row>
    <row r="5711" spans="4:4" x14ac:dyDescent="0.2">
      <c r="D5711" s="9"/>
    </row>
    <row r="5712" spans="4:4" x14ac:dyDescent="0.2">
      <c r="D5712" s="9"/>
    </row>
    <row r="5713" spans="4:4" x14ac:dyDescent="0.2">
      <c r="D5713" s="9"/>
    </row>
    <row r="5714" spans="4:4" x14ac:dyDescent="0.2">
      <c r="D5714" s="9"/>
    </row>
    <row r="5715" spans="4:4" x14ac:dyDescent="0.2">
      <c r="D5715" s="9"/>
    </row>
    <row r="5716" spans="4:4" x14ac:dyDescent="0.2">
      <c r="D5716" s="9"/>
    </row>
    <row r="5717" spans="4:4" x14ac:dyDescent="0.2">
      <c r="D5717" s="9"/>
    </row>
    <row r="5718" spans="4:4" x14ac:dyDescent="0.2">
      <c r="D5718" s="9"/>
    </row>
    <row r="5719" spans="4:4" x14ac:dyDescent="0.2">
      <c r="D5719" s="9"/>
    </row>
    <row r="5720" spans="4:4" x14ac:dyDescent="0.2">
      <c r="D5720" s="9"/>
    </row>
    <row r="5721" spans="4:4" x14ac:dyDescent="0.2">
      <c r="D5721" s="9"/>
    </row>
    <row r="5722" spans="4:4" x14ac:dyDescent="0.2">
      <c r="D5722" s="9"/>
    </row>
    <row r="5723" spans="4:4" x14ac:dyDescent="0.2">
      <c r="D5723" s="9"/>
    </row>
    <row r="5724" spans="4:4" x14ac:dyDescent="0.2">
      <c r="D5724" s="9"/>
    </row>
    <row r="5725" spans="4:4" x14ac:dyDescent="0.2">
      <c r="D5725" s="9"/>
    </row>
    <row r="5726" spans="4:4" x14ac:dyDescent="0.2">
      <c r="D5726" s="9"/>
    </row>
    <row r="5727" spans="4:4" x14ac:dyDescent="0.2">
      <c r="D5727" s="9"/>
    </row>
    <row r="5728" spans="4:4" x14ac:dyDescent="0.2">
      <c r="D5728" s="9"/>
    </row>
    <row r="5729" spans="4:4" x14ac:dyDescent="0.2">
      <c r="D5729" s="9"/>
    </row>
    <row r="5730" spans="4:4" x14ac:dyDescent="0.2">
      <c r="D5730" s="9"/>
    </row>
    <row r="5731" spans="4:4" x14ac:dyDescent="0.2">
      <c r="D5731" s="9"/>
    </row>
    <row r="5732" spans="4:4" x14ac:dyDescent="0.2">
      <c r="D5732" s="9"/>
    </row>
    <row r="5733" spans="4:4" x14ac:dyDescent="0.2">
      <c r="D5733" s="9"/>
    </row>
    <row r="5734" spans="4:4" x14ac:dyDescent="0.2">
      <c r="D5734" s="9"/>
    </row>
    <row r="5735" spans="4:4" x14ac:dyDescent="0.2">
      <c r="D5735" s="9"/>
    </row>
    <row r="5736" spans="4:4" x14ac:dyDescent="0.2">
      <c r="D5736" s="9"/>
    </row>
    <row r="5737" spans="4:4" x14ac:dyDescent="0.2">
      <c r="D5737" s="9"/>
    </row>
    <row r="5738" spans="4:4" x14ac:dyDescent="0.2">
      <c r="D5738" s="9"/>
    </row>
    <row r="5739" spans="4:4" x14ac:dyDescent="0.2">
      <c r="D5739" s="9"/>
    </row>
    <row r="5740" spans="4:4" x14ac:dyDescent="0.2">
      <c r="D5740" s="9"/>
    </row>
    <row r="5741" spans="4:4" x14ac:dyDescent="0.2">
      <c r="D5741" s="9"/>
    </row>
    <row r="5742" spans="4:4" x14ac:dyDescent="0.2">
      <c r="D5742" s="9"/>
    </row>
    <row r="5743" spans="4:4" x14ac:dyDescent="0.2">
      <c r="D5743" s="9"/>
    </row>
    <row r="5744" spans="4:4" x14ac:dyDescent="0.2">
      <c r="D5744" s="9"/>
    </row>
    <row r="5745" spans="4:4" x14ac:dyDescent="0.2">
      <c r="D5745" s="9"/>
    </row>
    <row r="5746" spans="4:4" x14ac:dyDescent="0.2">
      <c r="D5746" s="9"/>
    </row>
    <row r="5747" spans="4:4" x14ac:dyDescent="0.2">
      <c r="D5747" s="9"/>
    </row>
    <row r="5748" spans="4:4" x14ac:dyDescent="0.2">
      <c r="D5748" s="9"/>
    </row>
    <row r="5749" spans="4:4" x14ac:dyDescent="0.2">
      <c r="D5749" s="9"/>
    </row>
    <row r="5750" spans="4:4" x14ac:dyDescent="0.2">
      <c r="D5750" s="9"/>
    </row>
    <row r="5751" spans="4:4" x14ac:dyDescent="0.2">
      <c r="D5751" s="9"/>
    </row>
    <row r="5752" spans="4:4" x14ac:dyDescent="0.2">
      <c r="D5752" s="9"/>
    </row>
    <row r="5753" spans="4:4" x14ac:dyDescent="0.2">
      <c r="D5753" s="9"/>
    </row>
    <row r="5754" spans="4:4" x14ac:dyDescent="0.2">
      <c r="D5754" s="9"/>
    </row>
    <row r="5755" spans="4:4" x14ac:dyDescent="0.2">
      <c r="D5755" s="9"/>
    </row>
    <row r="5756" spans="4:4" x14ac:dyDescent="0.2">
      <c r="D5756" s="9"/>
    </row>
    <row r="5757" spans="4:4" x14ac:dyDescent="0.2">
      <c r="D5757" s="9"/>
    </row>
    <row r="5758" spans="4:4" x14ac:dyDescent="0.2">
      <c r="D5758" s="9"/>
    </row>
    <row r="5759" spans="4:4" x14ac:dyDescent="0.2">
      <c r="D5759" s="9"/>
    </row>
    <row r="5760" spans="4:4" x14ac:dyDescent="0.2">
      <c r="D5760" s="9"/>
    </row>
    <row r="5761" spans="4:4" x14ac:dyDescent="0.2">
      <c r="D5761" s="9"/>
    </row>
    <row r="5762" spans="4:4" x14ac:dyDescent="0.2">
      <c r="D5762" s="9"/>
    </row>
    <row r="5763" spans="4:4" x14ac:dyDescent="0.2">
      <c r="D5763" s="9"/>
    </row>
    <row r="5764" spans="4:4" x14ac:dyDescent="0.2">
      <c r="D5764" s="9"/>
    </row>
    <row r="5765" spans="4:4" x14ac:dyDescent="0.2">
      <c r="D5765" s="9"/>
    </row>
    <row r="5766" spans="4:4" x14ac:dyDescent="0.2">
      <c r="D5766" s="9"/>
    </row>
    <row r="5767" spans="4:4" x14ac:dyDescent="0.2">
      <c r="D5767" s="9"/>
    </row>
    <row r="5768" spans="4:4" x14ac:dyDescent="0.2">
      <c r="D5768" s="9"/>
    </row>
    <row r="5769" spans="4:4" x14ac:dyDescent="0.2">
      <c r="D5769" s="9"/>
    </row>
    <row r="5770" spans="4:4" x14ac:dyDescent="0.2">
      <c r="D5770" s="9"/>
    </row>
    <row r="5771" spans="4:4" x14ac:dyDescent="0.2">
      <c r="D5771" s="9"/>
    </row>
    <row r="5772" spans="4:4" x14ac:dyDescent="0.2">
      <c r="D5772" s="9"/>
    </row>
    <row r="5773" spans="4:4" x14ac:dyDescent="0.2">
      <c r="D5773" s="9"/>
    </row>
    <row r="5774" spans="4:4" x14ac:dyDescent="0.2">
      <c r="D5774" s="9"/>
    </row>
    <row r="5775" spans="4:4" x14ac:dyDescent="0.2">
      <c r="D5775" s="9"/>
    </row>
    <row r="5776" spans="4:4" x14ac:dyDescent="0.2">
      <c r="D5776" s="9"/>
    </row>
    <row r="5777" spans="4:4" x14ac:dyDescent="0.2">
      <c r="D5777" s="9"/>
    </row>
    <row r="5778" spans="4:4" x14ac:dyDescent="0.2">
      <c r="D5778" s="9"/>
    </row>
    <row r="5779" spans="4:4" x14ac:dyDescent="0.2">
      <c r="D5779" s="9"/>
    </row>
    <row r="5780" spans="4:4" x14ac:dyDescent="0.2">
      <c r="D5780" s="9"/>
    </row>
    <row r="5781" spans="4:4" x14ac:dyDescent="0.2">
      <c r="D5781" s="9"/>
    </row>
    <row r="5782" spans="4:4" x14ac:dyDescent="0.2">
      <c r="D5782" s="9"/>
    </row>
    <row r="5783" spans="4:4" x14ac:dyDescent="0.2">
      <c r="D5783" s="9"/>
    </row>
    <row r="5784" spans="4:4" x14ac:dyDescent="0.2">
      <c r="D5784" s="9"/>
    </row>
    <row r="5785" spans="4:4" x14ac:dyDescent="0.2">
      <c r="D5785" s="9"/>
    </row>
    <row r="5786" spans="4:4" x14ac:dyDescent="0.2">
      <c r="D5786" s="9"/>
    </row>
    <row r="5787" spans="4:4" x14ac:dyDescent="0.2">
      <c r="D5787" s="9"/>
    </row>
    <row r="5788" spans="4:4" x14ac:dyDescent="0.2">
      <c r="D5788" s="9"/>
    </row>
    <row r="5789" spans="4:4" x14ac:dyDescent="0.2">
      <c r="D5789" s="9"/>
    </row>
    <row r="5790" spans="4:4" x14ac:dyDescent="0.2">
      <c r="D5790" s="9"/>
    </row>
    <row r="5791" spans="4:4" x14ac:dyDescent="0.2">
      <c r="D5791" s="9"/>
    </row>
    <row r="5792" spans="4:4" x14ac:dyDescent="0.2">
      <c r="D5792" s="9"/>
    </row>
    <row r="5793" spans="4:4" x14ac:dyDescent="0.2">
      <c r="D5793" s="9"/>
    </row>
    <row r="5794" spans="4:4" x14ac:dyDescent="0.2">
      <c r="D5794" s="9"/>
    </row>
    <row r="5795" spans="4:4" x14ac:dyDescent="0.2">
      <c r="D5795" s="9"/>
    </row>
    <row r="5796" spans="4:4" x14ac:dyDescent="0.2">
      <c r="D5796" s="9"/>
    </row>
    <row r="5797" spans="4:4" x14ac:dyDescent="0.2">
      <c r="D5797" s="9"/>
    </row>
    <row r="5798" spans="4:4" x14ac:dyDescent="0.2">
      <c r="D5798" s="9"/>
    </row>
    <row r="5799" spans="4:4" x14ac:dyDescent="0.2">
      <c r="D5799" s="9"/>
    </row>
    <row r="5800" spans="4:4" x14ac:dyDescent="0.2">
      <c r="D5800" s="9"/>
    </row>
    <row r="5801" spans="4:4" x14ac:dyDescent="0.2">
      <c r="D5801" s="9"/>
    </row>
    <row r="5802" spans="4:4" x14ac:dyDescent="0.2">
      <c r="D5802" s="9"/>
    </row>
    <row r="5803" spans="4:4" x14ac:dyDescent="0.2">
      <c r="D5803" s="9"/>
    </row>
    <row r="5804" spans="4:4" x14ac:dyDescent="0.2">
      <c r="D5804" s="9"/>
    </row>
    <row r="5805" spans="4:4" x14ac:dyDescent="0.2">
      <c r="D5805" s="9"/>
    </row>
    <row r="5806" spans="4:4" x14ac:dyDescent="0.2">
      <c r="D5806" s="9"/>
    </row>
    <row r="5807" spans="4:4" x14ac:dyDescent="0.2">
      <c r="D5807" s="9"/>
    </row>
    <row r="5808" spans="4:4" x14ac:dyDescent="0.2">
      <c r="D5808" s="9"/>
    </row>
    <row r="5809" spans="4:4" x14ac:dyDescent="0.2">
      <c r="D5809" s="9"/>
    </row>
    <row r="5810" spans="4:4" x14ac:dyDescent="0.2">
      <c r="D5810" s="9"/>
    </row>
    <row r="5811" spans="4:4" x14ac:dyDescent="0.2">
      <c r="D5811" s="9"/>
    </row>
    <row r="5812" spans="4:4" x14ac:dyDescent="0.2">
      <c r="D5812" s="9"/>
    </row>
    <row r="5813" spans="4:4" x14ac:dyDescent="0.2">
      <c r="D5813" s="9"/>
    </row>
    <row r="5814" spans="4:4" x14ac:dyDescent="0.2">
      <c r="D5814" s="9"/>
    </row>
    <row r="5815" spans="4:4" x14ac:dyDescent="0.2">
      <c r="D5815" s="9"/>
    </row>
    <row r="5816" spans="4:4" x14ac:dyDescent="0.2">
      <c r="D5816" s="9"/>
    </row>
    <row r="5817" spans="4:4" x14ac:dyDescent="0.2">
      <c r="D5817" s="9"/>
    </row>
    <row r="5818" spans="4:4" x14ac:dyDescent="0.2">
      <c r="D5818" s="9"/>
    </row>
    <row r="5819" spans="4:4" x14ac:dyDescent="0.2">
      <c r="D5819" s="9"/>
    </row>
    <row r="5820" spans="4:4" x14ac:dyDescent="0.2">
      <c r="D5820" s="9"/>
    </row>
    <row r="5821" spans="4:4" x14ac:dyDescent="0.2">
      <c r="D5821" s="9"/>
    </row>
    <row r="5822" spans="4:4" x14ac:dyDescent="0.2">
      <c r="D5822" s="9"/>
    </row>
    <row r="5823" spans="4:4" x14ac:dyDescent="0.2">
      <c r="D5823" s="9"/>
    </row>
    <row r="5824" spans="4:4" x14ac:dyDescent="0.2">
      <c r="D5824" s="9"/>
    </row>
    <row r="5825" spans="4:4" x14ac:dyDescent="0.2">
      <c r="D5825" s="9"/>
    </row>
    <row r="5826" spans="4:4" x14ac:dyDescent="0.2">
      <c r="D5826" s="9"/>
    </row>
    <row r="5827" spans="4:4" x14ac:dyDescent="0.2">
      <c r="D5827" s="9"/>
    </row>
    <row r="5828" spans="4:4" x14ac:dyDescent="0.2">
      <c r="D5828" s="9"/>
    </row>
    <row r="5829" spans="4:4" x14ac:dyDescent="0.2">
      <c r="D5829" s="9"/>
    </row>
    <row r="5830" spans="4:4" x14ac:dyDescent="0.2">
      <c r="D5830" s="9"/>
    </row>
    <row r="5831" spans="4:4" x14ac:dyDescent="0.2">
      <c r="D5831" s="9"/>
    </row>
    <row r="5832" spans="4:4" x14ac:dyDescent="0.2">
      <c r="D5832" s="9"/>
    </row>
    <row r="5833" spans="4:4" x14ac:dyDescent="0.2">
      <c r="D5833" s="9"/>
    </row>
    <row r="5834" spans="4:4" x14ac:dyDescent="0.2">
      <c r="D5834" s="9"/>
    </row>
    <row r="5835" spans="4:4" x14ac:dyDescent="0.2">
      <c r="D5835" s="9"/>
    </row>
    <row r="5836" spans="4:4" x14ac:dyDescent="0.2">
      <c r="D5836" s="9"/>
    </row>
    <row r="5837" spans="4:4" x14ac:dyDescent="0.2">
      <c r="D5837" s="9"/>
    </row>
    <row r="5838" spans="4:4" x14ac:dyDescent="0.2">
      <c r="D5838" s="9"/>
    </row>
    <row r="5839" spans="4:4" x14ac:dyDescent="0.2">
      <c r="D5839" s="9"/>
    </row>
    <row r="5840" spans="4:4" x14ac:dyDescent="0.2">
      <c r="D5840" s="9"/>
    </row>
    <row r="5841" spans="4:4" x14ac:dyDescent="0.2">
      <c r="D5841" s="9"/>
    </row>
    <row r="5842" spans="4:4" x14ac:dyDescent="0.2">
      <c r="D5842" s="9"/>
    </row>
    <row r="5843" spans="4:4" x14ac:dyDescent="0.2">
      <c r="D5843" s="9"/>
    </row>
    <row r="5844" spans="4:4" x14ac:dyDescent="0.2">
      <c r="D5844" s="9"/>
    </row>
    <row r="5845" spans="4:4" x14ac:dyDescent="0.2">
      <c r="D5845" s="9"/>
    </row>
    <row r="5846" spans="4:4" x14ac:dyDescent="0.2">
      <c r="D5846" s="9"/>
    </row>
    <row r="5847" spans="4:4" x14ac:dyDescent="0.2">
      <c r="D5847" s="9"/>
    </row>
    <row r="5848" spans="4:4" x14ac:dyDescent="0.2">
      <c r="D5848" s="9"/>
    </row>
    <row r="5849" spans="4:4" x14ac:dyDescent="0.2">
      <c r="D5849" s="9"/>
    </row>
    <row r="5850" spans="4:4" x14ac:dyDescent="0.2">
      <c r="D5850" s="9"/>
    </row>
    <row r="5851" spans="4:4" x14ac:dyDescent="0.2">
      <c r="D5851" s="9"/>
    </row>
    <row r="5852" spans="4:4" x14ac:dyDescent="0.2">
      <c r="D5852" s="9"/>
    </row>
    <row r="5853" spans="4:4" x14ac:dyDescent="0.2">
      <c r="D5853" s="9"/>
    </row>
    <row r="5854" spans="4:4" x14ac:dyDescent="0.2">
      <c r="D5854" s="9"/>
    </row>
    <row r="5855" spans="4:4" x14ac:dyDescent="0.2">
      <c r="D5855" s="9"/>
    </row>
    <row r="5856" spans="4:4" x14ac:dyDescent="0.2">
      <c r="D5856" s="9"/>
    </row>
    <row r="5857" spans="4:4" x14ac:dyDescent="0.2">
      <c r="D5857" s="9"/>
    </row>
    <row r="5858" spans="4:4" x14ac:dyDescent="0.2">
      <c r="D5858" s="9"/>
    </row>
    <row r="5859" spans="4:4" x14ac:dyDescent="0.2">
      <c r="D5859" s="9"/>
    </row>
    <row r="5860" spans="4:4" x14ac:dyDescent="0.2">
      <c r="D5860" s="9"/>
    </row>
    <row r="5861" spans="4:4" x14ac:dyDescent="0.2">
      <c r="D5861" s="9"/>
    </row>
    <row r="5862" spans="4:4" x14ac:dyDescent="0.2">
      <c r="D5862" s="9"/>
    </row>
    <row r="5863" spans="4:4" x14ac:dyDescent="0.2">
      <c r="D5863" s="9"/>
    </row>
    <row r="5864" spans="4:4" x14ac:dyDescent="0.2">
      <c r="D5864" s="9"/>
    </row>
    <row r="5865" spans="4:4" x14ac:dyDescent="0.2">
      <c r="D5865" s="9"/>
    </row>
    <row r="5866" spans="4:4" x14ac:dyDescent="0.2">
      <c r="D5866" s="9"/>
    </row>
    <row r="5867" spans="4:4" x14ac:dyDescent="0.2">
      <c r="D5867" s="9"/>
    </row>
    <row r="5868" spans="4:4" x14ac:dyDescent="0.2">
      <c r="D5868" s="9"/>
    </row>
    <row r="5869" spans="4:4" x14ac:dyDescent="0.2">
      <c r="D5869" s="9"/>
    </row>
    <row r="5870" spans="4:4" x14ac:dyDescent="0.2">
      <c r="D5870" s="9"/>
    </row>
    <row r="5871" spans="4:4" x14ac:dyDescent="0.2">
      <c r="D5871" s="9"/>
    </row>
    <row r="5872" spans="4:4" x14ac:dyDescent="0.2">
      <c r="D5872" s="9"/>
    </row>
    <row r="5873" spans="4:4" x14ac:dyDescent="0.2">
      <c r="D5873" s="9"/>
    </row>
    <row r="5874" spans="4:4" x14ac:dyDescent="0.2">
      <c r="D5874" s="9"/>
    </row>
    <row r="5875" spans="4:4" x14ac:dyDescent="0.2">
      <c r="D5875" s="9"/>
    </row>
    <row r="5876" spans="4:4" x14ac:dyDescent="0.2">
      <c r="D5876" s="9"/>
    </row>
    <row r="5877" spans="4:4" x14ac:dyDescent="0.2">
      <c r="D5877" s="9"/>
    </row>
    <row r="5878" spans="4:4" x14ac:dyDescent="0.2">
      <c r="D5878" s="9"/>
    </row>
    <row r="5879" spans="4:4" x14ac:dyDescent="0.2">
      <c r="D5879" s="9"/>
    </row>
    <row r="5880" spans="4:4" x14ac:dyDescent="0.2">
      <c r="D5880" s="9"/>
    </row>
    <row r="5881" spans="4:4" x14ac:dyDescent="0.2">
      <c r="D5881" s="9"/>
    </row>
    <row r="5882" spans="4:4" x14ac:dyDescent="0.2">
      <c r="D5882" s="9"/>
    </row>
    <row r="5883" spans="4:4" x14ac:dyDescent="0.2">
      <c r="D5883" s="9"/>
    </row>
    <row r="5884" spans="4:4" x14ac:dyDescent="0.2">
      <c r="D5884" s="9"/>
    </row>
    <row r="5885" spans="4:4" x14ac:dyDescent="0.2">
      <c r="D5885" s="9"/>
    </row>
    <row r="5886" spans="4:4" x14ac:dyDescent="0.2">
      <c r="D5886" s="9"/>
    </row>
    <row r="5887" spans="4:4" x14ac:dyDescent="0.2">
      <c r="D5887" s="9"/>
    </row>
    <row r="5888" spans="4:4" x14ac:dyDescent="0.2">
      <c r="D5888" s="9"/>
    </row>
    <row r="5889" spans="4:4" x14ac:dyDescent="0.2">
      <c r="D5889" s="9"/>
    </row>
    <row r="5890" spans="4:4" x14ac:dyDescent="0.2">
      <c r="D5890" s="9"/>
    </row>
    <row r="5891" spans="4:4" x14ac:dyDescent="0.2">
      <c r="D5891" s="9"/>
    </row>
    <row r="5892" spans="4:4" x14ac:dyDescent="0.2">
      <c r="D5892" s="9"/>
    </row>
    <row r="5893" spans="4:4" x14ac:dyDescent="0.2">
      <c r="D5893" s="9"/>
    </row>
    <row r="5894" spans="4:4" x14ac:dyDescent="0.2">
      <c r="D5894" s="9"/>
    </row>
    <row r="5895" spans="4:4" x14ac:dyDescent="0.2">
      <c r="D5895" s="9"/>
    </row>
    <row r="5896" spans="4:4" x14ac:dyDescent="0.2">
      <c r="D5896" s="9"/>
    </row>
    <row r="5897" spans="4:4" x14ac:dyDescent="0.2">
      <c r="D5897" s="9"/>
    </row>
    <row r="5898" spans="4:4" x14ac:dyDescent="0.2">
      <c r="D5898" s="9"/>
    </row>
    <row r="5899" spans="4:4" x14ac:dyDescent="0.2">
      <c r="D5899" s="9"/>
    </row>
    <row r="5900" spans="4:4" x14ac:dyDescent="0.2">
      <c r="D5900" s="9"/>
    </row>
    <row r="5901" spans="4:4" x14ac:dyDescent="0.2">
      <c r="D5901" s="9"/>
    </row>
    <row r="5902" spans="4:4" x14ac:dyDescent="0.2">
      <c r="D5902" s="9"/>
    </row>
    <row r="5903" spans="4:4" x14ac:dyDescent="0.2">
      <c r="D5903" s="9"/>
    </row>
    <row r="5904" spans="4:4" x14ac:dyDescent="0.2">
      <c r="D5904" s="9"/>
    </row>
    <row r="5905" spans="4:4" x14ac:dyDescent="0.2">
      <c r="D5905" s="9"/>
    </row>
    <row r="5906" spans="4:4" x14ac:dyDescent="0.2">
      <c r="D5906" s="9"/>
    </row>
    <row r="5907" spans="4:4" x14ac:dyDescent="0.2">
      <c r="D5907" s="9"/>
    </row>
    <row r="5908" spans="4:4" x14ac:dyDescent="0.2">
      <c r="D5908" s="9"/>
    </row>
    <row r="5909" spans="4:4" x14ac:dyDescent="0.2">
      <c r="D5909" s="9"/>
    </row>
    <row r="5910" spans="4:4" x14ac:dyDescent="0.2">
      <c r="D5910" s="9"/>
    </row>
    <row r="5911" spans="4:4" x14ac:dyDescent="0.2">
      <c r="D5911" s="9"/>
    </row>
    <row r="5912" spans="4:4" x14ac:dyDescent="0.2">
      <c r="D5912" s="9"/>
    </row>
    <row r="5913" spans="4:4" x14ac:dyDescent="0.2">
      <c r="D5913" s="9"/>
    </row>
    <row r="5914" spans="4:4" x14ac:dyDescent="0.2">
      <c r="D5914" s="9"/>
    </row>
    <row r="5915" spans="4:4" x14ac:dyDescent="0.2">
      <c r="D5915" s="9"/>
    </row>
    <row r="5916" spans="4:4" x14ac:dyDescent="0.2">
      <c r="D5916" s="9"/>
    </row>
    <row r="5917" spans="4:4" x14ac:dyDescent="0.2">
      <c r="D5917" s="9"/>
    </row>
    <row r="5918" spans="4:4" x14ac:dyDescent="0.2">
      <c r="D5918" s="9"/>
    </row>
    <row r="5919" spans="4:4" x14ac:dyDescent="0.2">
      <c r="D5919" s="9"/>
    </row>
    <row r="5920" spans="4:4" x14ac:dyDescent="0.2">
      <c r="D5920" s="9"/>
    </row>
    <row r="5921" spans="4:4" x14ac:dyDescent="0.2">
      <c r="D5921" s="9"/>
    </row>
    <row r="5922" spans="4:4" x14ac:dyDescent="0.2">
      <c r="D5922" s="9"/>
    </row>
    <row r="5923" spans="4:4" x14ac:dyDescent="0.2">
      <c r="D5923" s="9"/>
    </row>
    <row r="5924" spans="4:4" x14ac:dyDescent="0.2">
      <c r="D5924" s="9"/>
    </row>
    <row r="5925" spans="4:4" x14ac:dyDescent="0.2">
      <c r="D5925" s="9"/>
    </row>
    <row r="5926" spans="4:4" x14ac:dyDescent="0.2">
      <c r="D5926" s="9"/>
    </row>
    <row r="5927" spans="4:4" x14ac:dyDescent="0.2">
      <c r="D5927" s="9"/>
    </row>
    <row r="5928" spans="4:4" x14ac:dyDescent="0.2">
      <c r="D5928" s="9"/>
    </row>
    <row r="5929" spans="4:4" x14ac:dyDescent="0.2">
      <c r="D5929" s="9"/>
    </row>
    <row r="5930" spans="4:4" x14ac:dyDescent="0.2">
      <c r="D5930" s="9"/>
    </row>
    <row r="5931" spans="4:4" x14ac:dyDescent="0.2">
      <c r="D5931" s="9"/>
    </row>
    <row r="5932" spans="4:4" x14ac:dyDescent="0.2">
      <c r="D5932" s="9"/>
    </row>
    <row r="5933" spans="4:4" x14ac:dyDescent="0.2">
      <c r="D5933" s="9"/>
    </row>
    <row r="5934" spans="4:4" x14ac:dyDescent="0.2">
      <c r="D5934" s="9"/>
    </row>
    <row r="5935" spans="4:4" x14ac:dyDescent="0.2">
      <c r="D5935" s="9"/>
    </row>
    <row r="5936" spans="4:4" x14ac:dyDescent="0.2">
      <c r="D5936" s="9"/>
    </row>
    <row r="5937" spans="4:4" x14ac:dyDescent="0.2">
      <c r="D5937" s="9"/>
    </row>
    <row r="5938" spans="4:4" x14ac:dyDescent="0.2">
      <c r="D5938" s="9"/>
    </row>
    <row r="5939" spans="4:4" x14ac:dyDescent="0.2">
      <c r="D5939" s="9"/>
    </row>
    <row r="5940" spans="4:4" x14ac:dyDescent="0.2">
      <c r="D5940" s="9"/>
    </row>
    <row r="5941" spans="4:4" x14ac:dyDescent="0.2">
      <c r="D5941" s="9"/>
    </row>
    <row r="5942" spans="4:4" x14ac:dyDescent="0.2">
      <c r="D5942" s="9"/>
    </row>
    <row r="5943" spans="4:4" x14ac:dyDescent="0.2">
      <c r="D5943" s="9"/>
    </row>
    <row r="5944" spans="4:4" x14ac:dyDescent="0.2">
      <c r="D5944" s="9"/>
    </row>
    <row r="5945" spans="4:4" x14ac:dyDescent="0.2">
      <c r="D5945" s="9"/>
    </row>
    <row r="5946" spans="4:4" x14ac:dyDescent="0.2">
      <c r="D5946" s="9"/>
    </row>
    <row r="5947" spans="4:4" x14ac:dyDescent="0.2">
      <c r="D5947" s="9"/>
    </row>
    <row r="5948" spans="4:4" x14ac:dyDescent="0.2">
      <c r="D5948" s="9"/>
    </row>
    <row r="5949" spans="4:4" x14ac:dyDescent="0.2">
      <c r="D5949" s="9"/>
    </row>
    <row r="5950" spans="4:4" x14ac:dyDescent="0.2">
      <c r="D5950" s="9"/>
    </row>
    <row r="5951" spans="4:4" x14ac:dyDescent="0.2">
      <c r="D5951" s="9"/>
    </row>
    <row r="5952" spans="4:4" x14ac:dyDescent="0.2">
      <c r="D5952" s="9"/>
    </row>
    <row r="5953" spans="4:4" x14ac:dyDescent="0.2">
      <c r="D5953" s="9"/>
    </row>
    <row r="5954" spans="4:4" x14ac:dyDescent="0.2">
      <c r="D5954" s="9"/>
    </row>
    <row r="5955" spans="4:4" x14ac:dyDescent="0.2">
      <c r="D5955" s="9"/>
    </row>
    <row r="5956" spans="4:4" x14ac:dyDescent="0.2">
      <c r="D5956" s="9"/>
    </row>
    <row r="5957" spans="4:4" x14ac:dyDescent="0.2">
      <c r="D5957" s="9"/>
    </row>
    <row r="5958" spans="4:4" x14ac:dyDescent="0.2">
      <c r="D5958" s="9"/>
    </row>
    <row r="5959" spans="4:4" x14ac:dyDescent="0.2">
      <c r="D5959" s="9"/>
    </row>
    <row r="5960" spans="4:4" x14ac:dyDescent="0.2">
      <c r="D5960" s="9"/>
    </row>
    <row r="5961" spans="4:4" x14ac:dyDescent="0.2">
      <c r="D5961" s="9"/>
    </row>
    <row r="5962" spans="4:4" x14ac:dyDescent="0.2">
      <c r="D5962" s="9"/>
    </row>
    <row r="5963" spans="4:4" x14ac:dyDescent="0.2">
      <c r="D5963" s="9"/>
    </row>
    <row r="5964" spans="4:4" x14ac:dyDescent="0.2">
      <c r="D5964" s="9"/>
    </row>
    <row r="5965" spans="4:4" x14ac:dyDescent="0.2">
      <c r="D5965" s="9"/>
    </row>
    <row r="5966" spans="4:4" x14ac:dyDescent="0.2">
      <c r="D5966" s="9"/>
    </row>
    <row r="5967" spans="4:4" x14ac:dyDescent="0.2">
      <c r="D5967" s="9"/>
    </row>
    <row r="5968" spans="4:4" x14ac:dyDescent="0.2">
      <c r="D5968" s="9"/>
    </row>
    <row r="5969" spans="4:4" x14ac:dyDescent="0.2">
      <c r="D5969" s="9"/>
    </row>
    <row r="5970" spans="4:4" x14ac:dyDescent="0.2">
      <c r="D5970" s="9"/>
    </row>
    <row r="5971" spans="4:4" x14ac:dyDescent="0.2">
      <c r="D5971" s="9"/>
    </row>
    <row r="5972" spans="4:4" x14ac:dyDescent="0.2">
      <c r="D5972" s="9"/>
    </row>
    <row r="5973" spans="4:4" x14ac:dyDescent="0.2">
      <c r="D5973" s="9"/>
    </row>
    <row r="5974" spans="4:4" x14ac:dyDescent="0.2">
      <c r="D5974" s="9"/>
    </row>
    <row r="5975" spans="4:4" x14ac:dyDescent="0.2">
      <c r="D5975" s="9"/>
    </row>
    <row r="5976" spans="4:4" x14ac:dyDescent="0.2">
      <c r="D5976" s="9"/>
    </row>
    <row r="5977" spans="4:4" x14ac:dyDescent="0.2">
      <c r="D5977" s="9"/>
    </row>
    <row r="5978" spans="4:4" x14ac:dyDescent="0.2">
      <c r="D5978" s="9"/>
    </row>
    <row r="5979" spans="4:4" x14ac:dyDescent="0.2">
      <c r="D5979" s="9"/>
    </row>
    <row r="5980" spans="4:4" x14ac:dyDescent="0.2">
      <c r="D5980" s="9"/>
    </row>
    <row r="5981" spans="4:4" x14ac:dyDescent="0.2">
      <c r="D5981" s="9"/>
    </row>
    <row r="5982" spans="4:4" x14ac:dyDescent="0.2">
      <c r="D5982" s="9"/>
    </row>
    <row r="5983" spans="4:4" x14ac:dyDescent="0.2">
      <c r="D5983" s="9"/>
    </row>
    <row r="5984" spans="4:4" x14ac:dyDescent="0.2">
      <c r="D5984" s="9"/>
    </row>
    <row r="5985" spans="4:4" x14ac:dyDescent="0.2">
      <c r="D5985" s="9"/>
    </row>
    <row r="5986" spans="4:4" x14ac:dyDescent="0.2">
      <c r="D5986" s="9"/>
    </row>
    <row r="5987" spans="4:4" x14ac:dyDescent="0.2">
      <c r="D5987" s="9"/>
    </row>
    <row r="5988" spans="4:4" x14ac:dyDescent="0.2">
      <c r="D5988" s="9"/>
    </row>
    <row r="5989" spans="4:4" x14ac:dyDescent="0.2">
      <c r="D5989" s="9"/>
    </row>
    <row r="5990" spans="4:4" x14ac:dyDescent="0.2">
      <c r="D5990" s="9"/>
    </row>
    <row r="5991" spans="4:4" x14ac:dyDescent="0.2">
      <c r="D5991" s="9"/>
    </row>
    <row r="5992" spans="4:4" x14ac:dyDescent="0.2">
      <c r="D5992" s="9"/>
    </row>
    <row r="5993" spans="4:4" x14ac:dyDescent="0.2">
      <c r="D5993" s="9"/>
    </row>
    <row r="5994" spans="4:4" x14ac:dyDescent="0.2">
      <c r="D5994" s="9"/>
    </row>
    <row r="5995" spans="4:4" x14ac:dyDescent="0.2">
      <c r="D5995" s="9"/>
    </row>
    <row r="5996" spans="4:4" x14ac:dyDescent="0.2">
      <c r="D5996" s="9"/>
    </row>
    <row r="5997" spans="4:4" x14ac:dyDescent="0.2">
      <c r="D5997" s="9"/>
    </row>
    <row r="5998" spans="4:4" x14ac:dyDescent="0.2">
      <c r="D5998" s="9"/>
    </row>
    <row r="5999" spans="4:4" x14ac:dyDescent="0.2">
      <c r="D5999" s="9"/>
    </row>
    <row r="6000" spans="4:4" x14ac:dyDescent="0.2">
      <c r="D6000" s="9"/>
    </row>
    <row r="6001" spans="4:4" x14ac:dyDescent="0.2">
      <c r="D6001" s="9"/>
    </row>
    <row r="6002" spans="4:4" x14ac:dyDescent="0.2">
      <c r="D6002" s="9"/>
    </row>
    <row r="6003" spans="4:4" x14ac:dyDescent="0.2">
      <c r="D6003" s="9"/>
    </row>
    <row r="6004" spans="4:4" x14ac:dyDescent="0.2">
      <c r="D6004" s="9"/>
    </row>
    <row r="6005" spans="4:4" x14ac:dyDescent="0.2">
      <c r="D6005" s="9"/>
    </row>
    <row r="6006" spans="4:4" x14ac:dyDescent="0.2">
      <c r="D6006" s="9"/>
    </row>
    <row r="6007" spans="4:4" x14ac:dyDescent="0.2">
      <c r="D6007" s="9"/>
    </row>
    <row r="6008" spans="4:4" x14ac:dyDescent="0.2">
      <c r="D6008" s="9"/>
    </row>
    <row r="6009" spans="4:4" x14ac:dyDescent="0.2">
      <c r="D6009" s="9"/>
    </row>
    <row r="6010" spans="4:4" x14ac:dyDescent="0.2">
      <c r="D6010" s="9"/>
    </row>
    <row r="6011" spans="4:4" x14ac:dyDescent="0.2">
      <c r="D6011" s="9"/>
    </row>
    <row r="6012" spans="4:4" x14ac:dyDescent="0.2">
      <c r="D6012" s="9"/>
    </row>
    <row r="6013" spans="4:4" x14ac:dyDescent="0.2">
      <c r="D6013" s="9"/>
    </row>
    <row r="6014" spans="4:4" x14ac:dyDescent="0.2">
      <c r="D6014" s="9"/>
    </row>
    <row r="6015" spans="4:4" x14ac:dyDescent="0.2">
      <c r="D6015" s="9"/>
    </row>
    <row r="6016" spans="4:4" x14ac:dyDescent="0.2">
      <c r="D6016" s="9"/>
    </row>
    <row r="6017" spans="4:4" x14ac:dyDescent="0.2">
      <c r="D6017" s="9"/>
    </row>
    <row r="6018" spans="4:4" x14ac:dyDescent="0.2">
      <c r="D6018" s="9"/>
    </row>
    <row r="6019" spans="4:4" x14ac:dyDescent="0.2">
      <c r="D6019" s="9"/>
    </row>
    <row r="6020" spans="4:4" x14ac:dyDescent="0.2">
      <c r="D6020" s="9"/>
    </row>
    <row r="6021" spans="4:4" x14ac:dyDescent="0.2">
      <c r="D6021" s="9"/>
    </row>
    <row r="6022" spans="4:4" x14ac:dyDescent="0.2">
      <c r="D6022" s="9"/>
    </row>
    <row r="6023" spans="4:4" x14ac:dyDescent="0.2">
      <c r="D6023" s="9"/>
    </row>
    <row r="6024" spans="4:4" x14ac:dyDescent="0.2">
      <c r="D6024" s="9"/>
    </row>
    <row r="6025" spans="4:4" x14ac:dyDescent="0.2">
      <c r="D6025" s="9"/>
    </row>
    <row r="6026" spans="4:4" x14ac:dyDescent="0.2">
      <c r="D6026" s="9"/>
    </row>
    <row r="6027" spans="4:4" x14ac:dyDescent="0.2">
      <c r="D6027" s="9"/>
    </row>
    <row r="6028" spans="4:4" x14ac:dyDescent="0.2">
      <c r="D6028" s="9"/>
    </row>
    <row r="6029" spans="4:4" x14ac:dyDescent="0.2">
      <c r="D6029" s="9"/>
    </row>
    <row r="6030" spans="4:4" x14ac:dyDescent="0.2">
      <c r="D6030" s="9"/>
    </row>
    <row r="6031" spans="4:4" x14ac:dyDescent="0.2">
      <c r="D6031" s="9"/>
    </row>
    <row r="6032" spans="4:4" x14ac:dyDescent="0.2">
      <c r="D6032" s="9"/>
    </row>
    <row r="6033" spans="4:4" x14ac:dyDescent="0.2">
      <c r="D6033" s="9"/>
    </row>
    <row r="6034" spans="4:4" x14ac:dyDescent="0.2">
      <c r="D6034" s="9"/>
    </row>
    <row r="6035" spans="4:4" x14ac:dyDescent="0.2">
      <c r="D6035" s="9"/>
    </row>
    <row r="6036" spans="4:4" x14ac:dyDescent="0.2">
      <c r="D6036" s="9"/>
    </row>
    <row r="6037" spans="4:4" x14ac:dyDescent="0.2">
      <c r="D6037" s="9"/>
    </row>
    <row r="6038" spans="4:4" x14ac:dyDescent="0.2">
      <c r="D6038" s="9"/>
    </row>
    <row r="6039" spans="4:4" x14ac:dyDescent="0.2">
      <c r="D6039" s="9"/>
    </row>
    <row r="6040" spans="4:4" x14ac:dyDescent="0.2">
      <c r="D6040" s="9"/>
    </row>
    <row r="6041" spans="4:4" x14ac:dyDescent="0.2">
      <c r="D6041" s="9"/>
    </row>
    <row r="6042" spans="4:4" x14ac:dyDescent="0.2">
      <c r="D6042" s="9"/>
    </row>
    <row r="6043" spans="4:4" x14ac:dyDescent="0.2">
      <c r="D6043" s="9"/>
    </row>
    <row r="6044" spans="4:4" x14ac:dyDescent="0.2">
      <c r="D6044" s="9"/>
    </row>
    <row r="6045" spans="4:4" x14ac:dyDescent="0.2">
      <c r="D6045" s="9"/>
    </row>
    <row r="6046" spans="4:4" x14ac:dyDescent="0.2">
      <c r="D6046" s="9"/>
    </row>
    <row r="6047" spans="4:4" x14ac:dyDescent="0.2">
      <c r="D6047" s="9"/>
    </row>
    <row r="6048" spans="4:4" x14ac:dyDescent="0.2">
      <c r="D6048" s="9"/>
    </row>
    <row r="6049" spans="4:4" x14ac:dyDescent="0.2">
      <c r="D6049" s="9"/>
    </row>
    <row r="6050" spans="4:4" x14ac:dyDescent="0.2">
      <c r="D6050" s="9"/>
    </row>
    <row r="6051" spans="4:4" x14ac:dyDescent="0.2">
      <c r="D6051" s="9"/>
    </row>
    <row r="6052" spans="4:4" x14ac:dyDescent="0.2">
      <c r="D6052" s="9"/>
    </row>
    <row r="6053" spans="4:4" x14ac:dyDescent="0.2">
      <c r="D6053" s="9"/>
    </row>
    <row r="6054" spans="4:4" x14ac:dyDescent="0.2">
      <c r="D6054" s="9"/>
    </row>
    <row r="6055" spans="4:4" x14ac:dyDescent="0.2">
      <c r="D6055" s="9"/>
    </row>
    <row r="6056" spans="4:4" x14ac:dyDescent="0.2">
      <c r="D6056" s="9"/>
    </row>
    <row r="6057" spans="4:4" x14ac:dyDescent="0.2">
      <c r="D6057" s="9"/>
    </row>
    <row r="6058" spans="4:4" x14ac:dyDescent="0.2">
      <c r="D6058" s="9"/>
    </row>
    <row r="6059" spans="4:4" x14ac:dyDescent="0.2">
      <c r="D6059" s="9"/>
    </row>
    <row r="6060" spans="4:4" x14ac:dyDescent="0.2">
      <c r="D6060" s="9"/>
    </row>
    <row r="6061" spans="4:4" x14ac:dyDescent="0.2">
      <c r="D6061" s="9"/>
    </row>
    <row r="6062" spans="4:4" x14ac:dyDescent="0.2">
      <c r="D6062" s="9"/>
    </row>
    <row r="6063" spans="4:4" x14ac:dyDescent="0.2">
      <c r="D6063" s="9"/>
    </row>
    <row r="6064" spans="4:4" x14ac:dyDescent="0.2">
      <c r="D6064" s="9"/>
    </row>
    <row r="6065" spans="4:4" x14ac:dyDescent="0.2">
      <c r="D6065" s="9"/>
    </row>
    <row r="6066" spans="4:4" x14ac:dyDescent="0.2">
      <c r="D6066" s="9"/>
    </row>
    <row r="6067" spans="4:4" x14ac:dyDescent="0.2">
      <c r="D6067" s="9"/>
    </row>
    <row r="6068" spans="4:4" x14ac:dyDescent="0.2">
      <c r="D6068" s="9"/>
    </row>
    <row r="6069" spans="4:4" x14ac:dyDescent="0.2">
      <c r="D6069" s="9"/>
    </row>
    <row r="6070" spans="4:4" x14ac:dyDescent="0.2">
      <c r="D6070" s="9"/>
    </row>
    <row r="6071" spans="4:4" x14ac:dyDescent="0.2">
      <c r="D6071" s="9"/>
    </row>
    <row r="6072" spans="4:4" x14ac:dyDescent="0.2">
      <c r="D6072" s="9"/>
    </row>
    <row r="6073" spans="4:4" x14ac:dyDescent="0.2">
      <c r="D6073" s="9"/>
    </row>
    <row r="6074" spans="4:4" x14ac:dyDescent="0.2">
      <c r="D6074" s="9"/>
    </row>
    <row r="6075" spans="4:4" x14ac:dyDescent="0.2">
      <c r="D6075" s="9"/>
    </row>
    <row r="6076" spans="4:4" x14ac:dyDescent="0.2">
      <c r="D6076" s="9"/>
    </row>
    <row r="6077" spans="4:4" x14ac:dyDescent="0.2">
      <c r="D6077" s="9"/>
    </row>
    <row r="6078" spans="4:4" x14ac:dyDescent="0.2">
      <c r="D6078" s="9"/>
    </row>
    <row r="6079" spans="4:4" x14ac:dyDescent="0.2">
      <c r="D6079" s="9"/>
    </row>
    <row r="6080" spans="4:4" x14ac:dyDescent="0.2">
      <c r="D6080" s="9"/>
    </row>
    <row r="6081" spans="4:4" x14ac:dyDescent="0.2">
      <c r="D6081" s="9"/>
    </row>
    <row r="6082" spans="4:4" x14ac:dyDescent="0.2">
      <c r="D6082" s="9"/>
    </row>
    <row r="6083" spans="4:4" x14ac:dyDescent="0.2">
      <c r="D6083" s="9"/>
    </row>
    <row r="6084" spans="4:4" x14ac:dyDescent="0.2">
      <c r="D6084" s="9"/>
    </row>
    <row r="6085" spans="4:4" x14ac:dyDescent="0.2">
      <c r="D6085" s="9"/>
    </row>
    <row r="6086" spans="4:4" x14ac:dyDescent="0.2">
      <c r="D6086" s="9"/>
    </row>
    <row r="6087" spans="4:4" x14ac:dyDescent="0.2">
      <c r="D6087" s="9"/>
    </row>
    <row r="6088" spans="4:4" x14ac:dyDescent="0.2">
      <c r="D6088" s="9"/>
    </row>
    <row r="6089" spans="4:4" x14ac:dyDescent="0.2">
      <c r="D6089" s="9"/>
    </row>
    <row r="6090" spans="4:4" x14ac:dyDescent="0.2">
      <c r="D6090" s="9"/>
    </row>
    <row r="6091" spans="4:4" x14ac:dyDescent="0.2">
      <c r="D6091" s="9"/>
    </row>
    <row r="6092" spans="4:4" x14ac:dyDescent="0.2">
      <c r="D6092" s="9"/>
    </row>
    <row r="6093" spans="4:4" x14ac:dyDescent="0.2">
      <c r="D6093" s="9"/>
    </row>
    <row r="6094" spans="4:4" x14ac:dyDescent="0.2">
      <c r="D6094" s="9"/>
    </row>
    <row r="6095" spans="4:4" x14ac:dyDescent="0.2">
      <c r="D6095" s="9"/>
    </row>
    <row r="6096" spans="4:4" x14ac:dyDescent="0.2">
      <c r="D6096" s="9"/>
    </row>
    <row r="6097" spans="4:4" x14ac:dyDescent="0.2">
      <c r="D6097" s="9"/>
    </row>
    <row r="6098" spans="4:4" x14ac:dyDescent="0.2">
      <c r="D6098" s="9"/>
    </row>
    <row r="6099" spans="4:4" x14ac:dyDescent="0.2">
      <c r="D6099" s="9"/>
    </row>
    <row r="6100" spans="4:4" x14ac:dyDescent="0.2">
      <c r="D6100" s="9"/>
    </row>
    <row r="6101" spans="4:4" x14ac:dyDescent="0.2">
      <c r="D6101" s="9"/>
    </row>
    <row r="6102" spans="4:4" x14ac:dyDescent="0.2">
      <c r="D6102" s="9"/>
    </row>
    <row r="6103" spans="4:4" x14ac:dyDescent="0.2">
      <c r="D6103" s="9"/>
    </row>
    <row r="6104" spans="4:4" x14ac:dyDescent="0.2">
      <c r="D6104" s="9"/>
    </row>
    <row r="6105" spans="4:4" x14ac:dyDescent="0.2">
      <c r="D6105" s="9"/>
    </row>
    <row r="6106" spans="4:4" x14ac:dyDescent="0.2">
      <c r="D6106" s="9"/>
    </row>
    <row r="6107" spans="4:4" x14ac:dyDescent="0.2">
      <c r="D6107" s="9"/>
    </row>
    <row r="6108" spans="4:4" x14ac:dyDescent="0.2">
      <c r="D6108" s="9"/>
    </row>
    <row r="6109" spans="4:4" x14ac:dyDescent="0.2">
      <c r="D6109" s="9"/>
    </row>
    <row r="6110" spans="4:4" x14ac:dyDescent="0.2">
      <c r="D6110" s="9"/>
    </row>
    <row r="6111" spans="4:4" x14ac:dyDescent="0.2">
      <c r="D6111" s="9"/>
    </row>
    <row r="6112" spans="4:4" x14ac:dyDescent="0.2">
      <c r="D6112" s="9"/>
    </row>
    <row r="6113" spans="4:4" x14ac:dyDescent="0.2">
      <c r="D6113" s="9"/>
    </row>
    <row r="6114" spans="4:4" x14ac:dyDescent="0.2">
      <c r="D6114" s="9"/>
    </row>
    <row r="6115" spans="4:4" x14ac:dyDescent="0.2">
      <c r="D6115" s="9"/>
    </row>
    <row r="6116" spans="4:4" x14ac:dyDescent="0.2">
      <c r="D6116" s="9"/>
    </row>
    <row r="6117" spans="4:4" x14ac:dyDescent="0.2">
      <c r="D6117" s="9"/>
    </row>
    <row r="6118" spans="4:4" x14ac:dyDescent="0.2">
      <c r="D6118" s="9"/>
    </row>
    <row r="6119" spans="4:4" x14ac:dyDescent="0.2">
      <c r="D6119" s="9"/>
    </row>
    <row r="6120" spans="4:4" x14ac:dyDescent="0.2">
      <c r="D6120" s="9"/>
    </row>
    <row r="6121" spans="4:4" x14ac:dyDescent="0.2">
      <c r="D6121" s="9"/>
    </row>
    <row r="6122" spans="4:4" x14ac:dyDescent="0.2">
      <c r="D6122" s="9"/>
    </row>
    <row r="6123" spans="4:4" x14ac:dyDescent="0.2">
      <c r="D6123" s="9"/>
    </row>
    <row r="6124" spans="4:4" x14ac:dyDescent="0.2">
      <c r="D6124" s="9"/>
    </row>
    <row r="6125" spans="4:4" x14ac:dyDescent="0.2">
      <c r="D6125" s="9"/>
    </row>
    <row r="6126" spans="4:4" x14ac:dyDescent="0.2">
      <c r="D6126" s="9"/>
    </row>
    <row r="6127" spans="4:4" x14ac:dyDescent="0.2">
      <c r="D6127" s="9"/>
    </row>
    <row r="6128" spans="4:4" x14ac:dyDescent="0.2">
      <c r="D6128" s="9"/>
    </row>
    <row r="6129" spans="4:4" x14ac:dyDescent="0.2">
      <c r="D6129" s="9"/>
    </row>
    <row r="6130" spans="4:4" x14ac:dyDescent="0.2">
      <c r="D6130" s="9"/>
    </row>
    <row r="6131" spans="4:4" x14ac:dyDescent="0.2">
      <c r="D6131" s="9"/>
    </row>
    <row r="6132" spans="4:4" x14ac:dyDescent="0.2">
      <c r="D6132" s="9"/>
    </row>
    <row r="6133" spans="4:4" x14ac:dyDescent="0.2">
      <c r="D6133" s="9"/>
    </row>
    <row r="6134" spans="4:4" x14ac:dyDescent="0.2">
      <c r="D6134" s="9"/>
    </row>
    <row r="6135" spans="4:4" x14ac:dyDescent="0.2">
      <c r="D6135" s="9"/>
    </row>
    <row r="6136" spans="4:4" x14ac:dyDescent="0.2">
      <c r="D6136" s="9"/>
    </row>
    <row r="6137" spans="4:4" x14ac:dyDescent="0.2">
      <c r="D6137" s="9"/>
    </row>
    <row r="6138" spans="4:4" x14ac:dyDescent="0.2">
      <c r="D6138" s="9"/>
    </row>
    <row r="6139" spans="4:4" x14ac:dyDescent="0.2">
      <c r="D6139" s="9"/>
    </row>
    <row r="6140" spans="4:4" x14ac:dyDescent="0.2">
      <c r="D6140" s="9"/>
    </row>
    <row r="6141" spans="4:4" x14ac:dyDescent="0.2">
      <c r="D6141" s="9"/>
    </row>
    <row r="6142" spans="4:4" x14ac:dyDescent="0.2">
      <c r="D6142" s="9"/>
    </row>
    <row r="6143" spans="4:4" x14ac:dyDescent="0.2">
      <c r="D6143" s="9"/>
    </row>
    <row r="6144" spans="4:4" x14ac:dyDescent="0.2">
      <c r="D6144" s="9"/>
    </row>
    <row r="6145" spans="4:4" x14ac:dyDescent="0.2">
      <c r="D6145" s="9"/>
    </row>
    <row r="6146" spans="4:4" x14ac:dyDescent="0.2">
      <c r="D6146" s="9"/>
    </row>
    <row r="6147" spans="4:4" x14ac:dyDescent="0.2">
      <c r="D6147" s="9"/>
    </row>
    <row r="6148" spans="4:4" x14ac:dyDescent="0.2">
      <c r="D6148" s="9"/>
    </row>
    <row r="6149" spans="4:4" x14ac:dyDescent="0.2">
      <c r="D6149" s="9"/>
    </row>
    <row r="6150" spans="4:4" x14ac:dyDescent="0.2">
      <c r="D6150" s="9"/>
    </row>
    <row r="6151" spans="4:4" x14ac:dyDescent="0.2">
      <c r="D6151" s="9"/>
    </row>
    <row r="6152" spans="4:4" x14ac:dyDescent="0.2">
      <c r="D6152" s="9"/>
    </row>
    <row r="6153" spans="4:4" x14ac:dyDescent="0.2">
      <c r="D6153" s="9"/>
    </row>
    <row r="6154" spans="4:4" x14ac:dyDescent="0.2">
      <c r="D6154" s="9"/>
    </row>
    <row r="6155" spans="4:4" x14ac:dyDescent="0.2">
      <c r="D6155" s="9"/>
    </row>
    <row r="6156" spans="4:4" x14ac:dyDescent="0.2">
      <c r="D6156" s="9"/>
    </row>
    <row r="6157" spans="4:4" x14ac:dyDescent="0.2">
      <c r="D6157" s="9"/>
    </row>
    <row r="6158" spans="4:4" x14ac:dyDescent="0.2">
      <c r="D6158" s="9"/>
    </row>
    <row r="6159" spans="4:4" x14ac:dyDescent="0.2">
      <c r="D6159" s="9"/>
    </row>
    <row r="6160" spans="4:4" x14ac:dyDescent="0.2">
      <c r="D6160" s="9"/>
    </row>
    <row r="6161" spans="4:4" x14ac:dyDescent="0.2">
      <c r="D6161" s="9"/>
    </row>
    <row r="6162" spans="4:4" x14ac:dyDescent="0.2">
      <c r="D6162" s="9"/>
    </row>
    <row r="6163" spans="4:4" x14ac:dyDescent="0.2">
      <c r="D6163" s="9"/>
    </row>
    <row r="6164" spans="4:4" x14ac:dyDescent="0.2">
      <c r="D6164" s="9"/>
    </row>
    <row r="6165" spans="4:4" x14ac:dyDescent="0.2">
      <c r="D6165" s="9"/>
    </row>
    <row r="6166" spans="4:4" x14ac:dyDescent="0.2">
      <c r="D6166" s="9"/>
    </row>
    <row r="6167" spans="4:4" x14ac:dyDescent="0.2">
      <c r="D6167" s="9"/>
    </row>
    <row r="6168" spans="4:4" x14ac:dyDescent="0.2">
      <c r="D6168" s="9"/>
    </row>
    <row r="6169" spans="4:4" x14ac:dyDescent="0.2">
      <c r="D6169" s="9"/>
    </row>
    <row r="6170" spans="4:4" x14ac:dyDescent="0.2">
      <c r="D6170" s="9"/>
    </row>
    <row r="6171" spans="4:4" x14ac:dyDescent="0.2">
      <c r="D6171" s="9"/>
    </row>
    <row r="6172" spans="4:4" x14ac:dyDescent="0.2">
      <c r="D6172" s="9"/>
    </row>
    <row r="6173" spans="4:4" x14ac:dyDescent="0.2">
      <c r="D6173" s="9"/>
    </row>
    <row r="6174" spans="4:4" x14ac:dyDescent="0.2">
      <c r="D6174" s="9"/>
    </row>
    <row r="6175" spans="4:4" x14ac:dyDescent="0.2">
      <c r="D6175" s="9"/>
    </row>
    <row r="6176" spans="4:4" x14ac:dyDescent="0.2">
      <c r="D6176" s="9"/>
    </row>
    <row r="6177" spans="4:4" x14ac:dyDescent="0.2">
      <c r="D6177" s="9"/>
    </row>
    <row r="6178" spans="4:4" x14ac:dyDescent="0.2">
      <c r="D6178" s="9"/>
    </row>
    <row r="6179" spans="4:4" x14ac:dyDescent="0.2">
      <c r="D6179" s="9"/>
    </row>
    <row r="6180" spans="4:4" x14ac:dyDescent="0.2">
      <c r="D6180" s="9"/>
    </row>
    <row r="6181" spans="4:4" x14ac:dyDescent="0.2">
      <c r="D6181" s="9"/>
    </row>
    <row r="6182" spans="4:4" x14ac:dyDescent="0.2">
      <c r="D6182" s="9"/>
    </row>
    <row r="6183" spans="4:4" x14ac:dyDescent="0.2">
      <c r="D6183" s="9"/>
    </row>
    <row r="6184" spans="4:4" x14ac:dyDescent="0.2">
      <c r="D6184" s="9"/>
    </row>
    <row r="6185" spans="4:4" x14ac:dyDescent="0.2">
      <c r="D6185" s="9"/>
    </row>
    <row r="6186" spans="4:4" x14ac:dyDescent="0.2">
      <c r="D6186" s="9"/>
    </row>
    <row r="6187" spans="4:4" x14ac:dyDescent="0.2">
      <c r="D6187" s="9"/>
    </row>
    <row r="6188" spans="4:4" x14ac:dyDescent="0.2">
      <c r="D6188" s="9"/>
    </row>
    <row r="6189" spans="4:4" x14ac:dyDescent="0.2">
      <c r="D6189" s="9"/>
    </row>
    <row r="6190" spans="4:4" x14ac:dyDescent="0.2">
      <c r="D6190" s="9"/>
    </row>
    <row r="6191" spans="4:4" x14ac:dyDescent="0.2">
      <c r="D6191" s="9"/>
    </row>
    <row r="6192" spans="4:4" x14ac:dyDescent="0.2">
      <c r="D6192" s="9"/>
    </row>
    <row r="6193" spans="4:4" x14ac:dyDescent="0.2">
      <c r="D6193" s="9"/>
    </row>
    <row r="6194" spans="4:4" x14ac:dyDescent="0.2">
      <c r="D6194" s="9"/>
    </row>
    <row r="6195" spans="4:4" x14ac:dyDescent="0.2">
      <c r="D6195" s="9"/>
    </row>
    <row r="6196" spans="4:4" x14ac:dyDescent="0.2">
      <c r="D6196" s="9"/>
    </row>
    <row r="6197" spans="4:4" x14ac:dyDescent="0.2">
      <c r="D6197" s="9"/>
    </row>
    <row r="6198" spans="4:4" x14ac:dyDescent="0.2">
      <c r="D6198" s="9"/>
    </row>
    <row r="6199" spans="4:4" x14ac:dyDescent="0.2">
      <c r="D6199" s="9"/>
    </row>
    <row r="6200" spans="4:4" x14ac:dyDescent="0.2">
      <c r="D6200" s="9"/>
    </row>
    <row r="6201" spans="4:4" x14ac:dyDescent="0.2">
      <c r="D6201" s="9"/>
    </row>
    <row r="6202" spans="4:4" x14ac:dyDescent="0.2">
      <c r="D6202" s="9"/>
    </row>
    <row r="6203" spans="4:4" x14ac:dyDescent="0.2">
      <c r="D6203" s="9"/>
    </row>
    <row r="6204" spans="4:4" x14ac:dyDescent="0.2">
      <c r="D6204" s="9"/>
    </row>
    <row r="6205" spans="4:4" x14ac:dyDescent="0.2">
      <c r="D6205" s="9"/>
    </row>
    <row r="6206" spans="4:4" x14ac:dyDescent="0.2">
      <c r="D6206" s="9"/>
    </row>
    <row r="6207" spans="4:4" x14ac:dyDescent="0.2">
      <c r="D6207" s="9"/>
    </row>
    <row r="6208" spans="4:4" x14ac:dyDescent="0.2">
      <c r="D6208" s="9"/>
    </row>
    <row r="6209" spans="4:4" x14ac:dyDescent="0.2">
      <c r="D6209" s="9"/>
    </row>
    <row r="6210" spans="4:4" x14ac:dyDescent="0.2">
      <c r="D6210" s="9"/>
    </row>
    <row r="6211" spans="4:4" x14ac:dyDescent="0.2">
      <c r="D6211" s="9"/>
    </row>
    <row r="6212" spans="4:4" x14ac:dyDescent="0.2">
      <c r="D6212" s="9"/>
    </row>
    <row r="6213" spans="4:4" x14ac:dyDescent="0.2">
      <c r="D6213" s="9"/>
    </row>
    <row r="6214" spans="4:4" x14ac:dyDescent="0.2">
      <c r="D6214" s="9"/>
    </row>
    <row r="6215" spans="4:4" x14ac:dyDescent="0.2">
      <c r="D6215" s="9"/>
    </row>
    <row r="6216" spans="4:4" x14ac:dyDescent="0.2">
      <c r="D6216" s="9"/>
    </row>
    <row r="6217" spans="4:4" x14ac:dyDescent="0.2">
      <c r="D6217" s="9"/>
    </row>
    <row r="6218" spans="4:4" x14ac:dyDescent="0.2">
      <c r="D6218" s="9"/>
    </row>
    <row r="6219" spans="4:4" x14ac:dyDescent="0.2">
      <c r="D6219" s="9"/>
    </row>
    <row r="6220" spans="4:4" x14ac:dyDescent="0.2">
      <c r="D6220" s="9"/>
    </row>
    <row r="6221" spans="4:4" x14ac:dyDescent="0.2">
      <c r="D6221" s="9"/>
    </row>
    <row r="6222" spans="4:4" x14ac:dyDescent="0.2">
      <c r="D6222" s="9"/>
    </row>
    <row r="6223" spans="4:4" x14ac:dyDescent="0.2">
      <c r="D6223" s="9"/>
    </row>
    <row r="6224" spans="4:4" x14ac:dyDescent="0.2">
      <c r="D6224" s="9"/>
    </row>
    <row r="6225" spans="4:4" x14ac:dyDescent="0.2">
      <c r="D6225" s="9"/>
    </row>
    <row r="6226" spans="4:4" x14ac:dyDescent="0.2">
      <c r="D6226" s="9"/>
    </row>
    <row r="6227" spans="4:4" x14ac:dyDescent="0.2">
      <c r="D6227" s="9"/>
    </row>
    <row r="6228" spans="4:4" x14ac:dyDescent="0.2">
      <c r="D6228" s="9"/>
    </row>
    <row r="6229" spans="4:4" x14ac:dyDescent="0.2">
      <c r="D6229" s="9"/>
    </row>
    <row r="6230" spans="4:4" x14ac:dyDescent="0.2">
      <c r="D6230" s="9"/>
    </row>
    <row r="6231" spans="4:4" x14ac:dyDescent="0.2">
      <c r="D6231" s="9"/>
    </row>
    <row r="6232" spans="4:4" x14ac:dyDescent="0.2">
      <c r="D6232" s="9"/>
    </row>
    <row r="6233" spans="4:4" x14ac:dyDescent="0.2">
      <c r="D6233" s="9"/>
    </row>
    <row r="6234" spans="4:4" x14ac:dyDescent="0.2">
      <c r="D6234" s="9"/>
    </row>
    <row r="6235" spans="4:4" x14ac:dyDescent="0.2">
      <c r="D6235" s="9"/>
    </row>
    <row r="6236" spans="4:4" x14ac:dyDescent="0.2">
      <c r="D6236" s="9"/>
    </row>
    <row r="6237" spans="4:4" x14ac:dyDescent="0.2">
      <c r="D6237" s="9"/>
    </row>
    <row r="6238" spans="4:4" x14ac:dyDescent="0.2">
      <c r="D6238" s="9"/>
    </row>
    <row r="6239" spans="4:4" x14ac:dyDescent="0.2">
      <c r="D6239" s="9"/>
    </row>
    <row r="6240" spans="4:4" x14ac:dyDescent="0.2">
      <c r="D6240" s="9"/>
    </row>
    <row r="6241" spans="4:4" x14ac:dyDescent="0.2">
      <c r="D6241" s="9"/>
    </row>
    <row r="6242" spans="4:4" x14ac:dyDescent="0.2">
      <c r="D6242" s="9"/>
    </row>
    <row r="6243" spans="4:4" x14ac:dyDescent="0.2">
      <c r="D6243" s="9"/>
    </row>
    <row r="6244" spans="4:4" x14ac:dyDescent="0.2">
      <c r="D6244" s="9"/>
    </row>
    <row r="6245" spans="4:4" x14ac:dyDescent="0.2">
      <c r="D6245" s="9"/>
    </row>
    <row r="6246" spans="4:4" x14ac:dyDescent="0.2">
      <c r="D6246" s="9"/>
    </row>
    <row r="6247" spans="4:4" x14ac:dyDescent="0.2">
      <c r="D6247" s="9"/>
    </row>
    <row r="6248" spans="4:4" x14ac:dyDescent="0.2">
      <c r="D6248" s="9"/>
    </row>
    <row r="6249" spans="4:4" x14ac:dyDescent="0.2">
      <c r="D6249" s="9"/>
    </row>
    <row r="6250" spans="4:4" x14ac:dyDescent="0.2">
      <c r="D6250" s="9"/>
    </row>
    <row r="6251" spans="4:4" x14ac:dyDescent="0.2">
      <c r="D6251" s="9"/>
    </row>
    <row r="6252" spans="4:4" x14ac:dyDescent="0.2">
      <c r="D6252" s="9"/>
    </row>
    <row r="6253" spans="4:4" x14ac:dyDescent="0.2">
      <c r="D6253" s="9"/>
    </row>
    <row r="6254" spans="4:4" x14ac:dyDescent="0.2">
      <c r="D6254" s="9"/>
    </row>
    <row r="6255" spans="4:4" x14ac:dyDescent="0.2">
      <c r="D6255" s="9"/>
    </row>
    <row r="6256" spans="4:4" x14ac:dyDescent="0.2">
      <c r="D6256" s="9"/>
    </row>
    <row r="6257" spans="4:4" x14ac:dyDescent="0.2">
      <c r="D6257" s="9"/>
    </row>
    <row r="6258" spans="4:4" x14ac:dyDescent="0.2">
      <c r="D6258" s="9"/>
    </row>
    <row r="6259" spans="4:4" x14ac:dyDescent="0.2">
      <c r="D6259" s="9"/>
    </row>
    <row r="6260" spans="4:4" x14ac:dyDescent="0.2">
      <c r="D6260" s="9"/>
    </row>
    <row r="6261" spans="4:4" x14ac:dyDescent="0.2">
      <c r="D6261" s="9"/>
    </row>
    <row r="6262" spans="4:4" x14ac:dyDescent="0.2">
      <c r="D6262" s="9"/>
    </row>
    <row r="6263" spans="4:4" x14ac:dyDescent="0.2">
      <c r="D6263" s="9"/>
    </row>
    <row r="6264" spans="4:4" x14ac:dyDescent="0.2">
      <c r="D6264" s="9"/>
    </row>
    <row r="6265" spans="4:4" x14ac:dyDescent="0.2">
      <c r="D6265" s="9"/>
    </row>
    <row r="6266" spans="4:4" x14ac:dyDescent="0.2">
      <c r="D6266" s="9"/>
    </row>
    <row r="6267" spans="4:4" x14ac:dyDescent="0.2">
      <c r="D6267" s="9"/>
    </row>
    <row r="6268" spans="4:4" x14ac:dyDescent="0.2">
      <c r="D6268" s="9"/>
    </row>
    <row r="6269" spans="4:4" x14ac:dyDescent="0.2">
      <c r="D6269" s="9"/>
    </row>
    <row r="6270" spans="4:4" x14ac:dyDescent="0.2">
      <c r="D6270" s="9"/>
    </row>
    <row r="6271" spans="4:4" x14ac:dyDescent="0.2">
      <c r="D6271" s="9"/>
    </row>
    <row r="6272" spans="4:4" x14ac:dyDescent="0.2">
      <c r="D6272" s="9"/>
    </row>
    <row r="6273" spans="4:4" x14ac:dyDescent="0.2">
      <c r="D6273" s="9"/>
    </row>
    <row r="6274" spans="4:4" x14ac:dyDescent="0.2">
      <c r="D6274" s="9"/>
    </row>
    <row r="6275" spans="4:4" x14ac:dyDescent="0.2">
      <c r="D6275" s="9"/>
    </row>
    <row r="6276" spans="4:4" x14ac:dyDescent="0.2">
      <c r="D6276" s="9"/>
    </row>
    <row r="6277" spans="4:4" x14ac:dyDescent="0.2">
      <c r="D6277" s="9"/>
    </row>
    <row r="6278" spans="4:4" x14ac:dyDescent="0.2">
      <c r="D6278" s="9"/>
    </row>
    <row r="6279" spans="4:4" x14ac:dyDescent="0.2">
      <c r="D6279" s="9"/>
    </row>
    <row r="6280" spans="4:4" x14ac:dyDescent="0.2">
      <c r="D6280" s="9"/>
    </row>
    <row r="6281" spans="4:4" x14ac:dyDescent="0.2">
      <c r="D6281" s="9"/>
    </row>
    <row r="6282" spans="4:4" x14ac:dyDescent="0.2">
      <c r="D6282" s="9"/>
    </row>
    <row r="6283" spans="4:4" x14ac:dyDescent="0.2">
      <c r="D6283" s="9"/>
    </row>
    <row r="6284" spans="4:4" x14ac:dyDescent="0.2">
      <c r="D6284" s="9"/>
    </row>
    <row r="6285" spans="4:4" x14ac:dyDescent="0.2">
      <c r="D6285" s="9"/>
    </row>
    <row r="6286" spans="4:4" x14ac:dyDescent="0.2">
      <c r="D6286" s="9"/>
    </row>
    <row r="6287" spans="4:4" x14ac:dyDescent="0.2">
      <c r="D6287" s="9"/>
    </row>
    <row r="6288" spans="4:4" x14ac:dyDescent="0.2">
      <c r="D6288" s="9"/>
    </row>
    <row r="6289" spans="4:4" x14ac:dyDescent="0.2">
      <c r="D6289" s="9"/>
    </row>
    <row r="6290" spans="4:4" x14ac:dyDescent="0.2">
      <c r="D6290" s="9"/>
    </row>
    <row r="6291" spans="4:4" x14ac:dyDescent="0.2">
      <c r="D6291" s="9"/>
    </row>
    <row r="6292" spans="4:4" x14ac:dyDescent="0.2">
      <c r="D6292" s="9"/>
    </row>
    <row r="6293" spans="4:4" x14ac:dyDescent="0.2">
      <c r="D6293" s="9"/>
    </row>
    <row r="6294" spans="4:4" x14ac:dyDescent="0.2">
      <c r="D6294" s="9"/>
    </row>
    <row r="6295" spans="4:4" x14ac:dyDescent="0.2">
      <c r="D6295" s="9"/>
    </row>
    <row r="6296" spans="4:4" x14ac:dyDescent="0.2">
      <c r="D6296" s="9"/>
    </row>
    <row r="6297" spans="4:4" x14ac:dyDescent="0.2">
      <c r="D6297" s="9"/>
    </row>
    <row r="6298" spans="4:4" x14ac:dyDescent="0.2">
      <c r="D6298" s="9"/>
    </row>
    <row r="6299" spans="4:4" x14ac:dyDescent="0.2">
      <c r="D6299" s="9"/>
    </row>
    <row r="6300" spans="4:4" x14ac:dyDescent="0.2">
      <c r="D6300" s="9"/>
    </row>
    <row r="6301" spans="4:4" x14ac:dyDescent="0.2">
      <c r="D6301" s="9"/>
    </row>
    <row r="6302" spans="4:4" x14ac:dyDescent="0.2">
      <c r="D6302" s="9"/>
    </row>
    <row r="6303" spans="4:4" x14ac:dyDescent="0.2">
      <c r="D6303" s="9"/>
    </row>
    <row r="6304" spans="4:4" x14ac:dyDescent="0.2">
      <c r="D6304" s="9"/>
    </row>
    <row r="6305" spans="4:4" x14ac:dyDescent="0.2">
      <c r="D6305" s="9"/>
    </row>
    <row r="6306" spans="4:4" x14ac:dyDescent="0.2">
      <c r="D6306" s="9"/>
    </row>
    <row r="6307" spans="4:4" x14ac:dyDescent="0.2">
      <c r="D6307" s="9"/>
    </row>
    <row r="6308" spans="4:4" x14ac:dyDescent="0.2">
      <c r="D6308" s="9"/>
    </row>
    <row r="6309" spans="4:4" x14ac:dyDescent="0.2">
      <c r="D6309" s="9"/>
    </row>
    <row r="6310" spans="4:4" x14ac:dyDescent="0.2">
      <c r="D6310" s="9"/>
    </row>
    <row r="6311" spans="4:4" x14ac:dyDescent="0.2">
      <c r="D6311" s="9"/>
    </row>
    <row r="6312" spans="4:4" x14ac:dyDescent="0.2">
      <c r="D6312" s="9"/>
    </row>
    <row r="6313" spans="4:4" x14ac:dyDescent="0.2">
      <c r="D6313" s="9"/>
    </row>
    <row r="6314" spans="4:4" x14ac:dyDescent="0.2">
      <c r="D6314" s="9"/>
    </row>
    <row r="6315" spans="4:4" x14ac:dyDescent="0.2">
      <c r="D6315" s="9"/>
    </row>
    <row r="6316" spans="4:4" x14ac:dyDescent="0.2">
      <c r="D6316" s="9"/>
    </row>
    <row r="6317" spans="4:4" x14ac:dyDescent="0.2">
      <c r="D6317" s="9"/>
    </row>
    <row r="6318" spans="4:4" x14ac:dyDescent="0.2">
      <c r="D6318" s="9"/>
    </row>
    <row r="6319" spans="4:4" x14ac:dyDescent="0.2">
      <c r="D6319" s="9"/>
    </row>
    <row r="6320" spans="4:4" x14ac:dyDescent="0.2">
      <c r="D6320" s="9"/>
    </row>
    <row r="6321" spans="4:4" x14ac:dyDescent="0.2">
      <c r="D6321" s="9"/>
    </row>
    <row r="6322" spans="4:4" x14ac:dyDescent="0.2">
      <c r="D6322" s="9"/>
    </row>
    <row r="6323" spans="4:4" x14ac:dyDescent="0.2">
      <c r="D6323" s="9"/>
    </row>
    <row r="6324" spans="4:4" x14ac:dyDescent="0.2">
      <c r="D6324" s="9"/>
    </row>
    <row r="6325" spans="4:4" x14ac:dyDescent="0.2">
      <c r="D6325" s="9"/>
    </row>
    <row r="6326" spans="4:4" x14ac:dyDescent="0.2">
      <c r="D6326" s="9"/>
    </row>
    <row r="6327" spans="4:4" x14ac:dyDescent="0.2">
      <c r="D6327" s="9"/>
    </row>
    <row r="6328" spans="4:4" x14ac:dyDescent="0.2">
      <c r="D6328" s="9"/>
    </row>
    <row r="6329" spans="4:4" x14ac:dyDescent="0.2">
      <c r="D6329" s="9"/>
    </row>
    <row r="6330" spans="4:4" x14ac:dyDescent="0.2">
      <c r="D6330" s="9"/>
    </row>
    <row r="6331" spans="4:4" x14ac:dyDescent="0.2">
      <c r="D6331" s="9"/>
    </row>
    <row r="6332" spans="4:4" x14ac:dyDescent="0.2">
      <c r="D6332" s="9"/>
    </row>
    <row r="6333" spans="4:4" x14ac:dyDescent="0.2">
      <c r="D6333" s="9"/>
    </row>
    <row r="6334" spans="4:4" x14ac:dyDescent="0.2">
      <c r="D6334" s="9"/>
    </row>
    <row r="6335" spans="4:4" x14ac:dyDescent="0.2">
      <c r="D6335" s="9"/>
    </row>
    <row r="6336" spans="4:4" x14ac:dyDescent="0.2">
      <c r="D6336" s="9"/>
    </row>
    <row r="6337" spans="4:4" x14ac:dyDescent="0.2">
      <c r="D6337" s="9"/>
    </row>
    <row r="6338" spans="4:4" x14ac:dyDescent="0.2">
      <c r="D6338" s="9"/>
    </row>
    <row r="6339" spans="4:4" x14ac:dyDescent="0.2">
      <c r="D6339" s="9"/>
    </row>
    <row r="6340" spans="4:4" x14ac:dyDescent="0.2">
      <c r="D6340" s="9"/>
    </row>
    <row r="6341" spans="4:4" x14ac:dyDescent="0.2">
      <c r="D6341" s="9"/>
    </row>
    <row r="6342" spans="4:4" x14ac:dyDescent="0.2">
      <c r="D6342" s="9"/>
    </row>
    <row r="6343" spans="4:4" x14ac:dyDescent="0.2">
      <c r="D6343" s="9"/>
    </row>
    <row r="6344" spans="4:4" x14ac:dyDescent="0.2">
      <c r="D6344" s="9"/>
    </row>
    <row r="6345" spans="4:4" x14ac:dyDescent="0.2">
      <c r="D6345" s="9"/>
    </row>
    <row r="6346" spans="4:4" x14ac:dyDescent="0.2">
      <c r="D6346" s="9"/>
    </row>
    <row r="6347" spans="4:4" x14ac:dyDescent="0.2">
      <c r="D6347" s="9"/>
    </row>
    <row r="6348" spans="4:4" x14ac:dyDescent="0.2">
      <c r="D6348" s="9"/>
    </row>
    <row r="6349" spans="4:4" x14ac:dyDescent="0.2">
      <c r="D6349" s="9"/>
    </row>
    <row r="6350" spans="4:4" x14ac:dyDescent="0.2">
      <c r="D6350" s="9"/>
    </row>
    <row r="6351" spans="4:4" x14ac:dyDescent="0.2">
      <c r="D6351" s="9"/>
    </row>
    <row r="6352" spans="4:4" x14ac:dyDescent="0.2">
      <c r="D6352" s="9"/>
    </row>
    <row r="6353" spans="4:4" x14ac:dyDescent="0.2">
      <c r="D6353" s="9"/>
    </row>
    <row r="6354" spans="4:4" x14ac:dyDescent="0.2">
      <c r="D6354" s="9"/>
    </row>
    <row r="6355" spans="4:4" x14ac:dyDescent="0.2">
      <c r="D6355" s="9"/>
    </row>
    <row r="6356" spans="4:4" x14ac:dyDescent="0.2">
      <c r="D6356" s="9"/>
    </row>
    <row r="6357" spans="4:4" x14ac:dyDescent="0.2">
      <c r="D6357" s="9"/>
    </row>
    <row r="6358" spans="4:4" x14ac:dyDescent="0.2">
      <c r="D6358" s="9"/>
    </row>
    <row r="6359" spans="4:4" x14ac:dyDescent="0.2">
      <c r="D6359" s="9"/>
    </row>
  </sheetData>
  <protectedRanges>
    <protectedRange sqref="A224:D227" name="Range1"/>
  </protectedRanges>
  <sortState xmlns:xlrd2="http://schemas.microsoft.com/office/spreadsheetml/2017/richdata2" ref="A21:U231">
    <sortCondition ref="C21:C231"/>
  </sortState>
  <phoneticPr fontId="8" type="noConversion"/>
  <hyperlinks>
    <hyperlink ref="H912" r:id="rId1" display="http://vsolj.cetus-net.org/bulletin.html" xr:uid="{00000000-0004-0000-0000-000000000000}"/>
    <hyperlink ref="H64695" r:id="rId2" display="http://vsolj.cetus-net.org/bulletin.html" xr:uid="{00000000-0004-0000-0000-000001000000}"/>
    <hyperlink ref="H64688" r:id="rId3" display="https://www.aavso.org/ejaavso" xr:uid="{00000000-0004-0000-0000-000002000000}"/>
    <hyperlink ref="AP839" r:id="rId4" display="http://cdsbib.u-strasbg.fr/cgi-bin/cdsbib?1990RMxAA..21..381G" xr:uid="{00000000-0004-0000-0000-000003000000}"/>
    <hyperlink ref="AP843" r:id="rId5" display="http://cdsbib.u-strasbg.fr/cgi-bin/cdsbib?1990RMxAA..21..381G" xr:uid="{00000000-0004-0000-0000-000004000000}"/>
    <hyperlink ref="AP842" r:id="rId6" display="http://cdsbib.u-strasbg.fr/cgi-bin/cdsbib?1990RMxAA..21..381G" xr:uid="{00000000-0004-0000-0000-000005000000}"/>
    <hyperlink ref="AP823" r:id="rId7" display="http://cdsbib.u-strasbg.fr/cgi-bin/cdsbib?1990RMxAA..21..381G" xr:uid="{00000000-0004-0000-0000-000006000000}"/>
    <hyperlink ref="I64695" r:id="rId8" display="http://vsolj.cetus-net.org/bulletin.html" xr:uid="{00000000-0004-0000-0000-000007000000}"/>
    <hyperlink ref="AQ979" r:id="rId9" display="http://cdsbib.u-strasbg.fr/cgi-bin/cdsbib?1990RMxAA..21..381G" xr:uid="{00000000-0004-0000-0000-000008000000}"/>
    <hyperlink ref="AQ55745" r:id="rId10" display="http://cdsbib.u-strasbg.fr/cgi-bin/cdsbib?1990RMxAA..21..381G" xr:uid="{00000000-0004-0000-0000-000009000000}"/>
    <hyperlink ref="AQ980" r:id="rId11" display="http://cdsbib.u-strasbg.fr/cgi-bin/cdsbib?1990RMxAA..21..381G" xr:uid="{00000000-0004-0000-0000-00000A000000}"/>
    <hyperlink ref="H64692" r:id="rId12" display="https://www.aavso.org/ejaavso" xr:uid="{00000000-0004-0000-0000-00000B000000}"/>
    <hyperlink ref="H1865" r:id="rId13" display="http://vsolj.cetus-net.org/bulletin.html" xr:uid="{00000000-0004-0000-0000-00000C000000}"/>
    <hyperlink ref="AP3109" r:id="rId14" display="http://cdsbib.u-strasbg.fr/cgi-bin/cdsbib?1990RMxAA..21..381G" xr:uid="{00000000-0004-0000-0000-00000D000000}"/>
    <hyperlink ref="AP3112" r:id="rId15" display="http://cdsbib.u-strasbg.fr/cgi-bin/cdsbib?1990RMxAA..21..381G" xr:uid="{00000000-0004-0000-0000-00000E000000}"/>
    <hyperlink ref="AP3110" r:id="rId16" display="http://cdsbib.u-strasbg.fr/cgi-bin/cdsbib?1990RMxAA..21..381G" xr:uid="{00000000-0004-0000-0000-00000F000000}"/>
    <hyperlink ref="AP3094" r:id="rId17" display="http://cdsbib.u-strasbg.fr/cgi-bin/cdsbib?1990RMxAA..21..381G" xr:uid="{00000000-0004-0000-0000-000010000000}"/>
    <hyperlink ref="I1865" r:id="rId18" display="http://vsolj.cetus-net.org/bulletin.html" xr:uid="{00000000-0004-0000-0000-000011000000}"/>
    <hyperlink ref="AQ3323" r:id="rId19" display="http://cdsbib.u-strasbg.fr/cgi-bin/cdsbib?1990RMxAA..21..381G" xr:uid="{00000000-0004-0000-0000-000012000000}"/>
    <hyperlink ref="AQ28" r:id="rId20" display="http://cdsbib.u-strasbg.fr/cgi-bin/cdsbib?1990RMxAA..21..381G" xr:uid="{00000000-0004-0000-0000-000013000000}"/>
    <hyperlink ref="AQ3327" r:id="rId21" display="http://cdsbib.u-strasbg.fr/cgi-bin/cdsbib?1990RMxAA..21..381G" xr:uid="{00000000-0004-0000-0000-000014000000}"/>
    <hyperlink ref="H64504" r:id="rId22" display="http://vsolj.cetus-net.org/bulletin.html" xr:uid="{00000000-0004-0000-0000-000015000000}"/>
    <hyperlink ref="H64497" r:id="rId23" display="https://www.aavso.org/ejaavso" xr:uid="{00000000-0004-0000-0000-000016000000}"/>
    <hyperlink ref="I64504" r:id="rId24" display="http://vsolj.cetus-net.org/bulletin.html" xr:uid="{00000000-0004-0000-0000-000017000000}"/>
    <hyperlink ref="AQ58155" r:id="rId25" display="http://cdsbib.u-strasbg.fr/cgi-bin/cdsbib?1990RMxAA..21..381G" xr:uid="{00000000-0004-0000-0000-000018000000}"/>
    <hyperlink ref="H64501" r:id="rId26" display="https://www.aavso.org/ejaavso" xr:uid="{00000000-0004-0000-0000-000019000000}"/>
    <hyperlink ref="AP5519" r:id="rId27" display="http://cdsbib.u-strasbg.fr/cgi-bin/cdsbib?1990RMxAA..21..381G" xr:uid="{00000000-0004-0000-0000-00001A000000}"/>
    <hyperlink ref="AP5522" r:id="rId28" display="http://cdsbib.u-strasbg.fr/cgi-bin/cdsbib?1990RMxAA..21..381G" xr:uid="{00000000-0004-0000-0000-00001B000000}"/>
    <hyperlink ref="AP5520" r:id="rId29" display="http://cdsbib.u-strasbg.fr/cgi-bin/cdsbib?1990RMxAA..21..381G" xr:uid="{00000000-0004-0000-0000-00001C000000}"/>
    <hyperlink ref="AP5504" r:id="rId30" display="http://cdsbib.u-strasbg.fr/cgi-bin/cdsbib?1990RMxAA..21..381G" xr:uid="{00000000-0004-0000-0000-00001D000000}"/>
    <hyperlink ref="AQ5733" r:id="rId31" display="http://cdsbib.u-strasbg.fr/cgi-bin/cdsbib?1990RMxAA..21..381G" xr:uid="{00000000-0004-0000-0000-00001E000000}"/>
    <hyperlink ref="AQ5737" r:id="rId32" display="http://cdsbib.u-strasbg.fr/cgi-bin/cdsbib?1990RMxAA..21..381G" xr:uid="{00000000-0004-0000-0000-00001F000000}"/>
    <hyperlink ref="AQ65417" r:id="rId33" display="http://cdsbib.u-strasbg.fr/cgi-bin/cdsbib?1990RMxAA..21..381G" xr:uid="{00000000-0004-0000-0000-000020000000}"/>
    <hyperlink ref="I2625" r:id="rId34" display="http://vsolj.cetus-net.org/bulletin.html" xr:uid="{00000000-0004-0000-0000-000021000000}"/>
    <hyperlink ref="H2625" r:id="rId35" display="http://vsolj.cetus-net.org/bulletin.html" xr:uid="{00000000-0004-0000-0000-000022000000}"/>
    <hyperlink ref="AQ542" r:id="rId36" display="http://cdsbib.u-strasbg.fr/cgi-bin/cdsbib?1990RMxAA..21..381G" xr:uid="{00000000-0004-0000-0000-000023000000}"/>
    <hyperlink ref="AQ541" r:id="rId37" display="http://cdsbib.u-strasbg.fr/cgi-bin/cdsbib?1990RMxAA..21..381G" xr:uid="{00000000-0004-0000-0000-000024000000}"/>
    <hyperlink ref="AP3795" r:id="rId38" display="http://cdsbib.u-strasbg.fr/cgi-bin/cdsbib?1990RMxAA..21..381G" xr:uid="{00000000-0004-0000-0000-000025000000}"/>
    <hyperlink ref="AP3813" r:id="rId39" display="http://cdsbib.u-strasbg.fr/cgi-bin/cdsbib?1990RMxAA..21..381G" xr:uid="{00000000-0004-0000-0000-000026000000}"/>
    <hyperlink ref="AP3814" r:id="rId40" display="http://cdsbib.u-strasbg.fr/cgi-bin/cdsbib?1990RMxAA..21..381G" xr:uid="{00000000-0004-0000-0000-000027000000}"/>
    <hyperlink ref="AP3810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9" workbookViewId="0">
      <selection activeCell="A176" sqref="A176:D204"/>
    </sheetView>
  </sheetViews>
  <sheetFormatPr defaultRowHeight="12.75" x14ac:dyDescent="0.2"/>
  <cols>
    <col min="1" max="1" width="19.7109375" style="38" customWidth="1"/>
    <col min="2" max="2" width="4.42578125" style="10" customWidth="1"/>
    <col min="3" max="3" width="12.7109375" style="3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91</v>
      </c>
      <c r="I1" s="39" t="s">
        <v>92</v>
      </c>
      <c r="J1" s="40" t="s">
        <v>93</v>
      </c>
    </row>
    <row r="2" spans="1:16" x14ac:dyDescent="0.2">
      <c r="I2" s="41" t="s">
        <v>94</v>
      </c>
      <c r="J2" s="42" t="s">
        <v>79</v>
      </c>
    </row>
    <row r="3" spans="1:16" x14ac:dyDescent="0.2">
      <c r="A3" s="43" t="s">
        <v>95</v>
      </c>
      <c r="I3" s="41" t="s">
        <v>96</v>
      </c>
      <c r="J3" s="42" t="s">
        <v>78</v>
      </c>
    </row>
    <row r="4" spans="1:16" x14ac:dyDescent="0.2">
      <c r="I4" s="41" t="s">
        <v>97</v>
      </c>
      <c r="J4" s="42" t="s">
        <v>78</v>
      </c>
    </row>
    <row r="5" spans="1:16" ht="13.5" thickBot="1" x14ac:dyDescent="0.25">
      <c r="I5" s="44" t="s">
        <v>98</v>
      </c>
      <c r="J5" s="45" t="s">
        <v>70</v>
      </c>
    </row>
    <row r="10" spans="1:16" ht="13.5" thickBot="1" x14ac:dyDescent="0.25"/>
    <row r="11" spans="1:16" ht="12.75" customHeight="1" thickBot="1" x14ac:dyDescent="0.25">
      <c r="A11" s="38" t="str">
        <f t="shared" ref="A11:A42" si="0">P11</f>
        <v> VB 7.72 </v>
      </c>
      <c r="B11" s="16" t="str">
        <f t="shared" ref="B11:B42" si="1">IF(H11=INT(H11),"I","II")</f>
        <v>I</v>
      </c>
      <c r="C11" s="38">
        <f t="shared" ref="C11:C42" si="2">1*G11</f>
        <v>16860.927</v>
      </c>
      <c r="D11" s="10" t="str">
        <f t="shared" ref="D11:D42" si="3">VLOOKUP(F11,I$1:J$5,2,FALSE)</f>
        <v>vis</v>
      </c>
      <c r="E11" s="46">
        <f>VLOOKUP(C11,Active!C$21:E$964,3,FALSE)</f>
        <v>-12743.990570263979</v>
      </c>
      <c r="F11" s="16" t="s">
        <v>98</v>
      </c>
      <c r="G11" s="10" t="str">
        <f t="shared" ref="G11:G42" si="4">MID(I11,3,LEN(I11)-3)</f>
        <v>16860.927</v>
      </c>
      <c r="H11" s="38">
        <f t="shared" ref="H11:H42" si="5">1*K11</f>
        <v>-12744</v>
      </c>
      <c r="I11" s="47" t="s">
        <v>101</v>
      </c>
      <c r="J11" s="48" t="s">
        <v>102</v>
      </c>
      <c r="K11" s="47">
        <v>-12744</v>
      </c>
      <c r="L11" s="47" t="s">
        <v>103</v>
      </c>
      <c r="M11" s="48" t="s">
        <v>104</v>
      </c>
      <c r="N11" s="48"/>
      <c r="O11" s="49" t="s">
        <v>105</v>
      </c>
      <c r="P11" s="49" t="s">
        <v>106</v>
      </c>
    </row>
    <row r="12" spans="1:16" ht="12.75" customHeight="1" thickBot="1" x14ac:dyDescent="0.25">
      <c r="A12" s="38" t="str">
        <f t="shared" si="0"/>
        <v> VB 7.72 </v>
      </c>
      <c r="B12" s="16" t="str">
        <f t="shared" si="1"/>
        <v>I</v>
      </c>
      <c r="C12" s="38">
        <f t="shared" si="2"/>
        <v>17318.841</v>
      </c>
      <c r="D12" s="10" t="str">
        <f t="shared" si="3"/>
        <v>vis</v>
      </c>
      <c r="E12" s="46">
        <f>VLOOKUP(C12,Active!C$21:E$964,3,FALSE)</f>
        <v>-12492.007144664554</v>
      </c>
      <c r="F12" s="16" t="s">
        <v>98</v>
      </c>
      <c r="G12" s="10" t="str">
        <f t="shared" si="4"/>
        <v>17318.841</v>
      </c>
      <c r="H12" s="38">
        <f t="shared" si="5"/>
        <v>-12492</v>
      </c>
      <c r="I12" s="47" t="s">
        <v>107</v>
      </c>
      <c r="J12" s="48" t="s">
        <v>108</v>
      </c>
      <c r="K12" s="47">
        <v>-12492</v>
      </c>
      <c r="L12" s="47" t="s">
        <v>109</v>
      </c>
      <c r="M12" s="48" t="s">
        <v>104</v>
      </c>
      <c r="N12" s="48"/>
      <c r="O12" s="49" t="s">
        <v>105</v>
      </c>
      <c r="P12" s="49" t="s">
        <v>106</v>
      </c>
    </row>
    <row r="13" spans="1:16" ht="12.75" customHeight="1" thickBot="1" x14ac:dyDescent="0.25">
      <c r="A13" s="38" t="str">
        <f t="shared" si="0"/>
        <v> VB 7.72 </v>
      </c>
      <c r="B13" s="16" t="str">
        <f t="shared" si="1"/>
        <v>I</v>
      </c>
      <c r="C13" s="38">
        <f t="shared" si="2"/>
        <v>18185.674999999999</v>
      </c>
      <c r="D13" s="10" t="str">
        <f t="shared" si="3"/>
        <v>vis</v>
      </c>
      <c r="E13" s="46">
        <f>VLOOKUP(C13,Active!C$21:E$964,3,FALSE)</f>
        <v>-12015.000980306069</v>
      </c>
      <c r="F13" s="16" t="s">
        <v>98</v>
      </c>
      <c r="G13" s="10" t="str">
        <f t="shared" si="4"/>
        <v>18185.675</v>
      </c>
      <c r="H13" s="38">
        <f t="shared" si="5"/>
        <v>-12015</v>
      </c>
      <c r="I13" s="47" t="s">
        <v>110</v>
      </c>
      <c r="J13" s="48" t="s">
        <v>111</v>
      </c>
      <c r="K13" s="47">
        <v>-12015</v>
      </c>
      <c r="L13" s="47" t="s">
        <v>112</v>
      </c>
      <c r="M13" s="48" t="s">
        <v>104</v>
      </c>
      <c r="N13" s="48"/>
      <c r="O13" s="49" t="s">
        <v>105</v>
      </c>
      <c r="P13" s="49" t="s">
        <v>106</v>
      </c>
    </row>
    <row r="14" spans="1:16" ht="12.75" customHeight="1" thickBot="1" x14ac:dyDescent="0.25">
      <c r="A14" s="38" t="str">
        <f t="shared" si="0"/>
        <v> VB 7.72 </v>
      </c>
      <c r="B14" s="16" t="str">
        <f t="shared" si="1"/>
        <v>I</v>
      </c>
      <c r="C14" s="38">
        <f t="shared" si="2"/>
        <v>19310.526000000002</v>
      </c>
      <c r="D14" s="10" t="str">
        <f t="shared" si="3"/>
        <v>vis</v>
      </c>
      <c r="E14" s="46">
        <f>VLOOKUP(C14,Active!C$21:E$964,3,FALSE)</f>
        <v>-11396.011807079351</v>
      </c>
      <c r="F14" s="16" t="s">
        <v>98</v>
      </c>
      <c r="G14" s="10" t="str">
        <f t="shared" si="4"/>
        <v>19310.526</v>
      </c>
      <c r="H14" s="38">
        <f t="shared" si="5"/>
        <v>-11396</v>
      </c>
      <c r="I14" s="47" t="s">
        <v>113</v>
      </c>
      <c r="J14" s="48" t="s">
        <v>114</v>
      </c>
      <c r="K14" s="47">
        <v>-11396</v>
      </c>
      <c r="L14" s="47" t="s">
        <v>115</v>
      </c>
      <c r="M14" s="48" t="s">
        <v>104</v>
      </c>
      <c r="N14" s="48"/>
      <c r="O14" s="49" t="s">
        <v>105</v>
      </c>
      <c r="P14" s="49" t="s">
        <v>106</v>
      </c>
    </row>
    <row r="15" spans="1:16" ht="12.75" customHeight="1" thickBot="1" x14ac:dyDescent="0.25">
      <c r="A15" s="38" t="str">
        <f t="shared" si="0"/>
        <v> VB 7.72 </v>
      </c>
      <c r="B15" s="16" t="str">
        <f t="shared" si="1"/>
        <v>I</v>
      </c>
      <c r="C15" s="38">
        <f t="shared" si="2"/>
        <v>20384.53</v>
      </c>
      <c r="D15" s="10" t="str">
        <f t="shared" si="3"/>
        <v>vis</v>
      </c>
      <c r="E15" s="46">
        <f>VLOOKUP(C15,Active!C$21:E$964,3,FALSE)</f>
        <v>-10805.002999688697</v>
      </c>
      <c r="F15" s="16" t="s">
        <v>98</v>
      </c>
      <c r="G15" s="10" t="str">
        <f t="shared" si="4"/>
        <v>20384.530</v>
      </c>
      <c r="H15" s="38">
        <f t="shared" si="5"/>
        <v>-10805</v>
      </c>
      <c r="I15" s="47" t="s">
        <v>116</v>
      </c>
      <c r="J15" s="48" t="s">
        <v>117</v>
      </c>
      <c r="K15" s="47">
        <v>-10805</v>
      </c>
      <c r="L15" s="47" t="s">
        <v>118</v>
      </c>
      <c r="M15" s="48" t="s">
        <v>104</v>
      </c>
      <c r="N15" s="48"/>
      <c r="O15" s="49" t="s">
        <v>105</v>
      </c>
      <c r="P15" s="49" t="s">
        <v>106</v>
      </c>
    </row>
    <row r="16" spans="1:16" ht="12.75" customHeight="1" thickBot="1" x14ac:dyDescent="0.25">
      <c r="A16" s="38" t="str">
        <f t="shared" si="0"/>
        <v> VB 7.72 </v>
      </c>
      <c r="B16" s="16" t="str">
        <f t="shared" si="1"/>
        <v>I</v>
      </c>
      <c r="C16" s="38">
        <f t="shared" si="2"/>
        <v>20549.921999999999</v>
      </c>
      <c r="D16" s="10" t="str">
        <f t="shared" si="3"/>
        <v>vis</v>
      </c>
      <c r="E16" s="46">
        <f>VLOOKUP(C16,Active!C$21:E$964,3,FALSE)</f>
        <v>-10713.990183468315</v>
      </c>
      <c r="F16" s="16" t="s">
        <v>98</v>
      </c>
      <c r="G16" s="10" t="str">
        <f t="shared" si="4"/>
        <v>20549.922</v>
      </c>
      <c r="H16" s="38">
        <f t="shared" si="5"/>
        <v>-10714</v>
      </c>
      <c r="I16" s="47" t="s">
        <v>119</v>
      </c>
      <c r="J16" s="48" t="s">
        <v>120</v>
      </c>
      <c r="K16" s="47">
        <v>-10714</v>
      </c>
      <c r="L16" s="47" t="s">
        <v>121</v>
      </c>
      <c r="M16" s="48" t="s">
        <v>104</v>
      </c>
      <c r="N16" s="48"/>
      <c r="O16" s="49" t="s">
        <v>105</v>
      </c>
      <c r="P16" s="49" t="s">
        <v>106</v>
      </c>
    </row>
    <row r="17" spans="1:16" ht="12.75" customHeight="1" thickBot="1" x14ac:dyDescent="0.25">
      <c r="A17" s="38" t="str">
        <f t="shared" si="0"/>
        <v> VB 7.72 </v>
      </c>
      <c r="B17" s="16" t="str">
        <f t="shared" si="1"/>
        <v>I</v>
      </c>
      <c r="C17" s="38">
        <f t="shared" si="2"/>
        <v>21336.743999999999</v>
      </c>
      <c r="D17" s="10" t="str">
        <f t="shared" si="3"/>
        <v>vis</v>
      </c>
      <c r="E17" s="46">
        <f>VLOOKUP(C17,Active!C$21:E$964,3,FALSE)</f>
        <v>-10281.01346098988</v>
      </c>
      <c r="F17" s="16" t="s">
        <v>98</v>
      </c>
      <c r="G17" s="10" t="str">
        <f t="shared" si="4"/>
        <v>21336.744</v>
      </c>
      <c r="H17" s="38">
        <f t="shared" si="5"/>
        <v>-10281</v>
      </c>
      <c r="I17" s="47" t="s">
        <v>122</v>
      </c>
      <c r="J17" s="48" t="s">
        <v>123</v>
      </c>
      <c r="K17" s="47">
        <v>-10281</v>
      </c>
      <c r="L17" s="47" t="s">
        <v>124</v>
      </c>
      <c r="M17" s="48" t="s">
        <v>104</v>
      </c>
      <c r="N17" s="48"/>
      <c r="O17" s="49" t="s">
        <v>105</v>
      </c>
      <c r="P17" s="49" t="s">
        <v>106</v>
      </c>
    </row>
    <row r="18" spans="1:16" ht="12.75" customHeight="1" thickBot="1" x14ac:dyDescent="0.25">
      <c r="A18" s="38" t="str">
        <f t="shared" si="0"/>
        <v> VB 7.72 </v>
      </c>
      <c r="B18" s="16" t="str">
        <f t="shared" si="1"/>
        <v>I</v>
      </c>
      <c r="C18" s="38">
        <f t="shared" si="2"/>
        <v>21467.545999999998</v>
      </c>
      <c r="D18" s="10" t="str">
        <f t="shared" si="3"/>
        <v>vis</v>
      </c>
      <c r="E18" s="46">
        <f>VLOOKUP(C18,Active!C$21:E$964,3,FALSE)</f>
        <v>-10209.035019546167</v>
      </c>
      <c r="F18" s="16" t="s">
        <v>98</v>
      </c>
      <c r="G18" s="10" t="str">
        <f t="shared" si="4"/>
        <v>21467.546</v>
      </c>
      <c r="H18" s="38">
        <f t="shared" si="5"/>
        <v>-10209</v>
      </c>
      <c r="I18" s="47" t="s">
        <v>125</v>
      </c>
      <c r="J18" s="48" t="s">
        <v>126</v>
      </c>
      <c r="K18" s="47">
        <v>-10209</v>
      </c>
      <c r="L18" s="47" t="s">
        <v>127</v>
      </c>
      <c r="M18" s="48" t="s">
        <v>104</v>
      </c>
      <c r="N18" s="48"/>
      <c r="O18" s="49" t="s">
        <v>105</v>
      </c>
      <c r="P18" s="49" t="s">
        <v>106</v>
      </c>
    </row>
    <row r="19" spans="1:16" ht="12.75" customHeight="1" thickBot="1" x14ac:dyDescent="0.25">
      <c r="A19" s="38" t="str">
        <f t="shared" si="0"/>
        <v> VB 7.72 </v>
      </c>
      <c r="B19" s="16" t="str">
        <f t="shared" si="1"/>
        <v>I</v>
      </c>
      <c r="C19" s="38">
        <f t="shared" si="2"/>
        <v>22072.773000000001</v>
      </c>
      <c r="D19" s="10" t="str">
        <f t="shared" si="3"/>
        <v>vis</v>
      </c>
      <c r="E19" s="46">
        <f>VLOOKUP(C19,Active!C$21:E$964,3,FALSE)</f>
        <v>-9875.9873889315459</v>
      </c>
      <c r="F19" s="16" t="s">
        <v>98</v>
      </c>
      <c r="G19" s="10" t="str">
        <f t="shared" si="4"/>
        <v>22072.773</v>
      </c>
      <c r="H19" s="38">
        <f t="shared" si="5"/>
        <v>-9876</v>
      </c>
      <c r="I19" s="47" t="s">
        <v>128</v>
      </c>
      <c r="J19" s="48" t="s">
        <v>129</v>
      </c>
      <c r="K19" s="47">
        <v>-9876</v>
      </c>
      <c r="L19" s="47" t="s">
        <v>130</v>
      </c>
      <c r="M19" s="48" t="s">
        <v>104</v>
      </c>
      <c r="N19" s="48"/>
      <c r="O19" s="49" t="s">
        <v>105</v>
      </c>
      <c r="P19" s="49" t="s">
        <v>106</v>
      </c>
    </row>
    <row r="20" spans="1:16" ht="12.75" customHeight="1" thickBot="1" x14ac:dyDescent="0.25">
      <c r="A20" s="38" t="str">
        <f t="shared" si="0"/>
        <v> VB 7.72 </v>
      </c>
      <c r="B20" s="16" t="str">
        <f t="shared" si="1"/>
        <v>I</v>
      </c>
      <c r="C20" s="38">
        <f t="shared" si="2"/>
        <v>22968.61</v>
      </c>
      <c r="D20" s="10" t="str">
        <f t="shared" si="3"/>
        <v>vis</v>
      </c>
      <c r="E20" s="46">
        <f>VLOOKUP(C20,Active!C$21:E$964,3,FALSE)</f>
        <v>-9383.0212947769414</v>
      </c>
      <c r="F20" s="16" t="s">
        <v>98</v>
      </c>
      <c r="G20" s="10" t="str">
        <f t="shared" si="4"/>
        <v>22968.610</v>
      </c>
      <c r="H20" s="38">
        <f t="shared" si="5"/>
        <v>-9383</v>
      </c>
      <c r="I20" s="47" t="s">
        <v>131</v>
      </c>
      <c r="J20" s="48" t="s">
        <v>132</v>
      </c>
      <c r="K20" s="47">
        <v>-9383</v>
      </c>
      <c r="L20" s="47" t="s">
        <v>133</v>
      </c>
      <c r="M20" s="48" t="s">
        <v>104</v>
      </c>
      <c r="N20" s="48"/>
      <c r="O20" s="49" t="s">
        <v>105</v>
      </c>
      <c r="P20" s="49" t="s">
        <v>106</v>
      </c>
    </row>
    <row r="21" spans="1:16" ht="12.75" customHeight="1" thickBot="1" x14ac:dyDescent="0.25">
      <c r="A21" s="38" t="str">
        <f t="shared" si="0"/>
        <v> VB 5.8 </v>
      </c>
      <c r="B21" s="16" t="str">
        <f t="shared" si="1"/>
        <v>I</v>
      </c>
      <c r="C21" s="38">
        <f t="shared" si="2"/>
        <v>25774.465</v>
      </c>
      <c r="D21" s="10" t="str">
        <f t="shared" si="3"/>
        <v>vis</v>
      </c>
      <c r="E21" s="46">
        <f>VLOOKUP(C21,Active!C$21:E$964,3,FALSE)</f>
        <v>-7839.0000273877067</v>
      </c>
      <c r="F21" s="16" t="s">
        <v>98</v>
      </c>
      <c r="G21" s="10" t="str">
        <f t="shared" si="4"/>
        <v>25774.465</v>
      </c>
      <c r="H21" s="38">
        <f t="shared" si="5"/>
        <v>-7839</v>
      </c>
      <c r="I21" s="47" t="s">
        <v>134</v>
      </c>
      <c r="J21" s="48" t="s">
        <v>135</v>
      </c>
      <c r="K21" s="47">
        <v>-7839</v>
      </c>
      <c r="L21" s="47" t="s">
        <v>136</v>
      </c>
      <c r="M21" s="48" t="s">
        <v>104</v>
      </c>
      <c r="N21" s="48"/>
      <c r="O21" s="49" t="s">
        <v>137</v>
      </c>
      <c r="P21" s="49" t="s">
        <v>138</v>
      </c>
    </row>
    <row r="22" spans="1:16" ht="12.75" customHeight="1" thickBot="1" x14ac:dyDescent="0.25">
      <c r="A22" s="38" t="str">
        <f t="shared" si="0"/>
        <v> VB 7.72 </v>
      </c>
      <c r="B22" s="16" t="str">
        <f t="shared" si="1"/>
        <v>I</v>
      </c>
      <c r="C22" s="38">
        <f t="shared" si="2"/>
        <v>25801.731</v>
      </c>
      <c r="D22" s="10" t="str">
        <f t="shared" si="3"/>
        <v>vis</v>
      </c>
      <c r="E22" s="46">
        <f>VLOOKUP(C22,Active!C$21:E$964,3,FALSE)</f>
        <v>-7823.9959434715265</v>
      </c>
      <c r="F22" s="16" t="s">
        <v>98</v>
      </c>
      <c r="G22" s="10" t="str">
        <f t="shared" si="4"/>
        <v>25801.731</v>
      </c>
      <c r="H22" s="38">
        <f t="shared" si="5"/>
        <v>-7824</v>
      </c>
      <c r="I22" s="47" t="s">
        <v>139</v>
      </c>
      <c r="J22" s="48" t="s">
        <v>140</v>
      </c>
      <c r="K22" s="47">
        <v>-7824</v>
      </c>
      <c r="L22" s="47" t="s">
        <v>141</v>
      </c>
      <c r="M22" s="48" t="s">
        <v>104</v>
      </c>
      <c r="N22" s="48"/>
      <c r="O22" s="49" t="s">
        <v>105</v>
      </c>
      <c r="P22" s="49" t="s">
        <v>106</v>
      </c>
    </row>
    <row r="23" spans="1:16" ht="12.75" customHeight="1" thickBot="1" x14ac:dyDescent="0.25">
      <c r="A23" s="38" t="str">
        <f t="shared" si="0"/>
        <v> VB 7.72 </v>
      </c>
      <c r="B23" s="16" t="str">
        <f t="shared" si="1"/>
        <v>I</v>
      </c>
      <c r="C23" s="38">
        <f t="shared" si="2"/>
        <v>25903.499</v>
      </c>
      <c r="D23" s="10" t="str">
        <f t="shared" si="3"/>
        <v>vis</v>
      </c>
      <c r="E23" s="46">
        <f>VLOOKUP(C23,Active!C$21:E$964,3,FALSE)</f>
        <v>-7767.9944906738347</v>
      </c>
      <c r="F23" s="16" t="s">
        <v>98</v>
      </c>
      <c r="G23" s="10" t="str">
        <f t="shared" si="4"/>
        <v>25903.499</v>
      </c>
      <c r="H23" s="38">
        <f t="shared" si="5"/>
        <v>-7768</v>
      </c>
      <c r="I23" s="47" t="s">
        <v>142</v>
      </c>
      <c r="J23" s="48" t="s">
        <v>143</v>
      </c>
      <c r="K23" s="47">
        <v>-7768</v>
      </c>
      <c r="L23" s="47" t="s">
        <v>144</v>
      </c>
      <c r="M23" s="48" t="s">
        <v>104</v>
      </c>
      <c r="N23" s="48"/>
      <c r="O23" s="49" t="s">
        <v>105</v>
      </c>
      <c r="P23" s="49" t="s">
        <v>106</v>
      </c>
    </row>
    <row r="24" spans="1:16" ht="12.75" customHeight="1" thickBot="1" x14ac:dyDescent="0.25">
      <c r="A24" s="38" t="str">
        <f t="shared" si="0"/>
        <v> VB 7.72 </v>
      </c>
      <c r="B24" s="16" t="str">
        <f t="shared" si="1"/>
        <v>I</v>
      </c>
      <c r="C24" s="38">
        <f t="shared" si="2"/>
        <v>26170.637999999999</v>
      </c>
      <c r="D24" s="10" t="str">
        <f t="shared" si="3"/>
        <v>vis</v>
      </c>
      <c r="E24" s="46">
        <f>VLOOKUP(C24,Active!C$21:E$964,3,FALSE)</f>
        <v>-7620.9917776508555</v>
      </c>
      <c r="F24" s="16" t="s">
        <v>98</v>
      </c>
      <c r="G24" s="10" t="str">
        <f t="shared" si="4"/>
        <v>26170.638</v>
      </c>
      <c r="H24" s="38">
        <f t="shared" si="5"/>
        <v>-7621</v>
      </c>
      <c r="I24" s="47" t="s">
        <v>145</v>
      </c>
      <c r="J24" s="48" t="s">
        <v>146</v>
      </c>
      <c r="K24" s="47">
        <v>-7621</v>
      </c>
      <c r="L24" s="47" t="s">
        <v>147</v>
      </c>
      <c r="M24" s="48" t="s">
        <v>104</v>
      </c>
      <c r="N24" s="48"/>
      <c r="O24" s="49" t="s">
        <v>105</v>
      </c>
      <c r="P24" s="49" t="s">
        <v>106</v>
      </c>
    </row>
    <row r="25" spans="1:16" ht="12.75" customHeight="1" thickBot="1" x14ac:dyDescent="0.25">
      <c r="A25" s="38" t="str">
        <f t="shared" si="0"/>
        <v> VB 7.72 </v>
      </c>
      <c r="B25" s="16" t="str">
        <f t="shared" si="1"/>
        <v>I</v>
      </c>
      <c r="C25" s="38">
        <f t="shared" si="2"/>
        <v>26181.607</v>
      </c>
      <c r="D25" s="10" t="str">
        <f t="shared" si="3"/>
        <v>vis</v>
      </c>
      <c r="E25" s="46">
        <f>VLOOKUP(C25,Active!C$21:E$964,3,FALSE)</f>
        <v>-7614.955696213292</v>
      </c>
      <c r="F25" s="16" t="s">
        <v>98</v>
      </c>
      <c r="G25" s="10" t="str">
        <f t="shared" si="4"/>
        <v>26181.607</v>
      </c>
      <c r="H25" s="38">
        <f t="shared" si="5"/>
        <v>-7615</v>
      </c>
      <c r="I25" s="47" t="s">
        <v>148</v>
      </c>
      <c r="J25" s="48" t="s">
        <v>149</v>
      </c>
      <c r="K25" s="47">
        <v>-7615</v>
      </c>
      <c r="L25" s="47" t="s">
        <v>150</v>
      </c>
      <c r="M25" s="48" t="s">
        <v>104</v>
      </c>
      <c r="N25" s="48"/>
      <c r="O25" s="49" t="s">
        <v>105</v>
      </c>
      <c r="P25" s="49" t="s">
        <v>106</v>
      </c>
    </row>
    <row r="26" spans="1:16" ht="12.75" customHeight="1" thickBot="1" x14ac:dyDescent="0.25">
      <c r="A26" s="38" t="str">
        <f t="shared" si="0"/>
        <v> VB 7.72 </v>
      </c>
      <c r="B26" s="16" t="str">
        <f t="shared" si="1"/>
        <v>I</v>
      </c>
      <c r="C26" s="38">
        <f t="shared" si="2"/>
        <v>26261.492999999999</v>
      </c>
      <c r="D26" s="10" t="str">
        <f t="shared" si="3"/>
        <v>vis</v>
      </c>
      <c r="E26" s="46">
        <f>VLOOKUP(C26,Active!C$21:E$964,3,FALSE)</f>
        <v>-7570.995590303809</v>
      </c>
      <c r="F26" s="16" t="s">
        <v>98</v>
      </c>
      <c r="G26" s="10" t="str">
        <f t="shared" si="4"/>
        <v>26261.493</v>
      </c>
      <c r="H26" s="38">
        <f t="shared" si="5"/>
        <v>-7571</v>
      </c>
      <c r="I26" s="47" t="s">
        <v>151</v>
      </c>
      <c r="J26" s="48" t="s">
        <v>152</v>
      </c>
      <c r="K26" s="47">
        <v>-7571</v>
      </c>
      <c r="L26" s="47" t="s">
        <v>153</v>
      </c>
      <c r="M26" s="48" t="s">
        <v>104</v>
      </c>
      <c r="N26" s="48"/>
      <c r="O26" s="49" t="s">
        <v>105</v>
      </c>
      <c r="P26" s="49" t="s">
        <v>106</v>
      </c>
    </row>
    <row r="27" spans="1:16" ht="12.75" customHeight="1" thickBot="1" x14ac:dyDescent="0.25">
      <c r="A27" s="38" t="str">
        <f t="shared" si="0"/>
        <v> VB 5.8 </v>
      </c>
      <c r="B27" s="16" t="str">
        <f t="shared" si="1"/>
        <v>I</v>
      </c>
      <c r="C27" s="38">
        <f t="shared" si="2"/>
        <v>26439.61</v>
      </c>
      <c r="D27" s="10" t="str">
        <f t="shared" si="3"/>
        <v>vis</v>
      </c>
      <c r="E27" s="46">
        <f>VLOOKUP(C27,Active!C$21:E$964,3,FALSE)</f>
        <v>-7472.9803913417909</v>
      </c>
      <c r="F27" s="16" t="s">
        <v>98</v>
      </c>
      <c r="G27" s="10" t="str">
        <f t="shared" si="4"/>
        <v>26439.610</v>
      </c>
      <c r="H27" s="38">
        <f t="shared" si="5"/>
        <v>-7473</v>
      </c>
      <c r="I27" s="47" t="s">
        <v>154</v>
      </c>
      <c r="J27" s="48" t="s">
        <v>155</v>
      </c>
      <c r="K27" s="47">
        <v>-7473</v>
      </c>
      <c r="L27" s="47" t="s">
        <v>156</v>
      </c>
      <c r="M27" s="48" t="s">
        <v>104</v>
      </c>
      <c r="N27" s="48"/>
      <c r="O27" s="49" t="s">
        <v>137</v>
      </c>
      <c r="P27" s="49" t="s">
        <v>138</v>
      </c>
    </row>
    <row r="28" spans="1:16" ht="12.75" customHeight="1" thickBot="1" x14ac:dyDescent="0.25">
      <c r="A28" s="38" t="str">
        <f t="shared" si="0"/>
        <v> VB 5.8 </v>
      </c>
      <c r="B28" s="16" t="str">
        <f t="shared" si="1"/>
        <v>I</v>
      </c>
      <c r="C28" s="38">
        <f t="shared" si="2"/>
        <v>26630.38</v>
      </c>
      <c r="D28" s="10" t="str">
        <f t="shared" si="3"/>
        <v>vis</v>
      </c>
      <c r="E28" s="46">
        <f>VLOOKUP(C28,Active!C$21:E$964,3,FALSE)</f>
        <v>-7368.0024301927497</v>
      </c>
      <c r="F28" s="16" t="s">
        <v>98</v>
      </c>
      <c r="G28" s="10" t="str">
        <f t="shared" si="4"/>
        <v>26630.380</v>
      </c>
      <c r="H28" s="38">
        <f t="shared" si="5"/>
        <v>-7368</v>
      </c>
      <c r="I28" s="47" t="s">
        <v>157</v>
      </c>
      <c r="J28" s="48" t="s">
        <v>158</v>
      </c>
      <c r="K28" s="47">
        <v>-7368</v>
      </c>
      <c r="L28" s="47" t="s">
        <v>159</v>
      </c>
      <c r="M28" s="48" t="s">
        <v>104</v>
      </c>
      <c r="N28" s="48"/>
      <c r="O28" s="49" t="s">
        <v>137</v>
      </c>
      <c r="P28" s="49" t="s">
        <v>138</v>
      </c>
    </row>
    <row r="29" spans="1:16" ht="12.75" customHeight="1" thickBot="1" x14ac:dyDescent="0.25">
      <c r="A29" s="38" t="str">
        <f t="shared" si="0"/>
        <v> VB 5.8 </v>
      </c>
      <c r="B29" s="16" t="str">
        <f t="shared" si="1"/>
        <v>I</v>
      </c>
      <c r="C29" s="38">
        <f t="shared" si="2"/>
        <v>27624.401999999998</v>
      </c>
      <c r="D29" s="10" t="str">
        <f t="shared" si="3"/>
        <v>vis</v>
      </c>
      <c r="E29" s="46">
        <f>VLOOKUP(C29,Active!C$21:E$964,3,FALSE)</f>
        <v>-6821.0065561177253</v>
      </c>
      <c r="F29" s="16" t="s">
        <v>98</v>
      </c>
      <c r="G29" s="10" t="str">
        <f t="shared" si="4"/>
        <v>27624.402</v>
      </c>
      <c r="H29" s="38">
        <f t="shared" si="5"/>
        <v>-6821</v>
      </c>
      <c r="I29" s="47" t="s">
        <v>160</v>
      </c>
      <c r="J29" s="48" t="s">
        <v>161</v>
      </c>
      <c r="K29" s="47">
        <v>-6821</v>
      </c>
      <c r="L29" s="47" t="s">
        <v>162</v>
      </c>
      <c r="M29" s="48" t="s">
        <v>104</v>
      </c>
      <c r="N29" s="48"/>
      <c r="O29" s="49" t="s">
        <v>137</v>
      </c>
      <c r="P29" s="49" t="s">
        <v>138</v>
      </c>
    </row>
    <row r="30" spans="1:16" ht="12.75" customHeight="1" thickBot="1" x14ac:dyDescent="0.25">
      <c r="A30" s="38" t="str">
        <f t="shared" si="0"/>
        <v> VB 7.72 </v>
      </c>
      <c r="B30" s="16" t="str">
        <f t="shared" si="1"/>
        <v>I</v>
      </c>
      <c r="C30" s="38">
        <f t="shared" si="2"/>
        <v>27938.769</v>
      </c>
      <c r="D30" s="10" t="str">
        <f t="shared" si="3"/>
        <v>vis</v>
      </c>
      <c r="E30" s="46">
        <f>VLOOKUP(C30,Active!C$21:E$964,3,FALSE)</f>
        <v>-6648.0149604132594</v>
      </c>
      <c r="F30" s="16" t="s">
        <v>98</v>
      </c>
      <c r="G30" s="10" t="str">
        <f t="shared" si="4"/>
        <v>27938.769</v>
      </c>
      <c r="H30" s="38">
        <f t="shared" si="5"/>
        <v>-6648</v>
      </c>
      <c r="I30" s="47" t="s">
        <v>163</v>
      </c>
      <c r="J30" s="48" t="s">
        <v>164</v>
      </c>
      <c r="K30" s="47">
        <v>-6648</v>
      </c>
      <c r="L30" s="47" t="s">
        <v>165</v>
      </c>
      <c r="M30" s="48" t="s">
        <v>104</v>
      </c>
      <c r="N30" s="48"/>
      <c r="O30" s="49" t="s">
        <v>105</v>
      </c>
      <c r="P30" s="49" t="s">
        <v>106</v>
      </c>
    </row>
    <row r="31" spans="1:16" ht="12.75" customHeight="1" thickBot="1" x14ac:dyDescent="0.25">
      <c r="A31" s="38" t="str">
        <f t="shared" si="0"/>
        <v> VB 5.8 </v>
      </c>
      <c r="B31" s="16" t="str">
        <f t="shared" si="1"/>
        <v>I</v>
      </c>
      <c r="C31" s="38">
        <f t="shared" si="2"/>
        <v>27982.433000000001</v>
      </c>
      <c r="D31" s="10" t="str">
        <f t="shared" si="3"/>
        <v>vis</v>
      </c>
      <c r="E31" s="46">
        <f>VLOOKUP(C31,Active!C$21:E$964,3,FALSE)</f>
        <v>-6623.987295184912</v>
      </c>
      <c r="F31" s="16" t="s">
        <v>98</v>
      </c>
      <c r="G31" s="10" t="str">
        <f t="shared" si="4"/>
        <v>27982.433</v>
      </c>
      <c r="H31" s="38">
        <f t="shared" si="5"/>
        <v>-6624</v>
      </c>
      <c r="I31" s="47" t="s">
        <v>166</v>
      </c>
      <c r="J31" s="48" t="s">
        <v>167</v>
      </c>
      <c r="K31" s="47">
        <v>-6624</v>
      </c>
      <c r="L31" s="47" t="s">
        <v>130</v>
      </c>
      <c r="M31" s="48" t="s">
        <v>104</v>
      </c>
      <c r="N31" s="48"/>
      <c r="O31" s="49" t="s">
        <v>137</v>
      </c>
      <c r="P31" s="49" t="s">
        <v>138</v>
      </c>
    </row>
    <row r="32" spans="1:16" ht="12.75" customHeight="1" thickBot="1" x14ac:dyDescent="0.25">
      <c r="A32" s="38" t="str">
        <f t="shared" si="0"/>
        <v> VB 7.72 </v>
      </c>
      <c r="B32" s="16" t="str">
        <f t="shared" si="1"/>
        <v>I</v>
      </c>
      <c r="C32" s="38">
        <f t="shared" si="2"/>
        <v>28438.51</v>
      </c>
      <c r="D32" s="10" t="str">
        <f t="shared" si="3"/>
        <v>vis</v>
      </c>
      <c r="E32" s="46">
        <f>VLOOKUP(C32,Active!C$21:E$964,3,FALSE)</f>
        <v>-6373.0147440134942</v>
      </c>
      <c r="F32" s="16" t="s">
        <v>98</v>
      </c>
      <c r="G32" s="10" t="str">
        <f t="shared" si="4"/>
        <v>28438.510</v>
      </c>
      <c r="H32" s="38">
        <f t="shared" si="5"/>
        <v>-6373</v>
      </c>
      <c r="I32" s="47" t="s">
        <v>168</v>
      </c>
      <c r="J32" s="48" t="s">
        <v>169</v>
      </c>
      <c r="K32" s="47">
        <v>-6373</v>
      </c>
      <c r="L32" s="47" t="s">
        <v>165</v>
      </c>
      <c r="M32" s="48" t="s">
        <v>104</v>
      </c>
      <c r="N32" s="48"/>
      <c r="O32" s="49" t="s">
        <v>105</v>
      </c>
      <c r="P32" s="49" t="s">
        <v>106</v>
      </c>
    </row>
    <row r="33" spans="1:16" ht="12.75" customHeight="1" thickBot="1" x14ac:dyDescent="0.25">
      <c r="A33" s="38" t="str">
        <f t="shared" si="0"/>
        <v> VB 7.72 </v>
      </c>
      <c r="B33" s="16" t="str">
        <f t="shared" si="1"/>
        <v>I</v>
      </c>
      <c r="C33" s="38">
        <f t="shared" si="2"/>
        <v>28438.525000000001</v>
      </c>
      <c r="D33" s="10" t="str">
        <f t="shared" si="3"/>
        <v>vis</v>
      </c>
      <c r="E33" s="46">
        <f>VLOOKUP(C33,Active!C$21:E$964,3,FALSE)</f>
        <v>-6373.0064897312832</v>
      </c>
      <c r="F33" s="16" t="s">
        <v>98</v>
      </c>
      <c r="G33" s="10" t="str">
        <f t="shared" si="4"/>
        <v>28438.525</v>
      </c>
      <c r="H33" s="38">
        <f t="shared" si="5"/>
        <v>-6373</v>
      </c>
      <c r="I33" s="47" t="s">
        <v>170</v>
      </c>
      <c r="J33" s="48" t="s">
        <v>171</v>
      </c>
      <c r="K33" s="47">
        <v>-6373</v>
      </c>
      <c r="L33" s="47" t="s">
        <v>162</v>
      </c>
      <c r="M33" s="48" t="s">
        <v>104</v>
      </c>
      <c r="N33" s="48"/>
      <c r="O33" s="49" t="s">
        <v>105</v>
      </c>
      <c r="P33" s="49" t="s">
        <v>106</v>
      </c>
    </row>
    <row r="34" spans="1:16" ht="12.75" customHeight="1" thickBot="1" x14ac:dyDescent="0.25">
      <c r="A34" s="38" t="str">
        <f t="shared" si="0"/>
        <v> VB 5.8 </v>
      </c>
      <c r="B34" s="16" t="str">
        <f t="shared" si="1"/>
        <v>I</v>
      </c>
      <c r="C34" s="38">
        <f t="shared" si="2"/>
        <v>28460.314999999999</v>
      </c>
      <c r="D34" s="10" t="str">
        <f t="shared" si="3"/>
        <v>vis</v>
      </c>
      <c r="E34" s="46">
        <f>VLOOKUP(C34,Active!C$21:E$964,3,FALSE)</f>
        <v>-6361.0157691072991</v>
      </c>
      <c r="F34" s="16" t="s">
        <v>98</v>
      </c>
      <c r="G34" s="10" t="str">
        <f t="shared" si="4"/>
        <v>28460.315</v>
      </c>
      <c r="H34" s="38">
        <f t="shared" si="5"/>
        <v>-6361</v>
      </c>
      <c r="I34" s="47" t="s">
        <v>172</v>
      </c>
      <c r="J34" s="48" t="s">
        <v>173</v>
      </c>
      <c r="K34" s="47">
        <v>-6361</v>
      </c>
      <c r="L34" s="47" t="s">
        <v>174</v>
      </c>
      <c r="M34" s="48" t="s">
        <v>104</v>
      </c>
      <c r="N34" s="48"/>
      <c r="O34" s="49" t="s">
        <v>137</v>
      </c>
      <c r="P34" s="49" t="s">
        <v>138</v>
      </c>
    </row>
    <row r="35" spans="1:16" ht="12.75" customHeight="1" thickBot="1" x14ac:dyDescent="0.25">
      <c r="A35" s="38" t="str">
        <f t="shared" si="0"/>
        <v> VB 5.8 </v>
      </c>
      <c r="B35" s="16" t="str">
        <f t="shared" si="1"/>
        <v>I</v>
      </c>
      <c r="C35" s="38">
        <f t="shared" si="2"/>
        <v>28727.495999999999</v>
      </c>
      <c r="D35" s="10" t="str">
        <f t="shared" si="3"/>
        <v>vis</v>
      </c>
      <c r="E35" s="46">
        <f>VLOOKUP(C35,Active!C$21:E$964,3,FALSE)</f>
        <v>-6213.9899440941308</v>
      </c>
      <c r="F35" s="16" t="s">
        <v>98</v>
      </c>
      <c r="G35" s="10" t="str">
        <f t="shared" si="4"/>
        <v>28727.496</v>
      </c>
      <c r="H35" s="38">
        <f t="shared" si="5"/>
        <v>-6214</v>
      </c>
      <c r="I35" s="47" t="s">
        <v>175</v>
      </c>
      <c r="J35" s="48" t="s">
        <v>176</v>
      </c>
      <c r="K35" s="47">
        <v>-6214</v>
      </c>
      <c r="L35" s="47" t="s">
        <v>121</v>
      </c>
      <c r="M35" s="48" t="s">
        <v>104</v>
      </c>
      <c r="N35" s="48"/>
      <c r="O35" s="49" t="s">
        <v>137</v>
      </c>
      <c r="P35" s="49" t="s">
        <v>138</v>
      </c>
    </row>
    <row r="36" spans="1:16" ht="12.75" customHeight="1" thickBot="1" x14ac:dyDescent="0.25">
      <c r="A36" s="38" t="str">
        <f t="shared" si="0"/>
        <v> VB 7.72 </v>
      </c>
      <c r="B36" s="16" t="str">
        <f t="shared" si="1"/>
        <v>I</v>
      </c>
      <c r="C36" s="38">
        <f t="shared" si="2"/>
        <v>28796.553</v>
      </c>
      <c r="D36" s="10" t="str">
        <f t="shared" si="3"/>
        <v>vis</v>
      </c>
      <c r="E36" s="46">
        <f>VLOOKUP(C36,Active!C$21:E$964,3,FALSE)</f>
        <v>-6175.9888796549139</v>
      </c>
      <c r="F36" s="16" t="s">
        <v>98</v>
      </c>
      <c r="G36" s="10" t="str">
        <f t="shared" si="4"/>
        <v>28796.553</v>
      </c>
      <c r="H36" s="38">
        <f t="shared" si="5"/>
        <v>-6176</v>
      </c>
      <c r="I36" s="47" t="s">
        <v>177</v>
      </c>
      <c r="J36" s="48" t="s">
        <v>178</v>
      </c>
      <c r="K36" s="47">
        <v>-6176</v>
      </c>
      <c r="L36" s="47" t="s">
        <v>179</v>
      </c>
      <c r="M36" s="48" t="s">
        <v>104</v>
      </c>
      <c r="N36" s="48"/>
      <c r="O36" s="49" t="s">
        <v>105</v>
      </c>
      <c r="P36" s="49" t="s">
        <v>106</v>
      </c>
    </row>
    <row r="37" spans="1:16" ht="12.75" customHeight="1" thickBot="1" x14ac:dyDescent="0.25">
      <c r="A37" s="38" t="str">
        <f t="shared" si="0"/>
        <v> VB 5.8 </v>
      </c>
      <c r="B37" s="16" t="str">
        <f t="shared" si="1"/>
        <v>I</v>
      </c>
      <c r="C37" s="38">
        <f t="shared" si="2"/>
        <v>28965.552</v>
      </c>
      <c r="D37" s="10" t="str">
        <f t="shared" si="3"/>
        <v>vis</v>
      </c>
      <c r="E37" s="46">
        <f>VLOOKUP(C37,Active!C$21:E$964,3,FALSE)</f>
        <v>-6082.9911837057243</v>
      </c>
      <c r="F37" s="16" t="s">
        <v>98</v>
      </c>
      <c r="G37" s="10" t="str">
        <f t="shared" si="4"/>
        <v>28965.552</v>
      </c>
      <c r="H37" s="38">
        <f t="shared" si="5"/>
        <v>-6083</v>
      </c>
      <c r="I37" s="47" t="s">
        <v>180</v>
      </c>
      <c r="J37" s="48" t="s">
        <v>181</v>
      </c>
      <c r="K37" s="47">
        <v>-6083</v>
      </c>
      <c r="L37" s="47" t="s">
        <v>182</v>
      </c>
      <c r="M37" s="48" t="s">
        <v>104</v>
      </c>
      <c r="N37" s="48"/>
      <c r="O37" s="49" t="s">
        <v>137</v>
      </c>
      <c r="P37" s="49" t="s">
        <v>138</v>
      </c>
    </row>
    <row r="38" spans="1:16" ht="12.75" customHeight="1" thickBot="1" x14ac:dyDescent="0.25">
      <c r="A38" s="38" t="str">
        <f t="shared" si="0"/>
        <v> VB 5.8 </v>
      </c>
      <c r="B38" s="16" t="str">
        <f t="shared" si="1"/>
        <v>I</v>
      </c>
      <c r="C38" s="38">
        <f t="shared" si="2"/>
        <v>29045.542000000001</v>
      </c>
      <c r="D38" s="10" t="str">
        <f t="shared" si="3"/>
        <v>vis</v>
      </c>
      <c r="E38" s="46">
        <f>VLOOKUP(C38,Active!C$21:E$964,3,FALSE)</f>
        <v>-6038.9738481062486</v>
      </c>
      <c r="F38" s="16" t="s">
        <v>98</v>
      </c>
      <c r="G38" s="10" t="str">
        <f t="shared" si="4"/>
        <v>29045.542</v>
      </c>
      <c r="H38" s="38">
        <f t="shared" si="5"/>
        <v>-6039</v>
      </c>
      <c r="I38" s="47" t="s">
        <v>183</v>
      </c>
      <c r="J38" s="48" t="s">
        <v>184</v>
      </c>
      <c r="K38" s="47">
        <v>-6039</v>
      </c>
      <c r="L38" s="47" t="s">
        <v>185</v>
      </c>
      <c r="M38" s="48" t="s">
        <v>104</v>
      </c>
      <c r="N38" s="48"/>
      <c r="O38" s="49" t="s">
        <v>137</v>
      </c>
      <c r="P38" s="49" t="s">
        <v>138</v>
      </c>
    </row>
    <row r="39" spans="1:16" ht="12.75" customHeight="1" thickBot="1" x14ac:dyDescent="0.25">
      <c r="A39" s="38" t="str">
        <f t="shared" si="0"/>
        <v> VB 7.72 </v>
      </c>
      <c r="B39" s="16" t="str">
        <f t="shared" si="1"/>
        <v>I</v>
      </c>
      <c r="C39" s="38">
        <f t="shared" si="2"/>
        <v>29052.772000000001</v>
      </c>
      <c r="D39" s="10" t="str">
        <f t="shared" si="3"/>
        <v>vis</v>
      </c>
      <c r="E39" s="46">
        <f>VLOOKUP(C39,Active!C$21:E$964,3,FALSE)</f>
        <v>-6034.9952840809428</v>
      </c>
      <c r="F39" s="16" t="s">
        <v>98</v>
      </c>
      <c r="G39" s="10" t="str">
        <f t="shared" si="4"/>
        <v>29052.772</v>
      </c>
      <c r="H39" s="38">
        <f t="shared" si="5"/>
        <v>-6035</v>
      </c>
      <c r="I39" s="47" t="s">
        <v>186</v>
      </c>
      <c r="J39" s="48" t="s">
        <v>187</v>
      </c>
      <c r="K39" s="47">
        <v>-6035</v>
      </c>
      <c r="L39" s="47" t="s">
        <v>188</v>
      </c>
      <c r="M39" s="48" t="s">
        <v>104</v>
      </c>
      <c r="N39" s="48"/>
      <c r="O39" s="49" t="s">
        <v>105</v>
      </c>
      <c r="P39" s="49" t="s">
        <v>106</v>
      </c>
    </row>
    <row r="40" spans="1:16" ht="12.75" customHeight="1" thickBot="1" x14ac:dyDescent="0.25">
      <c r="A40" s="38" t="str">
        <f t="shared" si="0"/>
        <v> VB 5.8 </v>
      </c>
      <c r="B40" s="16" t="str">
        <f t="shared" si="1"/>
        <v>I</v>
      </c>
      <c r="C40" s="38">
        <f t="shared" si="2"/>
        <v>29352.631000000001</v>
      </c>
      <c r="D40" s="10" t="str">
        <f t="shared" si="3"/>
        <v>vis</v>
      </c>
      <c r="E40" s="46">
        <f>VLOOKUP(C40,Active!C$21:E$964,3,FALSE)</f>
        <v>-5869.9872301301621</v>
      </c>
      <c r="F40" s="16" t="s">
        <v>98</v>
      </c>
      <c r="G40" s="10" t="str">
        <f t="shared" si="4"/>
        <v>29352.631</v>
      </c>
      <c r="H40" s="38">
        <f t="shared" si="5"/>
        <v>-5870</v>
      </c>
      <c r="I40" s="47" t="s">
        <v>189</v>
      </c>
      <c r="J40" s="48" t="s">
        <v>190</v>
      </c>
      <c r="K40" s="47">
        <v>-5870</v>
      </c>
      <c r="L40" s="47" t="s">
        <v>130</v>
      </c>
      <c r="M40" s="48" t="s">
        <v>104</v>
      </c>
      <c r="N40" s="48"/>
      <c r="O40" s="49" t="s">
        <v>137</v>
      </c>
      <c r="P40" s="49" t="s">
        <v>138</v>
      </c>
    </row>
    <row r="41" spans="1:16" ht="12.75" customHeight="1" thickBot="1" x14ac:dyDescent="0.25">
      <c r="A41" s="38" t="str">
        <f t="shared" si="0"/>
        <v> VB 7.72 </v>
      </c>
      <c r="B41" s="16" t="str">
        <f t="shared" si="1"/>
        <v>I</v>
      </c>
      <c r="C41" s="38">
        <f t="shared" si="2"/>
        <v>29512.565999999999</v>
      </c>
      <c r="D41" s="10" t="str">
        <f t="shared" si="3"/>
        <v>vis</v>
      </c>
      <c r="E41" s="46">
        <f>VLOOKUP(C41,Active!C$21:E$964,3,FALSE)</f>
        <v>-5781.9773217778438</v>
      </c>
      <c r="F41" s="16" t="s">
        <v>98</v>
      </c>
      <c r="G41" s="10" t="str">
        <f t="shared" si="4"/>
        <v>29512.566</v>
      </c>
      <c r="H41" s="38">
        <f t="shared" si="5"/>
        <v>-5782</v>
      </c>
      <c r="I41" s="47" t="s">
        <v>191</v>
      </c>
      <c r="J41" s="48" t="s">
        <v>192</v>
      </c>
      <c r="K41" s="47">
        <v>-5782</v>
      </c>
      <c r="L41" s="47" t="s">
        <v>193</v>
      </c>
      <c r="M41" s="48" t="s">
        <v>104</v>
      </c>
      <c r="N41" s="48"/>
      <c r="O41" s="49" t="s">
        <v>105</v>
      </c>
      <c r="P41" s="49" t="s">
        <v>106</v>
      </c>
    </row>
    <row r="42" spans="1:16" ht="12.75" customHeight="1" thickBot="1" x14ac:dyDescent="0.25">
      <c r="A42" s="38" t="str">
        <f t="shared" si="0"/>
        <v> VB 7.72 </v>
      </c>
      <c r="B42" s="16" t="str">
        <f t="shared" si="1"/>
        <v>I</v>
      </c>
      <c r="C42" s="38">
        <f t="shared" si="2"/>
        <v>30504.710999999999</v>
      </c>
      <c r="D42" s="10" t="str">
        <f t="shared" si="3"/>
        <v>vis</v>
      </c>
      <c r="E42" s="46">
        <f>VLOOKUP(C42,Active!C$21:E$964,3,FALSE)</f>
        <v>-5236.0143335500516</v>
      </c>
      <c r="F42" s="16" t="s">
        <v>98</v>
      </c>
      <c r="G42" s="10" t="str">
        <f t="shared" si="4"/>
        <v>30504.711</v>
      </c>
      <c r="H42" s="38">
        <f t="shared" si="5"/>
        <v>-5236</v>
      </c>
      <c r="I42" s="47" t="s">
        <v>194</v>
      </c>
      <c r="J42" s="48" t="s">
        <v>195</v>
      </c>
      <c r="K42" s="47">
        <v>-5236</v>
      </c>
      <c r="L42" s="47" t="s">
        <v>196</v>
      </c>
      <c r="M42" s="48" t="s">
        <v>104</v>
      </c>
      <c r="N42" s="48"/>
      <c r="O42" s="49" t="s">
        <v>105</v>
      </c>
      <c r="P42" s="49" t="s">
        <v>106</v>
      </c>
    </row>
    <row r="43" spans="1:16" ht="12.75" customHeight="1" thickBot="1" x14ac:dyDescent="0.25">
      <c r="A43" s="38" t="str">
        <f t="shared" ref="A43:A74" si="6">P43</f>
        <v> VB 7.72 </v>
      </c>
      <c r="B43" s="16" t="str">
        <f t="shared" ref="B43:B74" si="7">IF(H43=INT(H43),"I","II")</f>
        <v>I</v>
      </c>
      <c r="C43" s="38">
        <f t="shared" ref="C43:C74" si="8">1*G43</f>
        <v>31638.651999999998</v>
      </c>
      <c r="D43" s="10" t="str">
        <f t="shared" ref="D43:D74" si="9">VLOOKUP(F43,I$1:J$5,2,FALSE)</f>
        <v>vis</v>
      </c>
      <c r="E43" s="46">
        <f>VLOOKUP(C43,Active!C$21:E$964,3,FALSE)</f>
        <v>-4612.023065303968</v>
      </c>
      <c r="F43" s="16" t="s">
        <v>98</v>
      </c>
      <c r="G43" s="10" t="str">
        <f t="shared" ref="G43:G74" si="10">MID(I43,3,LEN(I43)-3)</f>
        <v>31638.652</v>
      </c>
      <c r="H43" s="38">
        <f t="shared" ref="H43:H74" si="11">1*K43</f>
        <v>-4612</v>
      </c>
      <c r="I43" s="47" t="s">
        <v>197</v>
      </c>
      <c r="J43" s="48" t="s">
        <v>198</v>
      </c>
      <c r="K43" s="47">
        <v>-4612</v>
      </c>
      <c r="L43" s="47" t="s">
        <v>199</v>
      </c>
      <c r="M43" s="48" t="s">
        <v>104</v>
      </c>
      <c r="N43" s="48"/>
      <c r="O43" s="49" t="s">
        <v>105</v>
      </c>
      <c r="P43" s="49" t="s">
        <v>106</v>
      </c>
    </row>
    <row r="44" spans="1:16" ht="12.75" customHeight="1" thickBot="1" x14ac:dyDescent="0.25">
      <c r="A44" s="38" t="str">
        <f t="shared" si="6"/>
        <v> VB 7.72 </v>
      </c>
      <c r="B44" s="16" t="str">
        <f t="shared" si="7"/>
        <v>I</v>
      </c>
      <c r="C44" s="38">
        <f t="shared" si="8"/>
        <v>31987.663</v>
      </c>
      <c r="D44" s="10" t="str">
        <f t="shared" si="9"/>
        <v>vis</v>
      </c>
      <c r="E44" s="46">
        <f>VLOOKUP(C44,Active!C$21:E$964,3,FALSE)</f>
        <v>-4419.9673794068749</v>
      </c>
      <c r="F44" s="16" t="s">
        <v>98</v>
      </c>
      <c r="G44" s="10" t="str">
        <f t="shared" si="10"/>
        <v>31987.663</v>
      </c>
      <c r="H44" s="38">
        <f t="shared" si="11"/>
        <v>-4420</v>
      </c>
      <c r="I44" s="47" t="s">
        <v>200</v>
      </c>
      <c r="J44" s="48" t="s">
        <v>201</v>
      </c>
      <c r="K44" s="47">
        <v>-4420</v>
      </c>
      <c r="L44" s="47" t="s">
        <v>202</v>
      </c>
      <c r="M44" s="48" t="s">
        <v>104</v>
      </c>
      <c r="N44" s="48"/>
      <c r="O44" s="49" t="s">
        <v>105</v>
      </c>
      <c r="P44" s="49" t="s">
        <v>106</v>
      </c>
    </row>
    <row r="45" spans="1:16" ht="12.75" customHeight="1" thickBot="1" x14ac:dyDescent="0.25">
      <c r="A45" s="38" t="str">
        <f t="shared" si="6"/>
        <v> VB 7.72 </v>
      </c>
      <c r="B45" s="16" t="str">
        <f t="shared" si="7"/>
        <v>I</v>
      </c>
      <c r="C45" s="38">
        <f t="shared" si="8"/>
        <v>32067.571</v>
      </c>
      <c r="D45" s="10" t="str">
        <f t="shared" si="9"/>
        <v>vis</v>
      </c>
      <c r="E45" s="46">
        <f>VLOOKUP(C45,Active!C$21:E$964,3,FALSE)</f>
        <v>-4375.9951672168163</v>
      </c>
      <c r="F45" s="16" t="s">
        <v>98</v>
      </c>
      <c r="G45" s="10" t="str">
        <f t="shared" si="10"/>
        <v>32067.571</v>
      </c>
      <c r="H45" s="38">
        <f t="shared" si="11"/>
        <v>-4376</v>
      </c>
      <c r="I45" s="47" t="s">
        <v>203</v>
      </c>
      <c r="J45" s="48" t="s">
        <v>204</v>
      </c>
      <c r="K45" s="47">
        <v>-4376</v>
      </c>
      <c r="L45" s="47" t="s">
        <v>188</v>
      </c>
      <c r="M45" s="48" t="s">
        <v>104</v>
      </c>
      <c r="N45" s="48"/>
      <c r="O45" s="49" t="s">
        <v>105</v>
      </c>
      <c r="P45" s="49" t="s">
        <v>106</v>
      </c>
    </row>
    <row r="46" spans="1:16" ht="12.75" customHeight="1" thickBot="1" x14ac:dyDescent="0.25">
      <c r="A46" s="38" t="str">
        <f t="shared" si="6"/>
        <v> VB 7.72 </v>
      </c>
      <c r="B46" s="16" t="str">
        <f t="shared" si="7"/>
        <v>I</v>
      </c>
      <c r="C46" s="38">
        <f t="shared" si="8"/>
        <v>32968.910000000003</v>
      </c>
      <c r="D46" s="10" t="str">
        <f t="shared" si="9"/>
        <v>vis</v>
      </c>
      <c r="E46" s="46">
        <f>VLOOKUP(C46,Active!C$21:E$964,3,FALSE)</f>
        <v>-3880.0014023475155</v>
      </c>
      <c r="F46" s="16" t="s">
        <v>98</v>
      </c>
      <c r="G46" s="10" t="str">
        <f t="shared" si="10"/>
        <v>32968.910</v>
      </c>
      <c r="H46" s="38">
        <f t="shared" si="11"/>
        <v>-3880</v>
      </c>
      <c r="I46" s="47" t="s">
        <v>205</v>
      </c>
      <c r="J46" s="48" t="s">
        <v>206</v>
      </c>
      <c r="K46" s="47">
        <v>-3880</v>
      </c>
      <c r="L46" s="47" t="s">
        <v>99</v>
      </c>
      <c r="M46" s="48" t="s">
        <v>104</v>
      </c>
      <c r="N46" s="48"/>
      <c r="O46" s="49" t="s">
        <v>105</v>
      </c>
      <c r="P46" s="49" t="s">
        <v>106</v>
      </c>
    </row>
    <row r="47" spans="1:16" ht="12.75" customHeight="1" thickBot="1" x14ac:dyDescent="0.25">
      <c r="A47" s="38" t="str">
        <f t="shared" si="6"/>
        <v> VB 7.72 </v>
      </c>
      <c r="B47" s="16" t="str">
        <f t="shared" si="7"/>
        <v>I</v>
      </c>
      <c r="C47" s="38">
        <f t="shared" si="8"/>
        <v>33130.595999999998</v>
      </c>
      <c r="D47" s="10" t="str">
        <f t="shared" si="9"/>
        <v>vis</v>
      </c>
      <c r="E47" s="46">
        <f>VLOOKUP(C47,Active!C$21:E$964,3,FALSE)</f>
        <v>-3791.0279441185312</v>
      </c>
      <c r="F47" s="16" t="s">
        <v>98</v>
      </c>
      <c r="G47" s="10" t="str">
        <f t="shared" si="10"/>
        <v>33130.596</v>
      </c>
      <c r="H47" s="38">
        <f t="shared" si="11"/>
        <v>-3791</v>
      </c>
      <c r="I47" s="47" t="s">
        <v>207</v>
      </c>
      <c r="J47" s="48" t="s">
        <v>208</v>
      </c>
      <c r="K47" s="47">
        <v>-3791</v>
      </c>
      <c r="L47" s="47" t="s">
        <v>209</v>
      </c>
      <c r="M47" s="48" t="s">
        <v>104</v>
      </c>
      <c r="N47" s="48"/>
      <c r="O47" s="49" t="s">
        <v>105</v>
      </c>
      <c r="P47" s="49" t="s">
        <v>106</v>
      </c>
    </row>
    <row r="48" spans="1:16" ht="12.75" customHeight="1" thickBot="1" x14ac:dyDescent="0.25">
      <c r="A48" s="38" t="str">
        <f t="shared" si="6"/>
        <v> VB 7.72 </v>
      </c>
      <c r="B48" s="16" t="str">
        <f t="shared" si="7"/>
        <v>I</v>
      </c>
      <c r="C48" s="38">
        <f t="shared" si="8"/>
        <v>33488.582999999999</v>
      </c>
      <c r="D48" s="10" t="str">
        <f t="shared" si="9"/>
        <v>vis</v>
      </c>
      <c r="E48" s="46">
        <f>VLOOKUP(C48,Active!C$21:E$964,3,FALSE)</f>
        <v>-3594.0328957468687</v>
      </c>
      <c r="F48" s="16" t="s">
        <v>98</v>
      </c>
      <c r="G48" s="10" t="str">
        <f t="shared" si="10"/>
        <v>33488.583</v>
      </c>
      <c r="H48" s="38">
        <f t="shared" si="11"/>
        <v>-3594</v>
      </c>
      <c r="I48" s="47" t="s">
        <v>210</v>
      </c>
      <c r="J48" s="48" t="s">
        <v>211</v>
      </c>
      <c r="K48" s="47">
        <v>-3594</v>
      </c>
      <c r="L48" s="47" t="s">
        <v>212</v>
      </c>
      <c r="M48" s="48" t="s">
        <v>104</v>
      </c>
      <c r="N48" s="48"/>
      <c r="O48" s="49" t="s">
        <v>105</v>
      </c>
      <c r="P48" s="49" t="s">
        <v>106</v>
      </c>
    </row>
    <row r="49" spans="1:16" ht="12.75" customHeight="1" thickBot="1" x14ac:dyDescent="0.25">
      <c r="A49" s="38" t="str">
        <f t="shared" si="6"/>
        <v> VB 7.72 </v>
      </c>
      <c r="B49" s="16" t="str">
        <f t="shared" si="7"/>
        <v>I</v>
      </c>
      <c r="C49" s="38">
        <f t="shared" si="8"/>
        <v>33835.690999999999</v>
      </c>
      <c r="D49" s="10" t="str">
        <f t="shared" si="9"/>
        <v>vis</v>
      </c>
      <c r="E49" s="46">
        <f>VLOOKUP(C49,Active!C$21:E$964,3,FALSE)</f>
        <v>-3403.024403119508</v>
      </c>
      <c r="F49" s="16" t="s">
        <v>98</v>
      </c>
      <c r="G49" s="10" t="str">
        <f t="shared" si="10"/>
        <v>33835.691</v>
      </c>
      <c r="H49" s="38">
        <f t="shared" si="11"/>
        <v>-3403</v>
      </c>
      <c r="I49" s="47" t="s">
        <v>213</v>
      </c>
      <c r="J49" s="48" t="s">
        <v>214</v>
      </c>
      <c r="K49" s="47">
        <v>-3403</v>
      </c>
      <c r="L49" s="47" t="s">
        <v>215</v>
      </c>
      <c r="M49" s="48" t="s">
        <v>104</v>
      </c>
      <c r="N49" s="48"/>
      <c r="O49" s="49" t="s">
        <v>105</v>
      </c>
      <c r="P49" s="49" t="s">
        <v>106</v>
      </c>
    </row>
    <row r="50" spans="1:16" ht="12.75" customHeight="1" thickBot="1" x14ac:dyDescent="0.25">
      <c r="A50" s="38" t="str">
        <f t="shared" si="6"/>
        <v> BTAD 35.48 </v>
      </c>
      <c r="B50" s="16" t="str">
        <f t="shared" si="7"/>
        <v>I</v>
      </c>
      <c r="C50" s="38">
        <f t="shared" si="8"/>
        <v>34291.847000000002</v>
      </c>
      <c r="D50" s="10" t="str">
        <f t="shared" si="9"/>
        <v>vis</v>
      </c>
      <c r="E50" s="46">
        <f>VLOOKUP(C50,Active!C$21:E$964,3,FALSE)</f>
        <v>-3152.0083793951148</v>
      </c>
      <c r="F50" s="16" t="s">
        <v>98</v>
      </c>
      <c r="G50" s="10" t="str">
        <f t="shared" si="10"/>
        <v>34291.847</v>
      </c>
      <c r="H50" s="38">
        <f t="shared" si="11"/>
        <v>-3152</v>
      </c>
      <c r="I50" s="47" t="s">
        <v>216</v>
      </c>
      <c r="J50" s="48" t="s">
        <v>217</v>
      </c>
      <c r="K50" s="47">
        <v>-3152</v>
      </c>
      <c r="L50" s="47" t="s">
        <v>218</v>
      </c>
      <c r="M50" s="48" t="s">
        <v>100</v>
      </c>
      <c r="N50" s="48"/>
      <c r="O50" s="49" t="s">
        <v>219</v>
      </c>
      <c r="P50" s="49" t="s">
        <v>220</v>
      </c>
    </row>
    <row r="51" spans="1:16" ht="12.75" customHeight="1" thickBot="1" x14ac:dyDescent="0.25">
      <c r="A51" s="38" t="str">
        <f t="shared" si="6"/>
        <v>IBVS 504 </v>
      </c>
      <c r="B51" s="16" t="str">
        <f t="shared" si="7"/>
        <v>I</v>
      </c>
      <c r="C51" s="38">
        <f t="shared" si="8"/>
        <v>40019.788200000003</v>
      </c>
      <c r="D51" s="10" t="str">
        <f t="shared" si="9"/>
        <v>vis</v>
      </c>
      <c r="E51" s="46">
        <f>VLOOKUP(C51,Active!C$21:E$964,3,FALSE)</f>
        <v>-5.5028548039024452E-3</v>
      </c>
      <c r="F51" s="16" t="s">
        <v>98</v>
      </c>
      <c r="G51" s="10" t="str">
        <f t="shared" si="10"/>
        <v>40019.7882</v>
      </c>
      <c r="H51" s="38">
        <f t="shared" si="11"/>
        <v>0</v>
      </c>
      <c r="I51" s="47" t="s">
        <v>221</v>
      </c>
      <c r="J51" s="48" t="s">
        <v>222</v>
      </c>
      <c r="K51" s="47">
        <v>0</v>
      </c>
      <c r="L51" s="47" t="s">
        <v>223</v>
      </c>
      <c r="M51" s="48" t="s">
        <v>224</v>
      </c>
      <c r="N51" s="48" t="s">
        <v>225</v>
      </c>
      <c r="O51" s="49" t="s">
        <v>226</v>
      </c>
      <c r="P51" s="50" t="s">
        <v>227</v>
      </c>
    </row>
    <row r="52" spans="1:16" ht="12.75" customHeight="1" thickBot="1" x14ac:dyDescent="0.25">
      <c r="A52" s="38" t="str">
        <f t="shared" si="6"/>
        <v>IBVS 504 </v>
      </c>
      <c r="B52" s="16" t="str">
        <f t="shared" si="7"/>
        <v>I</v>
      </c>
      <c r="C52" s="38">
        <f t="shared" si="8"/>
        <v>40397.798900000002</v>
      </c>
      <c r="D52" s="10" t="str">
        <f t="shared" si="9"/>
        <v>vis</v>
      </c>
      <c r="E52" s="46">
        <f>VLOOKUP(C52,Active!C$21:E$964,3,FALSE)</f>
        <v>208.00829689632008</v>
      </c>
      <c r="F52" s="16" t="s">
        <v>98</v>
      </c>
      <c r="G52" s="10" t="str">
        <f t="shared" si="10"/>
        <v>40397.7989</v>
      </c>
      <c r="H52" s="38">
        <f t="shared" si="11"/>
        <v>208</v>
      </c>
      <c r="I52" s="47" t="s">
        <v>228</v>
      </c>
      <c r="J52" s="48" t="s">
        <v>229</v>
      </c>
      <c r="K52" s="47">
        <v>208</v>
      </c>
      <c r="L52" s="47" t="s">
        <v>230</v>
      </c>
      <c r="M52" s="48" t="s">
        <v>224</v>
      </c>
      <c r="N52" s="48" t="s">
        <v>225</v>
      </c>
      <c r="O52" s="49" t="s">
        <v>226</v>
      </c>
      <c r="P52" s="50" t="s">
        <v>227</v>
      </c>
    </row>
    <row r="53" spans="1:16" ht="12.75" customHeight="1" thickBot="1" x14ac:dyDescent="0.25">
      <c r="A53" s="38" t="str">
        <f t="shared" si="6"/>
        <v> JBAA 85.445 </v>
      </c>
      <c r="B53" s="16" t="str">
        <f t="shared" si="7"/>
        <v>I</v>
      </c>
      <c r="C53" s="38">
        <f t="shared" si="8"/>
        <v>41927.879999999997</v>
      </c>
      <c r="D53" s="10" t="str">
        <f t="shared" si="9"/>
        <v>vis</v>
      </c>
      <c r="E53" s="46">
        <f>VLOOKUP(C53,Active!C$21:E$964,3,FALSE)</f>
        <v>1049.9897104869394</v>
      </c>
      <c r="F53" s="16" t="s">
        <v>98</v>
      </c>
      <c r="G53" s="10" t="str">
        <f t="shared" si="10"/>
        <v>41927.880</v>
      </c>
      <c r="H53" s="38">
        <f t="shared" si="11"/>
        <v>1050</v>
      </c>
      <c r="I53" s="47" t="s">
        <v>231</v>
      </c>
      <c r="J53" s="48" t="s">
        <v>232</v>
      </c>
      <c r="K53" s="47">
        <v>1050</v>
      </c>
      <c r="L53" s="47" t="s">
        <v>233</v>
      </c>
      <c r="M53" s="48" t="s">
        <v>234</v>
      </c>
      <c r="N53" s="48"/>
      <c r="O53" s="49" t="s">
        <v>235</v>
      </c>
      <c r="P53" s="49" t="s">
        <v>236</v>
      </c>
    </row>
    <row r="54" spans="1:16" ht="12.75" customHeight="1" thickBot="1" x14ac:dyDescent="0.25">
      <c r="A54" s="38" t="str">
        <f t="shared" si="6"/>
        <v> JBAA 85.445 </v>
      </c>
      <c r="B54" s="16" t="str">
        <f t="shared" si="7"/>
        <v>I</v>
      </c>
      <c r="C54" s="38">
        <f t="shared" si="8"/>
        <v>41936.97</v>
      </c>
      <c r="D54" s="10" t="str">
        <f t="shared" si="9"/>
        <v>vis</v>
      </c>
      <c r="E54" s="46">
        <f>VLOOKUP(C54,Active!C$21:E$964,3,FALSE)</f>
        <v>1054.9918055063094</v>
      </c>
      <c r="F54" s="16" t="s">
        <v>98</v>
      </c>
      <c r="G54" s="10" t="str">
        <f t="shared" si="10"/>
        <v>41936.970</v>
      </c>
      <c r="H54" s="38">
        <f t="shared" si="11"/>
        <v>1055</v>
      </c>
      <c r="I54" s="47" t="s">
        <v>237</v>
      </c>
      <c r="J54" s="48" t="s">
        <v>238</v>
      </c>
      <c r="K54" s="47">
        <v>1055</v>
      </c>
      <c r="L54" s="47" t="s">
        <v>218</v>
      </c>
      <c r="M54" s="48" t="s">
        <v>234</v>
      </c>
      <c r="N54" s="48"/>
      <c r="O54" s="49" t="s">
        <v>235</v>
      </c>
      <c r="P54" s="49" t="s">
        <v>236</v>
      </c>
    </row>
    <row r="55" spans="1:16" ht="12.75" customHeight="1" thickBot="1" x14ac:dyDescent="0.25">
      <c r="A55" s="38" t="str">
        <f t="shared" si="6"/>
        <v> JBAA 85.445 </v>
      </c>
      <c r="B55" s="16" t="str">
        <f t="shared" si="7"/>
        <v>I</v>
      </c>
      <c r="C55" s="38">
        <f t="shared" si="8"/>
        <v>41938.805</v>
      </c>
      <c r="D55" s="10" t="str">
        <f t="shared" si="9"/>
        <v>vis</v>
      </c>
      <c r="E55" s="46">
        <f>VLOOKUP(C55,Active!C$21:E$964,3,FALSE)</f>
        <v>1056.001579363354</v>
      </c>
      <c r="F55" s="16" t="s">
        <v>98</v>
      </c>
      <c r="G55" s="10" t="str">
        <f t="shared" si="10"/>
        <v>41938.805</v>
      </c>
      <c r="H55" s="38">
        <f t="shared" si="11"/>
        <v>1056</v>
      </c>
      <c r="I55" s="47" t="s">
        <v>239</v>
      </c>
      <c r="J55" s="48" t="s">
        <v>240</v>
      </c>
      <c r="K55" s="47">
        <v>1056</v>
      </c>
      <c r="L55" s="47" t="s">
        <v>241</v>
      </c>
      <c r="M55" s="48" t="s">
        <v>234</v>
      </c>
      <c r="N55" s="48"/>
      <c r="O55" s="49" t="s">
        <v>235</v>
      </c>
      <c r="P55" s="49" t="s">
        <v>236</v>
      </c>
    </row>
    <row r="56" spans="1:16" ht="12.75" customHeight="1" thickBot="1" x14ac:dyDescent="0.25">
      <c r="A56" s="38" t="str">
        <f t="shared" si="6"/>
        <v> JBAA 85.445 </v>
      </c>
      <c r="B56" s="16" t="str">
        <f t="shared" si="7"/>
        <v>I</v>
      </c>
      <c r="C56" s="38">
        <f t="shared" si="8"/>
        <v>42278.627999999997</v>
      </c>
      <c r="D56" s="10" t="str">
        <f t="shared" si="9"/>
        <v>vis</v>
      </c>
      <c r="E56" s="46">
        <f>VLOOKUP(C56,Active!C$21:E$964,3,FALSE)</f>
        <v>1243.0012422639695</v>
      </c>
      <c r="F56" s="16" t="s">
        <v>98</v>
      </c>
      <c r="G56" s="10" t="str">
        <f t="shared" si="10"/>
        <v>42278.628</v>
      </c>
      <c r="H56" s="38">
        <f t="shared" si="11"/>
        <v>1243</v>
      </c>
      <c r="I56" s="47" t="s">
        <v>242</v>
      </c>
      <c r="J56" s="48" t="s">
        <v>243</v>
      </c>
      <c r="K56" s="47">
        <v>1243</v>
      </c>
      <c r="L56" s="47" t="s">
        <v>244</v>
      </c>
      <c r="M56" s="48" t="s">
        <v>234</v>
      </c>
      <c r="N56" s="48"/>
      <c r="O56" s="49" t="s">
        <v>245</v>
      </c>
      <c r="P56" s="49" t="s">
        <v>236</v>
      </c>
    </row>
    <row r="57" spans="1:16" ht="12.75" customHeight="1" thickBot="1" x14ac:dyDescent="0.25">
      <c r="A57" s="38" t="str">
        <f t="shared" si="6"/>
        <v> JBAA 85.445 </v>
      </c>
      <c r="B57" s="16" t="str">
        <f t="shared" si="7"/>
        <v>I</v>
      </c>
      <c r="C57" s="38">
        <f t="shared" si="8"/>
        <v>42309.529000000002</v>
      </c>
      <c r="D57" s="10" t="str">
        <f t="shared" si="9"/>
        <v>vis</v>
      </c>
      <c r="E57" s="46">
        <f>VLOOKUP(C57,Active!C$21:E$964,3,FALSE)</f>
        <v>1260.0056139024193</v>
      </c>
      <c r="F57" s="16" t="s">
        <v>98</v>
      </c>
      <c r="G57" s="10" t="str">
        <f t="shared" si="10"/>
        <v>42309.529</v>
      </c>
      <c r="H57" s="38">
        <f t="shared" si="11"/>
        <v>1260</v>
      </c>
      <c r="I57" s="47" t="s">
        <v>246</v>
      </c>
      <c r="J57" s="48" t="s">
        <v>247</v>
      </c>
      <c r="K57" s="47">
        <v>1260</v>
      </c>
      <c r="L57" s="47" t="s">
        <v>144</v>
      </c>
      <c r="M57" s="48" t="s">
        <v>234</v>
      </c>
      <c r="N57" s="48"/>
      <c r="O57" s="49" t="s">
        <v>245</v>
      </c>
      <c r="P57" s="49" t="s">
        <v>236</v>
      </c>
    </row>
    <row r="58" spans="1:16" ht="12.75" customHeight="1" thickBot="1" x14ac:dyDescent="0.25">
      <c r="A58" s="38" t="str">
        <f t="shared" si="6"/>
        <v> AVSJ 7.35 </v>
      </c>
      <c r="B58" s="16" t="str">
        <f t="shared" si="7"/>
        <v>I</v>
      </c>
      <c r="C58" s="38">
        <f t="shared" si="8"/>
        <v>42576.661999999997</v>
      </c>
      <c r="D58" s="10" t="str">
        <f t="shared" si="9"/>
        <v>vis</v>
      </c>
      <c r="E58" s="46">
        <f>VLOOKUP(C58,Active!C$21:E$964,3,FALSE)</f>
        <v>1407.005025212512</v>
      </c>
      <c r="F58" s="16" t="s">
        <v>98</v>
      </c>
      <c r="G58" s="10" t="str">
        <f t="shared" si="10"/>
        <v>42576.662</v>
      </c>
      <c r="H58" s="38">
        <f t="shared" si="11"/>
        <v>1407</v>
      </c>
      <c r="I58" s="47" t="s">
        <v>248</v>
      </c>
      <c r="J58" s="48" t="s">
        <v>249</v>
      </c>
      <c r="K58" s="47">
        <v>1407</v>
      </c>
      <c r="L58" s="47" t="s">
        <v>188</v>
      </c>
      <c r="M58" s="48" t="s">
        <v>234</v>
      </c>
      <c r="N58" s="48"/>
      <c r="O58" s="49" t="s">
        <v>250</v>
      </c>
      <c r="P58" s="49" t="s">
        <v>251</v>
      </c>
    </row>
    <row r="59" spans="1:16" ht="12.75" customHeight="1" thickBot="1" x14ac:dyDescent="0.25">
      <c r="A59" s="38" t="str">
        <f t="shared" si="6"/>
        <v> AVSJ 7.35 </v>
      </c>
      <c r="B59" s="16" t="str">
        <f t="shared" si="7"/>
        <v>I</v>
      </c>
      <c r="C59" s="38">
        <f t="shared" si="8"/>
        <v>42665.716</v>
      </c>
      <c r="D59" s="10" t="str">
        <f t="shared" si="9"/>
        <v>vis</v>
      </c>
      <c r="E59" s="46">
        <f>VLOOKUP(C59,Active!C$21:E$964,3,FALSE)</f>
        <v>1456.0101484088591</v>
      </c>
      <c r="F59" s="16" t="s">
        <v>98</v>
      </c>
      <c r="G59" s="10" t="str">
        <f t="shared" si="10"/>
        <v>42665.716</v>
      </c>
      <c r="H59" s="38">
        <f t="shared" si="11"/>
        <v>1456</v>
      </c>
      <c r="I59" s="47" t="s">
        <v>252</v>
      </c>
      <c r="J59" s="48" t="s">
        <v>253</v>
      </c>
      <c r="K59" s="47">
        <v>1456</v>
      </c>
      <c r="L59" s="47" t="s">
        <v>121</v>
      </c>
      <c r="M59" s="48" t="s">
        <v>234</v>
      </c>
      <c r="N59" s="48"/>
      <c r="O59" s="49" t="s">
        <v>250</v>
      </c>
      <c r="P59" s="49" t="s">
        <v>251</v>
      </c>
    </row>
    <row r="60" spans="1:16" ht="12.75" customHeight="1" thickBot="1" x14ac:dyDescent="0.25">
      <c r="A60" s="38" t="str">
        <f t="shared" si="6"/>
        <v> AOEB 2 </v>
      </c>
      <c r="B60" s="16" t="str">
        <f t="shared" si="7"/>
        <v>I</v>
      </c>
      <c r="C60" s="38">
        <f t="shared" si="8"/>
        <v>43301.728000000003</v>
      </c>
      <c r="D60" s="10" t="str">
        <f t="shared" si="9"/>
        <v>vis</v>
      </c>
      <c r="E60" s="46">
        <f>VLOOKUP(C60,Active!C$21:E$964,3,FALSE)</f>
        <v>1805.9983175461687</v>
      </c>
      <c r="F60" s="16" t="s">
        <v>98</v>
      </c>
      <c r="G60" s="10" t="str">
        <f t="shared" si="10"/>
        <v>43301.728</v>
      </c>
      <c r="H60" s="38">
        <f t="shared" si="11"/>
        <v>1806</v>
      </c>
      <c r="I60" s="47" t="s">
        <v>254</v>
      </c>
      <c r="J60" s="48" t="s">
        <v>255</v>
      </c>
      <c r="K60" s="47">
        <v>1806</v>
      </c>
      <c r="L60" s="47" t="s">
        <v>99</v>
      </c>
      <c r="M60" s="48" t="s">
        <v>234</v>
      </c>
      <c r="N60" s="48"/>
      <c r="O60" s="49" t="s">
        <v>256</v>
      </c>
      <c r="P60" s="49" t="s">
        <v>257</v>
      </c>
    </row>
    <row r="61" spans="1:16" ht="12.75" customHeight="1" thickBot="1" x14ac:dyDescent="0.25">
      <c r="A61" s="38" t="str">
        <f t="shared" si="6"/>
        <v> AOEB 2 </v>
      </c>
      <c r="B61" s="16" t="str">
        <f t="shared" si="7"/>
        <v>I</v>
      </c>
      <c r="C61" s="38">
        <f t="shared" si="8"/>
        <v>43350.803</v>
      </c>
      <c r="D61" s="10" t="str">
        <f t="shared" si="9"/>
        <v>vis</v>
      </c>
      <c r="E61" s="46">
        <f>VLOOKUP(C61,Active!C$21:E$964,3,FALSE)</f>
        <v>1833.0035775104654</v>
      </c>
      <c r="F61" s="16" t="s">
        <v>98</v>
      </c>
      <c r="G61" s="10" t="str">
        <f t="shared" si="10"/>
        <v>43350.803</v>
      </c>
      <c r="H61" s="38">
        <f t="shared" si="11"/>
        <v>1833</v>
      </c>
      <c r="I61" s="47" t="s">
        <v>258</v>
      </c>
      <c r="J61" s="48" t="s">
        <v>259</v>
      </c>
      <c r="K61" s="47">
        <v>1833</v>
      </c>
      <c r="L61" s="47" t="s">
        <v>141</v>
      </c>
      <c r="M61" s="48" t="s">
        <v>234</v>
      </c>
      <c r="N61" s="48"/>
      <c r="O61" s="49" t="s">
        <v>250</v>
      </c>
      <c r="P61" s="49" t="s">
        <v>257</v>
      </c>
    </row>
    <row r="62" spans="1:16" ht="12.75" customHeight="1" thickBot="1" x14ac:dyDescent="0.25">
      <c r="A62" s="38" t="str">
        <f t="shared" si="6"/>
        <v> AOEB 2 </v>
      </c>
      <c r="B62" s="16" t="str">
        <f t="shared" si="7"/>
        <v>I</v>
      </c>
      <c r="C62" s="38">
        <f t="shared" si="8"/>
        <v>43599.749000000003</v>
      </c>
      <c r="D62" s="10" t="str">
        <f t="shared" si="9"/>
        <v>vis</v>
      </c>
      <c r="E62" s="46">
        <f>VLOOKUP(C62,Active!C$21:E$964,3,FALSE)</f>
        <v>1969.9949467834629</v>
      </c>
      <c r="F62" s="16" t="s">
        <v>98</v>
      </c>
      <c r="G62" s="10" t="str">
        <f t="shared" si="10"/>
        <v>43599.749</v>
      </c>
      <c r="H62" s="38">
        <f t="shared" si="11"/>
        <v>1970</v>
      </c>
      <c r="I62" s="47" t="s">
        <v>260</v>
      </c>
      <c r="J62" s="48" t="s">
        <v>261</v>
      </c>
      <c r="K62" s="47">
        <v>1970</v>
      </c>
      <c r="L62" s="47" t="s">
        <v>262</v>
      </c>
      <c r="M62" s="48" t="s">
        <v>234</v>
      </c>
      <c r="N62" s="48"/>
      <c r="O62" s="49" t="s">
        <v>250</v>
      </c>
      <c r="P62" s="49" t="s">
        <v>257</v>
      </c>
    </row>
    <row r="63" spans="1:16" ht="12.75" customHeight="1" thickBot="1" x14ac:dyDescent="0.25">
      <c r="A63" s="38" t="str">
        <f t="shared" si="6"/>
        <v> AOEB 2 </v>
      </c>
      <c r="B63" s="16" t="str">
        <f t="shared" si="7"/>
        <v>I</v>
      </c>
      <c r="C63" s="38">
        <f t="shared" si="8"/>
        <v>43630.656999999999</v>
      </c>
      <c r="D63" s="10" t="str">
        <f t="shared" si="9"/>
        <v>vis</v>
      </c>
      <c r="E63" s="46">
        <f>VLOOKUP(C63,Active!C$21:E$964,3,FALSE)</f>
        <v>1987.0031704202722</v>
      </c>
      <c r="F63" s="16" t="s">
        <v>98</v>
      </c>
      <c r="G63" s="10" t="str">
        <f t="shared" si="10"/>
        <v>43630.657</v>
      </c>
      <c r="H63" s="38">
        <f t="shared" si="11"/>
        <v>1987</v>
      </c>
      <c r="I63" s="47" t="s">
        <v>263</v>
      </c>
      <c r="J63" s="48" t="s">
        <v>264</v>
      </c>
      <c r="K63" s="47">
        <v>1987</v>
      </c>
      <c r="L63" s="47" t="s">
        <v>265</v>
      </c>
      <c r="M63" s="48" t="s">
        <v>234</v>
      </c>
      <c r="N63" s="48"/>
      <c r="O63" s="49" t="s">
        <v>250</v>
      </c>
      <c r="P63" s="49" t="s">
        <v>257</v>
      </c>
    </row>
    <row r="64" spans="1:16" ht="12.75" customHeight="1" thickBot="1" x14ac:dyDescent="0.25">
      <c r="A64" s="38" t="str">
        <f t="shared" si="6"/>
        <v> AOEB 2 </v>
      </c>
      <c r="B64" s="16" t="str">
        <f t="shared" si="7"/>
        <v>I</v>
      </c>
      <c r="C64" s="38">
        <f t="shared" si="8"/>
        <v>43639.718999999997</v>
      </c>
      <c r="D64" s="10" t="str">
        <f t="shared" si="9"/>
        <v>vis</v>
      </c>
      <c r="E64" s="46">
        <f>VLOOKUP(C64,Active!C$21:E$964,3,FALSE)</f>
        <v>1991.9898574461799</v>
      </c>
      <c r="F64" s="16" t="s">
        <v>98</v>
      </c>
      <c r="G64" s="10" t="str">
        <f t="shared" si="10"/>
        <v>43639.719</v>
      </c>
      <c r="H64" s="38">
        <f t="shared" si="11"/>
        <v>1992</v>
      </c>
      <c r="I64" s="47" t="s">
        <v>266</v>
      </c>
      <c r="J64" s="48" t="s">
        <v>267</v>
      </c>
      <c r="K64" s="47">
        <v>1992</v>
      </c>
      <c r="L64" s="47" t="s">
        <v>268</v>
      </c>
      <c r="M64" s="48" t="s">
        <v>234</v>
      </c>
      <c r="N64" s="48"/>
      <c r="O64" s="49" t="s">
        <v>250</v>
      </c>
      <c r="P64" s="49" t="s">
        <v>257</v>
      </c>
    </row>
    <row r="65" spans="1:16" ht="12.75" customHeight="1" thickBot="1" x14ac:dyDescent="0.25">
      <c r="A65" s="38" t="str">
        <f t="shared" si="6"/>
        <v> AOEB 2 </v>
      </c>
      <c r="B65" s="16" t="str">
        <f t="shared" si="7"/>
        <v>I</v>
      </c>
      <c r="C65" s="38">
        <f t="shared" si="8"/>
        <v>43659.735999999997</v>
      </c>
      <c r="D65" s="10" t="str">
        <f t="shared" si="9"/>
        <v>vis</v>
      </c>
      <c r="E65" s="46">
        <f>VLOOKUP(C65,Active!C$21:E$964,3,FALSE)</f>
        <v>2003.0049219129219</v>
      </c>
      <c r="F65" s="16" t="s">
        <v>98</v>
      </c>
      <c r="G65" s="10" t="str">
        <f t="shared" si="10"/>
        <v>43659.736</v>
      </c>
      <c r="H65" s="38">
        <f t="shared" si="11"/>
        <v>2003</v>
      </c>
      <c r="I65" s="47" t="s">
        <v>269</v>
      </c>
      <c r="J65" s="48" t="s">
        <v>270</v>
      </c>
      <c r="K65" s="47">
        <v>2003</v>
      </c>
      <c r="L65" s="47" t="s">
        <v>188</v>
      </c>
      <c r="M65" s="48" t="s">
        <v>234</v>
      </c>
      <c r="N65" s="48"/>
      <c r="O65" s="49" t="s">
        <v>271</v>
      </c>
      <c r="P65" s="49" t="s">
        <v>257</v>
      </c>
    </row>
    <row r="66" spans="1:16" ht="12.75" customHeight="1" thickBot="1" x14ac:dyDescent="0.25">
      <c r="A66" s="38" t="str">
        <f t="shared" si="6"/>
        <v> AOEB 2 </v>
      </c>
      <c r="B66" s="16" t="str">
        <f t="shared" si="7"/>
        <v>I</v>
      </c>
      <c r="C66" s="38">
        <f t="shared" si="8"/>
        <v>43670.631000000001</v>
      </c>
      <c r="D66" s="10" t="str">
        <f t="shared" si="9"/>
        <v>vis</v>
      </c>
      <c r="E66" s="46">
        <f>VLOOKUP(C66,Active!C$21:E$964,3,FALSE)</f>
        <v>2009.0002822249166</v>
      </c>
      <c r="F66" s="16" t="s">
        <v>98</v>
      </c>
      <c r="G66" s="10" t="str">
        <f t="shared" si="10"/>
        <v>43670.631</v>
      </c>
      <c r="H66" s="38">
        <f t="shared" si="11"/>
        <v>2009</v>
      </c>
      <c r="I66" s="47" t="s">
        <v>272</v>
      </c>
      <c r="J66" s="48" t="s">
        <v>273</v>
      </c>
      <c r="K66" s="47">
        <v>2009</v>
      </c>
      <c r="L66" s="47" t="s">
        <v>274</v>
      </c>
      <c r="M66" s="48" t="s">
        <v>234</v>
      </c>
      <c r="N66" s="48"/>
      <c r="O66" s="49" t="s">
        <v>250</v>
      </c>
      <c r="P66" s="49" t="s">
        <v>257</v>
      </c>
    </row>
    <row r="67" spans="1:16" ht="12.75" customHeight="1" thickBot="1" x14ac:dyDescent="0.25">
      <c r="A67" s="38" t="str">
        <f t="shared" si="6"/>
        <v> AOEB 2 </v>
      </c>
      <c r="B67" s="16" t="str">
        <f t="shared" si="7"/>
        <v>I</v>
      </c>
      <c r="C67" s="38">
        <f t="shared" si="8"/>
        <v>43728.79</v>
      </c>
      <c r="D67" s="10" t="str">
        <f t="shared" si="9"/>
        <v>vis</v>
      </c>
      <c r="E67" s="46">
        <f>VLOOKUP(C67,Active!C$21:E$964,3,FALSE)</f>
        <v>2041.0043354956986</v>
      </c>
      <c r="F67" s="16" t="s">
        <v>98</v>
      </c>
      <c r="G67" s="10" t="str">
        <f t="shared" si="10"/>
        <v>43728.790</v>
      </c>
      <c r="H67" s="38">
        <f t="shared" si="11"/>
        <v>2041</v>
      </c>
      <c r="I67" s="47" t="s">
        <v>275</v>
      </c>
      <c r="J67" s="48" t="s">
        <v>276</v>
      </c>
      <c r="K67" s="47">
        <v>2041</v>
      </c>
      <c r="L67" s="47" t="s">
        <v>153</v>
      </c>
      <c r="M67" s="48" t="s">
        <v>234</v>
      </c>
      <c r="N67" s="48"/>
      <c r="O67" s="49" t="s">
        <v>250</v>
      </c>
      <c r="P67" s="49" t="s">
        <v>257</v>
      </c>
    </row>
    <row r="68" spans="1:16" ht="12.75" customHeight="1" thickBot="1" x14ac:dyDescent="0.25">
      <c r="A68" s="38" t="str">
        <f t="shared" si="6"/>
        <v> AOEB 2 </v>
      </c>
      <c r="B68" s="16" t="str">
        <f t="shared" si="7"/>
        <v>I</v>
      </c>
      <c r="C68" s="38">
        <f t="shared" si="8"/>
        <v>44046.794000000002</v>
      </c>
      <c r="D68" s="10" t="str">
        <f t="shared" si="9"/>
        <v>vis</v>
      </c>
      <c r="E68" s="46">
        <f>VLOOKUP(C68,Active!C$21:E$964,3,FALSE)</f>
        <v>2215.9973194933918</v>
      </c>
      <c r="F68" s="16" t="s">
        <v>98</v>
      </c>
      <c r="G68" s="10" t="str">
        <f t="shared" si="10"/>
        <v>44046.794</v>
      </c>
      <c r="H68" s="38">
        <f t="shared" si="11"/>
        <v>2216</v>
      </c>
      <c r="I68" s="47" t="s">
        <v>277</v>
      </c>
      <c r="J68" s="48" t="s">
        <v>278</v>
      </c>
      <c r="K68" s="47">
        <v>2216</v>
      </c>
      <c r="L68" s="47" t="s">
        <v>118</v>
      </c>
      <c r="M68" s="48" t="s">
        <v>234</v>
      </c>
      <c r="N68" s="48"/>
      <c r="O68" s="49" t="s">
        <v>256</v>
      </c>
      <c r="P68" s="49" t="s">
        <v>257</v>
      </c>
    </row>
    <row r="69" spans="1:16" ht="12.75" customHeight="1" thickBot="1" x14ac:dyDescent="0.25">
      <c r="A69" s="38" t="str">
        <f t="shared" si="6"/>
        <v> AOEB 2 </v>
      </c>
      <c r="B69" s="16" t="str">
        <f t="shared" si="7"/>
        <v>I</v>
      </c>
      <c r="C69" s="38">
        <f t="shared" si="8"/>
        <v>44057.703999999998</v>
      </c>
      <c r="D69" s="10" t="str">
        <f t="shared" si="9"/>
        <v>vis</v>
      </c>
      <c r="E69" s="46">
        <f>VLOOKUP(C69,Active!C$21:E$964,3,FALSE)</f>
        <v>2222.0009340875922</v>
      </c>
      <c r="F69" s="16" t="s">
        <v>98</v>
      </c>
      <c r="G69" s="10" t="str">
        <f t="shared" si="10"/>
        <v>44057.704</v>
      </c>
      <c r="H69" s="38">
        <f t="shared" si="11"/>
        <v>2222</v>
      </c>
      <c r="I69" s="47" t="s">
        <v>279</v>
      </c>
      <c r="J69" s="48" t="s">
        <v>280</v>
      </c>
      <c r="K69" s="47">
        <v>2222</v>
      </c>
      <c r="L69" s="47" t="s">
        <v>244</v>
      </c>
      <c r="M69" s="48" t="s">
        <v>234</v>
      </c>
      <c r="N69" s="48"/>
      <c r="O69" s="49" t="s">
        <v>250</v>
      </c>
      <c r="P69" s="49" t="s">
        <v>257</v>
      </c>
    </row>
    <row r="70" spans="1:16" ht="12.75" customHeight="1" thickBot="1" x14ac:dyDescent="0.25">
      <c r="A70" s="38" t="str">
        <f t="shared" si="6"/>
        <v> AOEB 2 </v>
      </c>
      <c r="B70" s="16" t="str">
        <f t="shared" si="7"/>
        <v>I</v>
      </c>
      <c r="C70" s="38">
        <f t="shared" si="8"/>
        <v>44126.75</v>
      </c>
      <c r="D70" s="10" t="str">
        <f t="shared" si="9"/>
        <v>vis</v>
      </c>
      <c r="E70" s="46">
        <f>VLOOKUP(C70,Active!C$21:E$964,3,FALSE)</f>
        <v>2259.9959453865226</v>
      </c>
      <c r="F70" s="16" t="s">
        <v>98</v>
      </c>
      <c r="G70" s="10" t="str">
        <f t="shared" si="10"/>
        <v>44126.750</v>
      </c>
      <c r="H70" s="38">
        <f t="shared" si="11"/>
        <v>2260</v>
      </c>
      <c r="I70" s="47" t="s">
        <v>281</v>
      </c>
      <c r="J70" s="48" t="s">
        <v>282</v>
      </c>
      <c r="K70" s="47">
        <v>2260</v>
      </c>
      <c r="L70" s="47" t="s">
        <v>283</v>
      </c>
      <c r="M70" s="48" t="s">
        <v>234</v>
      </c>
      <c r="N70" s="48"/>
      <c r="O70" s="49" t="s">
        <v>284</v>
      </c>
      <c r="P70" s="49" t="s">
        <v>257</v>
      </c>
    </row>
    <row r="71" spans="1:16" ht="12.75" customHeight="1" thickBot="1" x14ac:dyDescent="0.25">
      <c r="A71" s="38" t="str">
        <f t="shared" si="6"/>
        <v> BBS 46 </v>
      </c>
      <c r="B71" s="16" t="str">
        <f t="shared" si="7"/>
        <v>I</v>
      </c>
      <c r="C71" s="38">
        <f t="shared" si="8"/>
        <v>44130.360999999997</v>
      </c>
      <c r="D71" s="10" t="str">
        <f t="shared" si="9"/>
        <v>vis</v>
      </c>
      <c r="E71" s="46">
        <f>VLOOKUP(C71,Active!C$21:E$964,3,FALSE)</f>
        <v>2261.9830262572514</v>
      </c>
      <c r="F71" s="16" t="s">
        <v>98</v>
      </c>
      <c r="G71" s="10" t="str">
        <f t="shared" si="10"/>
        <v>44130.361</v>
      </c>
      <c r="H71" s="38">
        <f t="shared" si="11"/>
        <v>2262</v>
      </c>
      <c r="I71" s="47" t="s">
        <v>285</v>
      </c>
      <c r="J71" s="48" t="s">
        <v>286</v>
      </c>
      <c r="K71" s="47">
        <v>2262</v>
      </c>
      <c r="L71" s="47" t="s">
        <v>287</v>
      </c>
      <c r="M71" s="48" t="s">
        <v>234</v>
      </c>
      <c r="N71" s="48"/>
      <c r="O71" s="49" t="s">
        <v>288</v>
      </c>
      <c r="P71" s="49" t="s">
        <v>289</v>
      </c>
    </row>
    <row r="72" spans="1:16" ht="12.75" customHeight="1" thickBot="1" x14ac:dyDescent="0.25">
      <c r="A72" s="38" t="str">
        <f t="shared" si="6"/>
        <v> AOEB 2 </v>
      </c>
      <c r="B72" s="16" t="str">
        <f t="shared" si="7"/>
        <v>I</v>
      </c>
      <c r="C72" s="38">
        <f t="shared" si="8"/>
        <v>44217.633000000002</v>
      </c>
      <c r="D72" s="10" t="str">
        <f t="shared" si="9"/>
        <v>vis</v>
      </c>
      <c r="E72" s="46">
        <f>VLOOKUP(C72,Active!C$21:E$964,3,FALSE)</f>
        <v>2310.0075407270297</v>
      </c>
      <c r="F72" s="16" t="s">
        <v>98</v>
      </c>
      <c r="G72" s="10" t="str">
        <f t="shared" si="10"/>
        <v>44217.633</v>
      </c>
      <c r="H72" s="38">
        <f t="shared" si="11"/>
        <v>2310</v>
      </c>
      <c r="I72" s="47" t="s">
        <v>290</v>
      </c>
      <c r="J72" s="48" t="s">
        <v>291</v>
      </c>
      <c r="K72" s="47">
        <v>2310</v>
      </c>
      <c r="L72" s="47" t="s">
        <v>292</v>
      </c>
      <c r="M72" s="48" t="s">
        <v>234</v>
      </c>
      <c r="N72" s="48"/>
      <c r="O72" s="49" t="s">
        <v>284</v>
      </c>
      <c r="P72" s="49" t="s">
        <v>257</v>
      </c>
    </row>
    <row r="73" spans="1:16" ht="12.75" customHeight="1" thickBot="1" x14ac:dyDescent="0.25">
      <c r="A73" s="38" t="str">
        <f t="shared" si="6"/>
        <v> AOEB 2 </v>
      </c>
      <c r="B73" s="16" t="str">
        <f t="shared" si="7"/>
        <v>I</v>
      </c>
      <c r="C73" s="38">
        <f t="shared" si="8"/>
        <v>44444.769</v>
      </c>
      <c r="D73" s="10" t="str">
        <f t="shared" si="9"/>
        <v>vis</v>
      </c>
      <c r="E73" s="46">
        <f>VLOOKUP(C73,Active!C$21:E$964,3,FALSE)</f>
        <v>2434.9971836664258</v>
      </c>
      <c r="F73" s="16" t="s">
        <v>98</v>
      </c>
      <c r="G73" s="10" t="str">
        <f t="shared" si="10"/>
        <v>44444.769</v>
      </c>
      <c r="H73" s="38">
        <f t="shared" si="11"/>
        <v>2435</v>
      </c>
      <c r="I73" s="47" t="s">
        <v>293</v>
      </c>
      <c r="J73" s="48" t="s">
        <v>294</v>
      </c>
      <c r="K73" s="47">
        <v>2435</v>
      </c>
      <c r="L73" s="47" t="s">
        <v>118</v>
      </c>
      <c r="M73" s="48" t="s">
        <v>234</v>
      </c>
      <c r="N73" s="48"/>
      <c r="O73" s="49" t="s">
        <v>295</v>
      </c>
      <c r="P73" s="49" t="s">
        <v>257</v>
      </c>
    </row>
    <row r="74" spans="1:16" ht="12.75" customHeight="1" thickBot="1" x14ac:dyDescent="0.25">
      <c r="A74" s="38" t="str">
        <f t="shared" si="6"/>
        <v> AOEB 2 </v>
      </c>
      <c r="B74" s="16" t="str">
        <f t="shared" si="7"/>
        <v>I</v>
      </c>
      <c r="C74" s="38">
        <f t="shared" si="8"/>
        <v>44484.745000000003</v>
      </c>
      <c r="D74" s="10" t="str">
        <f t="shared" si="9"/>
        <v>vis</v>
      </c>
      <c r="E74" s="46">
        <f>VLOOKUP(C74,Active!C$21:E$964,3,FALSE)</f>
        <v>2456.9953960420316</v>
      </c>
      <c r="F74" s="16" t="s">
        <v>98</v>
      </c>
      <c r="G74" s="10" t="str">
        <f t="shared" si="10"/>
        <v>44484.745</v>
      </c>
      <c r="H74" s="38">
        <f t="shared" si="11"/>
        <v>2457</v>
      </c>
      <c r="I74" s="47" t="s">
        <v>296</v>
      </c>
      <c r="J74" s="48" t="s">
        <v>297</v>
      </c>
      <c r="K74" s="47">
        <v>2457</v>
      </c>
      <c r="L74" s="47" t="s">
        <v>298</v>
      </c>
      <c r="M74" s="48" t="s">
        <v>234</v>
      </c>
      <c r="N74" s="48"/>
      <c r="O74" s="49" t="s">
        <v>284</v>
      </c>
      <c r="P74" s="49" t="s">
        <v>257</v>
      </c>
    </row>
    <row r="75" spans="1:16" ht="12.75" customHeight="1" thickBot="1" x14ac:dyDescent="0.25">
      <c r="A75" s="38" t="str">
        <f t="shared" ref="A75:A106" si="12">P75</f>
        <v> AOEB 2 </v>
      </c>
      <c r="B75" s="16" t="str">
        <f t="shared" ref="B75:B106" si="13">IF(H75=INT(H75),"I","II")</f>
        <v>I</v>
      </c>
      <c r="C75" s="38">
        <f t="shared" ref="C75:C106" si="14">1*G75</f>
        <v>44704.650999999998</v>
      </c>
      <c r="D75" s="10" t="str">
        <f t="shared" ref="D75:D106" si="15">VLOOKUP(F75,I$1:J$5,2,FALSE)</f>
        <v>vis</v>
      </c>
      <c r="E75" s="46">
        <f>VLOOKUP(C75,Active!C$21:E$964,3,FALSE)</f>
        <v>2578.0064749561202</v>
      </c>
      <c r="F75" s="16" t="s">
        <v>98</v>
      </c>
      <c r="G75" s="10" t="str">
        <f t="shared" ref="G75:G106" si="16">MID(I75,3,LEN(I75)-3)</f>
        <v>44704.651</v>
      </c>
      <c r="H75" s="38">
        <f t="shared" ref="H75:H106" si="17">1*K75</f>
        <v>2578</v>
      </c>
      <c r="I75" s="47" t="s">
        <v>299</v>
      </c>
      <c r="J75" s="48" t="s">
        <v>300</v>
      </c>
      <c r="K75" s="47">
        <v>2578</v>
      </c>
      <c r="L75" s="47" t="s">
        <v>301</v>
      </c>
      <c r="M75" s="48" t="s">
        <v>234</v>
      </c>
      <c r="N75" s="48"/>
      <c r="O75" s="49" t="s">
        <v>250</v>
      </c>
      <c r="P75" s="49" t="s">
        <v>257</v>
      </c>
    </row>
    <row r="76" spans="1:16" ht="12.75" customHeight="1" thickBot="1" x14ac:dyDescent="0.25">
      <c r="A76" s="38" t="str">
        <f t="shared" si="12"/>
        <v> AOEB 2 </v>
      </c>
      <c r="B76" s="16" t="str">
        <f t="shared" si="13"/>
        <v>I</v>
      </c>
      <c r="C76" s="38">
        <f t="shared" si="14"/>
        <v>44753.692999999999</v>
      </c>
      <c r="D76" s="10" t="str">
        <f t="shared" si="15"/>
        <v>vis</v>
      </c>
      <c r="E76" s="46">
        <f>VLOOKUP(C76,Active!C$21:E$964,3,FALSE)</f>
        <v>2604.9935754995568</v>
      </c>
      <c r="F76" s="16" t="s">
        <v>98</v>
      </c>
      <c r="G76" s="10" t="str">
        <f t="shared" si="16"/>
        <v>44753.693</v>
      </c>
      <c r="H76" s="38">
        <f t="shared" si="17"/>
        <v>2605</v>
      </c>
      <c r="I76" s="47" t="s">
        <v>302</v>
      </c>
      <c r="J76" s="48" t="s">
        <v>303</v>
      </c>
      <c r="K76" s="47">
        <v>2605</v>
      </c>
      <c r="L76" s="47" t="s">
        <v>162</v>
      </c>
      <c r="M76" s="48" t="s">
        <v>234</v>
      </c>
      <c r="N76" s="48"/>
      <c r="O76" s="49" t="s">
        <v>250</v>
      </c>
      <c r="P76" s="49" t="s">
        <v>257</v>
      </c>
    </row>
    <row r="77" spans="1:16" ht="12.75" customHeight="1" thickBot="1" x14ac:dyDescent="0.25">
      <c r="A77" s="38" t="str">
        <f t="shared" si="12"/>
        <v> AOEB 2 </v>
      </c>
      <c r="B77" s="16" t="str">
        <f t="shared" si="13"/>
        <v>I</v>
      </c>
      <c r="C77" s="38">
        <f t="shared" si="14"/>
        <v>44853.644</v>
      </c>
      <c r="D77" s="10" t="str">
        <f t="shared" si="15"/>
        <v>vis</v>
      </c>
      <c r="E77" s="46">
        <f>VLOOKUP(C77,Active!C$21:E$964,3,FALSE)</f>
        <v>2659.9951595788566</v>
      </c>
      <c r="F77" s="16" t="s">
        <v>98</v>
      </c>
      <c r="G77" s="10" t="str">
        <f t="shared" si="16"/>
        <v>44853.644</v>
      </c>
      <c r="H77" s="38">
        <f t="shared" si="17"/>
        <v>2660</v>
      </c>
      <c r="I77" s="47" t="s">
        <v>304</v>
      </c>
      <c r="J77" s="48" t="s">
        <v>305</v>
      </c>
      <c r="K77" s="47">
        <v>2660</v>
      </c>
      <c r="L77" s="47" t="s">
        <v>262</v>
      </c>
      <c r="M77" s="48" t="s">
        <v>234</v>
      </c>
      <c r="N77" s="48"/>
      <c r="O77" s="49" t="s">
        <v>250</v>
      </c>
      <c r="P77" s="49" t="s">
        <v>257</v>
      </c>
    </row>
    <row r="78" spans="1:16" ht="12.75" customHeight="1" thickBot="1" x14ac:dyDescent="0.25">
      <c r="A78" s="38" t="str">
        <f t="shared" si="12"/>
        <v> AOEB 2 </v>
      </c>
      <c r="B78" s="16" t="str">
        <f t="shared" si="13"/>
        <v>I</v>
      </c>
      <c r="C78" s="38">
        <f t="shared" si="14"/>
        <v>45131.68</v>
      </c>
      <c r="D78" s="10" t="str">
        <f t="shared" si="15"/>
        <v>vis</v>
      </c>
      <c r="E78" s="46">
        <f>VLOOKUP(C78,Active!C$21:E$964,3,FALSE)</f>
        <v>2812.9943334847899</v>
      </c>
      <c r="F78" s="16" t="str">
        <f>LEFT(M78,1)</f>
        <v>V</v>
      </c>
      <c r="G78" s="10" t="str">
        <f t="shared" si="16"/>
        <v>45131.680</v>
      </c>
      <c r="H78" s="38">
        <f t="shared" si="17"/>
        <v>2813</v>
      </c>
      <c r="I78" s="47" t="s">
        <v>306</v>
      </c>
      <c r="J78" s="48" t="s">
        <v>307</v>
      </c>
      <c r="K78" s="47">
        <v>2813</v>
      </c>
      <c r="L78" s="47" t="s">
        <v>308</v>
      </c>
      <c r="M78" s="48" t="s">
        <v>234</v>
      </c>
      <c r="N78" s="48"/>
      <c r="O78" s="49" t="s">
        <v>250</v>
      </c>
      <c r="P78" s="49" t="s">
        <v>257</v>
      </c>
    </row>
    <row r="79" spans="1:16" ht="12.75" customHeight="1" thickBot="1" x14ac:dyDescent="0.25">
      <c r="A79" s="38" t="str">
        <f t="shared" si="12"/>
        <v> AOEB 2 </v>
      </c>
      <c r="B79" s="16" t="str">
        <f t="shared" si="13"/>
        <v>I</v>
      </c>
      <c r="C79" s="38">
        <f t="shared" si="14"/>
        <v>45291.622000000003</v>
      </c>
      <c r="D79" s="10" t="str">
        <f t="shared" si="15"/>
        <v>vis</v>
      </c>
      <c r="E79" s="46">
        <f>VLOOKUP(C79,Active!C$21:E$964,3,FALSE)</f>
        <v>2901.0080938354758</v>
      </c>
      <c r="F79" s="16" t="str">
        <f>LEFT(M79,1)</f>
        <v>V</v>
      </c>
      <c r="G79" s="10" t="str">
        <f t="shared" si="16"/>
        <v>45291.622</v>
      </c>
      <c r="H79" s="38">
        <f t="shared" si="17"/>
        <v>2901</v>
      </c>
      <c r="I79" s="47" t="s">
        <v>309</v>
      </c>
      <c r="J79" s="48" t="s">
        <v>310</v>
      </c>
      <c r="K79" s="47">
        <v>2901</v>
      </c>
      <c r="L79" s="47" t="s">
        <v>147</v>
      </c>
      <c r="M79" s="48" t="s">
        <v>234</v>
      </c>
      <c r="N79" s="48"/>
      <c r="O79" s="49" t="s">
        <v>256</v>
      </c>
      <c r="P79" s="49" t="s">
        <v>257</v>
      </c>
    </row>
    <row r="80" spans="1:16" ht="12.75" customHeight="1" thickBot="1" x14ac:dyDescent="0.25">
      <c r="A80" s="38" t="str">
        <f t="shared" si="12"/>
        <v> VSSC 61.18 </v>
      </c>
      <c r="B80" s="16" t="str">
        <f t="shared" si="13"/>
        <v>I</v>
      </c>
      <c r="C80" s="38">
        <f t="shared" si="14"/>
        <v>45980.351999999999</v>
      </c>
      <c r="D80" s="10" t="str">
        <f t="shared" si="15"/>
        <v>vis</v>
      </c>
      <c r="E80" s="46">
        <f>VLOOKUP(C80,Active!C$21:E$964,3,FALSE)</f>
        <v>3280.0062129431917</v>
      </c>
      <c r="F80" s="16" t="str">
        <f>LEFT(M80,1)</f>
        <v>V</v>
      </c>
      <c r="G80" s="10" t="str">
        <f t="shared" si="16"/>
        <v>45980.352</v>
      </c>
      <c r="H80" s="38">
        <f t="shared" si="17"/>
        <v>3280</v>
      </c>
      <c r="I80" s="47" t="s">
        <v>311</v>
      </c>
      <c r="J80" s="48" t="s">
        <v>312</v>
      </c>
      <c r="K80" s="47">
        <v>3280</v>
      </c>
      <c r="L80" s="47" t="s">
        <v>313</v>
      </c>
      <c r="M80" s="48" t="s">
        <v>234</v>
      </c>
      <c r="N80" s="48"/>
      <c r="O80" s="49" t="s">
        <v>314</v>
      </c>
      <c r="P80" s="49" t="s">
        <v>315</v>
      </c>
    </row>
    <row r="81" spans="1:16" ht="12.75" customHeight="1" thickBot="1" x14ac:dyDescent="0.25">
      <c r="A81" s="38" t="str">
        <f t="shared" si="12"/>
        <v> AOEB 2 </v>
      </c>
      <c r="B81" s="16" t="str">
        <f t="shared" si="13"/>
        <v>I</v>
      </c>
      <c r="C81" s="38">
        <f t="shared" si="14"/>
        <v>46007.587</v>
      </c>
      <c r="D81" s="10" t="str">
        <f t="shared" si="15"/>
        <v>vis</v>
      </c>
      <c r="E81" s="46">
        <f>VLOOKUP(C81,Active!C$21:E$964,3,FALSE)</f>
        <v>3294.993238009472</v>
      </c>
      <c r="F81" s="16" t="str">
        <f>LEFT(M81,1)</f>
        <v>V</v>
      </c>
      <c r="G81" s="10" t="str">
        <f t="shared" si="16"/>
        <v>46007.587</v>
      </c>
      <c r="H81" s="38">
        <f t="shared" si="17"/>
        <v>3295</v>
      </c>
      <c r="I81" s="47" t="s">
        <v>316</v>
      </c>
      <c r="J81" s="48" t="s">
        <v>317</v>
      </c>
      <c r="K81" s="47">
        <v>3295</v>
      </c>
      <c r="L81" s="47" t="s">
        <v>162</v>
      </c>
      <c r="M81" s="48" t="s">
        <v>234</v>
      </c>
      <c r="N81" s="48"/>
      <c r="O81" s="49" t="s">
        <v>250</v>
      </c>
      <c r="P81" s="49" t="s">
        <v>257</v>
      </c>
    </row>
    <row r="82" spans="1:16" ht="12.75" customHeight="1" thickBot="1" x14ac:dyDescent="0.25">
      <c r="A82" s="38" t="str">
        <f t="shared" si="12"/>
        <v> AOEB 2 </v>
      </c>
      <c r="B82" s="16" t="str">
        <f t="shared" si="13"/>
        <v>I</v>
      </c>
      <c r="C82" s="38">
        <f t="shared" si="14"/>
        <v>46027.589</v>
      </c>
      <c r="D82" s="10" t="str">
        <f t="shared" si="15"/>
        <v>vis</v>
      </c>
      <c r="E82" s="46">
        <f>VLOOKUP(C82,Active!C$21:E$964,3,FALSE)</f>
        <v>3306.0000481940037</v>
      </c>
      <c r="F82" s="16" t="str">
        <f>LEFT(M82,1)</f>
        <v>V</v>
      </c>
      <c r="G82" s="10" t="str">
        <f t="shared" si="16"/>
        <v>46027.589</v>
      </c>
      <c r="H82" s="38">
        <f t="shared" si="17"/>
        <v>3306</v>
      </c>
      <c r="I82" s="47" t="s">
        <v>318</v>
      </c>
      <c r="J82" s="48" t="s">
        <v>319</v>
      </c>
      <c r="K82" s="47">
        <v>3306</v>
      </c>
      <c r="L82" s="47" t="s">
        <v>320</v>
      </c>
      <c r="M82" s="48" t="s">
        <v>234</v>
      </c>
      <c r="N82" s="48"/>
      <c r="O82" s="49" t="s">
        <v>250</v>
      </c>
      <c r="P82" s="49" t="s">
        <v>257</v>
      </c>
    </row>
    <row r="83" spans="1:16" ht="12.75" customHeight="1" thickBot="1" x14ac:dyDescent="0.25">
      <c r="A83" s="38" t="str">
        <f t="shared" si="12"/>
        <v> BRNO 27 </v>
      </c>
      <c r="B83" s="16" t="str">
        <f t="shared" si="13"/>
        <v>I</v>
      </c>
      <c r="C83" s="38">
        <f t="shared" si="14"/>
        <v>46167.514999999999</v>
      </c>
      <c r="D83" s="10" t="str">
        <f t="shared" si="15"/>
        <v>vis</v>
      </c>
      <c r="E83" s="46">
        <f>VLOOKUP(C83,Active!C$21:E$964,3,FALSE)</f>
        <v>3382.9992943634265</v>
      </c>
      <c r="F83" s="16" t="s">
        <v>98</v>
      </c>
      <c r="G83" s="10" t="str">
        <f t="shared" si="16"/>
        <v>46167.515</v>
      </c>
      <c r="H83" s="38">
        <f t="shared" si="17"/>
        <v>3383</v>
      </c>
      <c r="I83" s="47" t="s">
        <v>321</v>
      </c>
      <c r="J83" s="48" t="s">
        <v>322</v>
      </c>
      <c r="K83" s="47">
        <v>3383</v>
      </c>
      <c r="L83" s="47" t="s">
        <v>323</v>
      </c>
      <c r="M83" s="48" t="s">
        <v>234</v>
      </c>
      <c r="N83" s="48"/>
      <c r="O83" s="49" t="s">
        <v>324</v>
      </c>
      <c r="P83" s="49" t="s">
        <v>325</v>
      </c>
    </row>
    <row r="84" spans="1:16" ht="12.75" customHeight="1" thickBot="1" x14ac:dyDescent="0.25">
      <c r="A84" s="38" t="str">
        <f t="shared" si="12"/>
        <v> AOEB 2 </v>
      </c>
      <c r="B84" s="16" t="str">
        <f t="shared" si="13"/>
        <v>I</v>
      </c>
      <c r="C84" s="38">
        <f t="shared" si="14"/>
        <v>46185.688000000002</v>
      </c>
      <c r="D84" s="10" t="str">
        <f t="shared" si="15"/>
        <v>vis</v>
      </c>
      <c r="E84" s="46">
        <f>VLOOKUP(C84,Active!C$21:E$964,3,FALSE)</f>
        <v>3392.9996324037984</v>
      </c>
      <c r="F84" s="16" t="s">
        <v>98</v>
      </c>
      <c r="G84" s="10" t="str">
        <f t="shared" si="16"/>
        <v>46185.688</v>
      </c>
      <c r="H84" s="38">
        <f t="shared" si="17"/>
        <v>3393</v>
      </c>
      <c r="I84" s="47" t="s">
        <v>326</v>
      </c>
      <c r="J84" s="48" t="s">
        <v>327</v>
      </c>
      <c r="K84" s="47">
        <v>3393</v>
      </c>
      <c r="L84" s="47" t="s">
        <v>323</v>
      </c>
      <c r="M84" s="48" t="s">
        <v>234</v>
      </c>
      <c r="N84" s="48"/>
      <c r="O84" s="49" t="s">
        <v>250</v>
      </c>
      <c r="P84" s="49" t="s">
        <v>257</v>
      </c>
    </row>
    <row r="85" spans="1:16" ht="12.75" customHeight="1" thickBot="1" x14ac:dyDescent="0.25">
      <c r="A85" s="38" t="str">
        <f t="shared" si="12"/>
        <v> AOEB 2 </v>
      </c>
      <c r="B85" s="16" t="str">
        <f t="shared" si="13"/>
        <v>I</v>
      </c>
      <c r="C85" s="38">
        <f t="shared" si="14"/>
        <v>46225.678</v>
      </c>
      <c r="D85" s="10" t="str">
        <f t="shared" si="15"/>
        <v>vis</v>
      </c>
      <c r="E85" s="46">
        <f>VLOOKUP(C85,Active!C$21:E$964,3,FALSE)</f>
        <v>3415.0055487761315</v>
      </c>
      <c r="F85" s="16" t="s">
        <v>98</v>
      </c>
      <c r="G85" s="10" t="str">
        <f t="shared" si="16"/>
        <v>46225.678</v>
      </c>
      <c r="H85" s="38">
        <f t="shared" si="17"/>
        <v>3415</v>
      </c>
      <c r="I85" s="47" t="s">
        <v>328</v>
      </c>
      <c r="J85" s="48" t="s">
        <v>329</v>
      </c>
      <c r="K85" s="47">
        <v>3415</v>
      </c>
      <c r="L85" s="47" t="s">
        <v>144</v>
      </c>
      <c r="M85" s="48" t="s">
        <v>234</v>
      </c>
      <c r="N85" s="48"/>
      <c r="O85" s="49" t="s">
        <v>330</v>
      </c>
      <c r="P85" s="49" t="s">
        <v>257</v>
      </c>
    </row>
    <row r="86" spans="1:16" ht="12.75" customHeight="1" thickBot="1" x14ac:dyDescent="0.25">
      <c r="A86" s="38" t="str">
        <f t="shared" si="12"/>
        <v> AOEB 2 </v>
      </c>
      <c r="B86" s="16" t="str">
        <f t="shared" si="13"/>
        <v>I</v>
      </c>
      <c r="C86" s="38">
        <f t="shared" si="14"/>
        <v>46254.752</v>
      </c>
      <c r="D86" s="10" t="str">
        <f t="shared" si="15"/>
        <v>vis</v>
      </c>
      <c r="E86" s="46">
        <f>VLOOKUP(C86,Active!C$21:E$964,3,FALSE)</f>
        <v>3431.0045488413793</v>
      </c>
      <c r="F86" s="16" t="s">
        <v>98</v>
      </c>
      <c r="G86" s="10" t="str">
        <f t="shared" si="16"/>
        <v>46254.752</v>
      </c>
      <c r="H86" s="38">
        <f t="shared" si="17"/>
        <v>3431</v>
      </c>
      <c r="I86" s="47" t="s">
        <v>331</v>
      </c>
      <c r="J86" s="48" t="s">
        <v>332</v>
      </c>
      <c r="K86" s="47">
        <v>3431</v>
      </c>
      <c r="L86" s="47" t="s">
        <v>153</v>
      </c>
      <c r="M86" s="48" t="s">
        <v>234</v>
      </c>
      <c r="N86" s="48"/>
      <c r="O86" s="49" t="s">
        <v>250</v>
      </c>
      <c r="P86" s="49" t="s">
        <v>257</v>
      </c>
    </row>
    <row r="87" spans="1:16" ht="12.75" customHeight="1" thickBot="1" x14ac:dyDescent="0.25">
      <c r="A87" s="38" t="str">
        <f t="shared" si="12"/>
        <v> AOEB 2 </v>
      </c>
      <c r="B87" s="16" t="str">
        <f t="shared" si="13"/>
        <v>I</v>
      </c>
      <c r="C87" s="38">
        <f t="shared" si="14"/>
        <v>46265.650999999998</v>
      </c>
      <c r="D87" s="10" t="str">
        <f t="shared" si="15"/>
        <v>vis</v>
      </c>
      <c r="E87" s="46">
        <f>VLOOKUP(C87,Active!C$21:E$964,3,FALSE)</f>
        <v>3437.0021102952928</v>
      </c>
      <c r="F87" s="16" t="s">
        <v>98</v>
      </c>
      <c r="G87" s="10" t="str">
        <f t="shared" si="16"/>
        <v>46265.651</v>
      </c>
      <c r="H87" s="38">
        <f t="shared" si="17"/>
        <v>3437</v>
      </c>
      <c r="I87" s="47" t="s">
        <v>333</v>
      </c>
      <c r="J87" s="48" t="s">
        <v>334</v>
      </c>
      <c r="K87" s="47">
        <v>3437</v>
      </c>
      <c r="L87" s="47" t="s">
        <v>335</v>
      </c>
      <c r="M87" s="48" t="s">
        <v>234</v>
      </c>
      <c r="N87" s="48"/>
      <c r="O87" s="49" t="s">
        <v>330</v>
      </c>
      <c r="P87" s="49" t="s">
        <v>257</v>
      </c>
    </row>
    <row r="88" spans="1:16" ht="12.75" customHeight="1" thickBot="1" x14ac:dyDescent="0.25">
      <c r="A88" s="38" t="str">
        <f t="shared" si="12"/>
        <v> AOEB 2 </v>
      </c>
      <c r="B88" s="16" t="str">
        <f t="shared" si="13"/>
        <v>I</v>
      </c>
      <c r="C88" s="38">
        <f t="shared" si="14"/>
        <v>46274.731</v>
      </c>
      <c r="D88" s="10" t="str">
        <f t="shared" si="15"/>
        <v>vis</v>
      </c>
      <c r="E88" s="46">
        <f>VLOOKUP(C88,Active!C$21:E$964,3,FALSE)</f>
        <v>3441.9987024598549</v>
      </c>
      <c r="F88" s="16" t="s">
        <v>98</v>
      </c>
      <c r="G88" s="10" t="str">
        <f t="shared" si="16"/>
        <v>46274.731</v>
      </c>
      <c r="H88" s="38">
        <f t="shared" si="17"/>
        <v>3442</v>
      </c>
      <c r="I88" s="47" t="s">
        <v>336</v>
      </c>
      <c r="J88" s="48" t="s">
        <v>337</v>
      </c>
      <c r="K88" s="47">
        <v>3442</v>
      </c>
      <c r="L88" s="47" t="s">
        <v>112</v>
      </c>
      <c r="M88" s="48" t="s">
        <v>234</v>
      </c>
      <c r="N88" s="48"/>
      <c r="O88" s="49" t="s">
        <v>330</v>
      </c>
      <c r="P88" s="49" t="s">
        <v>257</v>
      </c>
    </row>
    <row r="89" spans="1:16" ht="12.75" customHeight="1" thickBot="1" x14ac:dyDescent="0.25">
      <c r="A89" s="38" t="str">
        <f t="shared" si="12"/>
        <v> BRNO 27 </v>
      </c>
      <c r="B89" s="16" t="str">
        <f t="shared" si="13"/>
        <v>I</v>
      </c>
      <c r="C89" s="38">
        <f t="shared" si="14"/>
        <v>46298.341999999997</v>
      </c>
      <c r="D89" s="10" t="str">
        <f t="shared" si="15"/>
        <v>vis</v>
      </c>
      <c r="E89" s="46">
        <f>VLOOKUP(C89,Active!C$21:E$964,3,FALSE)</f>
        <v>3454.9914929441538</v>
      </c>
      <c r="F89" s="16" t="s">
        <v>98</v>
      </c>
      <c r="G89" s="10" t="str">
        <f t="shared" si="16"/>
        <v>46298.342</v>
      </c>
      <c r="H89" s="38">
        <f t="shared" si="17"/>
        <v>3455</v>
      </c>
      <c r="I89" s="47" t="s">
        <v>338</v>
      </c>
      <c r="J89" s="48" t="s">
        <v>339</v>
      </c>
      <c r="K89" s="47">
        <v>3455</v>
      </c>
      <c r="L89" s="47" t="s">
        <v>218</v>
      </c>
      <c r="M89" s="48" t="s">
        <v>234</v>
      </c>
      <c r="N89" s="48"/>
      <c r="O89" s="49" t="s">
        <v>340</v>
      </c>
      <c r="P89" s="49" t="s">
        <v>325</v>
      </c>
    </row>
    <row r="90" spans="1:16" ht="12.75" customHeight="1" thickBot="1" x14ac:dyDescent="0.25">
      <c r="A90" s="38" t="str">
        <f t="shared" si="12"/>
        <v> BRNO 27 </v>
      </c>
      <c r="B90" s="16" t="str">
        <f t="shared" si="13"/>
        <v>I</v>
      </c>
      <c r="C90" s="38">
        <f t="shared" si="14"/>
        <v>46298.355000000003</v>
      </c>
      <c r="D90" s="10" t="str">
        <f t="shared" si="15"/>
        <v>vis</v>
      </c>
      <c r="E90" s="46">
        <f>VLOOKUP(C90,Active!C$21:E$964,3,FALSE)</f>
        <v>3454.9986466554064</v>
      </c>
      <c r="F90" s="16" t="s">
        <v>98</v>
      </c>
      <c r="G90" s="10" t="str">
        <f t="shared" si="16"/>
        <v>46298.355</v>
      </c>
      <c r="H90" s="38">
        <f t="shared" si="17"/>
        <v>3455</v>
      </c>
      <c r="I90" s="47" t="s">
        <v>341</v>
      </c>
      <c r="J90" s="48" t="s">
        <v>342</v>
      </c>
      <c r="K90" s="47">
        <v>3455</v>
      </c>
      <c r="L90" s="47" t="s">
        <v>112</v>
      </c>
      <c r="M90" s="48" t="s">
        <v>234</v>
      </c>
      <c r="N90" s="48"/>
      <c r="O90" s="49" t="s">
        <v>343</v>
      </c>
      <c r="P90" s="49" t="s">
        <v>325</v>
      </c>
    </row>
    <row r="91" spans="1:16" ht="12.75" customHeight="1" thickBot="1" x14ac:dyDescent="0.25">
      <c r="A91" s="38" t="str">
        <f t="shared" si="12"/>
        <v> AOEB 2 </v>
      </c>
      <c r="B91" s="16" t="str">
        <f t="shared" si="13"/>
        <v>I</v>
      </c>
      <c r="C91" s="38">
        <f t="shared" si="14"/>
        <v>46305.618000000002</v>
      </c>
      <c r="D91" s="10" t="str">
        <f t="shared" si="15"/>
        <v>vis</v>
      </c>
      <c r="E91" s="46">
        <f>VLOOKUP(C91,Active!C$21:E$964,3,FALSE)</f>
        <v>3458.9953701015738</v>
      </c>
      <c r="F91" s="16" t="s">
        <v>98</v>
      </c>
      <c r="G91" s="10" t="str">
        <f t="shared" si="16"/>
        <v>46305.618</v>
      </c>
      <c r="H91" s="38">
        <f t="shared" si="17"/>
        <v>3459</v>
      </c>
      <c r="I91" s="47" t="s">
        <v>344</v>
      </c>
      <c r="J91" s="48" t="s">
        <v>345</v>
      </c>
      <c r="K91" s="47">
        <v>3459</v>
      </c>
      <c r="L91" s="47" t="s">
        <v>298</v>
      </c>
      <c r="M91" s="48" t="s">
        <v>234</v>
      </c>
      <c r="N91" s="48"/>
      <c r="O91" s="49" t="s">
        <v>250</v>
      </c>
      <c r="P91" s="49" t="s">
        <v>257</v>
      </c>
    </row>
    <row r="92" spans="1:16" ht="12.75" customHeight="1" thickBot="1" x14ac:dyDescent="0.25">
      <c r="A92" s="38" t="str">
        <f t="shared" si="12"/>
        <v> BRNO 27 </v>
      </c>
      <c r="B92" s="16" t="str">
        <f t="shared" si="13"/>
        <v>I</v>
      </c>
      <c r="C92" s="38">
        <f t="shared" si="14"/>
        <v>46327.421999999999</v>
      </c>
      <c r="D92" s="10" t="str">
        <f t="shared" si="15"/>
        <v>vis</v>
      </c>
      <c r="E92" s="46">
        <f>VLOOKUP(C92,Active!C$21:E$964,3,FALSE)</f>
        <v>3470.9937947222866</v>
      </c>
      <c r="F92" s="16" t="s">
        <v>98</v>
      </c>
      <c r="G92" s="10" t="str">
        <f t="shared" si="16"/>
        <v>46327.422</v>
      </c>
      <c r="H92" s="38">
        <f t="shared" si="17"/>
        <v>3471</v>
      </c>
      <c r="I92" s="47" t="s">
        <v>346</v>
      </c>
      <c r="J92" s="48" t="s">
        <v>347</v>
      </c>
      <c r="K92" s="47">
        <v>3471</v>
      </c>
      <c r="L92" s="47" t="s">
        <v>348</v>
      </c>
      <c r="M92" s="48" t="s">
        <v>234</v>
      </c>
      <c r="N92" s="48"/>
      <c r="O92" s="49" t="s">
        <v>324</v>
      </c>
      <c r="P92" s="49" t="s">
        <v>325</v>
      </c>
    </row>
    <row r="93" spans="1:16" ht="12.75" customHeight="1" thickBot="1" x14ac:dyDescent="0.25">
      <c r="A93" s="38" t="str">
        <f t="shared" si="12"/>
        <v> BRNO 27 </v>
      </c>
      <c r="B93" s="16" t="str">
        <f t="shared" si="13"/>
        <v>I</v>
      </c>
      <c r="C93" s="38">
        <f t="shared" si="14"/>
        <v>46327.432999999997</v>
      </c>
      <c r="D93" s="10" t="str">
        <f t="shared" si="15"/>
        <v>vis</v>
      </c>
      <c r="E93" s="46">
        <f>VLOOKUP(C93,Active!C$21:E$964,3,FALSE)</f>
        <v>3470.999847862573</v>
      </c>
      <c r="F93" s="16" t="s">
        <v>98</v>
      </c>
      <c r="G93" s="10" t="str">
        <f t="shared" si="16"/>
        <v>46327.433</v>
      </c>
      <c r="H93" s="38">
        <f t="shared" si="17"/>
        <v>3471</v>
      </c>
      <c r="I93" s="47" t="s">
        <v>349</v>
      </c>
      <c r="J93" s="48" t="s">
        <v>350</v>
      </c>
      <c r="K93" s="47">
        <v>3471</v>
      </c>
      <c r="L93" s="47" t="s">
        <v>136</v>
      </c>
      <c r="M93" s="48" t="s">
        <v>234</v>
      </c>
      <c r="N93" s="48"/>
      <c r="O93" s="49" t="s">
        <v>351</v>
      </c>
      <c r="P93" s="49" t="s">
        <v>325</v>
      </c>
    </row>
    <row r="94" spans="1:16" ht="12.75" customHeight="1" thickBot="1" x14ac:dyDescent="0.25">
      <c r="A94" s="38" t="str">
        <f t="shared" si="12"/>
        <v> AOEB 2 </v>
      </c>
      <c r="B94" s="16" t="str">
        <f t="shared" si="13"/>
        <v>I</v>
      </c>
      <c r="C94" s="38">
        <f t="shared" si="14"/>
        <v>46354.686000000002</v>
      </c>
      <c r="D94" s="10" t="str">
        <f t="shared" si="15"/>
        <v>vis</v>
      </c>
      <c r="E94" s="46">
        <f>VLOOKUP(C94,Active!C$21:E$964,3,FALSE)</f>
        <v>3485.996778067507</v>
      </c>
      <c r="F94" s="16" t="s">
        <v>98</v>
      </c>
      <c r="G94" s="10" t="str">
        <f t="shared" si="16"/>
        <v>46354.686</v>
      </c>
      <c r="H94" s="38">
        <f t="shared" si="17"/>
        <v>3486</v>
      </c>
      <c r="I94" s="47" t="s">
        <v>352</v>
      </c>
      <c r="J94" s="48" t="s">
        <v>353</v>
      </c>
      <c r="K94" s="47">
        <v>3486</v>
      </c>
      <c r="L94" s="47" t="s">
        <v>354</v>
      </c>
      <c r="M94" s="48" t="s">
        <v>234</v>
      </c>
      <c r="N94" s="48"/>
      <c r="O94" s="49" t="s">
        <v>250</v>
      </c>
      <c r="P94" s="49" t="s">
        <v>257</v>
      </c>
    </row>
    <row r="95" spans="1:16" ht="12.75" customHeight="1" thickBot="1" x14ac:dyDescent="0.25">
      <c r="A95" s="38" t="str">
        <f t="shared" si="12"/>
        <v> VSSC 67.9 </v>
      </c>
      <c r="B95" s="16" t="str">
        <f t="shared" si="13"/>
        <v>I</v>
      </c>
      <c r="C95" s="38">
        <f t="shared" si="14"/>
        <v>46418.291899999997</v>
      </c>
      <c r="D95" s="10" t="str">
        <f t="shared" si="15"/>
        <v>vis</v>
      </c>
      <c r="E95" s="46">
        <f>VLOOKUP(C95,Active!C$21:E$964,3,FALSE)</f>
        <v>3520.9981813229942</v>
      </c>
      <c r="F95" s="16" t="s">
        <v>98</v>
      </c>
      <c r="G95" s="10" t="str">
        <f t="shared" si="16"/>
        <v>46418.2919</v>
      </c>
      <c r="H95" s="38">
        <f t="shared" si="17"/>
        <v>3521</v>
      </c>
      <c r="I95" s="47" t="s">
        <v>355</v>
      </c>
      <c r="J95" s="48" t="s">
        <v>356</v>
      </c>
      <c r="K95" s="47">
        <v>3521</v>
      </c>
      <c r="L95" s="47" t="s">
        <v>357</v>
      </c>
      <c r="M95" s="48" t="s">
        <v>224</v>
      </c>
      <c r="N95" s="48" t="s">
        <v>225</v>
      </c>
      <c r="O95" s="49" t="s">
        <v>358</v>
      </c>
      <c r="P95" s="49" t="s">
        <v>359</v>
      </c>
    </row>
    <row r="96" spans="1:16" ht="12.75" customHeight="1" thickBot="1" x14ac:dyDescent="0.25">
      <c r="A96" s="38" t="str">
        <f t="shared" si="12"/>
        <v> AOEB 2 </v>
      </c>
      <c r="B96" s="16" t="str">
        <f t="shared" si="13"/>
        <v>I</v>
      </c>
      <c r="C96" s="38">
        <f t="shared" si="14"/>
        <v>46712.682000000001</v>
      </c>
      <c r="D96" s="10" t="str">
        <f t="shared" si="15"/>
        <v>vis</v>
      </c>
      <c r="E96" s="46">
        <f>VLOOKUP(C96,Active!C$21:E$964,3,FALSE)</f>
        <v>3682.9967790084947</v>
      </c>
      <c r="F96" s="16" t="s">
        <v>98</v>
      </c>
      <c r="G96" s="10" t="str">
        <f t="shared" si="16"/>
        <v>46712.682</v>
      </c>
      <c r="H96" s="38">
        <f t="shared" si="17"/>
        <v>3683</v>
      </c>
      <c r="I96" s="47" t="s">
        <v>360</v>
      </c>
      <c r="J96" s="48" t="s">
        <v>361</v>
      </c>
      <c r="K96" s="47">
        <v>3683</v>
      </c>
      <c r="L96" s="47" t="s">
        <v>354</v>
      </c>
      <c r="M96" s="48" t="s">
        <v>234</v>
      </c>
      <c r="N96" s="48"/>
      <c r="O96" s="49" t="s">
        <v>250</v>
      </c>
      <c r="P96" s="49" t="s">
        <v>257</v>
      </c>
    </row>
    <row r="97" spans="1:16" ht="12.75" customHeight="1" thickBot="1" x14ac:dyDescent="0.25">
      <c r="A97" s="38" t="str">
        <f t="shared" si="12"/>
        <v> AOEB 2 </v>
      </c>
      <c r="B97" s="16" t="str">
        <f t="shared" si="13"/>
        <v>I</v>
      </c>
      <c r="C97" s="38">
        <f t="shared" si="14"/>
        <v>46723.572</v>
      </c>
      <c r="D97" s="10" t="str">
        <f t="shared" si="15"/>
        <v>vis</v>
      </c>
      <c r="E97" s="46">
        <f>VLOOKUP(C97,Active!C$21:E$964,3,FALSE)</f>
        <v>3688.9893878930839</v>
      </c>
      <c r="F97" s="16" t="s">
        <v>98</v>
      </c>
      <c r="G97" s="10" t="str">
        <f t="shared" si="16"/>
        <v>46723.572</v>
      </c>
      <c r="H97" s="38">
        <f t="shared" si="17"/>
        <v>3689</v>
      </c>
      <c r="I97" s="47" t="s">
        <v>362</v>
      </c>
      <c r="J97" s="48" t="s">
        <v>363</v>
      </c>
      <c r="K97" s="47">
        <v>3689</v>
      </c>
      <c r="L97" s="47" t="s">
        <v>233</v>
      </c>
      <c r="M97" s="48" t="s">
        <v>234</v>
      </c>
      <c r="N97" s="48"/>
      <c r="O97" s="49" t="s">
        <v>250</v>
      </c>
      <c r="P97" s="49" t="s">
        <v>257</v>
      </c>
    </row>
    <row r="98" spans="1:16" ht="12.75" customHeight="1" thickBot="1" x14ac:dyDescent="0.25">
      <c r="A98" s="38" t="str">
        <f t="shared" si="12"/>
        <v> AOEB 2 </v>
      </c>
      <c r="B98" s="16" t="str">
        <f t="shared" si="13"/>
        <v>I</v>
      </c>
      <c r="C98" s="38">
        <f t="shared" si="14"/>
        <v>46850.79</v>
      </c>
      <c r="D98" s="10" t="str">
        <f t="shared" si="15"/>
        <v>vis</v>
      </c>
      <c r="E98" s="46">
        <f>VLOOKUP(C98,Active!C$21:E$964,3,FALSE)</f>
        <v>3758.9956061740445</v>
      </c>
      <c r="F98" s="16" t="s">
        <v>98</v>
      </c>
      <c r="G98" s="10" t="str">
        <f t="shared" si="16"/>
        <v>46850.790</v>
      </c>
      <c r="H98" s="38">
        <f t="shared" si="17"/>
        <v>3759</v>
      </c>
      <c r="I98" s="47" t="s">
        <v>364</v>
      </c>
      <c r="J98" s="48" t="s">
        <v>365</v>
      </c>
      <c r="K98" s="47">
        <v>3759</v>
      </c>
      <c r="L98" s="47" t="s">
        <v>298</v>
      </c>
      <c r="M98" s="48" t="s">
        <v>234</v>
      </c>
      <c r="N98" s="48"/>
      <c r="O98" s="49" t="s">
        <v>250</v>
      </c>
      <c r="P98" s="49" t="s">
        <v>257</v>
      </c>
    </row>
    <row r="99" spans="1:16" ht="12.75" customHeight="1" thickBot="1" x14ac:dyDescent="0.25">
      <c r="A99" s="38" t="str">
        <f t="shared" si="12"/>
        <v> VSSC 70.20 </v>
      </c>
      <c r="B99" s="16" t="str">
        <f t="shared" si="13"/>
        <v>I</v>
      </c>
      <c r="C99" s="38">
        <f t="shared" si="14"/>
        <v>47043.423000000003</v>
      </c>
      <c r="D99" s="10" t="str">
        <f t="shared" si="15"/>
        <v>vis</v>
      </c>
      <c r="E99" s="46">
        <f>VLOOKUP(C99,Active!C$21:E$964,3,FALSE)</f>
        <v>3864.998749173591</v>
      </c>
      <c r="F99" s="16" t="s">
        <v>98</v>
      </c>
      <c r="G99" s="10" t="str">
        <f t="shared" si="16"/>
        <v>47043.4230</v>
      </c>
      <c r="H99" s="38">
        <f t="shared" si="17"/>
        <v>3865</v>
      </c>
      <c r="I99" s="47" t="s">
        <v>366</v>
      </c>
      <c r="J99" s="48" t="s">
        <v>367</v>
      </c>
      <c r="K99" s="47">
        <v>3865</v>
      </c>
      <c r="L99" s="47" t="s">
        <v>368</v>
      </c>
      <c r="M99" s="48" t="s">
        <v>224</v>
      </c>
      <c r="N99" s="48" t="s">
        <v>225</v>
      </c>
      <c r="O99" s="49" t="s">
        <v>358</v>
      </c>
      <c r="P99" s="49" t="s">
        <v>369</v>
      </c>
    </row>
    <row r="100" spans="1:16" ht="12.75" customHeight="1" thickBot="1" x14ac:dyDescent="0.25">
      <c r="A100" s="38" t="str">
        <f t="shared" si="12"/>
        <v> AOEB 2 </v>
      </c>
      <c r="B100" s="16" t="str">
        <f t="shared" si="13"/>
        <v>I</v>
      </c>
      <c r="C100" s="38">
        <f t="shared" si="14"/>
        <v>47081.572</v>
      </c>
      <c r="D100" s="10" t="str">
        <f t="shared" si="15"/>
        <v>vis</v>
      </c>
      <c r="E100" s="46">
        <f>VLOOKUP(C100,Active!C$21:E$964,3,FALSE)</f>
        <v>3885.9915899759944</v>
      </c>
      <c r="F100" s="16" t="s">
        <v>98</v>
      </c>
      <c r="G100" s="10" t="str">
        <f t="shared" si="16"/>
        <v>47081.572</v>
      </c>
      <c r="H100" s="38">
        <f t="shared" si="17"/>
        <v>3886</v>
      </c>
      <c r="I100" s="47" t="s">
        <v>370</v>
      </c>
      <c r="J100" s="48" t="s">
        <v>371</v>
      </c>
      <c r="K100" s="47">
        <v>3886</v>
      </c>
      <c r="L100" s="47" t="s">
        <v>218</v>
      </c>
      <c r="M100" s="48" t="s">
        <v>234</v>
      </c>
      <c r="N100" s="48"/>
      <c r="O100" s="49" t="s">
        <v>250</v>
      </c>
      <c r="P100" s="49" t="s">
        <v>257</v>
      </c>
    </row>
    <row r="101" spans="1:16" ht="12.75" customHeight="1" thickBot="1" x14ac:dyDescent="0.25">
      <c r="A101" s="38" t="str">
        <f t="shared" si="12"/>
        <v> AOEB 2 </v>
      </c>
      <c r="B101" s="16" t="str">
        <f t="shared" si="13"/>
        <v>I</v>
      </c>
      <c r="C101" s="38">
        <f t="shared" si="14"/>
        <v>47299.637999999999</v>
      </c>
      <c r="D101" s="10" t="str">
        <f t="shared" si="15"/>
        <v>vis</v>
      </c>
      <c r="E101" s="46">
        <f>VLOOKUP(C101,Active!C$21:E$964,3,FALSE)</f>
        <v>4005.9901436056366</v>
      </c>
      <c r="F101" s="16" t="s">
        <v>98</v>
      </c>
      <c r="G101" s="10" t="str">
        <f t="shared" si="16"/>
        <v>47299.638</v>
      </c>
      <c r="H101" s="38">
        <f t="shared" si="17"/>
        <v>4006</v>
      </c>
      <c r="I101" s="47" t="s">
        <v>372</v>
      </c>
      <c r="J101" s="48" t="s">
        <v>373</v>
      </c>
      <c r="K101" s="47">
        <v>4006</v>
      </c>
      <c r="L101" s="47" t="s">
        <v>268</v>
      </c>
      <c r="M101" s="48" t="s">
        <v>234</v>
      </c>
      <c r="N101" s="48"/>
      <c r="O101" s="49" t="s">
        <v>250</v>
      </c>
      <c r="P101" s="49" t="s">
        <v>257</v>
      </c>
    </row>
    <row r="102" spans="1:16" ht="12.75" customHeight="1" thickBot="1" x14ac:dyDescent="0.25">
      <c r="A102" s="38" t="str">
        <f t="shared" si="12"/>
        <v> BRNO 30 </v>
      </c>
      <c r="B102" s="16" t="str">
        <f t="shared" si="13"/>
        <v>I</v>
      </c>
      <c r="C102" s="38">
        <f t="shared" si="14"/>
        <v>47381.434999999998</v>
      </c>
      <c r="D102" s="10" t="str">
        <f t="shared" si="15"/>
        <v>vis</v>
      </c>
      <c r="E102" s="46">
        <f>VLOOKUP(C102,Active!C$21:E$964,3,FALSE)</f>
        <v>4051.0018450686966</v>
      </c>
      <c r="F102" s="16" t="s">
        <v>98</v>
      </c>
      <c r="G102" s="10" t="str">
        <f t="shared" si="16"/>
        <v>47381.435</v>
      </c>
      <c r="H102" s="38">
        <f t="shared" si="17"/>
        <v>4051</v>
      </c>
      <c r="I102" s="47" t="s">
        <v>374</v>
      </c>
      <c r="J102" s="48" t="s">
        <v>375</v>
      </c>
      <c r="K102" s="47">
        <v>4051</v>
      </c>
      <c r="L102" s="47" t="s">
        <v>241</v>
      </c>
      <c r="M102" s="48" t="s">
        <v>234</v>
      </c>
      <c r="N102" s="48"/>
      <c r="O102" s="49" t="s">
        <v>376</v>
      </c>
      <c r="P102" s="49" t="s">
        <v>377</v>
      </c>
    </row>
    <row r="103" spans="1:16" ht="12.75" customHeight="1" thickBot="1" x14ac:dyDescent="0.25">
      <c r="A103" s="38" t="str">
        <f t="shared" si="12"/>
        <v> BRNO 30 </v>
      </c>
      <c r="B103" s="16" t="str">
        <f t="shared" si="13"/>
        <v>I</v>
      </c>
      <c r="C103" s="38">
        <f t="shared" si="14"/>
        <v>47381.440999999999</v>
      </c>
      <c r="D103" s="10" t="str">
        <f t="shared" si="15"/>
        <v>vis</v>
      </c>
      <c r="E103" s="46">
        <f>VLOOKUP(C103,Active!C$21:E$964,3,FALSE)</f>
        <v>4051.0051467815815</v>
      </c>
      <c r="F103" s="16" t="s">
        <v>98</v>
      </c>
      <c r="G103" s="10" t="str">
        <f t="shared" si="16"/>
        <v>47381.441</v>
      </c>
      <c r="H103" s="38">
        <f t="shared" si="17"/>
        <v>4051</v>
      </c>
      <c r="I103" s="47" t="s">
        <v>378</v>
      </c>
      <c r="J103" s="48" t="s">
        <v>379</v>
      </c>
      <c r="K103" s="47">
        <v>4051</v>
      </c>
      <c r="L103" s="47" t="s">
        <v>188</v>
      </c>
      <c r="M103" s="48" t="s">
        <v>234</v>
      </c>
      <c r="N103" s="48"/>
      <c r="O103" s="49" t="s">
        <v>380</v>
      </c>
      <c r="P103" s="49" t="s">
        <v>377</v>
      </c>
    </row>
    <row r="104" spans="1:16" ht="12.75" customHeight="1" thickBot="1" x14ac:dyDescent="0.25">
      <c r="A104" s="38" t="str">
        <f t="shared" si="12"/>
        <v> BRNO 30 </v>
      </c>
      <c r="B104" s="16" t="str">
        <f t="shared" si="13"/>
        <v>I</v>
      </c>
      <c r="C104" s="38">
        <f t="shared" si="14"/>
        <v>47381.453000000001</v>
      </c>
      <c r="D104" s="10" t="str">
        <f t="shared" si="15"/>
        <v>vis</v>
      </c>
      <c r="E104" s="46">
        <f>VLOOKUP(C104,Active!C$21:E$964,3,FALSE)</f>
        <v>4051.0117502073513</v>
      </c>
      <c r="F104" s="16" t="s">
        <v>98</v>
      </c>
      <c r="G104" s="10" t="str">
        <f t="shared" si="16"/>
        <v>47381.453</v>
      </c>
      <c r="H104" s="38">
        <f t="shared" si="17"/>
        <v>4051</v>
      </c>
      <c r="I104" s="47" t="s">
        <v>381</v>
      </c>
      <c r="J104" s="48" t="s">
        <v>382</v>
      </c>
      <c r="K104" s="47">
        <v>4051</v>
      </c>
      <c r="L104" s="47" t="s">
        <v>383</v>
      </c>
      <c r="M104" s="48" t="s">
        <v>234</v>
      </c>
      <c r="N104" s="48"/>
      <c r="O104" s="49" t="s">
        <v>384</v>
      </c>
      <c r="P104" s="49" t="s">
        <v>377</v>
      </c>
    </row>
    <row r="105" spans="1:16" ht="12.75" customHeight="1" thickBot="1" x14ac:dyDescent="0.25">
      <c r="A105" s="38" t="str">
        <f t="shared" si="12"/>
        <v> AOEB 2 </v>
      </c>
      <c r="B105" s="16" t="str">
        <f t="shared" si="13"/>
        <v>I</v>
      </c>
      <c r="C105" s="38">
        <f t="shared" si="14"/>
        <v>47401.406000000003</v>
      </c>
      <c r="D105" s="10" t="str">
        <f t="shared" si="15"/>
        <v>vis</v>
      </c>
      <c r="E105" s="46">
        <f>VLOOKUP(C105,Active!C$21:E$964,3,FALSE)</f>
        <v>4061.9915964033303</v>
      </c>
      <c r="F105" s="16" t="s">
        <v>98</v>
      </c>
      <c r="G105" s="10" t="str">
        <f t="shared" si="16"/>
        <v>47401.406</v>
      </c>
      <c r="H105" s="38">
        <f t="shared" si="17"/>
        <v>4062</v>
      </c>
      <c r="I105" s="47" t="s">
        <v>385</v>
      </c>
      <c r="J105" s="48" t="s">
        <v>386</v>
      </c>
      <c r="K105" s="47">
        <v>4062</v>
      </c>
      <c r="L105" s="47" t="s">
        <v>218</v>
      </c>
      <c r="M105" s="48" t="s">
        <v>234</v>
      </c>
      <c r="N105" s="48"/>
      <c r="O105" s="49" t="s">
        <v>256</v>
      </c>
      <c r="P105" s="49" t="s">
        <v>257</v>
      </c>
    </row>
    <row r="106" spans="1:16" ht="12.75" customHeight="1" thickBot="1" x14ac:dyDescent="0.25">
      <c r="A106" s="38" t="str">
        <f t="shared" si="12"/>
        <v> AOEB 2 </v>
      </c>
      <c r="B106" s="16" t="str">
        <f t="shared" si="13"/>
        <v>I</v>
      </c>
      <c r="C106" s="38">
        <f t="shared" si="14"/>
        <v>47492.269</v>
      </c>
      <c r="D106" s="10" t="str">
        <f t="shared" si="15"/>
        <v>vis</v>
      </c>
      <c r="E106" s="46">
        <f>VLOOKUP(C106,Active!C$21:E$964,3,FALSE)</f>
        <v>4111.992186034222</v>
      </c>
      <c r="F106" s="16" t="s">
        <v>98</v>
      </c>
      <c r="G106" s="10" t="str">
        <f t="shared" si="16"/>
        <v>47492.269</v>
      </c>
      <c r="H106" s="38">
        <f t="shared" si="17"/>
        <v>4112</v>
      </c>
      <c r="I106" s="47" t="s">
        <v>387</v>
      </c>
      <c r="J106" s="48" t="s">
        <v>388</v>
      </c>
      <c r="K106" s="47">
        <v>4112</v>
      </c>
      <c r="L106" s="47" t="s">
        <v>389</v>
      </c>
      <c r="M106" s="48" t="s">
        <v>234</v>
      </c>
      <c r="N106" s="48"/>
      <c r="O106" s="49" t="s">
        <v>256</v>
      </c>
      <c r="P106" s="49" t="s">
        <v>257</v>
      </c>
    </row>
    <row r="107" spans="1:16" ht="12.75" customHeight="1" thickBot="1" x14ac:dyDescent="0.25">
      <c r="A107" s="38" t="str">
        <f t="shared" ref="A107:A138" si="18">P107</f>
        <v> AOEB 2 </v>
      </c>
      <c r="B107" s="16" t="str">
        <f t="shared" ref="B107:B138" si="19">IF(H107=INT(H107),"I","II")</f>
        <v>I</v>
      </c>
      <c r="C107" s="38">
        <f t="shared" ref="C107:C138" si="20">1*G107</f>
        <v>47706.716999999997</v>
      </c>
      <c r="D107" s="10" t="str">
        <f t="shared" ref="D107:D138" si="21">VLOOKUP(F107,I$1:J$5,2,FALSE)</f>
        <v>vis</v>
      </c>
      <c r="E107" s="46">
        <f>VLOOKUP(C107,Active!C$21:E$964,3,FALSE)</f>
        <v>4229.9998067947672</v>
      </c>
      <c r="F107" s="16" t="s">
        <v>98</v>
      </c>
      <c r="G107" s="10" t="str">
        <f t="shared" ref="G107:G138" si="22">MID(I107,3,LEN(I107)-3)</f>
        <v>47706.717</v>
      </c>
      <c r="H107" s="38">
        <f t="shared" ref="H107:H138" si="23">1*K107</f>
        <v>4230</v>
      </c>
      <c r="I107" s="47" t="s">
        <v>394</v>
      </c>
      <c r="J107" s="48" t="s">
        <v>395</v>
      </c>
      <c r="K107" s="47">
        <v>4230</v>
      </c>
      <c r="L107" s="47" t="s">
        <v>136</v>
      </c>
      <c r="M107" s="48" t="s">
        <v>234</v>
      </c>
      <c r="N107" s="48"/>
      <c r="O107" s="49" t="s">
        <v>256</v>
      </c>
      <c r="P107" s="49" t="s">
        <v>257</v>
      </c>
    </row>
    <row r="108" spans="1:16" ht="12.75" customHeight="1" thickBot="1" x14ac:dyDescent="0.25">
      <c r="A108" s="38" t="str">
        <f t="shared" si="18"/>
        <v>BAVM 56 </v>
      </c>
      <c r="B108" s="16" t="str">
        <f t="shared" si="19"/>
        <v>I</v>
      </c>
      <c r="C108" s="38">
        <f t="shared" si="20"/>
        <v>47770.334000000003</v>
      </c>
      <c r="D108" s="10" t="str">
        <f t="shared" si="21"/>
        <v>vis</v>
      </c>
      <c r="E108" s="46">
        <f>VLOOKUP(C108,Active!C$21:E$964,3,FALSE)</f>
        <v>4265.0073182190963</v>
      </c>
      <c r="F108" s="16" t="s">
        <v>98</v>
      </c>
      <c r="G108" s="10" t="str">
        <f t="shared" si="22"/>
        <v>47770.334</v>
      </c>
      <c r="H108" s="38">
        <f t="shared" si="23"/>
        <v>4265</v>
      </c>
      <c r="I108" s="47" t="s">
        <v>396</v>
      </c>
      <c r="J108" s="48" t="s">
        <v>397</v>
      </c>
      <c r="K108" s="47">
        <v>4265</v>
      </c>
      <c r="L108" s="47" t="s">
        <v>398</v>
      </c>
      <c r="M108" s="48" t="s">
        <v>234</v>
      </c>
      <c r="N108" s="48"/>
      <c r="O108" s="49" t="s">
        <v>399</v>
      </c>
      <c r="P108" s="50" t="s">
        <v>400</v>
      </c>
    </row>
    <row r="109" spans="1:16" ht="12.75" customHeight="1" thickBot="1" x14ac:dyDescent="0.25">
      <c r="A109" s="38" t="str">
        <f t="shared" si="18"/>
        <v> BRNO 30 </v>
      </c>
      <c r="B109" s="16" t="str">
        <f t="shared" si="19"/>
        <v>I</v>
      </c>
      <c r="C109" s="38">
        <f t="shared" si="20"/>
        <v>47779.409</v>
      </c>
      <c r="D109" s="10" t="str">
        <f t="shared" si="21"/>
        <v>vis</v>
      </c>
      <c r="E109" s="46">
        <f>VLOOKUP(C109,Active!C$21:E$964,3,FALSE)</f>
        <v>4270.0011589562519</v>
      </c>
      <c r="F109" s="16" t="s">
        <v>98</v>
      </c>
      <c r="G109" s="10" t="str">
        <f t="shared" si="22"/>
        <v>47779.409</v>
      </c>
      <c r="H109" s="38">
        <f t="shared" si="23"/>
        <v>4270</v>
      </c>
      <c r="I109" s="47" t="s">
        <v>401</v>
      </c>
      <c r="J109" s="48" t="s">
        <v>402</v>
      </c>
      <c r="K109" s="47">
        <v>4270</v>
      </c>
      <c r="L109" s="47" t="s">
        <v>244</v>
      </c>
      <c r="M109" s="48" t="s">
        <v>234</v>
      </c>
      <c r="N109" s="48"/>
      <c r="O109" s="49" t="s">
        <v>403</v>
      </c>
      <c r="P109" s="49" t="s">
        <v>377</v>
      </c>
    </row>
    <row r="110" spans="1:16" ht="12.75" customHeight="1" thickBot="1" x14ac:dyDescent="0.25">
      <c r="A110" s="38" t="str">
        <f t="shared" si="18"/>
        <v> BRNO 31 </v>
      </c>
      <c r="B110" s="16" t="str">
        <f t="shared" si="19"/>
        <v>I</v>
      </c>
      <c r="C110" s="38">
        <f t="shared" si="20"/>
        <v>48017.463000000003</v>
      </c>
      <c r="D110" s="10" t="str">
        <f t="shared" si="21"/>
        <v>vis</v>
      </c>
      <c r="E110" s="46">
        <f>VLOOKUP(C110,Active!C$21:E$964,3,FALSE)</f>
        <v>4400.998818773699</v>
      </c>
      <c r="F110" s="16" t="s">
        <v>98</v>
      </c>
      <c r="G110" s="10" t="str">
        <f t="shared" si="22"/>
        <v>48017.463</v>
      </c>
      <c r="H110" s="38">
        <f t="shared" si="23"/>
        <v>4401</v>
      </c>
      <c r="I110" s="47" t="s">
        <v>404</v>
      </c>
      <c r="J110" s="48" t="s">
        <v>405</v>
      </c>
      <c r="K110" s="47">
        <v>4401</v>
      </c>
      <c r="L110" s="47" t="s">
        <v>112</v>
      </c>
      <c r="M110" s="48" t="s">
        <v>234</v>
      </c>
      <c r="N110" s="48"/>
      <c r="O110" s="49" t="s">
        <v>406</v>
      </c>
      <c r="P110" s="49" t="s">
        <v>407</v>
      </c>
    </row>
    <row r="111" spans="1:16" ht="12.75" customHeight="1" thickBot="1" x14ac:dyDescent="0.25">
      <c r="A111" s="38" t="str">
        <f t="shared" si="18"/>
        <v> BRNO 31 </v>
      </c>
      <c r="B111" s="16" t="str">
        <f t="shared" si="19"/>
        <v>I</v>
      </c>
      <c r="C111" s="38">
        <f t="shared" si="20"/>
        <v>48017.464</v>
      </c>
      <c r="D111" s="10" t="str">
        <f t="shared" si="21"/>
        <v>vis</v>
      </c>
      <c r="E111" s="46">
        <f>VLOOKUP(C111,Active!C$21:E$964,3,FALSE)</f>
        <v>4400.9993690591782</v>
      </c>
      <c r="F111" s="16" t="s">
        <v>98</v>
      </c>
      <c r="G111" s="10" t="str">
        <f t="shared" si="22"/>
        <v>48017.464</v>
      </c>
      <c r="H111" s="38">
        <f t="shared" si="23"/>
        <v>4401</v>
      </c>
      <c r="I111" s="47" t="s">
        <v>408</v>
      </c>
      <c r="J111" s="48" t="s">
        <v>409</v>
      </c>
      <c r="K111" s="47">
        <v>4401</v>
      </c>
      <c r="L111" s="47" t="s">
        <v>323</v>
      </c>
      <c r="M111" s="48" t="s">
        <v>234</v>
      </c>
      <c r="N111" s="48"/>
      <c r="O111" s="49" t="s">
        <v>410</v>
      </c>
      <c r="P111" s="49" t="s">
        <v>407</v>
      </c>
    </row>
    <row r="112" spans="1:16" ht="12.75" customHeight="1" thickBot="1" x14ac:dyDescent="0.25">
      <c r="A112" s="38" t="str">
        <f t="shared" si="18"/>
        <v> BRNO 31 </v>
      </c>
      <c r="B112" s="16" t="str">
        <f t="shared" si="19"/>
        <v>I</v>
      </c>
      <c r="C112" s="38">
        <f t="shared" si="20"/>
        <v>48097.423999999999</v>
      </c>
      <c r="D112" s="10" t="str">
        <f t="shared" si="21"/>
        <v>vis</v>
      </c>
      <c r="E112" s="46">
        <f>VLOOKUP(C112,Active!C$21:E$964,3,FALSE)</f>
        <v>4445.0001960942318</v>
      </c>
      <c r="F112" s="16" t="s">
        <v>98</v>
      </c>
      <c r="G112" s="10" t="str">
        <f t="shared" si="22"/>
        <v>48097.424</v>
      </c>
      <c r="H112" s="38">
        <f t="shared" si="23"/>
        <v>4445</v>
      </c>
      <c r="I112" s="47" t="s">
        <v>411</v>
      </c>
      <c r="J112" s="48" t="s">
        <v>412</v>
      </c>
      <c r="K112" s="47">
        <v>4445</v>
      </c>
      <c r="L112" s="47" t="s">
        <v>320</v>
      </c>
      <c r="M112" s="48" t="s">
        <v>234</v>
      </c>
      <c r="N112" s="48"/>
      <c r="O112" s="49" t="s">
        <v>413</v>
      </c>
      <c r="P112" s="49" t="s">
        <v>407</v>
      </c>
    </row>
    <row r="113" spans="1:16" ht="12.75" customHeight="1" thickBot="1" x14ac:dyDescent="0.25">
      <c r="A113" s="38" t="str">
        <f t="shared" si="18"/>
        <v> BRNO 31 </v>
      </c>
      <c r="B113" s="16" t="str">
        <f t="shared" si="19"/>
        <v>I</v>
      </c>
      <c r="C113" s="38">
        <f t="shared" si="20"/>
        <v>48117.421999999999</v>
      </c>
      <c r="D113" s="10" t="str">
        <f t="shared" si="21"/>
        <v>vis</v>
      </c>
      <c r="E113" s="46">
        <f>VLOOKUP(C113,Active!C$21:E$964,3,FALSE)</f>
        <v>4456.0048051368412</v>
      </c>
      <c r="F113" s="16" t="s">
        <v>98</v>
      </c>
      <c r="G113" s="10" t="str">
        <f t="shared" si="22"/>
        <v>48117.422</v>
      </c>
      <c r="H113" s="38">
        <f t="shared" si="23"/>
        <v>4456</v>
      </c>
      <c r="I113" s="47" t="s">
        <v>414</v>
      </c>
      <c r="J113" s="48" t="s">
        <v>415</v>
      </c>
      <c r="K113" s="47">
        <v>4456</v>
      </c>
      <c r="L113" s="47" t="s">
        <v>188</v>
      </c>
      <c r="M113" s="48" t="s">
        <v>234</v>
      </c>
      <c r="N113" s="48"/>
      <c r="O113" s="49" t="s">
        <v>416</v>
      </c>
      <c r="P113" s="49" t="s">
        <v>407</v>
      </c>
    </row>
    <row r="114" spans="1:16" ht="12.75" customHeight="1" thickBot="1" x14ac:dyDescent="0.25">
      <c r="A114" s="38" t="str">
        <f t="shared" si="18"/>
        <v> BRNO 31 </v>
      </c>
      <c r="B114" s="16" t="str">
        <f t="shared" si="19"/>
        <v>I</v>
      </c>
      <c r="C114" s="38">
        <f t="shared" si="20"/>
        <v>48117.430999999997</v>
      </c>
      <c r="D114" s="10" t="str">
        <f t="shared" si="21"/>
        <v>vis</v>
      </c>
      <c r="E114" s="46">
        <f>VLOOKUP(C114,Active!C$21:E$964,3,FALSE)</f>
        <v>4456.0097577061661</v>
      </c>
      <c r="F114" s="16" t="s">
        <v>98</v>
      </c>
      <c r="G114" s="10" t="str">
        <f t="shared" si="22"/>
        <v>48117.431</v>
      </c>
      <c r="H114" s="38">
        <f t="shared" si="23"/>
        <v>4456</v>
      </c>
      <c r="I114" s="47" t="s">
        <v>417</v>
      </c>
      <c r="J114" s="48" t="s">
        <v>418</v>
      </c>
      <c r="K114" s="47">
        <v>4456</v>
      </c>
      <c r="L114" s="47" t="s">
        <v>121</v>
      </c>
      <c r="M114" s="48" t="s">
        <v>234</v>
      </c>
      <c r="N114" s="48"/>
      <c r="O114" s="49" t="s">
        <v>419</v>
      </c>
      <c r="P114" s="49" t="s">
        <v>407</v>
      </c>
    </row>
    <row r="115" spans="1:16" ht="12.75" customHeight="1" thickBot="1" x14ac:dyDescent="0.25">
      <c r="A115" s="38" t="str">
        <f t="shared" si="18"/>
        <v> BRNO 31 </v>
      </c>
      <c r="B115" s="16" t="str">
        <f t="shared" si="19"/>
        <v>I</v>
      </c>
      <c r="C115" s="38">
        <f t="shared" si="20"/>
        <v>48475.402000000002</v>
      </c>
      <c r="D115" s="10" t="str">
        <f t="shared" si="21"/>
        <v>vis</v>
      </c>
      <c r="E115" s="46">
        <f>VLOOKUP(C115,Active!C$21:E$964,3,FALSE)</f>
        <v>4652.9960015101396</v>
      </c>
      <c r="F115" s="16" t="s">
        <v>98</v>
      </c>
      <c r="G115" s="10" t="str">
        <f t="shared" si="22"/>
        <v>48475.402</v>
      </c>
      <c r="H115" s="38">
        <f t="shared" si="23"/>
        <v>4653</v>
      </c>
      <c r="I115" s="47" t="s">
        <v>420</v>
      </c>
      <c r="J115" s="48" t="s">
        <v>421</v>
      </c>
      <c r="K115" s="47">
        <v>4653</v>
      </c>
      <c r="L115" s="47" t="s">
        <v>283</v>
      </c>
      <c r="M115" s="48" t="s">
        <v>234</v>
      </c>
      <c r="N115" s="48"/>
      <c r="O115" s="49" t="s">
        <v>384</v>
      </c>
      <c r="P115" s="49" t="s">
        <v>407</v>
      </c>
    </row>
    <row r="116" spans="1:16" ht="12.75" customHeight="1" thickBot="1" x14ac:dyDescent="0.25">
      <c r="A116" s="38" t="str">
        <f t="shared" si="18"/>
        <v> BRNO 31 </v>
      </c>
      <c r="B116" s="16" t="str">
        <f t="shared" si="19"/>
        <v>I</v>
      </c>
      <c r="C116" s="38">
        <f t="shared" si="20"/>
        <v>48475.402999999998</v>
      </c>
      <c r="D116" s="10" t="str">
        <f t="shared" si="21"/>
        <v>vis</v>
      </c>
      <c r="E116" s="46">
        <f>VLOOKUP(C116,Active!C$21:E$964,3,FALSE)</f>
        <v>4652.9965517956189</v>
      </c>
      <c r="F116" s="16" t="s">
        <v>98</v>
      </c>
      <c r="G116" s="10" t="str">
        <f t="shared" si="22"/>
        <v>48475.403</v>
      </c>
      <c r="H116" s="38">
        <f t="shared" si="23"/>
        <v>4653</v>
      </c>
      <c r="I116" s="47" t="s">
        <v>422</v>
      </c>
      <c r="J116" s="48" t="s">
        <v>423</v>
      </c>
      <c r="K116" s="47">
        <v>4653</v>
      </c>
      <c r="L116" s="47" t="s">
        <v>354</v>
      </c>
      <c r="M116" s="48" t="s">
        <v>234</v>
      </c>
      <c r="N116" s="48"/>
      <c r="O116" s="49" t="s">
        <v>380</v>
      </c>
      <c r="P116" s="49" t="s">
        <v>407</v>
      </c>
    </row>
    <row r="117" spans="1:16" ht="12.75" customHeight="1" thickBot="1" x14ac:dyDescent="0.25">
      <c r="A117" s="38" t="str">
        <f t="shared" si="18"/>
        <v> BRNO 31 </v>
      </c>
      <c r="B117" s="16" t="str">
        <f t="shared" si="19"/>
        <v>I</v>
      </c>
      <c r="C117" s="38">
        <f t="shared" si="20"/>
        <v>48475.402999999998</v>
      </c>
      <c r="D117" s="10" t="str">
        <f t="shared" si="21"/>
        <v>vis</v>
      </c>
      <c r="E117" s="46">
        <f>VLOOKUP(C117,Active!C$21:E$964,3,FALSE)</f>
        <v>4652.9965517956189</v>
      </c>
      <c r="F117" s="16" t="s">
        <v>98</v>
      </c>
      <c r="G117" s="10" t="str">
        <f t="shared" si="22"/>
        <v>48475.403</v>
      </c>
      <c r="H117" s="38">
        <f t="shared" si="23"/>
        <v>4653</v>
      </c>
      <c r="I117" s="47" t="s">
        <v>422</v>
      </c>
      <c r="J117" s="48" t="s">
        <v>423</v>
      </c>
      <c r="K117" s="47">
        <v>4653</v>
      </c>
      <c r="L117" s="47" t="s">
        <v>354</v>
      </c>
      <c r="M117" s="48" t="s">
        <v>234</v>
      </c>
      <c r="N117" s="48"/>
      <c r="O117" s="49" t="s">
        <v>376</v>
      </c>
      <c r="P117" s="49" t="s">
        <v>407</v>
      </c>
    </row>
    <row r="118" spans="1:16" ht="12.75" customHeight="1" thickBot="1" x14ac:dyDescent="0.25">
      <c r="A118" s="38" t="str">
        <f t="shared" si="18"/>
        <v> BRNO 31 </v>
      </c>
      <c r="B118" s="16" t="str">
        <f t="shared" si="19"/>
        <v>I</v>
      </c>
      <c r="C118" s="38">
        <f t="shared" si="20"/>
        <v>48475.421999999999</v>
      </c>
      <c r="D118" s="10" t="str">
        <f t="shared" si="21"/>
        <v>vis</v>
      </c>
      <c r="E118" s="46">
        <f>VLOOKUP(C118,Active!C$21:E$964,3,FALSE)</f>
        <v>4653.0070072197514</v>
      </c>
      <c r="F118" s="16" t="s">
        <v>98</v>
      </c>
      <c r="G118" s="10" t="str">
        <f t="shared" si="22"/>
        <v>48475.422</v>
      </c>
      <c r="H118" s="38">
        <f t="shared" si="23"/>
        <v>4653</v>
      </c>
      <c r="I118" s="47" t="s">
        <v>424</v>
      </c>
      <c r="J118" s="48" t="s">
        <v>425</v>
      </c>
      <c r="K118" s="47">
        <v>4653</v>
      </c>
      <c r="L118" s="47" t="s">
        <v>398</v>
      </c>
      <c r="M118" s="48" t="s">
        <v>234</v>
      </c>
      <c r="N118" s="48"/>
      <c r="O118" s="49" t="s">
        <v>426</v>
      </c>
      <c r="P118" s="49" t="s">
        <v>407</v>
      </c>
    </row>
    <row r="119" spans="1:16" ht="12.75" customHeight="1" thickBot="1" x14ac:dyDescent="0.25">
      <c r="A119" s="38" t="str">
        <f t="shared" si="18"/>
        <v> BRNO 31 </v>
      </c>
      <c r="B119" s="16" t="str">
        <f t="shared" si="19"/>
        <v>I</v>
      </c>
      <c r="C119" s="38">
        <f t="shared" si="20"/>
        <v>48475.423000000003</v>
      </c>
      <c r="D119" s="10" t="str">
        <f t="shared" si="21"/>
        <v>vis</v>
      </c>
      <c r="E119" s="46">
        <f>VLOOKUP(C119,Active!C$21:E$964,3,FALSE)</f>
        <v>4653.0075575052342</v>
      </c>
      <c r="F119" s="16" t="s">
        <v>98</v>
      </c>
      <c r="G119" s="10" t="str">
        <f t="shared" si="22"/>
        <v>48475.423</v>
      </c>
      <c r="H119" s="38">
        <f t="shared" si="23"/>
        <v>4653</v>
      </c>
      <c r="I119" s="47" t="s">
        <v>427</v>
      </c>
      <c r="J119" s="48" t="s">
        <v>428</v>
      </c>
      <c r="K119" s="47">
        <v>4653</v>
      </c>
      <c r="L119" s="47" t="s">
        <v>292</v>
      </c>
      <c r="M119" s="48" t="s">
        <v>234</v>
      </c>
      <c r="N119" s="48"/>
      <c r="O119" s="49" t="s">
        <v>429</v>
      </c>
      <c r="P119" s="49" t="s">
        <v>407</v>
      </c>
    </row>
    <row r="120" spans="1:16" ht="12.75" customHeight="1" thickBot="1" x14ac:dyDescent="0.25">
      <c r="A120" s="38" t="str">
        <f t="shared" si="18"/>
        <v> BRNO 31 </v>
      </c>
      <c r="B120" s="16" t="str">
        <f t="shared" si="19"/>
        <v>I</v>
      </c>
      <c r="C120" s="38">
        <f t="shared" si="20"/>
        <v>48484.482000000004</v>
      </c>
      <c r="D120" s="10" t="str">
        <f t="shared" si="21"/>
        <v>vis</v>
      </c>
      <c r="E120" s="46">
        <f>VLOOKUP(C120,Active!C$21:E$964,3,FALSE)</f>
        <v>4657.9925936747022</v>
      </c>
      <c r="F120" s="16" t="s">
        <v>98</v>
      </c>
      <c r="G120" s="10" t="str">
        <f t="shared" si="22"/>
        <v>48484.482</v>
      </c>
      <c r="H120" s="38">
        <f t="shared" si="23"/>
        <v>4658</v>
      </c>
      <c r="I120" s="47" t="s">
        <v>430</v>
      </c>
      <c r="J120" s="48" t="s">
        <v>431</v>
      </c>
      <c r="K120" s="47">
        <v>4658</v>
      </c>
      <c r="L120" s="47" t="s">
        <v>109</v>
      </c>
      <c r="M120" s="48" t="s">
        <v>234</v>
      </c>
      <c r="N120" s="48"/>
      <c r="O120" s="49" t="s">
        <v>432</v>
      </c>
      <c r="P120" s="49" t="s">
        <v>407</v>
      </c>
    </row>
    <row r="121" spans="1:16" ht="12.75" customHeight="1" thickBot="1" x14ac:dyDescent="0.25">
      <c r="A121" s="38" t="str">
        <f t="shared" si="18"/>
        <v> BRNO 31 </v>
      </c>
      <c r="B121" s="16" t="str">
        <f t="shared" si="19"/>
        <v>I</v>
      </c>
      <c r="C121" s="38">
        <f t="shared" si="20"/>
        <v>48484.483</v>
      </c>
      <c r="D121" s="10" t="str">
        <f t="shared" si="21"/>
        <v>vis</v>
      </c>
      <c r="E121" s="46">
        <f>VLOOKUP(C121,Active!C$21:E$964,3,FALSE)</f>
        <v>4657.9931439601805</v>
      </c>
      <c r="F121" s="16" t="s">
        <v>98</v>
      </c>
      <c r="G121" s="10" t="str">
        <f t="shared" si="22"/>
        <v>48484.483</v>
      </c>
      <c r="H121" s="38">
        <f t="shared" si="23"/>
        <v>4658</v>
      </c>
      <c r="I121" s="47" t="s">
        <v>433</v>
      </c>
      <c r="J121" s="48" t="s">
        <v>434</v>
      </c>
      <c r="K121" s="47">
        <v>4658</v>
      </c>
      <c r="L121" s="47" t="s">
        <v>162</v>
      </c>
      <c r="M121" s="48" t="s">
        <v>234</v>
      </c>
      <c r="N121" s="48"/>
      <c r="O121" s="49" t="s">
        <v>435</v>
      </c>
      <c r="P121" s="49" t="s">
        <v>407</v>
      </c>
    </row>
    <row r="122" spans="1:16" ht="12.75" customHeight="1" thickBot="1" x14ac:dyDescent="0.25">
      <c r="A122" s="38" t="str">
        <f t="shared" si="18"/>
        <v> BRNO 31 </v>
      </c>
      <c r="B122" s="16" t="str">
        <f t="shared" si="19"/>
        <v>I</v>
      </c>
      <c r="C122" s="38">
        <f t="shared" si="20"/>
        <v>48484.502999999997</v>
      </c>
      <c r="D122" s="10" t="str">
        <f t="shared" si="21"/>
        <v>vis</v>
      </c>
      <c r="E122" s="46">
        <f>VLOOKUP(C122,Active!C$21:E$964,3,FALSE)</f>
        <v>4658.0041496697922</v>
      </c>
      <c r="F122" s="16" t="s">
        <v>98</v>
      </c>
      <c r="G122" s="10" t="str">
        <f t="shared" si="22"/>
        <v>48484.503</v>
      </c>
      <c r="H122" s="38">
        <f t="shared" si="23"/>
        <v>4658</v>
      </c>
      <c r="I122" s="47" t="s">
        <v>436</v>
      </c>
      <c r="J122" s="48" t="s">
        <v>437</v>
      </c>
      <c r="K122" s="47">
        <v>4658</v>
      </c>
      <c r="L122" s="47" t="s">
        <v>153</v>
      </c>
      <c r="M122" s="48" t="s">
        <v>234</v>
      </c>
      <c r="N122" s="48"/>
      <c r="O122" s="49" t="s">
        <v>438</v>
      </c>
      <c r="P122" s="49" t="s">
        <v>407</v>
      </c>
    </row>
    <row r="123" spans="1:16" ht="12.75" customHeight="1" thickBot="1" x14ac:dyDescent="0.25">
      <c r="A123" s="38" t="str">
        <f t="shared" si="18"/>
        <v> BRNO 31 </v>
      </c>
      <c r="B123" s="16" t="str">
        <f t="shared" si="19"/>
        <v>I</v>
      </c>
      <c r="C123" s="38">
        <f t="shared" si="20"/>
        <v>48555.362000000001</v>
      </c>
      <c r="D123" s="10" t="str">
        <f t="shared" si="21"/>
        <v>vis</v>
      </c>
      <c r="E123" s="46">
        <f>VLOOKUP(C123,Active!C$21:E$964,3,FALSE)</f>
        <v>4696.9968285451941</v>
      </c>
      <c r="F123" s="16" t="s">
        <v>98</v>
      </c>
      <c r="G123" s="10" t="str">
        <f t="shared" si="22"/>
        <v>48555.362</v>
      </c>
      <c r="H123" s="38">
        <f t="shared" si="23"/>
        <v>4697</v>
      </c>
      <c r="I123" s="47" t="s">
        <v>439</v>
      </c>
      <c r="J123" s="48" t="s">
        <v>440</v>
      </c>
      <c r="K123" s="47">
        <v>4697</v>
      </c>
      <c r="L123" s="47" t="s">
        <v>354</v>
      </c>
      <c r="M123" s="48" t="s">
        <v>234</v>
      </c>
      <c r="N123" s="48"/>
      <c r="O123" s="49" t="s">
        <v>441</v>
      </c>
      <c r="P123" s="49" t="s">
        <v>407</v>
      </c>
    </row>
    <row r="124" spans="1:16" ht="12.75" customHeight="1" thickBot="1" x14ac:dyDescent="0.25">
      <c r="A124" s="38" t="str">
        <f t="shared" si="18"/>
        <v> BRNO 31 </v>
      </c>
      <c r="B124" s="16" t="str">
        <f t="shared" si="19"/>
        <v>I</v>
      </c>
      <c r="C124" s="38">
        <f t="shared" si="20"/>
        <v>48555.364000000001</v>
      </c>
      <c r="D124" s="10" t="str">
        <f t="shared" si="21"/>
        <v>vis</v>
      </c>
      <c r="E124" s="46">
        <f>VLOOKUP(C124,Active!C$21:E$964,3,FALSE)</f>
        <v>4696.9979291161553</v>
      </c>
      <c r="F124" s="16" t="s">
        <v>98</v>
      </c>
      <c r="G124" s="10" t="str">
        <f t="shared" si="22"/>
        <v>48555.364</v>
      </c>
      <c r="H124" s="38">
        <f t="shared" si="23"/>
        <v>4697</v>
      </c>
      <c r="I124" s="47" t="s">
        <v>442</v>
      </c>
      <c r="J124" s="48" t="s">
        <v>443</v>
      </c>
      <c r="K124" s="47">
        <v>4697</v>
      </c>
      <c r="L124" s="47" t="s">
        <v>159</v>
      </c>
      <c r="M124" s="48" t="s">
        <v>234</v>
      </c>
      <c r="N124" s="48"/>
      <c r="O124" s="49" t="s">
        <v>444</v>
      </c>
      <c r="P124" s="49" t="s">
        <v>407</v>
      </c>
    </row>
    <row r="125" spans="1:16" ht="12.75" customHeight="1" thickBot="1" x14ac:dyDescent="0.25">
      <c r="A125" s="38" t="str">
        <f t="shared" si="18"/>
        <v> BRNO 31 </v>
      </c>
      <c r="B125" s="16" t="str">
        <f t="shared" si="19"/>
        <v>I</v>
      </c>
      <c r="C125" s="38">
        <f t="shared" si="20"/>
        <v>48555.366999999998</v>
      </c>
      <c r="D125" s="10" t="str">
        <f t="shared" si="21"/>
        <v>vis</v>
      </c>
      <c r="E125" s="46">
        <f>VLOOKUP(C125,Active!C$21:E$964,3,FALSE)</f>
        <v>4696.9995799725957</v>
      </c>
      <c r="F125" s="16" t="s">
        <v>98</v>
      </c>
      <c r="G125" s="10" t="str">
        <f t="shared" si="22"/>
        <v>48555.367</v>
      </c>
      <c r="H125" s="38">
        <f t="shared" si="23"/>
        <v>4697</v>
      </c>
      <c r="I125" s="47" t="s">
        <v>445</v>
      </c>
      <c r="J125" s="48" t="s">
        <v>446</v>
      </c>
      <c r="K125" s="47">
        <v>4697</v>
      </c>
      <c r="L125" s="47" t="s">
        <v>323</v>
      </c>
      <c r="M125" s="48" t="s">
        <v>234</v>
      </c>
      <c r="N125" s="48"/>
      <c r="O125" s="49" t="s">
        <v>447</v>
      </c>
      <c r="P125" s="49" t="s">
        <v>407</v>
      </c>
    </row>
    <row r="126" spans="1:16" ht="12.75" customHeight="1" thickBot="1" x14ac:dyDescent="0.25">
      <c r="A126" s="38" t="str">
        <f t="shared" si="18"/>
        <v> BRNO 31 </v>
      </c>
      <c r="B126" s="16" t="str">
        <f t="shared" si="19"/>
        <v>I</v>
      </c>
      <c r="C126" s="38">
        <f t="shared" si="20"/>
        <v>48555.383000000002</v>
      </c>
      <c r="D126" s="10" t="str">
        <f t="shared" si="21"/>
        <v>vis</v>
      </c>
      <c r="E126" s="46">
        <f>VLOOKUP(C126,Active!C$21:E$964,3,FALSE)</f>
        <v>4697.0083845402887</v>
      </c>
      <c r="F126" s="16" t="s">
        <v>98</v>
      </c>
      <c r="G126" s="10" t="str">
        <f t="shared" si="22"/>
        <v>48555.383</v>
      </c>
      <c r="H126" s="38">
        <f t="shared" si="23"/>
        <v>4697</v>
      </c>
      <c r="I126" s="47" t="s">
        <v>448</v>
      </c>
      <c r="J126" s="48" t="s">
        <v>449</v>
      </c>
      <c r="K126" s="47">
        <v>4697</v>
      </c>
      <c r="L126" s="47" t="s">
        <v>147</v>
      </c>
      <c r="M126" s="48" t="s">
        <v>234</v>
      </c>
      <c r="N126" s="48"/>
      <c r="O126" s="49" t="s">
        <v>450</v>
      </c>
      <c r="P126" s="49" t="s">
        <v>407</v>
      </c>
    </row>
    <row r="127" spans="1:16" ht="12.75" customHeight="1" thickBot="1" x14ac:dyDescent="0.25">
      <c r="A127" s="38" t="str">
        <f t="shared" si="18"/>
        <v> BRNO 31 </v>
      </c>
      <c r="B127" s="16" t="str">
        <f t="shared" si="19"/>
        <v>I</v>
      </c>
      <c r="C127" s="38">
        <f t="shared" si="20"/>
        <v>48773.442000000003</v>
      </c>
      <c r="D127" s="10" t="str">
        <f t="shared" si="21"/>
        <v>vis</v>
      </c>
      <c r="E127" s="46">
        <f>VLOOKUP(C127,Active!C$21:E$964,3,FALSE)</f>
        <v>4817.0030861715668</v>
      </c>
      <c r="F127" s="16" t="s">
        <v>98</v>
      </c>
      <c r="G127" s="10" t="str">
        <f t="shared" si="22"/>
        <v>48773.442</v>
      </c>
      <c r="H127" s="38">
        <f t="shared" si="23"/>
        <v>4817</v>
      </c>
      <c r="I127" s="47" t="s">
        <v>451</v>
      </c>
      <c r="J127" s="48" t="s">
        <v>452</v>
      </c>
      <c r="K127" s="47">
        <v>4817</v>
      </c>
      <c r="L127" s="47" t="s">
        <v>265</v>
      </c>
      <c r="M127" s="48" t="s">
        <v>234</v>
      </c>
      <c r="N127" s="48"/>
      <c r="O127" s="49" t="s">
        <v>441</v>
      </c>
      <c r="P127" s="49" t="s">
        <v>407</v>
      </c>
    </row>
    <row r="128" spans="1:16" ht="12.75" customHeight="1" thickBot="1" x14ac:dyDescent="0.25">
      <c r="A128" s="38" t="str">
        <f t="shared" si="18"/>
        <v> BRNO 31 </v>
      </c>
      <c r="B128" s="16" t="str">
        <f t="shared" si="19"/>
        <v>I</v>
      </c>
      <c r="C128" s="38">
        <f t="shared" si="20"/>
        <v>48773.45</v>
      </c>
      <c r="D128" s="10" t="str">
        <f t="shared" si="21"/>
        <v>vis</v>
      </c>
      <c r="E128" s="46">
        <f>VLOOKUP(C128,Active!C$21:E$964,3,FALSE)</f>
        <v>4817.0074884554097</v>
      </c>
      <c r="F128" s="16" t="s">
        <v>98</v>
      </c>
      <c r="G128" s="10" t="str">
        <f t="shared" si="22"/>
        <v>48773.450</v>
      </c>
      <c r="H128" s="38">
        <f t="shared" si="23"/>
        <v>4817</v>
      </c>
      <c r="I128" s="47" t="s">
        <v>453</v>
      </c>
      <c r="J128" s="48" t="s">
        <v>454</v>
      </c>
      <c r="K128" s="47">
        <v>4817</v>
      </c>
      <c r="L128" s="47" t="s">
        <v>292</v>
      </c>
      <c r="M128" s="48" t="s">
        <v>234</v>
      </c>
      <c r="N128" s="48"/>
      <c r="O128" s="49" t="s">
        <v>444</v>
      </c>
      <c r="P128" s="49" t="s">
        <v>407</v>
      </c>
    </row>
    <row r="129" spans="1:16" ht="12.75" customHeight="1" thickBot="1" x14ac:dyDescent="0.25">
      <c r="A129" s="38" t="str">
        <f t="shared" si="18"/>
        <v> BRNO 31 </v>
      </c>
      <c r="B129" s="16" t="str">
        <f t="shared" si="19"/>
        <v>I</v>
      </c>
      <c r="C129" s="38">
        <f t="shared" si="20"/>
        <v>48773.457000000002</v>
      </c>
      <c r="D129" s="10" t="str">
        <f t="shared" si="21"/>
        <v>vis</v>
      </c>
      <c r="E129" s="46">
        <f>VLOOKUP(C129,Active!C$21:E$964,3,FALSE)</f>
        <v>4817.0113404537769</v>
      </c>
      <c r="F129" s="16" t="s">
        <v>98</v>
      </c>
      <c r="G129" s="10" t="str">
        <f t="shared" si="22"/>
        <v>48773.457</v>
      </c>
      <c r="H129" s="38">
        <f t="shared" si="23"/>
        <v>4817</v>
      </c>
      <c r="I129" s="47" t="s">
        <v>455</v>
      </c>
      <c r="J129" s="48" t="s">
        <v>456</v>
      </c>
      <c r="K129" s="47">
        <v>4817</v>
      </c>
      <c r="L129" s="47" t="s">
        <v>383</v>
      </c>
      <c r="M129" s="48" t="s">
        <v>234</v>
      </c>
      <c r="N129" s="48"/>
      <c r="O129" s="49" t="s">
        <v>450</v>
      </c>
      <c r="P129" s="49" t="s">
        <v>407</v>
      </c>
    </row>
    <row r="130" spans="1:16" ht="12.75" customHeight="1" thickBot="1" x14ac:dyDescent="0.25">
      <c r="A130" s="38" t="str">
        <f t="shared" si="18"/>
        <v> BRNO 31 </v>
      </c>
      <c r="B130" s="16" t="str">
        <f t="shared" si="19"/>
        <v>I</v>
      </c>
      <c r="C130" s="38">
        <f t="shared" si="20"/>
        <v>49060.552000000003</v>
      </c>
      <c r="D130" s="10" t="str">
        <f t="shared" si="21"/>
        <v>vis</v>
      </c>
      <c r="E130" s="46">
        <f>VLOOKUP(C130,Active!C$21:E$964,3,FALSE)</f>
        <v>4974.9955505291782</v>
      </c>
      <c r="F130" s="16" t="s">
        <v>98</v>
      </c>
      <c r="G130" s="10" t="str">
        <f t="shared" si="22"/>
        <v>49060.552</v>
      </c>
      <c r="H130" s="38">
        <f t="shared" si="23"/>
        <v>4975</v>
      </c>
      <c r="I130" s="47" t="s">
        <v>469</v>
      </c>
      <c r="J130" s="48" t="s">
        <v>470</v>
      </c>
      <c r="K130" s="47">
        <v>4975</v>
      </c>
      <c r="L130" s="47" t="s">
        <v>298</v>
      </c>
      <c r="M130" s="48" t="s">
        <v>234</v>
      </c>
      <c r="N130" s="48"/>
      <c r="O130" s="49" t="s">
        <v>441</v>
      </c>
      <c r="P130" s="49" t="s">
        <v>407</v>
      </c>
    </row>
    <row r="131" spans="1:16" ht="12.75" customHeight="1" thickBot="1" x14ac:dyDescent="0.25">
      <c r="A131" s="38" t="str">
        <f t="shared" si="18"/>
        <v> BRNO 31 </v>
      </c>
      <c r="B131" s="16" t="str">
        <f t="shared" si="19"/>
        <v>I</v>
      </c>
      <c r="C131" s="38">
        <f t="shared" si="20"/>
        <v>49569.385000000002</v>
      </c>
      <c r="D131" s="10" t="str">
        <f t="shared" si="21"/>
        <v>vis</v>
      </c>
      <c r="E131" s="46">
        <f>VLOOKUP(C131,Active!C$21:E$964,3,FALSE)</f>
        <v>5254.9989625192711</v>
      </c>
      <c r="F131" s="16" t="s">
        <v>98</v>
      </c>
      <c r="G131" s="10" t="str">
        <f t="shared" si="22"/>
        <v>49569.385</v>
      </c>
      <c r="H131" s="38">
        <f t="shared" si="23"/>
        <v>5255</v>
      </c>
      <c r="I131" s="47" t="s">
        <v>471</v>
      </c>
      <c r="J131" s="48" t="s">
        <v>472</v>
      </c>
      <c r="K131" s="47">
        <v>5255</v>
      </c>
      <c r="L131" s="47" t="s">
        <v>112</v>
      </c>
      <c r="M131" s="48" t="s">
        <v>234</v>
      </c>
      <c r="N131" s="48"/>
      <c r="O131" s="49" t="s">
        <v>473</v>
      </c>
      <c r="P131" s="49" t="s">
        <v>407</v>
      </c>
    </row>
    <row r="132" spans="1:16" ht="12.75" customHeight="1" thickBot="1" x14ac:dyDescent="0.25">
      <c r="A132" s="38" t="str">
        <f t="shared" si="18"/>
        <v> BRNO 31 </v>
      </c>
      <c r="B132" s="16" t="str">
        <f t="shared" si="19"/>
        <v>I</v>
      </c>
      <c r="C132" s="38">
        <f t="shared" si="20"/>
        <v>49569.385999999999</v>
      </c>
      <c r="D132" s="10" t="str">
        <f t="shared" si="21"/>
        <v>vis</v>
      </c>
      <c r="E132" s="46">
        <f>VLOOKUP(C132,Active!C$21:E$964,3,FALSE)</f>
        <v>5254.9995128047503</v>
      </c>
      <c r="F132" s="16" t="s">
        <v>98</v>
      </c>
      <c r="G132" s="10" t="str">
        <f t="shared" si="22"/>
        <v>49569.386</v>
      </c>
      <c r="H132" s="38">
        <f t="shared" si="23"/>
        <v>5255</v>
      </c>
      <c r="I132" s="47" t="s">
        <v>474</v>
      </c>
      <c r="J132" s="48" t="s">
        <v>475</v>
      </c>
      <c r="K132" s="47">
        <v>5255</v>
      </c>
      <c r="L132" s="47" t="s">
        <v>323</v>
      </c>
      <c r="M132" s="48" t="s">
        <v>234</v>
      </c>
      <c r="N132" s="48"/>
      <c r="O132" s="49" t="s">
        <v>476</v>
      </c>
      <c r="P132" s="49" t="s">
        <v>407</v>
      </c>
    </row>
    <row r="133" spans="1:16" ht="12.75" customHeight="1" thickBot="1" x14ac:dyDescent="0.25">
      <c r="A133" s="38" t="str">
        <f t="shared" si="18"/>
        <v> BRNO 31 </v>
      </c>
      <c r="B133" s="16" t="str">
        <f t="shared" si="19"/>
        <v>I</v>
      </c>
      <c r="C133" s="38">
        <f t="shared" si="20"/>
        <v>49569.391000000003</v>
      </c>
      <c r="D133" s="10" t="str">
        <f t="shared" si="21"/>
        <v>vis</v>
      </c>
      <c r="E133" s="46">
        <f>VLOOKUP(C133,Active!C$21:E$964,3,FALSE)</f>
        <v>5255.0022642321564</v>
      </c>
      <c r="F133" s="16" t="s">
        <v>98</v>
      </c>
      <c r="G133" s="10" t="str">
        <f t="shared" si="22"/>
        <v>49569.391</v>
      </c>
      <c r="H133" s="38">
        <f t="shared" si="23"/>
        <v>5255</v>
      </c>
      <c r="I133" s="47" t="s">
        <v>477</v>
      </c>
      <c r="J133" s="48" t="s">
        <v>478</v>
      </c>
      <c r="K133" s="47">
        <v>5255</v>
      </c>
      <c r="L133" s="47" t="s">
        <v>335</v>
      </c>
      <c r="M133" s="48" t="s">
        <v>234</v>
      </c>
      <c r="N133" s="48"/>
      <c r="O133" s="49" t="s">
        <v>479</v>
      </c>
      <c r="P133" s="49" t="s">
        <v>407</v>
      </c>
    </row>
    <row r="134" spans="1:16" ht="12.75" customHeight="1" thickBot="1" x14ac:dyDescent="0.25">
      <c r="A134" s="38" t="str">
        <f t="shared" si="18"/>
        <v> BRNO 31 </v>
      </c>
      <c r="B134" s="16" t="str">
        <f t="shared" si="19"/>
        <v>I</v>
      </c>
      <c r="C134" s="38">
        <f t="shared" si="20"/>
        <v>49569.392999999996</v>
      </c>
      <c r="D134" s="10" t="str">
        <f t="shared" si="21"/>
        <v>vis</v>
      </c>
      <c r="E134" s="46">
        <f>VLOOKUP(C134,Active!C$21:E$964,3,FALSE)</f>
        <v>5255.003364803114</v>
      </c>
      <c r="F134" s="16" t="s">
        <v>98</v>
      </c>
      <c r="G134" s="10" t="str">
        <f t="shared" si="22"/>
        <v>49569.393</v>
      </c>
      <c r="H134" s="38">
        <f t="shared" si="23"/>
        <v>5255</v>
      </c>
      <c r="I134" s="47" t="s">
        <v>480</v>
      </c>
      <c r="J134" s="48" t="s">
        <v>481</v>
      </c>
      <c r="K134" s="47">
        <v>5255</v>
      </c>
      <c r="L134" s="47" t="s">
        <v>265</v>
      </c>
      <c r="M134" s="48" t="s">
        <v>234</v>
      </c>
      <c r="N134" s="48"/>
      <c r="O134" s="49" t="s">
        <v>413</v>
      </c>
      <c r="P134" s="49" t="s">
        <v>407</v>
      </c>
    </row>
    <row r="135" spans="1:16" ht="12.75" customHeight="1" thickBot="1" x14ac:dyDescent="0.25">
      <c r="A135" s="38" t="str">
        <f t="shared" si="18"/>
        <v> BRNO 31 </v>
      </c>
      <c r="B135" s="16" t="str">
        <f t="shared" si="19"/>
        <v>I</v>
      </c>
      <c r="C135" s="38">
        <f t="shared" si="20"/>
        <v>49578.476999999999</v>
      </c>
      <c r="D135" s="10" t="str">
        <f t="shared" si="21"/>
        <v>vis</v>
      </c>
      <c r="E135" s="46">
        <f>VLOOKUP(C135,Active!C$21:E$964,3,FALSE)</f>
        <v>5260.0021581095989</v>
      </c>
      <c r="F135" s="16" t="s">
        <v>98</v>
      </c>
      <c r="G135" s="10" t="str">
        <f t="shared" si="22"/>
        <v>49578.477</v>
      </c>
      <c r="H135" s="38">
        <f t="shared" si="23"/>
        <v>5260</v>
      </c>
      <c r="I135" s="47" t="s">
        <v>495</v>
      </c>
      <c r="J135" s="48" t="s">
        <v>496</v>
      </c>
      <c r="K135" s="47">
        <v>5260</v>
      </c>
      <c r="L135" s="47" t="s">
        <v>335</v>
      </c>
      <c r="M135" s="48" t="s">
        <v>234</v>
      </c>
      <c r="N135" s="48"/>
      <c r="O135" s="49" t="s">
        <v>476</v>
      </c>
      <c r="P135" s="49" t="s">
        <v>407</v>
      </c>
    </row>
    <row r="136" spans="1:16" ht="12.75" customHeight="1" thickBot="1" x14ac:dyDescent="0.25">
      <c r="A136" s="38" t="str">
        <f t="shared" si="18"/>
        <v> BRNO 31 </v>
      </c>
      <c r="B136" s="16" t="str">
        <f t="shared" si="19"/>
        <v>I</v>
      </c>
      <c r="C136" s="38">
        <f t="shared" si="20"/>
        <v>49578.478000000003</v>
      </c>
      <c r="D136" s="10" t="str">
        <f t="shared" si="21"/>
        <v>vis</v>
      </c>
      <c r="E136" s="46">
        <f>VLOOKUP(C136,Active!C$21:E$964,3,FALSE)</f>
        <v>5260.0027083950818</v>
      </c>
      <c r="F136" s="16" t="s">
        <v>98</v>
      </c>
      <c r="G136" s="10" t="str">
        <f t="shared" si="22"/>
        <v>49578.478</v>
      </c>
      <c r="H136" s="38">
        <f t="shared" si="23"/>
        <v>5260</v>
      </c>
      <c r="I136" s="47" t="s">
        <v>497</v>
      </c>
      <c r="J136" s="48" t="s">
        <v>498</v>
      </c>
      <c r="K136" s="47">
        <v>5260</v>
      </c>
      <c r="L136" s="47" t="s">
        <v>499</v>
      </c>
      <c r="M136" s="48" t="s">
        <v>234</v>
      </c>
      <c r="N136" s="48"/>
      <c r="O136" s="49" t="s">
        <v>494</v>
      </c>
      <c r="P136" s="49" t="s">
        <v>407</v>
      </c>
    </row>
    <row r="137" spans="1:16" ht="12.75" customHeight="1" thickBot="1" x14ac:dyDescent="0.25">
      <c r="A137" s="38" t="str">
        <f t="shared" si="18"/>
        <v> AOEB 2 </v>
      </c>
      <c r="B137" s="16" t="str">
        <f t="shared" si="19"/>
        <v>I</v>
      </c>
      <c r="C137" s="38">
        <f t="shared" si="20"/>
        <v>49616.63</v>
      </c>
      <c r="D137" s="10" t="str">
        <f t="shared" si="21"/>
        <v>vis</v>
      </c>
      <c r="E137" s="46">
        <f>VLOOKUP(C137,Active!C$21:E$964,3,FALSE)</f>
        <v>5280.9972000539256</v>
      </c>
      <c r="F137" s="16" t="s">
        <v>98</v>
      </c>
      <c r="G137" s="10" t="str">
        <f t="shared" si="22"/>
        <v>49616.630</v>
      </c>
      <c r="H137" s="38">
        <f t="shared" si="23"/>
        <v>5281</v>
      </c>
      <c r="I137" s="47" t="s">
        <v>500</v>
      </c>
      <c r="J137" s="48" t="s">
        <v>501</v>
      </c>
      <c r="K137" s="47">
        <v>5281</v>
      </c>
      <c r="L137" s="47" t="s">
        <v>118</v>
      </c>
      <c r="M137" s="48" t="s">
        <v>234</v>
      </c>
      <c r="N137" s="48"/>
      <c r="O137" s="49" t="s">
        <v>250</v>
      </c>
      <c r="P137" s="49" t="s">
        <v>257</v>
      </c>
    </row>
    <row r="138" spans="1:16" ht="12.75" customHeight="1" thickBot="1" x14ac:dyDescent="0.25">
      <c r="A138" s="38" t="str">
        <f t="shared" si="18"/>
        <v>OEJV 0060 </v>
      </c>
      <c r="B138" s="16" t="str">
        <f t="shared" si="19"/>
        <v>I</v>
      </c>
      <c r="C138" s="38">
        <f t="shared" si="20"/>
        <v>49618.451999999997</v>
      </c>
      <c r="D138" s="10" t="str">
        <f t="shared" si="21"/>
        <v>vis</v>
      </c>
      <c r="E138" s="46">
        <f>VLOOKUP(C138,Active!C$21:E$964,3,FALSE)</f>
        <v>5281.9998201997223</v>
      </c>
      <c r="F138" s="16" t="s">
        <v>98</v>
      </c>
      <c r="G138" s="10" t="str">
        <f t="shared" si="22"/>
        <v>49618.452</v>
      </c>
      <c r="H138" s="38">
        <f t="shared" si="23"/>
        <v>5282</v>
      </c>
      <c r="I138" s="47" t="s">
        <v>502</v>
      </c>
      <c r="J138" s="48" t="s">
        <v>503</v>
      </c>
      <c r="K138" s="47">
        <v>5282</v>
      </c>
      <c r="L138" s="47" t="s">
        <v>136</v>
      </c>
      <c r="M138" s="48" t="s">
        <v>234</v>
      </c>
      <c r="N138" s="48"/>
      <c r="O138" s="49" t="s">
        <v>504</v>
      </c>
      <c r="P138" s="50" t="s">
        <v>505</v>
      </c>
    </row>
    <row r="139" spans="1:16" ht="12.75" customHeight="1" thickBot="1" x14ac:dyDescent="0.25">
      <c r="A139" s="38" t="str">
        <f t="shared" ref="A139:A170" si="24">P139</f>
        <v>OEJV 0060 </v>
      </c>
      <c r="B139" s="16" t="str">
        <f t="shared" ref="B139:B170" si="25">IF(H139=INT(H139),"I","II")</f>
        <v>I</v>
      </c>
      <c r="C139" s="38">
        <f t="shared" ref="C139:C170" si="26">1*G139</f>
        <v>49658.427000000003</v>
      </c>
      <c r="D139" s="10" t="str">
        <f t="shared" ref="D139:D170" si="27">VLOOKUP(F139,I$1:J$5,2,FALSE)</f>
        <v>vis</v>
      </c>
      <c r="E139" s="46">
        <f>VLOOKUP(C139,Active!C$21:E$964,3,FALSE)</f>
        <v>5303.9974822898494</v>
      </c>
      <c r="F139" s="16" t="s">
        <v>98</v>
      </c>
      <c r="G139" s="10" t="str">
        <f t="shared" ref="G139:G170" si="28">MID(I139,3,LEN(I139)-3)</f>
        <v>49658.427</v>
      </c>
      <c r="H139" s="38">
        <f t="shared" ref="H139:H170" si="29">1*K139</f>
        <v>5304</v>
      </c>
      <c r="I139" s="47" t="s">
        <v>506</v>
      </c>
      <c r="J139" s="48" t="s">
        <v>507</v>
      </c>
      <c r="K139" s="47">
        <v>5304</v>
      </c>
      <c r="L139" s="47" t="s">
        <v>118</v>
      </c>
      <c r="M139" s="48" t="s">
        <v>234</v>
      </c>
      <c r="N139" s="48"/>
      <c r="O139" s="49" t="s">
        <v>504</v>
      </c>
      <c r="P139" s="50" t="s">
        <v>505</v>
      </c>
    </row>
    <row r="140" spans="1:16" ht="12.75" customHeight="1" thickBot="1" x14ac:dyDescent="0.25">
      <c r="A140" s="38" t="str">
        <f t="shared" si="24"/>
        <v> BRNO 31 </v>
      </c>
      <c r="B140" s="16" t="str">
        <f t="shared" si="25"/>
        <v>I</v>
      </c>
      <c r="C140" s="38">
        <f t="shared" si="26"/>
        <v>49658.430999999997</v>
      </c>
      <c r="D140" s="10" t="str">
        <f t="shared" si="27"/>
        <v>vis</v>
      </c>
      <c r="E140" s="46">
        <f>VLOOKUP(C140,Active!C$21:E$964,3,FALSE)</f>
        <v>5303.9996834317681</v>
      </c>
      <c r="F140" s="16" t="s">
        <v>98</v>
      </c>
      <c r="G140" s="10" t="str">
        <f t="shared" si="28"/>
        <v>49658.431</v>
      </c>
      <c r="H140" s="38">
        <f t="shared" si="29"/>
        <v>5304</v>
      </c>
      <c r="I140" s="47" t="s">
        <v>508</v>
      </c>
      <c r="J140" s="48" t="s">
        <v>509</v>
      </c>
      <c r="K140" s="47">
        <v>5304</v>
      </c>
      <c r="L140" s="47" t="s">
        <v>323</v>
      </c>
      <c r="M140" s="48" t="s">
        <v>234</v>
      </c>
      <c r="N140" s="48"/>
      <c r="O140" s="49" t="s">
        <v>510</v>
      </c>
      <c r="P140" s="49" t="s">
        <v>407</v>
      </c>
    </row>
    <row r="141" spans="1:16" ht="12.75" customHeight="1" thickBot="1" x14ac:dyDescent="0.25">
      <c r="A141" s="38" t="str">
        <f t="shared" si="24"/>
        <v> BRNO 31 </v>
      </c>
      <c r="B141" s="16" t="str">
        <f t="shared" si="25"/>
        <v>I</v>
      </c>
      <c r="C141" s="38">
        <f t="shared" si="26"/>
        <v>49660.248</v>
      </c>
      <c r="D141" s="10" t="str">
        <f t="shared" si="27"/>
        <v>vis</v>
      </c>
      <c r="E141" s="46">
        <f>VLOOKUP(C141,Active!C$21:E$964,3,FALSE)</f>
        <v>5304.9995521501623</v>
      </c>
      <c r="F141" s="16" t="s">
        <v>98</v>
      </c>
      <c r="G141" s="10" t="str">
        <f t="shared" si="28"/>
        <v>49660.248</v>
      </c>
      <c r="H141" s="38">
        <f t="shared" si="29"/>
        <v>5305</v>
      </c>
      <c r="I141" s="47" t="s">
        <v>511</v>
      </c>
      <c r="J141" s="48" t="s">
        <v>512</v>
      </c>
      <c r="K141" s="47">
        <v>5305</v>
      </c>
      <c r="L141" s="47" t="s">
        <v>323</v>
      </c>
      <c r="M141" s="48" t="s">
        <v>234</v>
      </c>
      <c r="N141" s="48"/>
      <c r="O141" s="49" t="s">
        <v>510</v>
      </c>
      <c r="P141" s="49" t="s">
        <v>407</v>
      </c>
    </row>
    <row r="142" spans="1:16" ht="12.75" customHeight="1" thickBot="1" x14ac:dyDescent="0.25">
      <c r="A142" s="38" t="str">
        <f t="shared" si="24"/>
        <v> BBS 113 </v>
      </c>
      <c r="B142" s="16" t="str">
        <f t="shared" si="25"/>
        <v>I</v>
      </c>
      <c r="C142" s="38">
        <f t="shared" si="26"/>
        <v>49807.44</v>
      </c>
      <c r="D142" s="10" t="str">
        <f t="shared" si="27"/>
        <v>vis</v>
      </c>
      <c r="E142" s="46">
        <f>VLOOKUP(C142,Active!C$21:E$964,3,FALSE)</f>
        <v>5385.9971726221975</v>
      </c>
      <c r="F142" s="16" t="s">
        <v>98</v>
      </c>
      <c r="G142" s="10" t="str">
        <f t="shared" si="28"/>
        <v>49807.440</v>
      </c>
      <c r="H142" s="38">
        <f t="shared" si="29"/>
        <v>5386</v>
      </c>
      <c r="I142" s="47" t="s">
        <v>513</v>
      </c>
      <c r="J142" s="48" t="s">
        <v>514</v>
      </c>
      <c r="K142" s="47">
        <v>5386</v>
      </c>
      <c r="L142" s="47" t="s">
        <v>118</v>
      </c>
      <c r="M142" s="48" t="s">
        <v>234</v>
      </c>
      <c r="N142" s="48"/>
      <c r="O142" s="49" t="s">
        <v>515</v>
      </c>
      <c r="P142" s="49" t="s">
        <v>516</v>
      </c>
    </row>
    <row r="143" spans="1:16" ht="12.75" customHeight="1" thickBot="1" x14ac:dyDescent="0.25">
      <c r="A143" s="38" t="str">
        <f t="shared" si="24"/>
        <v>OEJV 0060 </v>
      </c>
      <c r="B143" s="16" t="str">
        <f t="shared" si="25"/>
        <v>I</v>
      </c>
      <c r="C143" s="38">
        <f t="shared" si="26"/>
        <v>49896.485999999997</v>
      </c>
      <c r="D143" s="10" t="str">
        <f t="shared" si="27"/>
        <v>vis</v>
      </c>
      <c r="E143" s="46">
        <f>VLOOKUP(C143,Active!C$21:E$964,3,FALSE)</f>
        <v>5434.9978935346944</v>
      </c>
      <c r="F143" s="16" t="s">
        <v>98</v>
      </c>
      <c r="G143" s="10" t="str">
        <f t="shared" si="28"/>
        <v>49896.486</v>
      </c>
      <c r="H143" s="38">
        <f t="shared" si="29"/>
        <v>5435</v>
      </c>
      <c r="I143" s="47" t="s">
        <v>517</v>
      </c>
      <c r="J143" s="48" t="s">
        <v>518</v>
      </c>
      <c r="K143" s="47">
        <v>5435</v>
      </c>
      <c r="L143" s="47" t="s">
        <v>159</v>
      </c>
      <c r="M143" s="48" t="s">
        <v>234</v>
      </c>
      <c r="N143" s="48"/>
      <c r="O143" s="49" t="s">
        <v>504</v>
      </c>
      <c r="P143" s="50" t="s">
        <v>505</v>
      </c>
    </row>
    <row r="144" spans="1:16" ht="12.75" customHeight="1" thickBot="1" x14ac:dyDescent="0.25">
      <c r="A144" s="38" t="str">
        <f t="shared" si="24"/>
        <v> BRNO 32 </v>
      </c>
      <c r="B144" s="16" t="str">
        <f t="shared" si="25"/>
        <v>I</v>
      </c>
      <c r="C144" s="38">
        <f t="shared" si="26"/>
        <v>49907.396800000002</v>
      </c>
      <c r="D144" s="10" t="str">
        <f t="shared" si="27"/>
        <v>vis</v>
      </c>
      <c r="E144" s="46">
        <f>VLOOKUP(C144,Active!C$21:E$964,3,FALSE)</f>
        <v>5441.0019483572842</v>
      </c>
      <c r="F144" s="16" t="s">
        <v>98</v>
      </c>
      <c r="G144" s="10" t="str">
        <f t="shared" si="28"/>
        <v>49907.3968</v>
      </c>
      <c r="H144" s="38">
        <f t="shared" si="29"/>
        <v>5441</v>
      </c>
      <c r="I144" s="47" t="s">
        <v>519</v>
      </c>
      <c r="J144" s="48" t="s">
        <v>520</v>
      </c>
      <c r="K144" s="47">
        <v>5441</v>
      </c>
      <c r="L144" s="47" t="s">
        <v>521</v>
      </c>
      <c r="M144" s="48" t="s">
        <v>234</v>
      </c>
      <c r="N144" s="48"/>
      <c r="O144" s="49" t="s">
        <v>494</v>
      </c>
      <c r="P144" s="49" t="s">
        <v>522</v>
      </c>
    </row>
    <row r="145" spans="1:16" ht="12.75" customHeight="1" thickBot="1" x14ac:dyDescent="0.25">
      <c r="A145" s="38" t="str">
        <f t="shared" si="24"/>
        <v> BRNO 32 </v>
      </c>
      <c r="B145" s="16" t="str">
        <f t="shared" si="25"/>
        <v>I</v>
      </c>
      <c r="C145" s="38">
        <f t="shared" si="26"/>
        <v>49936.447</v>
      </c>
      <c r="D145" s="10" t="str">
        <f t="shared" si="27"/>
        <v>vis</v>
      </c>
      <c r="E145" s="46">
        <f>VLOOKUP(C145,Active!C$21:E$964,3,FALSE)</f>
        <v>5456.9878516280905</v>
      </c>
      <c r="F145" s="16" t="s">
        <v>98</v>
      </c>
      <c r="G145" s="10" t="str">
        <f t="shared" si="28"/>
        <v>49936.4470</v>
      </c>
      <c r="H145" s="38">
        <f t="shared" si="29"/>
        <v>5457</v>
      </c>
      <c r="I145" s="47" t="s">
        <v>523</v>
      </c>
      <c r="J145" s="48" t="s">
        <v>524</v>
      </c>
      <c r="K145" s="47">
        <v>5457</v>
      </c>
      <c r="L145" s="47" t="s">
        <v>525</v>
      </c>
      <c r="M145" s="48" t="s">
        <v>234</v>
      </c>
      <c r="N145" s="48"/>
      <c r="O145" s="49" t="s">
        <v>526</v>
      </c>
      <c r="P145" s="49" t="s">
        <v>522</v>
      </c>
    </row>
    <row r="146" spans="1:16" ht="12.75" customHeight="1" thickBot="1" x14ac:dyDescent="0.25">
      <c r="A146" s="38" t="str">
        <f t="shared" si="24"/>
        <v> BRNO 32 </v>
      </c>
      <c r="B146" s="16" t="str">
        <f t="shared" si="25"/>
        <v>I</v>
      </c>
      <c r="C146" s="38">
        <f t="shared" si="26"/>
        <v>50194.506600000001</v>
      </c>
      <c r="D146" s="10" t="str">
        <f t="shared" si="27"/>
        <v>vis</v>
      </c>
      <c r="E146" s="46">
        <f>VLOOKUP(C146,Active!C$21:E$964,3,FALSE)</f>
        <v>5598.9943026577976</v>
      </c>
      <c r="F146" s="16" t="s">
        <v>98</v>
      </c>
      <c r="G146" s="10" t="str">
        <f t="shared" si="28"/>
        <v>50194.5066</v>
      </c>
      <c r="H146" s="38">
        <f t="shared" si="29"/>
        <v>5599</v>
      </c>
      <c r="I146" s="47" t="s">
        <v>527</v>
      </c>
      <c r="J146" s="48" t="s">
        <v>528</v>
      </c>
      <c r="K146" s="47">
        <v>5599</v>
      </c>
      <c r="L146" s="47" t="s">
        <v>529</v>
      </c>
      <c r="M146" s="48" t="s">
        <v>234</v>
      </c>
      <c r="N146" s="48"/>
      <c r="O146" s="49" t="s">
        <v>494</v>
      </c>
      <c r="P146" s="49" t="s">
        <v>522</v>
      </c>
    </row>
    <row r="147" spans="1:16" ht="12.75" customHeight="1" thickBot="1" x14ac:dyDescent="0.25">
      <c r="A147" s="38" t="str">
        <f t="shared" si="24"/>
        <v> BRNO 32 </v>
      </c>
      <c r="B147" s="16" t="str">
        <f t="shared" si="25"/>
        <v>I</v>
      </c>
      <c r="C147" s="38">
        <f t="shared" si="26"/>
        <v>50194.5101</v>
      </c>
      <c r="D147" s="10" t="str">
        <f t="shared" si="27"/>
        <v>vis</v>
      </c>
      <c r="E147" s="46">
        <f>VLOOKUP(C147,Active!C$21:E$964,3,FALSE)</f>
        <v>5598.9962286569789</v>
      </c>
      <c r="F147" s="16" t="s">
        <v>98</v>
      </c>
      <c r="G147" s="10" t="str">
        <f t="shared" si="28"/>
        <v>50194.5101</v>
      </c>
      <c r="H147" s="38">
        <f t="shared" si="29"/>
        <v>5599</v>
      </c>
      <c r="I147" s="47" t="s">
        <v>530</v>
      </c>
      <c r="J147" s="48" t="s">
        <v>531</v>
      </c>
      <c r="K147" s="47">
        <v>5599</v>
      </c>
      <c r="L147" s="47" t="s">
        <v>532</v>
      </c>
      <c r="M147" s="48" t="s">
        <v>234</v>
      </c>
      <c r="N147" s="48"/>
      <c r="O147" s="49" t="s">
        <v>476</v>
      </c>
      <c r="P147" s="49" t="s">
        <v>522</v>
      </c>
    </row>
    <row r="148" spans="1:16" ht="12.75" customHeight="1" thickBot="1" x14ac:dyDescent="0.25">
      <c r="A148" s="38" t="str">
        <f t="shared" si="24"/>
        <v> BRNO 32 </v>
      </c>
      <c r="B148" s="16" t="str">
        <f t="shared" si="25"/>
        <v>I</v>
      </c>
      <c r="C148" s="38">
        <f t="shared" si="26"/>
        <v>50194.511500000001</v>
      </c>
      <c r="D148" s="10" t="str">
        <f t="shared" si="27"/>
        <v>vis</v>
      </c>
      <c r="E148" s="46">
        <f>VLOOKUP(C148,Active!C$21:E$964,3,FALSE)</f>
        <v>5598.9969990566524</v>
      </c>
      <c r="F148" s="16" t="s">
        <v>98</v>
      </c>
      <c r="G148" s="10" t="str">
        <f t="shared" si="28"/>
        <v>50194.5115</v>
      </c>
      <c r="H148" s="38">
        <f t="shared" si="29"/>
        <v>5599</v>
      </c>
      <c r="I148" s="47" t="s">
        <v>533</v>
      </c>
      <c r="J148" s="48" t="s">
        <v>534</v>
      </c>
      <c r="K148" s="47">
        <v>5599</v>
      </c>
      <c r="L148" s="47" t="s">
        <v>535</v>
      </c>
      <c r="M148" s="48" t="s">
        <v>234</v>
      </c>
      <c r="N148" s="48"/>
      <c r="O148" s="49" t="s">
        <v>444</v>
      </c>
      <c r="P148" s="49" t="s">
        <v>522</v>
      </c>
    </row>
    <row r="149" spans="1:16" ht="12.75" customHeight="1" thickBot="1" x14ac:dyDescent="0.25">
      <c r="A149" s="38" t="str">
        <f t="shared" si="24"/>
        <v> BRNO 32 </v>
      </c>
      <c r="B149" s="16" t="str">
        <f t="shared" si="25"/>
        <v>I</v>
      </c>
      <c r="C149" s="38">
        <f t="shared" si="26"/>
        <v>50194.511500000001</v>
      </c>
      <c r="D149" s="10" t="str">
        <f t="shared" si="27"/>
        <v>vis</v>
      </c>
      <c r="E149" s="46">
        <f>VLOOKUP(C149,Active!C$21:E$964,3,FALSE)</f>
        <v>5598.9969990566524</v>
      </c>
      <c r="F149" s="16" t="s">
        <v>98</v>
      </c>
      <c r="G149" s="10" t="str">
        <f t="shared" si="28"/>
        <v>50194.5115</v>
      </c>
      <c r="H149" s="38">
        <f t="shared" si="29"/>
        <v>5599</v>
      </c>
      <c r="I149" s="47" t="s">
        <v>533</v>
      </c>
      <c r="J149" s="48" t="s">
        <v>534</v>
      </c>
      <c r="K149" s="47">
        <v>5599</v>
      </c>
      <c r="L149" s="47" t="s">
        <v>535</v>
      </c>
      <c r="M149" s="48" t="s">
        <v>234</v>
      </c>
      <c r="N149" s="48"/>
      <c r="O149" s="49" t="s">
        <v>536</v>
      </c>
      <c r="P149" s="49" t="s">
        <v>522</v>
      </c>
    </row>
    <row r="150" spans="1:16" ht="12.75" customHeight="1" thickBot="1" x14ac:dyDescent="0.25">
      <c r="A150" s="38" t="str">
        <f t="shared" si="24"/>
        <v> BRNO 32 </v>
      </c>
      <c r="B150" s="16" t="str">
        <f t="shared" si="25"/>
        <v>I</v>
      </c>
      <c r="C150" s="38">
        <f t="shared" si="26"/>
        <v>50194.518400000001</v>
      </c>
      <c r="D150" s="10" t="str">
        <f t="shared" si="27"/>
        <v>vis</v>
      </c>
      <c r="E150" s="46">
        <f>VLOOKUP(C150,Active!C$21:E$964,3,FALSE)</f>
        <v>5599.0007960264693</v>
      </c>
      <c r="F150" s="16" t="s">
        <v>98</v>
      </c>
      <c r="G150" s="10" t="str">
        <f t="shared" si="28"/>
        <v>50194.5184</v>
      </c>
      <c r="H150" s="38">
        <f t="shared" si="29"/>
        <v>5599</v>
      </c>
      <c r="I150" s="47" t="s">
        <v>537</v>
      </c>
      <c r="J150" s="48" t="s">
        <v>538</v>
      </c>
      <c r="K150" s="47">
        <v>5599</v>
      </c>
      <c r="L150" s="47" t="s">
        <v>539</v>
      </c>
      <c r="M150" s="48" t="s">
        <v>234</v>
      </c>
      <c r="N150" s="48"/>
      <c r="O150" s="49" t="s">
        <v>540</v>
      </c>
      <c r="P150" s="49" t="s">
        <v>522</v>
      </c>
    </row>
    <row r="151" spans="1:16" ht="12.75" customHeight="1" thickBot="1" x14ac:dyDescent="0.25">
      <c r="A151" s="38" t="str">
        <f t="shared" si="24"/>
        <v> BRNO 32 </v>
      </c>
      <c r="B151" s="16" t="str">
        <f t="shared" si="25"/>
        <v>I</v>
      </c>
      <c r="C151" s="38">
        <f t="shared" si="26"/>
        <v>50194.518400000001</v>
      </c>
      <c r="D151" s="10" t="str">
        <f t="shared" si="27"/>
        <v>vis</v>
      </c>
      <c r="E151" s="46">
        <f>VLOOKUP(C151,Active!C$21:E$964,3,FALSE)</f>
        <v>5599.0007960264693</v>
      </c>
      <c r="F151" s="16" t="s">
        <v>98</v>
      </c>
      <c r="G151" s="10" t="str">
        <f t="shared" si="28"/>
        <v>50194.5184</v>
      </c>
      <c r="H151" s="38">
        <f t="shared" si="29"/>
        <v>5599</v>
      </c>
      <c r="I151" s="47" t="s">
        <v>537</v>
      </c>
      <c r="J151" s="48" t="s">
        <v>538</v>
      </c>
      <c r="K151" s="47">
        <v>5599</v>
      </c>
      <c r="L151" s="47" t="s">
        <v>539</v>
      </c>
      <c r="M151" s="48" t="s">
        <v>234</v>
      </c>
      <c r="N151" s="48"/>
      <c r="O151" s="49" t="s">
        <v>541</v>
      </c>
      <c r="P151" s="49" t="s">
        <v>522</v>
      </c>
    </row>
    <row r="152" spans="1:16" ht="12.75" customHeight="1" thickBot="1" x14ac:dyDescent="0.25">
      <c r="A152" s="38" t="str">
        <f t="shared" si="24"/>
        <v> BRNO 32 </v>
      </c>
      <c r="B152" s="16" t="str">
        <f t="shared" si="25"/>
        <v>I</v>
      </c>
      <c r="C152" s="38">
        <f t="shared" si="26"/>
        <v>50314.426899999999</v>
      </c>
      <c r="D152" s="10" t="str">
        <f t="shared" si="27"/>
        <v>vis</v>
      </c>
      <c r="E152" s="46">
        <f>VLOOKUP(C152,Active!C$21:E$964,3,FALSE)</f>
        <v>5664.9847025864092</v>
      </c>
      <c r="F152" s="16" t="s">
        <v>98</v>
      </c>
      <c r="G152" s="10" t="str">
        <f t="shared" si="28"/>
        <v>50314.4269</v>
      </c>
      <c r="H152" s="38">
        <f t="shared" si="29"/>
        <v>5665</v>
      </c>
      <c r="I152" s="47" t="s">
        <v>542</v>
      </c>
      <c r="J152" s="48" t="s">
        <v>543</v>
      </c>
      <c r="K152" s="47">
        <v>5665</v>
      </c>
      <c r="L152" s="47" t="s">
        <v>544</v>
      </c>
      <c r="M152" s="48" t="s">
        <v>234</v>
      </c>
      <c r="N152" s="48"/>
      <c r="O152" s="49" t="s">
        <v>494</v>
      </c>
      <c r="P152" s="49" t="s">
        <v>522</v>
      </c>
    </row>
    <row r="153" spans="1:16" ht="12.75" customHeight="1" thickBot="1" x14ac:dyDescent="0.25">
      <c r="A153" s="38" t="str">
        <f t="shared" si="24"/>
        <v> BRNO 32 </v>
      </c>
      <c r="B153" s="16" t="str">
        <f t="shared" si="25"/>
        <v>I</v>
      </c>
      <c r="C153" s="38">
        <f t="shared" si="26"/>
        <v>50325.357400000001</v>
      </c>
      <c r="D153" s="10" t="str">
        <f t="shared" si="27"/>
        <v>vis</v>
      </c>
      <c r="E153" s="46">
        <f>VLOOKUP(C153,Active!C$21:E$964,3,FALSE)</f>
        <v>5670.9995980329668</v>
      </c>
      <c r="F153" s="16" t="s">
        <v>98</v>
      </c>
      <c r="G153" s="10" t="str">
        <f t="shared" si="28"/>
        <v>50325.3574</v>
      </c>
      <c r="H153" s="38">
        <f t="shared" si="29"/>
        <v>5671</v>
      </c>
      <c r="I153" s="47" t="s">
        <v>545</v>
      </c>
      <c r="J153" s="48" t="s">
        <v>546</v>
      </c>
      <c r="K153" s="47">
        <v>5671</v>
      </c>
      <c r="L153" s="47" t="s">
        <v>547</v>
      </c>
      <c r="M153" s="48" t="s">
        <v>234</v>
      </c>
      <c r="N153" s="48"/>
      <c r="O153" s="49" t="s">
        <v>536</v>
      </c>
      <c r="P153" s="49" t="s">
        <v>522</v>
      </c>
    </row>
    <row r="154" spans="1:16" ht="12.75" customHeight="1" thickBot="1" x14ac:dyDescent="0.25">
      <c r="A154" s="38" t="str">
        <f t="shared" si="24"/>
        <v> BBS 113 </v>
      </c>
      <c r="B154" s="16" t="str">
        <f t="shared" si="25"/>
        <v>I</v>
      </c>
      <c r="C154" s="38">
        <f t="shared" si="26"/>
        <v>50325.358999999997</v>
      </c>
      <c r="D154" s="10" t="str">
        <f t="shared" si="27"/>
        <v>vis</v>
      </c>
      <c r="E154" s="46">
        <f>VLOOKUP(C154,Active!C$21:E$964,3,FALSE)</f>
        <v>5671.0004784897337</v>
      </c>
      <c r="F154" s="16" t="s">
        <v>98</v>
      </c>
      <c r="G154" s="10" t="str">
        <f t="shared" si="28"/>
        <v>50325.359</v>
      </c>
      <c r="H154" s="38">
        <f t="shared" si="29"/>
        <v>5671</v>
      </c>
      <c r="I154" s="47" t="s">
        <v>548</v>
      </c>
      <c r="J154" s="48" t="s">
        <v>549</v>
      </c>
      <c r="K154" s="47">
        <v>5671</v>
      </c>
      <c r="L154" s="47" t="s">
        <v>274</v>
      </c>
      <c r="M154" s="48" t="s">
        <v>234</v>
      </c>
      <c r="N154" s="48"/>
      <c r="O154" s="49" t="s">
        <v>413</v>
      </c>
      <c r="P154" s="49" t="s">
        <v>516</v>
      </c>
    </row>
    <row r="155" spans="1:16" ht="12.75" customHeight="1" thickBot="1" x14ac:dyDescent="0.25">
      <c r="A155" s="38" t="str">
        <f t="shared" si="24"/>
        <v> BRNO 32 </v>
      </c>
      <c r="B155" s="16" t="str">
        <f t="shared" si="25"/>
        <v>I</v>
      </c>
      <c r="C155" s="38">
        <f t="shared" si="26"/>
        <v>50672.448400000001</v>
      </c>
      <c r="D155" s="10" t="str">
        <f t="shared" si="27"/>
        <v>vis</v>
      </c>
      <c r="E155" s="46">
        <f>VLOOKUP(C155,Active!C$21:E$964,3,FALSE)</f>
        <v>5861.9987358071558</v>
      </c>
      <c r="F155" s="16" t="s">
        <v>98</v>
      </c>
      <c r="G155" s="10" t="str">
        <f t="shared" si="28"/>
        <v>50672.4484</v>
      </c>
      <c r="H155" s="38">
        <f t="shared" si="29"/>
        <v>5862</v>
      </c>
      <c r="I155" s="47" t="s">
        <v>555</v>
      </c>
      <c r="J155" s="48" t="s">
        <v>556</v>
      </c>
      <c r="K155" s="47">
        <v>5862</v>
      </c>
      <c r="L155" s="47" t="s">
        <v>368</v>
      </c>
      <c r="M155" s="48" t="s">
        <v>234</v>
      </c>
      <c r="N155" s="48"/>
      <c r="O155" s="49" t="s">
        <v>557</v>
      </c>
      <c r="P155" s="49" t="s">
        <v>522</v>
      </c>
    </row>
    <row r="156" spans="1:16" ht="12.75" customHeight="1" thickBot="1" x14ac:dyDescent="0.25">
      <c r="A156" s="38" t="str">
        <f t="shared" si="24"/>
        <v> BRNO 32 </v>
      </c>
      <c r="B156" s="16" t="str">
        <f t="shared" si="25"/>
        <v>I</v>
      </c>
      <c r="C156" s="38">
        <f t="shared" si="26"/>
        <v>50672.459499999997</v>
      </c>
      <c r="D156" s="10" t="str">
        <f t="shared" si="27"/>
        <v>vis</v>
      </c>
      <c r="E156" s="46">
        <f>VLOOKUP(C156,Active!C$21:E$964,3,FALSE)</f>
        <v>5862.0048439759894</v>
      </c>
      <c r="F156" s="16" t="s">
        <v>98</v>
      </c>
      <c r="G156" s="10" t="str">
        <f t="shared" si="28"/>
        <v>50672.4595</v>
      </c>
      <c r="H156" s="38">
        <f t="shared" si="29"/>
        <v>5862</v>
      </c>
      <c r="I156" s="47" t="s">
        <v>558</v>
      </c>
      <c r="J156" s="48" t="s">
        <v>559</v>
      </c>
      <c r="K156" s="47">
        <v>5862</v>
      </c>
      <c r="L156" s="47" t="s">
        <v>560</v>
      </c>
      <c r="M156" s="48" t="s">
        <v>234</v>
      </c>
      <c r="N156" s="48"/>
      <c r="O156" s="49" t="s">
        <v>536</v>
      </c>
      <c r="P156" s="49" t="s">
        <v>522</v>
      </c>
    </row>
    <row r="157" spans="1:16" ht="12.75" customHeight="1" thickBot="1" x14ac:dyDescent="0.25">
      <c r="A157" s="38" t="str">
        <f t="shared" si="24"/>
        <v> BRNO 32 </v>
      </c>
      <c r="B157" s="16" t="str">
        <f t="shared" si="25"/>
        <v>I</v>
      </c>
      <c r="C157" s="38">
        <f t="shared" si="26"/>
        <v>50712.436999999998</v>
      </c>
      <c r="D157" s="10" t="str">
        <f t="shared" si="27"/>
        <v>vis</v>
      </c>
      <c r="E157" s="46">
        <f>VLOOKUP(C157,Active!C$21:E$964,3,FALSE)</f>
        <v>5884.0038817798149</v>
      </c>
      <c r="F157" s="16" t="s">
        <v>98</v>
      </c>
      <c r="G157" s="10" t="str">
        <f t="shared" si="28"/>
        <v>50712.4370</v>
      </c>
      <c r="H157" s="38">
        <f t="shared" si="29"/>
        <v>5884</v>
      </c>
      <c r="I157" s="47" t="s">
        <v>561</v>
      </c>
      <c r="J157" s="48" t="s">
        <v>562</v>
      </c>
      <c r="K157" s="47">
        <v>5884</v>
      </c>
      <c r="L157" s="47" t="s">
        <v>563</v>
      </c>
      <c r="M157" s="48" t="s">
        <v>234</v>
      </c>
      <c r="N157" s="48"/>
      <c r="O157" s="49" t="s">
        <v>541</v>
      </c>
      <c r="P157" s="49" t="s">
        <v>522</v>
      </c>
    </row>
    <row r="158" spans="1:16" ht="12.75" customHeight="1" thickBot="1" x14ac:dyDescent="0.25">
      <c r="A158" s="38" t="str">
        <f t="shared" si="24"/>
        <v> BRNO 32 </v>
      </c>
      <c r="B158" s="16" t="str">
        <f t="shared" si="25"/>
        <v>I</v>
      </c>
      <c r="C158" s="38">
        <f t="shared" si="26"/>
        <v>51041.360200000003</v>
      </c>
      <c r="D158" s="10" t="str">
        <f t="shared" si="27"/>
        <v>vis</v>
      </c>
      <c r="E158" s="46">
        <f>VLOOKUP(C158,Active!C$21:E$964,3,FALSE)</f>
        <v>6065.0055429981358</v>
      </c>
      <c r="F158" s="16" t="s">
        <v>98</v>
      </c>
      <c r="G158" s="10" t="str">
        <f t="shared" si="28"/>
        <v>51041.3602</v>
      </c>
      <c r="H158" s="38">
        <f t="shared" si="29"/>
        <v>6065</v>
      </c>
      <c r="I158" s="47" t="s">
        <v>568</v>
      </c>
      <c r="J158" s="48" t="s">
        <v>569</v>
      </c>
      <c r="K158" s="47">
        <v>6065</v>
      </c>
      <c r="L158" s="47" t="s">
        <v>570</v>
      </c>
      <c r="M158" s="48" t="s">
        <v>234</v>
      </c>
      <c r="N158" s="48"/>
      <c r="O158" s="49" t="s">
        <v>571</v>
      </c>
      <c r="P158" s="49" t="s">
        <v>522</v>
      </c>
    </row>
    <row r="159" spans="1:16" ht="12.75" customHeight="1" thickBot="1" x14ac:dyDescent="0.25">
      <c r="A159" s="38" t="str">
        <f t="shared" si="24"/>
        <v> BRNO 32 </v>
      </c>
      <c r="B159" s="16" t="str">
        <f t="shared" si="25"/>
        <v>I</v>
      </c>
      <c r="C159" s="38">
        <f t="shared" si="26"/>
        <v>51041.366399999999</v>
      </c>
      <c r="D159" s="10" t="str">
        <f t="shared" si="27"/>
        <v>vis</v>
      </c>
      <c r="E159" s="46">
        <f>VLOOKUP(C159,Active!C$21:E$964,3,FALSE)</f>
        <v>6065.0089547681137</v>
      </c>
      <c r="F159" s="16" t="s">
        <v>98</v>
      </c>
      <c r="G159" s="10" t="str">
        <f t="shared" si="28"/>
        <v>51041.3664</v>
      </c>
      <c r="H159" s="38">
        <f t="shared" si="29"/>
        <v>6065</v>
      </c>
      <c r="I159" s="47" t="s">
        <v>572</v>
      </c>
      <c r="J159" s="48" t="s">
        <v>573</v>
      </c>
      <c r="K159" s="47">
        <v>6065</v>
      </c>
      <c r="L159" s="47" t="s">
        <v>574</v>
      </c>
      <c r="M159" s="48" t="s">
        <v>234</v>
      </c>
      <c r="N159" s="48"/>
      <c r="O159" s="49" t="s">
        <v>494</v>
      </c>
      <c r="P159" s="49" t="s">
        <v>522</v>
      </c>
    </row>
    <row r="160" spans="1:16" ht="12.75" customHeight="1" thickBot="1" x14ac:dyDescent="0.25">
      <c r="A160" s="38" t="str">
        <f t="shared" si="24"/>
        <v> BRNO 32 </v>
      </c>
      <c r="B160" s="16" t="str">
        <f t="shared" si="25"/>
        <v>I</v>
      </c>
      <c r="C160" s="38">
        <f t="shared" si="26"/>
        <v>51081.3321</v>
      </c>
      <c r="D160" s="10" t="str">
        <f t="shared" si="27"/>
        <v>vis</v>
      </c>
      <c r="E160" s="46">
        <f>VLOOKUP(C160,Active!C$21:E$964,3,FALSE)</f>
        <v>6087.0014992032675</v>
      </c>
      <c r="F160" s="16" t="s">
        <v>98</v>
      </c>
      <c r="G160" s="10" t="str">
        <f t="shared" si="28"/>
        <v>51081.3321</v>
      </c>
      <c r="H160" s="38">
        <f t="shared" si="29"/>
        <v>6087</v>
      </c>
      <c r="I160" s="47" t="s">
        <v>575</v>
      </c>
      <c r="J160" s="48" t="s">
        <v>576</v>
      </c>
      <c r="K160" s="47">
        <v>6087</v>
      </c>
      <c r="L160" s="47" t="s">
        <v>577</v>
      </c>
      <c r="M160" s="48" t="s">
        <v>234</v>
      </c>
      <c r="N160" s="48"/>
      <c r="O160" s="49" t="s">
        <v>571</v>
      </c>
      <c r="P160" s="49" t="s">
        <v>522</v>
      </c>
    </row>
    <row r="161" spans="1:16" ht="12.75" customHeight="1" thickBot="1" x14ac:dyDescent="0.25">
      <c r="A161" s="38" t="str">
        <f t="shared" si="24"/>
        <v>IBVS 5592 </v>
      </c>
      <c r="B161" s="16" t="str">
        <f t="shared" si="25"/>
        <v>I</v>
      </c>
      <c r="C161" s="38">
        <f t="shared" si="26"/>
        <v>52913.102599999998</v>
      </c>
      <c r="D161" s="10" t="str">
        <f t="shared" si="27"/>
        <v>vis</v>
      </c>
      <c r="E161" s="46">
        <f>VLOOKUP(C161,Active!C$21:E$964,3,FALSE)</f>
        <v>7094.9982092885039</v>
      </c>
      <c r="F161" s="16" t="s">
        <v>98</v>
      </c>
      <c r="G161" s="10" t="str">
        <f t="shared" si="28"/>
        <v>52913.1026</v>
      </c>
      <c r="H161" s="38">
        <f t="shared" si="29"/>
        <v>7095</v>
      </c>
      <c r="I161" s="47" t="s">
        <v>599</v>
      </c>
      <c r="J161" s="48" t="s">
        <v>600</v>
      </c>
      <c r="K161" s="47">
        <v>7095</v>
      </c>
      <c r="L161" s="47" t="s">
        <v>357</v>
      </c>
      <c r="M161" s="48" t="s">
        <v>224</v>
      </c>
      <c r="N161" s="48" t="s">
        <v>225</v>
      </c>
      <c r="O161" s="49" t="s">
        <v>601</v>
      </c>
      <c r="P161" s="50" t="s">
        <v>602</v>
      </c>
    </row>
    <row r="162" spans="1:16" ht="12.75" customHeight="1" thickBot="1" x14ac:dyDescent="0.25">
      <c r="A162" s="38" t="str">
        <f t="shared" si="24"/>
        <v>BAVM 173 </v>
      </c>
      <c r="B162" s="16" t="str">
        <f t="shared" si="25"/>
        <v>I</v>
      </c>
      <c r="C162" s="38">
        <f t="shared" si="26"/>
        <v>53445.550600000002</v>
      </c>
      <c r="D162" s="10" t="str">
        <f t="shared" si="27"/>
        <v>vis</v>
      </c>
      <c r="E162" s="46">
        <f>VLOOKUP(C162,Active!C$21:E$964,3,FALSE)</f>
        <v>7387.9966129048235</v>
      </c>
      <c r="F162" s="16" t="s">
        <v>98</v>
      </c>
      <c r="G162" s="10" t="str">
        <f t="shared" si="28"/>
        <v>53445.5506</v>
      </c>
      <c r="H162" s="38">
        <f t="shared" si="29"/>
        <v>7388</v>
      </c>
      <c r="I162" s="47" t="s">
        <v>605</v>
      </c>
      <c r="J162" s="48" t="s">
        <v>606</v>
      </c>
      <c r="K162" s="47">
        <v>7388</v>
      </c>
      <c r="L162" s="47" t="s">
        <v>607</v>
      </c>
      <c r="M162" s="48" t="s">
        <v>224</v>
      </c>
      <c r="N162" s="48" t="s">
        <v>608</v>
      </c>
      <c r="O162" s="49" t="s">
        <v>609</v>
      </c>
      <c r="P162" s="50" t="s">
        <v>610</v>
      </c>
    </row>
    <row r="163" spans="1:16" ht="12.75" customHeight="1" thickBot="1" x14ac:dyDescent="0.25">
      <c r="A163" s="38" t="str">
        <f t="shared" si="24"/>
        <v>BAVM 178 </v>
      </c>
      <c r="B163" s="16" t="str">
        <f t="shared" si="25"/>
        <v>I</v>
      </c>
      <c r="C163" s="38">
        <f t="shared" si="26"/>
        <v>53894.409899999999</v>
      </c>
      <c r="D163" s="10" t="str">
        <f t="shared" si="27"/>
        <v>vis</v>
      </c>
      <c r="E163" s="46">
        <f>VLOOKUP(C163,Active!C$21:E$964,3,FALSE)</f>
        <v>7634.9973685623463</v>
      </c>
      <c r="F163" s="16" t="s">
        <v>98</v>
      </c>
      <c r="G163" s="10" t="str">
        <f t="shared" si="28"/>
        <v>53894.4099</v>
      </c>
      <c r="H163" s="38">
        <f t="shared" si="29"/>
        <v>7635</v>
      </c>
      <c r="I163" s="47" t="s">
        <v>616</v>
      </c>
      <c r="J163" s="48" t="s">
        <v>617</v>
      </c>
      <c r="K163" s="47">
        <v>7635</v>
      </c>
      <c r="L163" s="47" t="s">
        <v>618</v>
      </c>
      <c r="M163" s="48" t="s">
        <v>614</v>
      </c>
      <c r="N163" s="48" t="s">
        <v>608</v>
      </c>
      <c r="O163" s="49" t="s">
        <v>619</v>
      </c>
      <c r="P163" s="50" t="s">
        <v>620</v>
      </c>
    </row>
    <row r="164" spans="1:16" ht="12.75" customHeight="1" thickBot="1" x14ac:dyDescent="0.25">
      <c r="A164" s="38" t="str">
        <f t="shared" si="24"/>
        <v>JAAVSO 36(2);186 </v>
      </c>
      <c r="B164" s="16" t="str">
        <f t="shared" si="25"/>
        <v>I</v>
      </c>
      <c r="C164" s="38">
        <f t="shared" si="26"/>
        <v>54626.7592</v>
      </c>
      <c r="D164" s="10" t="str">
        <f t="shared" si="27"/>
        <v>vis</v>
      </c>
      <c r="E164" s="46">
        <f>VLOOKUP(C164,Active!C$21:E$964,3,FALSE)</f>
        <v>8037.9985551374266</v>
      </c>
      <c r="F164" s="16" t="s">
        <v>98</v>
      </c>
      <c r="G164" s="10" t="str">
        <f t="shared" si="28"/>
        <v>54626.7592</v>
      </c>
      <c r="H164" s="38">
        <f t="shared" si="29"/>
        <v>8038</v>
      </c>
      <c r="I164" s="47" t="s">
        <v>626</v>
      </c>
      <c r="J164" s="48" t="s">
        <v>627</v>
      </c>
      <c r="K164" s="47">
        <v>8038</v>
      </c>
      <c r="L164" s="47" t="s">
        <v>628</v>
      </c>
      <c r="M164" s="48" t="s">
        <v>614</v>
      </c>
      <c r="N164" s="48" t="s">
        <v>608</v>
      </c>
      <c r="O164" s="49" t="s">
        <v>624</v>
      </c>
      <c r="P164" s="50" t="s">
        <v>629</v>
      </c>
    </row>
    <row r="165" spans="1:16" ht="12.75" customHeight="1" thickBot="1" x14ac:dyDescent="0.25">
      <c r="A165" s="38" t="str">
        <f t="shared" si="24"/>
        <v> JAAVSO 37;44 </v>
      </c>
      <c r="B165" s="16" t="str">
        <f t="shared" si="25"/>
        <v>I</v>
      </c>
      <c r="C165" s="38">
        <f t="shared" si="26"/>
        <v>54797.578500000003</v>
      </c>
      <c r="D165" s="10" t="str">
        <f t="shared" si="27"/>
        <v>vis</v>
      </c>
      <c r="E165" s="46">
        <f>VLOOKUP(C165,Active!C$21:E$964,3,FALSE)</f>
        <v>8131.9979357470966</v>
      </c>
      <c r="F165" s="16" t="s">
        <v>98</v>
      </c>
      <c r="G165" s="10" t="str">
        <f t="shared" si="28"/>
        <v>54797.5785</v>
      </c>
      <c r="H165" s="38">
        <f t="shared" si="29"/>
        <v>8132</v>
      </c>
      <c r="I165" s="47" t="s">
        <v>640</v>
      </c>
      <c r="J165" s="48" t="s">
        <v>641</v>
      </c>
      <c r="K165" s="47">
        <v>8132</v>
      </c>
      <c r="L165" s="47" t="s">
        <v>642</v>
      </c>
      <c r="M165" s="48" t="s">
        <v>614</v>
      </c>
      <c r="N165" s="48" t="s">
        <v>615</v>
      </c>
      <c r="O165" s="49" t="s">
        <v>256</v>
      </c>
      <c r="P165" s="49" t="s">
        <v>643</v>
      </c>
    </row>
    <row r="166" spans="1:16" ht="12.75" customHeight="1" thickBot="1" x14ac:dyDescent="0.25">
      <c r="A166" s="38" t="str">
        <f t="shared" si="24"/>
        <v>IBVS 5938 </v>
      </c>
      <c r="B166" s="16" t="str">
        <f t="shared" si="25"/>
        <v>I</v>
      </c>
      <c r="C166" s="38">
        <f t="shared" si="26"/>
        <v>54944.775800000003</v>
      </c>
      <c r="D166" s="10" t="str">
        <f t="shared" si="27"/>
        <v>vis</v>
      </c>
      <c r="E166" s="46">
        <f>VLOOKUP(C166,Active!C$21:E$964,3,FALSE)</f>
        <v>8212.9984727321771</v>
      </c>
      <c r="F166" s="16" t="s">
        <v>98</v>
      </c>
      <c r="G166" s="10" t="str">
        <f t="shared" si="28"/>
        <v>54944.7758</v>
      </c>
      <c r="H166" s="38">
        <f t="shared" si="29"/>
        <v>8213</v>
      </c>
      <c r="I166" s="47" t="s">
        <v>644</v>
      </c>
      <c r="J166" s="48" t="s">
        <v>645</v>
      </c>
      <c r="K166" s="47">
        <v>8213</v>
      </c>
      <c r="L166" s="47" t="s">
        <v>646</v>
      </c>
      <c r="M166" s="48" t="s">
        <v>614</v>
      </c>
      <c r="N166" s="48" t="s">
        <v>98</v>
      </c>
      <c r="O166" s="49" t="s">
        <v>647</v>
      </c>
      <c r="P166" s="50" t="s">
        <v>648</v>
      </c>
    </row>
    <row r="167" spans="1:16" ht="12.75" customHeight="1" thickBot="1" x14ac:dyDescent="0.25">
      <c r="A167" s="38" t="str">
        <f t="shared" si="24"/>
        <v>IBVS 6114 </v>
      </c>
      <c r="B167" s="16" t="str">
        <f t="shared" si="25"/>
        <v>I</v>
      </c>
      <c r="C167" s="38">
        <f t="shared" si="26"/>
        <v>56040.569309999999</v>
      </c>
      <c r="D167" s="10" t="str">
        <f t="shared" si="27"/>
        <v>vis</v>
      </c>
      <c r="E167" s="46">
        <f>VLOOKUP(C167,Active!C$21:E$964,3,FALSE)</f>
        <v>8815.9977311069306</v>
      </c>
      <c r="F167" s="16" t="s">
        <v>98</v>
      </c>
      <c r="G167" s="10" t="str">
        <f t="shared" si="28"/>
        <v>56040.56931</v>
      </c>
      <c r="H167" s="38">
        <f t="shared" si="29"/>
        <v>8816</v>
      </c>
      <c r="I167" s="47" t="s">
        <v>649</v>
      </c>
      <c r="J167" s="48" t="s">
        <v>650</v>
      </c>
      <c r="K167" s="47">
        <v>8816</v>
      </c>
      <c r="L167" s="47" t="s">
        <v>651</v>
      </c>
      <c r="M167" s="48" t="s">
        <v>614</v>
      </c>
      <c r="N167" s="48" t="s">
        <v>652</v>
      </c>
      <c r="O167" s="49" t="s">
        <v>653</v>
      </c>
      <c r="P167" s="50" t="s">
        <v>654</v>
      </c>
    </row>
    <row r="168" spans="1:16" ht="12.75" customHeight="1" thickBot="1" x14ac:dyDescent="0.25">
      <c r="A168" s="38" t="str">
        <f t="shared" si="24"/>
        <v>IBVS 6114 </v>
      </c>
      <c r="B168" s="16" t="str">
        <f t="shared" si="25"/>
        <v>II</v>
      </c>
      <c r="C168" s="38">
        <f t="shared" si="26"/>
        <v>56041.470959999999</v>
      </c>
      <c r="D168" s="10" t="str">
        <f t="shared" si="27"/>
        <v>vis</v>
      </c>
      <c r="E168" s="46">
        <f>VLOOKUP(C168,Active!C$21:E$964,3,FALSE)</f>
        <v>8816.4938960105828</v>
      </c>
      <c r="F168" s="16" t="s">
        <v>98</v>
      </c>
      <c r="G168" s="10" t="str">
        <f t="shared" si="28"/>
        <v>56041.47096</v>
      </c>
      <c r="H168" s="38">
        <f t="shared" si="29"/>
        <v>8816.5</v>
      </c>
      <c r="I168" s="47" t="s">
        <v>655</v>
      </c>
      <c r="J168" s="48" t="s">
        <v>656</v>
      </c>
      <c r="K168" s="47">
        <v>8816.5</v>
      </c>
      <c r="L168" s="47" t="s">
        <v>657</v>
      </c>
      <c r="M168" s="48" t="s">
        <v>614</v>
      </c>
      <c r="N168" s="48" t="s">
        <v>92</v>
      </c>
      <c r="O168" s="49" t="s">
        <v>653</v>
      </c>
      <c r="P168" s="50" t="s">
        <v>654</v>
      </c>
    </row>
    <row r="169" spans="1:16" ht="12.75" customHeight="1" thickBot="1" x14ac:dyDescent="0.25">
      <c r="A169" s="38" t="str">
        <f t="shared" si="24"/>
        <v>OEJV 0160 </v>
      </c>
      <c r="B169" s="16" t="str">
        <f t="shared" si="25"/>
        <v>I</v>
      </c>
      <c r="C169" s="38">
        <f t="shared" si="26"/>
        <v>56398.566019999998</v>
      </c>
      <c r="D169" s="10" t="str">
        <f t="shared" si="27"/>
        <v>vis</v>
      </c>
      <c r="E169" s="46">
        <f>VLOOKUP(C169,Active!C$21:E$964,3,FALSE)</f>
        <v>9012.9981227506087</v>
      </c>
      <c r="F169" s="16" t="s">
        <v>98</v>
      </c>
      <c r="G169" s="10" t="str">
        <f t="shared" si="28"/>
        <v>56398.56602</v>
      </c>
      <c r="H169" s="38">
        <f t="shared" si="29"/>
        <v>9013</v>
      </c>
      <c r="I169" s="47" t="s">
        <v>662</v>
      </c>
      <c r="J169" s="48" t="s">
        <v>663</v>
      </c>
      <c r="K169" s="47">
        <v>9013</v>
      </c>
      <c r="L169" s="47" t="s">
        <v>664</v>
      </c>
      <c r="M169" s="48" t="s">
        <v>614</v>
      </c>
      <c r="N169" s="48" t="s">
        <v>92</v>
      </c>
      <c r="O169" s="49" t="s">
        <v>665</v>
      </c>
      <c r="P169" s="50" t="s">
        <v>666</v>
      </c>
    </row>
    <row r="170" spans="1:16" ht="12.75" customHeight="1" thickBot="1" x14ac:dyDescent="0.25">
      <c r="A170" s="38" t="str">
        <f t="shared" si="24"/>
        <v>BAVM 232 </v>
      </c>
      <c r="B170" s="16" t="str">
        <f t="shared" si="25"/>
        <v>I</v>
      </c>
      <c r="C170" s="38">
        <f t="shared" si="26"/>
        <v>56489.428200000002</v>
      </c>
      <c r="D170" s="10" t="str">
        <f t="shared" si="27"/>
        <v>vis</v>
      </c>
      <c r="E170" s="46">
        <f>VLOOKUP(C170,Active!C$21:E$964,3,FALSE)</f>
        <v>9062.9982611474097</v>
      </c>
      <c r="F170" s="16" t="s">
        <v>98</v>
      </c>
      <c r="G170" s="10" t="str">
        <f t="shared" si="28"/>
        <v>56489.4282</v>
      </c>
      <c r="H170" s="38">
        <f t="shared" si="29"/>
        <v>9063</v>
      </c>
      <c r="I170" s="47" t="s">
        <v>667</v>
      </c>
      <c r="J170" s="48" t="s">
        <v>668</v>
      </c>
      <c r="K170" s="47">
        <v>9063</v>
      </c>
      <c r="L170" s="47" t="s">
        <v>669</v>
      </c>
      <c r="M170" s="48" t="s">
        <v>614</v>
      </c>
      <c r="N170" s="48" t="s">
        <v>670</v>
      </c>
      <c r="O170" s="49" t="s">
        <v>671</v>
      </c>
      <c r="P170" s="50" t="s">
        <v>672</v>
      </c>
    </row>
    <row r="171" spans="1:16" ht="12.75" customHeight="1" thickBot="1" x14ac:dyDescent="0.25">
      <c r="A171" s="38" t="str">
        <f t="shared" ref="A171:A204" si="30">P171</f>
        <v>BAVM 234 </v>
      </c>
      <c r="B171" s="16" t="str">
        <f t="shared" ref="B171:B204" si="31">IF(H171=INT(H171),"I","II")</f>
        <v>II</v>
      </c>
      <c r="C171" s="38">
        <f t="shared" ref="C171:C204" si="32">1*G171</f>
        <v>56499.417399999998</v>
      </c>
      <c r="D171" s="10" t="str">
        <f t="shared" ref="D171:D204" si="33">VLOOKUP(F171,I$1:J$5,2,FALSE)</f>
        <v>vis</v>
      </c>
      <c r="E171" s="46">
        <f>VLOOKUP(C171,Active!C$21:E$964,3,FALSE)</f>
        <v>9068.4951728710021</v>
      </c>
      <c r="F171" s="16" t="s">
        <v>98</v>
      </c>
      <c r="G171" s="10" t="str">
        <f t="shared" ref="G171:G204" si="34">MID(I171,3,LEN(I171)-3)</f>
        <v>56499.4174</v>
      </c>
      <c r="H171" s="38">
        <f t="shared" ref="H171:H204" si="35">1*K171</f>
        <v>9068.5</v>
      </c>
      <c r="I171" s="47" t="s">
        <v>673</v>
      </c>
      <c r="J171" s="48" t="s">
        <v>674</v>
      </c>
      <c r="K171" s="47" t="s">
        <v>675</v>
      </c>
      <c r="L171" s="47" t="s">
        <v>676</v>
      </c>
      <c r="M171" s="48" t="s">
        <v>614</v>
      </c>
      <c r="N171" s="48" t="s">
        <v>670</v>
      </c>
      <c r="O171" s="49" t="s">
        <v>671</v>
      </c>
      <c r="P171" s="50" t="s">
        <v>677</v>
      </c>
    </row>
    <row r="172" spans="1:16" ht="12.75" customHeight="1" thickBot="1" x14ac:dyDescent="0.25">
      <c r="A172" s="38" t="str">
        <f t="shared" si="30"/>
        <v>IBVS 6114 </v>
      </c>
      <c r="B172" s="16" t="str">
        <f t="shared" si="31"/>
        <v>II</v>
      </c>
      <c r="C172" s="38">
        <f t="shared" si="32"/>
        <v>56539.402529999999</v>
      </c>
      <c r="D172" s="10" t="str">
        <f t="shared" si="33"/>
        <v>vis</v>
      </c>
      <c r="E172" s="46">
        <f>VLOOKUP(C172,Active!C$21:E$964,3,FALSE)</f>
        <v>9090.4984093530456</v>
      </c>
      <c r="F172" s="16" t="s">
        <v>98</v>
      </c>
      <c r="G172" s="10" t="str">
        <f t="shared" si="34"/>
        <v>56539.40253</v>
      </c>
      <c r="H172" s="38">
        <f t="shared" si="35"/>
        <v>9090.5</v>
      </c>
      <c r="I172" s="47" t="s">
        <v>678</v>
      </c>
      <c r="J172" s="48" t="s">
        <v>679</v>
      </c>
      <c r="K172" s="47" t="s">
        <v>680</v>
      </c>
      <c r="L172" s="47" t="s">
        <v>681</v>
      </c>
      <c r="M172" s="48" t="s">
        <v>614</v>
      </c>
      <c r="N172" s="48" t="s">
        <v>92</v>
      </c>
      <c r="O172" s="49" t="s">
        <v>653</v>
      </c>
      <c r="P172" s="50" t="s">
        <v>654</v>
      </c>
    </row>
    <row r="173" spans="1:16" ht="12.75" customHeight="1" thickBot="1" x14ac:dyDescent="0.25">
      <c r="A173" s="38" t="str">
        <f t="shared" si="30"/>
        <v>OEJV 0172 </v>
      </c>
      <c r="B173" s="16" t="str">
        <f t="shared" si="31"/>
        <v>I</v>
      </c>
      <c r="C173" s="38">
        <f t="shared" si="32"/>
        <v>56787.453000000001</v>
      </c>
      <c r="D173" s="10" t="str">
        <f t="shared" si="33"/>
        <v>vis</v>
      </c>
      <c r="E173" s="46">
        <f>VLOOKUP(C173,Active!C$21:E$964,3,FALSE)</f>
        <v>9226.9969814695287</v>
      </c>
      <c r="F173" s="16" t="s">
        <v>98</v>
      </c>
      <c r="G173" s="10" t="str">
        <f t="shared" si="34"/>
        <v>56787.453</v>
      </c>
      <c r="H173" s="38">
        <f t="shared" si="35"/>
        <v>9227</v>
      </c>
      <c r="I173" s="47" t="s">
        <v>682</v>
      </c>
      <c r="J173" s="48" t="s">
        <v>683</v>
      </c>
      <c r="K173" s="47" t="s">
        <v>684</v>
      </c>
      <c r="L173" s="47" t="s">
        <v>118</v>
      </c>
      <c r="M173" s="48" t="s">
        <v>614</v>
      </c>
      <c r="N173" s="48" t="s">
        <v>608</v>
      </c>
      <c r="O173" s="49" t="s">
        <v>685</v>
      </c>
      <c r="P173" s="50" t="s">
        <v>686</v>
      </c>
    </row>
    <row r="174" spans="1:16" ht="12.75" customHeight="1" thickBot="1" x14ac:dyDescent="0.25">
      <c r="A174" s="38" t="str">
        <f t="shared" si="30"/>
        <v>OEJV 0172 </v>
      </c>
      <c r="B174" s="16" t="str">
        <f t="shared" si="31"/>
        <v>I</v>
      </c>
      <c r="C174" s="38">
        <f t="shared" si="32"/>
        <v>56787.455000000002</v>
      </c>
      <c r="D174" s="10" t="str">
        <f t="shared" si="33"/>
        <v>vis</v>
      </c>
      <c r="E174" s="46">
        <f>VLOOKUP(C174,Active!C$21:E$964,3,FALSE)</f>
        <v>9226.9980820404908</v>
      </c>
      <c r="F174" s="16" t="s">
        <v>98</v>
      </c>
      <c r="G174" s="10" t="str">
        <f t="shared" si="34"/>
        <v>56787.455</v>
      </c>
      <c r="H174" s="38">
        <f t="shared" si="35"/>
        <v>9227</v>
      </c>
      <c r="I174" s="47" t="s">
        <v>687</v>
      </c>
      <c r="J174" s="48" t="s">
        <v>688</v>
      </c>
      <c r="K174" s="47" t="s">
        <v>684</v>
      </c>
      <c r="L174" s="47" t="s">
        <v>99</v>
      </c>
      <c r="M174" s="48" t="s">
        <v>614</v>
      </c>
      <c r="N174" s="48" t="s">
        <v>608</v>
      </c>
      <c r="O174" s="49" t="s">
        <v>685</v>
      </c>
      <c r="P174" s="50" t="s">
        <v>686</v>
      </c>
    </row>
    <row r="175" spans="1:16" ht="12.75" customHeight="1" thickBot="1" x14ac:dyDescent="0.25">
      <c r="A175" s="38" t="str">
        <f t="shared" si="30"/>
        <v>BAVM 238 </v>
      </c>
      <c r="B175" s="16" t="str">
        <f t="shared" si="31"/>
        <v>II</v>
      </c>
      <c r="C175" s="38">
        <f t="shared" si="32"/>
        <v>56817.437700000002</v>
      </c>
      <c r="D175" s="10" t="str">
        <f t="shared" si="33"/>
        <v>vis</v>
      </c>
      <c r="E175" s="46">
        <f>VLOOKUP(C175,Active!C$21:E$964,3,FALSE)</f>
        <v>9243.4971265220302</v>
      </c>
      <c r="F175" s="16" t="s">
        <v>98</v>
      </c>
      <c r="G175" s="10" t="str">
        <f t="shared" si="34"/>
        <v>56817.4377</v>
      </c>
      <c r="H175" s="38">
        <f t="shared" si="35"/>
        <v>9243.5</v>
      </c>
      <c r="I175" s="47" t="s">
        <v>689</v>
      </c>
      <c r="J175" s="48" t="s">
        <v>690</v>
      </c>
      <c r="K175" s="47" t="s">
        <v>691</v>
      </c>
      <c r="L175" s="47" t="s">
        <v>692</v>
      </c>
      <c r="M175" s="48" t="s">
        <v>614</v>
      </c>
      <c r="N175" s="48" t="s">
        <v>670</v>
      </c>
      <c r="O175" s="49" t="s">
        <v>671</v>
      </c>
      <c r="P175" s="50" t="s">
        <v>693</v>
      </c>
    </row>
    <row r="176" spans="1:16" ht="12.75" customHeight="1" thickBot="1" x14ac:dyDescent="0.25">
      <c r="A176" s="38" t="str">
        <f t="shared" si="30"/>
        <v> VSSC 73 </v>
      </c>
      <c r="B176" s="16" t="str">
        <f t="shared" si="31"/>
        <v>I</v>
      </c>
      <c r="C176" s="38">
        <f t="shared" si="32"/>
        <v>47659.463300000003</v>
      </c>
      <c r="D176" s="10" t="str">
        <f t="shared" si="33"/>
        <v>vis</v>
      </c>
      <c r="E176" s="46">
        <f>VLOOKUP(C176,Active!C$21:E$964,3,FALSE)</f>
        <v>4203.9967817764318</v>
      </c>
      <c r="F176" s="16" t="s">
        <v>98</v>
      </c>
      <c r="G176" s="10" t="str">
        <f t="shared" si="34"/>
        <v>47659.4633</v>
      </c>
      <c r="H176" s="38">
        <f t="shared" si="35"/>
        <v>4204</v>
      </c>
      <c r="I176" s="47" t="s">
        <v>390</v>
      </c>
      <c r="J176" s="48" t="s">
        <v>391</v>
      </c>
      <c r="K176" s="47">
        <v>4204</v>
      </c>
      <c r="L176" s="47" t="s">
        <v>392</v>
      </c>
      <c r="M176" s="48" t="s">
        <v>224</v>
      </c>
      <c r="N176" s="48" t="s">
        <v>225</v>
      </c>
      <c r="O176" s="49" t="s">
        <v>358</v>
      </c>
      <c r="P176" s="49" t="s">
        <v>393</v>
      </c>
    </row>
    <row r="177" spans="1:16" ht="12.75" customHeight="1" thickBot="1" x14ac:dyDescent="0.25">
      <c r="A177" s="38" t="str">
        <f t="shared" si="30"/>
        <v> BRNO 31 </v>
      </c>
      <c r="B177" s="16" t="str">
        <f t="shared" si="31"/>
        <v>I</v>
      </c>
      <c r="C177" s="38">
        <f t="shared" si="32"/>
        <v>48833.432999999997</v>
      </c>
      <c r="D177" s="10" t="str">
        <f t="shared" si="33"/>
        <v>vis</v>
      </c>
      <c r="E177" s="46">
        <f>VLOOKUP(C177,Active!C$21:E$964,3,FALSE)</f>
        <v>4850.0152624429493</v>
      </c>
      <c r="F177" s="16" t="s">
        <v>98</v>
      </c>
      <c r="G177" s="10" t="str">
        <f t="shared" si="34"/>
        <v>48833.433</v>
      </c>
      <c r="H177" s="38">
        <f t="shared" si="35"/>
        <v>4850</v>
      </c>
      <c r="I177" s="47" t="s">
        <v>457</v>
      </c>
      <c r="J177" s="48" t="s">
        <v>458</v>
      </c>
      <c r="K177" s="47">
        <v>4850</v>
      </c>
      <c r="L177" s="47" t="s">
        <v>459</v>
      </c>
      <c r="M177" s="48" t="s">
        <v>234</v>
      </c>
      <c r="N177" s="48"/>
      <c r="O177" s="49" t="s">
        <v>419</v>
      </c>
      <c r="P177" s="49" t="s">
        <v>407</v>
      </c>
    </row>
    <row r="178" spans="1:16" ht="12.75" customHeight="1" thickBot="1" x14ac:dyDescent="0.25">
      <c r="A178" s="38" t="str">
        <f t="shared" si="30"/>
        <v> BRNO 31 </v>
      </c>
      <c r="B178" s="16" t="str">
        <f t="shared" si="31"/>
        <v>I</v>
      </c>
      <c r="C178" s="38">
        <f t="shared" si="32"/>
        <v>48833.434999999998</v>
      </c>
      <c r="D178" s="10" t="str">
        <f t="shared" si="33"/>
        <v>vis</v>
      </c>
      <c r="E178" s="46">
        <f>VLOOKUP(C178,Active!C$21:E$964,3,FALSE)</f>
        <v>4850.0163630139104</v>
      </c>
      <c r="F178" s="16" t="s">
        <v>98</v>
      </c>
      <c r="G178" s="10" t="str">
        <f t="shared" si="34"/>
        <v>48833.435</v>
      </c>
      <c r="H178" s="38">
        <f t="shared" si="35"/>
        <v>4850</v>
      </c>
      <c r="I178" s="47" t="s">
        <v>460</v>
      </c>
      <c r="J178" s="48" t="s">
        <v>461</v>
      </c>
      <c r="K178" s="47">
        <v>4850</v>
      </c>
      <c r="L178" s="47" t="s">
        <v>462</v>
      </c>
      <c r="M178" s="48" t="s">
        <v>234</v>
      </c>
      <c r="N178" s="48"/>
      <c r="O178" s="49" t="s">
        <v>380</v>
      </c>
      <c r="P178" s="49" t="s">
        <v>407</v>
      </c>
    </row>
    <row r="179" spans="1:16" ht="12.75" customHeight="1" thickBot="1" x14ac:dyDescent="0.25">
      <c r="A179" s="38" t="str">
        <f t="shared" si="30"/>
        <v> BRNO 31 </v>
      </c>
      <c r="B179" s="16" t="str">
        <f t="shared" si="31"/>
        <v>I</v>
      </c>
      <c r="C179" s="38">
        <f t="shared" si="32"/>
        <v>48833.436000000002</v>
      </c>
      <c r="D179" s="10" t="str">
        <f t="shared" si="33"/>
        <v>vis</v>
      </c>
      <c r="E179" s="46">
        <f>VLOOKUP(C179,Active!C$21:E$964,3,FALSE)</f>
        <v>4850.0169132993933</v>
      </c>
      <c r="F179" s="16" t="s">
        <v>98</v>
      </c>
      <c r="G179" s="10" t="str">
        <f t="shared" si="34"/>
        <v>48833.436</v>
      </c>
      <c r="H179" s="38">
        <f t="shared" si="35"/>
        <v>4850</v>
      </c>
      <c r="I179" s="47" t="s">
        <v>463</v>
      </c>
      <c r="J179" s="48" t="s">
        <v>464</v>
      </c>
      <c r="K179" s="47">
        <v>4850</v>
      </c>
      <c r="L179" s="47" t="s">
        <v>465</v>
      </c>
      <c r="M179" s="48" t="s">
        <v>234</v>
      </c>
      <c r="N179" s="48"/>
      <c r="O179" s="49" t="s">
        <v>384</v>
      </c>
      <c r="P179" s="49" t="s">
        <v>407</v>
      </c>
    </row>
    <row r="180" spans="1:16" ht="12.75" customHeight="1" thickBot="1" x14ac:dyDescent="0.25">
      <c r="A180" s="38" t="str">
        <f t="shared" si="30"/>
        <v> BRNO 31 </v>
      </c>
      <c r="B180" s="16" t="str">
        <f t="shared" si="31"/>
        <v>I</v>
      </c>
      <c r="C180" s="38">
        <f t="shared" si="32"/>
        <v>48833.449000000001</v>
      </c>
      <c r="D180" s="10" t="str">
        <f t="shared" si="33"/>
        <v>vis</v>
      </c>
      <c r="E180" s="46">
        <f>VLOOKUP(C180,Active!C$21:E$964,3,FALSE)</f>
        <v>4850.0240670106423</v>
      </c>
      <c r="F180" s="16" t="s">
        <v>98</v>
      </c>
      <c r="G180" s="10" t="str">
        <f t="shared" si="34"/>
        <v>48833.449</v>
      </c>
      <c r="H180" s="38">
        <f t="shared" si="35"/>
        <v>4850</v>
      </c>
      <c r="I180" s="47" t="s">
        <v>466</v>
      </c>
      <c r="J180" s="48" t="s">
        <v>467</v>
      </c>
      <c r="K180" s="47">
        <v>4850</v>
      </c>
      <c r="L180" s="47" t="s">
        <v>468</v>
      </c>
      <c r="M180" s="48" t="s">
        <v>234</v>
      </c>
      <c r="N180" s="48"/>
      <c r="O180" s="49" t="s">
        <v>376</v>
      </c>
      <c r="P180" s="49" t="s">
        <v>407</v>
      </c>
    </row>
    <row r="181" spans="1:16" ht="12.75" customHeight="1" thickBot="1" x14ac:dyDescent="0.25">
      <c r="A181" s="38" t="str">
        <f t="shared" si="30"/>
        <v> BRNO 31 </v>
      </c>
      <c r="B181" s="16" t="str">
        <f t="shared" si="31"/>
        <v>I</v>
      </c>
      <c r="C181" s="38">
        <f t="shared" si="32"/>
        <v>49569.413</v>
      </c>
      <c r="D181" s="10" t="str">
        <f t="shared" si="33"/>
        <v>vis</v>
      </c>
      <c r="E181" s="46">
        <f>VLOOKUP(C181,Active!C$21:E$964,3,FALSE)</f>
        <v>5255.0143705127293</v>
      </c>
      <c r="F181" s="16" t="s">
        <v>98</v>
      </c>
      <c r="G181" s="10" t="str">
        <f t="shared" si="34"/>
        <v>49569.413</v>
      </c>
      <c r="H181" s="38">
        <f t="shared" si="35"/>
        <v>5255</v>
      </c>
      <c r="I181" s="47" t="s">
        <v>482</v>
      </c>
      <c r="J181" s="48" t="s">
        <v>483</v>
      </c>
      <c r="K181" s="47">
        <v>5255</v>
      </c>
      <c r="L181" s="47" t="s">
        <v>484</v>
      </c>
      <c r="M181" s="48" t="s">
        <v>234</v>
      </c>
      <c r="N181" s="48"/>
      <c r="O181" s="49" t="s">
        <v>485</v>
      </c>
      <c r="P181" s="49" t="s">
        <v>407</v>
      </c>
    </row>
    <row r="182" spans="1:16" ht="12.75" customHeight="1" thickBot="1" x14ac:dyDescent="0.25">
      <c r="A182" s="38" t="str">
        <f t="shared" si="30"/>
        <v> BRNO 31 </v>
      </c>
      <c r="B182" s="16" t="str">
        <f t="shared" si="31"/>
        <v>I</v>
      </c>
      <c r="C182" s="38">
        <f t="shared" si="32"/>
        <v>49569.428</v>
      </c>
      <c r="D182" s="10" t="str">
        <f t="shared" si="33"/>
        <v>vis</v>
      </c>
      <c r="E182" s="46">
        <f>VLOOKUP(C182,Active!C$21:E$964,3,FALSE)</f>
        <v>5255.0226247949395</v>
      </c>
      <c r="F182" s="16" t="s">
        <v>98</v>
      </c>
      <c r="G182" s="10" t="str">
        <f t="shared" si="34"/>
        <v>49569.428</v>
      </c>
      <c r="H182" s="38">
        <f t="shared" si="35"/>
        <v>5255</v>
      </c>
      <c r="I182" s="47" t="s">
        <v>486</v>
      </c>
      <c r="J182" s="48" t="s">
        <v>487</v>
      </c>
      <c r="K182" s="47">
        <v>5255</v>
      </c>
      <c r="L182" s="47" t="s">
        <v>193</v>
      </c>
      <c r="M182" s="48" t="s">
        <v>234</v>
      </c>
      <c r="N182" s="48"/>
      <c r="O182" s="49" t="s">
        <v>488</v>
      </c>
      <c r="P182" s="49" t="s">
        <v>407</v>
      </c>
    </row>
    <row r="183" spans="1:16" ht="12.75" customHeight="1" thickBot="1" x14ac:dyDescent="0.25">
      <c r="A183" s="38" t="str">
        <f t="shared" si="30"/>
        <v> BRNO 31 </v>
      </c>
      <c r="B183" s="16" t="str">
        <f t="shared" si="31"/>
        <v>I</v>
      </c>
      <c r="C183" s="38">
        <f t="shared" si="32"/>
        <v>49569.432000000001</v>
      </c>
      <c r="D183" s="10" t="str">
        <f t="shared" si="33"/>
        <v>vis</v>
      </c>
      <c r="E183" s="46">
        <f>VLOOKUP(C183,Active!C$21:E$964,3,FALSE)</f>
        <v>5255.0248259368627</v>
      </c>
      <c r="F183" s="16" t="s">
        <v>98</v>
      </c>
      <c r="G183" s="10" t="str">
        <f t="shared" si="34"/>
        <v>49569.432</v>
      </c>
      <c r="H183" s="38">
        <f t="shared" si="35"/>
        <v>5255</v>
      </c>
      <c r="I183" s="47" t="s">
        <v>489</v>
      </c>
      <c r="J183" s="48" t="s">
        <v>490</v>
      </c>
      <c r="K183" s="47">
        <v>5255</v>
      </c>
      <c r="L183" s="47" t="s">
        <v>491</v>
      </c>
      <c r="M183" s="48" t="s">
        <v>234</v>
      </c>
      <c r="N183" s="48"/>
      <c r="O183" s="49" t="s">
        <v>444</v>
      </c>
      <c r="P183" s="49" t="s">
        <v>407</v>
      </c>
    </row>
    <row r="184" spans="1:16" ht="12.75" customHeight="1" thickBot="1" x14ac:dyDescent="0.25">
      <c r="A184" s="38" t="str">
        <f t="shared" si="30"/>
        <v> BRNO 31 </v>
      </c>
      <c r="B184" s="16" t="str">
        <f t="shared" si="31"/>
        <v>I</v>
      </c>
      <c r="C184" s="38">
        <f t="shared" si="32"/>
        <v>49569.434999999998</v>
      </c>
      <c r="D184" s="10" t="str">
        <f t="shared" si="33"/>
        <v>vis</v>
      </c>
      <c r="E184" s="46">
        <f>VLOOKUP(C184,Active!C$21:E$964,3,FALSE)</f>
        <v>5255.0264767933031</v>
      </c>
      <c r="F184" s="16" t="s">
        <v>98</v>
      </c>
      <c r="G184" s="10" t="str">
        <f t="shared" si="34"/>
        <v>49569.435</v>
      </c>
      <c r="H184" s="38">
        <f t="shared" si="35"/>
        <v>5255</v>
      </c>
      <c r="I184" s="47" t="s">
        <v>492</v>
      </c>
      <c r="J184" s="48" t="s">
        <v>493</v>
      </c>
      <c r="K184" s="47">
        <v>5255</v>
      </c>
      <c r="L184" s="47" t="s">
        <v>185</v>
      </c>
      <c r="M184" s="48" t="s">
        <v>234</v>
      </c>
      <c r="N184" s="48"/>
      <c r="O184" s="49" t="s">
        <v>494</v>
      </c>
      <c r="P184" s="49" t="s">
        <v>407</v>
      </c>
    </row>
    <row r="185" spans="1:16" ht="12.75" customHeight="1" thickBot="1" x14ac:dyDescent="0.25">
      <c r="A185" s="38" t="str">
        <f t="shared" si="30"/>
        <v> AOEB 10 </v>
      </c>
      <c r="B185" s="16" t="str">
        <f t="shared" si="31"/>
        <v>I</v>
      </c>
      <c r="C185" s="38">
        <f t="shared" si="32"/>
        <v>50539.788999999997</v>
      </c>
      <c r="D185" s="10" t="str">
        <f t="shared" si="33"/>
        <v>vis</v>
      </c>
      <c r="E185" s="46">
        <f>VLOOKUP(C185,Active!C$21:E$964,3,FALSE)</f>
        <v>5788.9981941116293</v>
      </c>
      <c r="F185" s="16" t="s">
        <v>98</v>
      </c>
      <c r="G185" s="10" t="str">
        <f t="shared" si="34"/>
        <v>50539.789</v>
      </c>
      <c r="H185" s="38">
        <f t="shared" si="35"/>
        <v>5789</v>
      </c>
      <c r="I185" s="47" t="s">
        <v>550</v>
      </c>
      <c r="J185" s="48" t="s">
        <v>551</v>
      </c>
      <c r="K185" s="47">
        <v>5789</v>
      </c>
      <c r="L185" s="47" t="s">
        <v>99</v>
      </c>
      <c r="M185" s="48" t="s">
        <v>234</v>
      </c>
      <c r="N185" s="48"/>
      <c r="O185" s="49" t="s">
        <v>250</v>
      </c>
      <c r="P185" s="49" t="s">
        <v>552</v>
      </c>
    </row>
    <row r="186" spans="1:16" ht="12.75" customHeight="1" thickBot="1" x14ac:dyDescent="0.25">
      <c r="A186" s="38" t="str">
        <f t="shared" si="30"/>
        <v> AOEB 10 </v>
      </c>
      <c r="B186" s="16" t="str">
        <f t="shared" si="31"/>
        <v>I</v>
      </c>
      <c r="C186" s="38">
        <f t="shared" si="32"/>
        <v>50579.771999999997</v>
      </c>
      <c r="D186" s="10" t="str">
        <f t="shared" si="33"/>
        <v>vis</v>
      </c>
      <c r="E186" s="46">
        <f>VLOOKUP(C186,Active!C$21:E$964,3,FALSE)</f>
        <v>5811.0002584855984</v>
      </c>
      <c r="F186" s="16" t="s">
        <v>98</v>
      </c>
      <c r="G186" s="10" t="str">
        <f t="shared" si="34"/>
        <v>50579.772</v>
      </c>
      <c r="H186" s="38">
        <f t="shared" si="35"/>
        <v>5811</v>
      </c>
      <c r="I186" s="47" t="s">
        <v>553</v>
      </c>
      <c r="J186" s="48" t="s">
        <v>554</v>
      </c>
      <c r="K186" s="47">
        <v>5811</v>
      </c>
      <c r="L186" s="47" t="s">
        <v>320</v>
      </c>
      <c r="M186" s="48" t="s">
        <v>234</v>
      </c>
      <c r="N186" s="48"/>
      <c r="O186" s="49" t="s">
        <v>250</v>
      </c>
      <c r="P186" s="49" t="s">
        <v>552</v>
      </c>
    </row>
    <row r="187" spans="1:16" ht="12.75" customHeight="1" thickBot="1" x14ac:dyDescent="0.25">
      <c r="A187" s="38" t="str">
        <f t="shared" si="30"/>
        <v> AOEB 10 </v>
      </c>
      <c r="B187" s="16" t="str">
        <f t="shared" si="31"/>
        <v>I</v>
      </c>
      <c r="C187" s="38">
        <f t="shared" si="32"/>
        <v>50770.578999999998</v>
      </c>
      <c r="D187" s="10" t="str">
        <f t="shared" si="33"/>
        <v>vis</v>
      </c>
      <c r="E187" s="46">
        <f>VLOOKUP(C187,Active!C$21:E$964,3,FALSE)</f>
        <v>5915.9985801974262</v>
      </c>
      <c r="F187" s="16" t="s">
        <v>98</v>
      </c>
      <c r="G187" s="10" t="str">
        <f t="shared" si="34"/>
        <v>50770.579</v>
      </c>
      <c r="H187" s="38">
        <f t="shared" si="35"/>
        <v>5916</v>
      </c>
      <c r="I187" s="47" t="s">
        <v>564</v>
      </c>
      <c r="J187" s="48" t="s">
        <v>565</v>
      </c>
      <c r="K187" s="47">
        <v>5916</v>
      </c>
      <c r="L187" s="47" t="s">
        <v>99</v>
      </c>
      <c r="M187" s="48" t="s">
        <v>234</v>
      </c>
      <c r="N187" s="48"/>
      <c r="O187" s="49" t="s">
        <v>256</v>
      </c>
      <c r="P187" s="49" t="s">
        <v>552</v>
      </c>
    </row>
    <row r="188" spans="1:16" ht="12.75" customHeight="1" thickBot="1" x14ac:dyDescent="0.25">
      <c r="A188" s="38" t="str">
        <f t="shared" si="30"/>
        <v> AOEB 10 </v>
      </c>
      <c r="B188" s="16" t="str">
        <f t="shared" si="31"/>
        <v>I</v>
      </c>
      <c r="C188" s="38">
        <f t="shared" si="32"/>
        <v>50948.671000000002</v>
      </c>
      <c r="D188" s="10" t="str">
        <f t="shared" si="33"/>
        <v>vis</v>
      </c>
      <c r="E188" s="46">
        <f>VLOOKUP(C188,Active!C$21:E$964,3,FALSE)</f>
        <v>6014.0000220224274</v>
      </c>
      <c r="F188" s="16" t="s">
        <v>98</v>
      </c>
      <c r="G188" s="10" t="str">
        <f t="shared" si="34"/>
        <v>50948.671</v>
      </c>
      <c r="H188" s="38">
        <f t="shared" si="35"/>
        <v>6014</v>
      </c>
      <c r="I188" s="47" t="s">
        <v>566</v>
      </c>
      <c r="J188" s="48" t="s">
        <v>567</v>
      </c>
      <c r="K188" s="47">
        <v>6014</v>
      </c>
      <c r="L188" s="47" t="s">
        <v>320</v>
      </c>
      <c r="M188" s="48" t="s">
        <v>234</v>
      </c>
      <c r="N188" s="48"/>
      <c r="O188" s="49" t="s">
        <v>250</v>
      </c>
      <c r="P188" s="49" t="s">
        <v>552</v>
      </c>
    </row>
    <row r="189" spans="1:16" ht="13.5" thickBot="1" x14ac:dyDescent="0.25">
      <c r="A189" s="38" t="str">
        <f t="shared" si="30"/>
        <v> AOEB 10 </v>
      </c>
      <c r="B189" s="16" t="str">
        <f t="shared" si="31"/>
        <v>I</v>
      </c>
      <c r="C189" s="38">
        <f t="shared" si="32"/>
        <v>51088.612000000001</v>
      </c>
      <c r="D189" s="10" t="str">
        <f t="shared" si="33"/>
        <v>vis</v>
      </c>
      <c r="E189" s="46">
        <f>VLOOKUP(C189,Active!C$21:E$964,3,FALSE)</f>
        <v>6091.0075224740604</v>
      </c>
      <c r="F189" s="16" t="s">
        <v>98</v>
      </c>
      <c r="G189" s="10" t="str">
        <f t="shared" si="34"/>
        <v>51088.612</v>
      </c>
      <c r="H189" s="38">
        <f t="shared" si="35"/>
        <v>6091</v>
      </c>
      <c r="I189" s="47" t="s">
        <v>578</v>
      </c>
      <c r="J189" s="48" t="s">
        <v>579</v>
      </c>
      <c r="K189" s="47">
        <v>6091</v>
      </c>
      <c r="L189" s="47" t="s">
        <v>292</v>
      </c>
      <c r="M189" s="48" t="s">
        <v>234</v>
      </c>
      <c r="N189" s="48"/>
      <c r="O189" s="49" t="s">
        <v>256</v>
      </c>
      <c r="P189" s="49" t="s">
        <v>552</v>
      </c>
    </row>
    <row r="190" spans="1:16" ht="13.5" thickBot="1" x14ac:dyDescent="0.25">
      <c r="A190" s="38" t="str">
        <f t="shared" si="30"/>
        <v> AOEB 10 </v>
      </c>
      <c r="B190" s="16" t="str">
        <f t="shared" si="31"/>
        <v>I</v>
      </c>
      <c r="C190" s="38">
        <f t="shared" si="32"/>
        <v>51275.756999999998</v>
      </c>
      <c r="D190" s="10" t="str">
        <f t="shared" si="33"/>
        <v>vis</v>
      </c>
      <c r="E190" s="46">
        <f>VLOOKUP(C190,Active!C$21:E$964,3,FALSE)</f>
        <v>6193.9906987556406</v>
      </c>
      <c r="F190" s="16" t="s">
        <v>98</v>
      </c>
      <c r="G190" s="10" t="str">
        <f t="shared" si="34"/>
        <v>51275.757</v>
      </c>
      <c r="H190" s="38">
        <f t="shared" si="35"/>
        <v>6194</v>
      </c>
      <c r="I190" s="47" t="s">
        <v>580</v>
      </c>
      <c r="J190" s="48" t="s">
        <v>581</v>
      </c>
      <c r="K190" s="47">
        <v>6194</v>
      </c>
      <c r="L190" s="47" t="s">
        <v>582</v>
      </c>
      <c r="M190" s="48" t="s">
        <v>234</v>
      </c>
      <c r="N190" s="48"/>
      <c r="O190" s="49" t="s">
        <v>250</v>
      </c>
      <c r="P190" s="49" t="s">
        <v>552</v>
      </c>
    </row>
    <row r="191" spans="1:16" ht="13.5" thickBot="1" x14ac:dyDescent="0.25">
      <c r="A191" s="38" t="str">
        <f t="shared" si="30"/>
        <v> AOEB 10 </v>
      </c>
      <c r="B191" s="16" t="str">
        <f t="shared" si="31"/>
        <v>I</v>
      </c>
      <c r="C191" s="38">
        <f t="shared" si="32"/>
        <v>51384.815999999999</v>
      </c>
      <c r="D191" s="10" t="str">
        <f t="shared" si="33"/>
        <v>vis</v>
      </c>
      <c r="E191" s="46">
        <f>VLOOKUP(C191,Active!C$21:E$964,3,FALSE)</f>
        <v>6254.0042829929598</v>
      </c>
      <c r="F191" s="16" t="s">
        <v>98</v>
      </c>
      <c r="G191" s="10" t="str">
        <f t="shared" si="34"/>
        <v>51384.816</v>
      </c>
      <c r="H191" s="38">
        <f t="shared" si="35"/>
        <v>6254</v>
      </c>
      <c r="I191" s="47" t="s">
        <v>583</v>
      </c>
      <c r="J191" s="48" t="s">
        <v>584</v>
      </c>
      <c r="K191" s="47">
        <v>6254</v>
      </c>
      <c r="L191" s="47" t="s">
        <v>153</v>
      </c>
      <c r="M191" s="48" t="s">
        <v>234</v>
      </c>
      <c r="N191" s="48"/>
      <c r="O191" s="49" t="s">
        <v>256</v>
      </c>
      <c r="P191" s="49" t="s">
        <v>552</v>
      </c>
    </row>
    <row r="192" spans="1:16" ht="13.5" thickBot="1" x14ac:dyDescent="0.25">
      <c r="A192" s="38" t="str">
        <f t="shared" si="30"/>
        <v> AOEB 10 </v>
      </c>
      <c r="B192" s="16" t="str">
        <f t="shared" si="31"/>
        <v>I</v>
      </c>
      <c r="C192" s="38">
        <f t="shared" si="32"/>
        <v>51424.78</v>
      </c>
      <c r="D192" s="10" t="str">
        <f t="shared" si="33"/>
        <v>vis</v>
      </c>
      <c r="E192" s="46">
        <f>VLOOKUP(C192,Active!C$21:E$964,3,FALSE)</f>
        <v>6275.9958919427963</v>
      </c>
      <c r="F192" s="16" t="s">
        <v>98</v>
      </c>
      <c r="G192" s="10" t="str">
        <f t="shared" si="34"/>
        <v>51424.780</v>
      </c>
      <c r="H192" s="38">
        <f t="shared" si="35"/>
        <v>6276</v>
      </c>
      <c r="I192" s="47" t="s">
        <v>585</v>
      </c>
      <c r="J192" s="48" t="s">
        <v>586</v>
      </c>
      <c r="K192" s="47">
        <v>6276</v>
      </c>
      <c r="L192" s="47" t="s">
        <v>283</v>
      </c>
      <c r="M192" s="48" t="s">
        <v>234</v>
      </c>
      <c r="N192" s="48"/>
      <c r="O192" s="49" t="s">
        <v>250</v>
      </c>
      <c r="P192" s="49" t="s">
        <v>552</v>
      </c>
    </row>
    <row r="193" spans="1:16" ht="13.5" thickBot="1" x14ac:dyDescent="0.25">
      <c r="A193" s="38" t="str">
        <f t="shared" si="30"/>
        <v> AOEB 10 </v>
      </c>
      <c r="B193" s="16" t="str">
        <f t="shared" si="31"/>
        <v>I</v>
      </c>
      <c r="C193" s="38">
        <f t="shared" si="32"/>
        <v>51435.696000000004</v>
      </c>
      <c r="D193" s="10" t="str">
        <f t="shared" si="33"/>
        <v>vis</v>
      </c>
      <c r="E193" s="46">
        <f>VLOOKUP(C193,Active!C$21:E$964,3,FALSE)</f>
        <v>6282.0028082498857</v>
      </c>
      <c r="F193" s="16" t="s">
        <v>98</v>
      </c>
      <c r="G193" s="10" t="str">
        <f t="shared" si="34"/>
        <v>51435.696</v>
      </c>
      <c r="H193" s="38">
        <f t="shared" si="35"/>
        <v>6282</v>
      </c>
      <c r="I193" s="47" t="s">
        <v>587</v>
      </c>
      <c r="J193" s="48" t="s">
        <v>588</v>
      </c>
      <c r="K193" s="47">
        <v>6282</v>
      </c>
      <c r="L193" s="47" t="s">
        <v>499</v>
      </c>
      <c r="M193" s="48" t="s">
        <v>234</v>
      </c>
      <c r="N193" s="48"/>
      <c r="O193" s="49" t="s">
        <v>250</v>
      </c>
      <c r="P193" s="49" t="s">
        <v>552</v>
      </c>
    </row>
    <row r="194" spans="1:16" ht="13.5" thickBot="1" x14ac:dyDescent="0.25">
      <c r="A194" s="38" t="str">
        <f t="shared" si="30"/>
        <v> AOEB 10 </v>
      </c>
      <c r="B194" s="16" t="str">
        <f t="shared" si="31"/>
        <v>I</v>
      </c>
      <c r="C194" s="38">
        <f t="shared" si="32"/>
        <v>51693.722999999998</v>
      </c>
      <c r="D194" s="10" t="str">
        <f t="shared" si="33"/>
        <v>vis</v>
      </c>
      <c r="E194" s="46">
        <f>VLOOKUP(C194,Active!C$21:E$964,3,FALSE)</f>
        <v>6423.9913199729199</v>
      </c>
      <c r="F194" s="16" t="s">
        <v>98</v>
      </c>
      <c r="G194" s="10" t="str">
        <f t="shared" si="34"/>
        <v>51693.723</v>
      </c>
      <c r="H194" s="38">
        <f t="shared" si="35"/>
        <v>6424</v>
      </c>
      <c r="I194" s="47" t="s">
        <v>589</v>
      </c>
      <c r="J194" s="48" t="s">
        <v>590</v>
      </c>
      <c r="K194" s="47">
        <v>6424</v>
      </c>
      <c r="L194" s="47" t="s">
        <v>591</v>
      </c>
      <c r="M194" s="48" t="s">
        <v>234</v>
      </c>
      <c r="N194" s="48"/>
      <c r="O194" s="49" t="s">
        <v>256</v>
      </c>
      <c r="P194" s="49" t="s">
        <v>552</v>
      </c>
    </row>
    <row r="195" spans="1:16" ht="13.5" thickBot="1" x14ac:dyDescent="0.25">
      <c r="A195" s="38" t="str">
        <f t="shared" si="30"/>
        <v>OEJV 0074 </v>
      </c>
      <c r="B195" s="16" t="str">
        <f t="shared" si="31"/>
        <v>I</v>
      </c>
      <c r="C195" s="38">
        <f t="shared" si="32"/>
        <v>52462.436999999998</v>
      </c>
      <c r="D195" s="10" t="str">
        <f t="shared" si="33"/>
        <v>vis</v>
      </c>
      <c r="E195" s="46" t="e">
        <f>VLOOKUP(C195,Active!C$21:E$964,3,FALSE)</f>
        <v>#N/A</v>
      </c>
      <c r="F195" s="16" t="s">
        <v>98</v>
      </c>
      <c r="G195" s="10" t="str">
        <f t="shared" si="34"/>
        <v>52462.437</v>
      </c>
      <c r="H195" s="38">
        <f t="shared" si="35"/>
        <v>6847</v>
      </c>
      <c r="I195" s="47" t="s">
        <v>592</v>
      </c>
      <c r="J195" s="48" t="s">
        <v>593</v>
      </c>
      <c r="K195" s="47">
        <v>6847</v>
      </c>
      <c r="L195" s="47" t="s">
        <v>265</v>
      </c>
      <c r="M195" s="48" t="s">
        <v>234</v>
      </c>
      <c r="N195" s="48"/>
      <c r="O195" s="49" t="s">
        <v>594</v>
      </c>
      <c r="P195" s="50" t="s">
        <v>595</v>
      </c>
    </row>
    <row r="196" spans="1:16" ht="13.5" thickBot="1" x14ac:dyDescent="0.25">
      <c r="A196" s="38" t="str">
        <f t="shared" si="30"/>
        <v>OEJV 0074 </v>
      </c>
      <c r="B196" s="16" t="str">
        <f t="shared" si="31"/>
        <v>I</v>
      </c>
      <c r="C196" s="38">
        <f t="shared" si="32"/>
        <v>52462.438999999998</v>
      </c>
      <c r="D196" s="10" t="str">
        <f t="shared" si="33"/>
        <v>vis</v>
      </c>
      <c r="E196" s="46" t="e">
        <f>VLOOKUP(C196,Active!C$21:E$964,3,FALSE)</f>
        <v>#N/A</v>
      </c>
      <c r="F196" s="16" t="s">
        <v>98</v>
      </c>
      <c r="G196" s="10" t="str">
        <f t="shared" si="34"/>
        <v>52462.439</v>
      </c>
      <c r="H196" s="38">
        <f t="shared" si="35"/>
        <v>6847</v>
      </c>
      <c r="I196" s="47" t="s">
        <v>596</v>
      </c>
      <c r="J196" s="48" t="s">
        <v>597</v>
      </c>
      <c r="K196" s="47">
        <v>6847</v>
      </c>
      <c r="L196" s="47" t="s">
        <v>153</v>
      </c>
      <c r="M196" s="48" t="s">
        <v>234</v>
      </c>
      <c r="N196" s="48"/>
      <c r="O196" s="49" t="s">
        <v>598</v>
      </c>
      <c r="P196" s="50" t="s">
        <v>595</v>
      </c>
    </row>
    <row r="197" spans="1:16" ht="13.5" thickBot="1" x14ac:dyDescent="0.25">
      <c r="A197" s="38" t="str">
        <f t="shared" si="30"/>
        <v> AOEB 10 </v>
      </c>
      <c r="B197" s="16" t="str">
        <f t="shared" si="31"/>
        <v>I</v>
      </c>
      <c r="C197" s="38">
        <f t="shared" si="32"/>
        <v>53314.716</v>
      </c>
      <c r="D197" s="10" t="str">
        <f t="shared" si="33"/>
        <v>vis</v>
      </c>
      <c r="E197" s="46">
        <f>VLOOKUP(C197,Active!C$21:E$964,3,FALSE)</f>
        <v>7316.0002321544398</v>
      </c>
      <c r="F197" s="16" t="s">
        <v>98</v>
      </c>
      <c r="G197" s="10" t="str">
        <f t="shared" si="34"/>
        <v>53314.716</v>
      </c>
      <c r="H197" s="38">
        <f t="shared" si="35"/>
        <v>7316</v>
      </c>
      <c r="I197" s="47" t="s">
        <v>603</v>
      </c>
      <c r="J197" s="48" t="s">
        <v>604</v>
      </c>
      <c r="K197" s="47">
        <v>7316</v>
      </c>
      <c r="L197" s="47" t="s">
        <v>320</v>
      </c>
      <c r="M197" s="48" t="s">
        <v>234</v>
      </c>
      <c r="N197" s="48"/>
      <c r="O197" s="49" t="s">
        <v>256</v>
      </c>
      <c r="P197" s="49" t="s">
        <v>552</v>
      </c>
    </row>
    <row r="198" spans="1:16" ht="13.5" thickBot="1" x14ac:dyDescent="0.25">
      <c r="A198" s="38" t="str">
        <f t="shared" si="30"/>
        <v> AOEB 10 </v>
      </c>
      <c r="B198" s="16" t="str">
        <f t="shared" si="31"/>
        <v>I</v>
      </c>
      <c r="C198" s="38">
        <f t="shared" si="32"/>
        <v>53563.673600000002</v>
      </c>
      <c r="D198" s="10" t="str">
        <f t="shared" si="33"/>
        <v>vis</v>
      </c>
      <c r="E198" s="46">
        <f>VLOOKUP(C198,Active!C$21:E$964,3,FALSE)</f>
        <v>7452.9979847390123</v>
      </c>
      <c r="F198" s="16" t="s">
        <v>98</v>
      </c>
      <c r="G198" s="10" t="str">
        <f t="shared" si="34"/>
        <v>53563.6736</v>
      </c>
      <c r="H198" s="38">
        <f t="shared" si="35"/>
        <v>7453</v>
      </c>
      <c r="I198" s="47" t="s">
        <v>611</v>
      </c>
      <c r="J198" s="48" t="s">
        <v>612</v>
      </c>
      <c r="K198" s="47">
        <v>7453</v>
      </c>
      <c r="L198" s="47" t="s">
        <v>613</v>
      </c>
      <c r="M198" s="48" t="s">
        <v>614</v>
      </c>
      <c r="N198" s="48" t="s">
        <v>615</v>
      </c>
      <c r="O198" s="49" t="s">
        <v>256</v>
      </c>
      <c r="P198" s="49" t="s">
        <v>552</v>
      </c>
    </row>
    <row r="199" spans="1:16" ht="13.5" thickBot="1" x14ac:dyDescent="0.25">
      <c r="A199" s="38" t="str">
        <f t="shared" si="30"/>
        <v> AOEB 12 </v>
      </c>
      <c r="B199" s="16" t="str">
        <f t="shared" si="31"/>
        <v>I</v>
      </c>
      <c r="C199" s="38">
        <f t="shared" si="32"/>
        <v>54248.772700000001</v>
      </c>
      <c r="D199" s="10" t="str">
        <f t="shared" si="33"/>
        <v>vis</v>
      </c>
      <c r="E199" s="46">
        <f>VLOOKUP(C199,Active!C$21:E$964,3,FALSE)</f>
        <v>7829.9980722949349</v>
      </c>
      <c r="F199" s="16" t="s">
        <v>98</v>
      </c>
      <c r="G199" s="10" t="str">
        <f t="shared" si="34"/>
        <v>54248.7727</v>
      </c>
      <c r="H199" s="38">
        <f t="shared" si="35"/>
        <v>7830</v>
      </c>
      <c r="I199" s="47" t="s">
        <v>621</v>
      </c>
      <c r="J199" s="48" t="s">
        <v>622</v>
      </c>
      <c r="K199" s="47">
        <v>7830</v>
      </c>
      <c r="L199" s="47" t="s">
        <v>623</v>
      </c>
      <c r="M199" s="48" t="s">
        <v>614</v>
      </c>
      <c r="N199" s="48" t="s">
        <v>615</v>
      </c>
      <c r="O199" s="49" t="s">
        <v>624</v>
      </c>
      <c r="P199" s="49" t="s">
        <v>625</v>
      </c>
    </row>
    <row r="200" spans="1:16" ht="13.5" thickBot="1" x14ac:dyDescent="0.25">
      <c r="A200" s="38" t="str">
        <f t="shared" si="30"/>
        <v>OEJV 0094 </v>
      </c>
      <c r="B200" s="16" t="str">
        <f t="shared" si="31"/>
        <v>I</v>
      </c>
      <c r="C200" s="38">
        <f t="shared" si="32"/>
        <v>54659.478000000003</v>
      </c>
      <c r="D200" s="10" t="str">
        <f t="shared" si="33"/>
        <v>vis</v>
      </c>
      <c r="E200" s="46" t="e">
        <f>VLOOKUP(C200,Active!C$21:E$964,3,FALSE)</f>
        <v>#N/A</v>
      </c>
      <c r="F200" s="16" t="s">
        <v>98</v>
      </c>
      <c r="G200" s="10" t="str">
        <f t="shared" si="34"/>
        <v>54659.478</v>
      </c>
      <c r="H200" s="38">
        <f t="shared" si="35"/>
        <v>8056</v>
      </c>
      <c r="I200" s="47" t="s">
        <v>630</v>
      </c>
      <c r="J200" s="48" t="s">
        <v>631</v>
      </c>
      <c r="K200" s="47">
        <v>8056</v>
      </c>
      <c r="L200" s="47" t="s">
        <v>265</v>
      </c>
      <c r="M200" s="48" t="s">
        <v>234</v>
      </c>
      <c r="N200" s="48"/>
      <c r="O200" s="49" t="s">
        <v>632</v>
      </c>
      <c r="P200" s="50" t="s">
        <v>633</v>
      </c>
    </row>
    <row r="201" spans="1:16" ht="13.5" thickBot="1" x14ac:dyDescent="0.25">
      <c r="A201" s="38" t="str">
        <f t="shared" si="30"/>
        <v>OEJV 0094 </v>
      </c>
      <c r="B201" s="16" t="str">
        <f t="shared" si="31"/>
        <v>I</v>
      </c>
      <c r="C201" s="38">
        <f t="shared" si="32"/>
        <v>54659.48</v>
      </c>
      <c r="D201" s="10" t="str">
        <f t="shared" si="33"/>
        <v>vis</v>
      </c>
      <c r="E201" s="46" t="e">
        <f>VLOOKUP(C201,Active!C$21:E$964,3,FALSE)</f>
        <v>#N/A</v>
      </c>
      <c r="F201" s="16" t="s">
        <v>98</v>
      </c>
      <c r="G201" s="10" t="str">
        <f t="shared" si="34"/>
        <v>54659.480</v>
      </c>
      <c r="H201" s="38">
        <f t="shared" si="35"/>
        <v>8056</v>
      </c>
      <c r="I201" s="47" t="s">
        <v>634</v>
      </c>
      <c r="J201" s="48" t="s">
        <v>635</v>
      </c>
      <c r="K201" s="47">
        <v>8056</v>
      </c>
      <c r="L201" s="47" t="s">
        <v>153</v>
      </c>
      <c r="M201" s="48" t="s">
        <v>234</v>
      </c>
      <c r="N201" s="48"/>
      <c r="O201" s="49" t="s">
        <v>636</v>
      </c>
      <c r="P201" s="50" t="s">
        <v>633</v>
      </c>
    </row>
    <row r="202" spans="1:16" ht="13.5" thickBot="1" x14ac:dyDescent="0.25">
      <c r="A202" s="38" t="str">
        <f t="shared" si="30"/>
        <v>OEJV 0094 </v>
      </c>
      <c r="B202" s="16" t="str">
        <f t="shared" si="31"/>
        <v>I</v>
      </c>
      <c r="C202" s="38">
        <f t="shared" si="32"/>
        <v>54659.487000000001</v>
      </c>
      <c r="D202" s="10" t="str">
        <f t="shared" si="33"/>
        <v>vis</v>
      </c>
      <c r="E202" s="46" t="e">
        <f>VLOOKUP(C202,Active!C$21:E$964,3,FALSE)</f>
        <v>#N/A</v>
      </c>
      <c r="F202" s="16" t="s">
        <v>98</v>
      </c>
      <c r="G202" s="10" t="str">
        <f t="shared" si="34"/>
        <v>54659.487</v>
      </c>
      <c r="H202" s="38">
        <f t="shared" si="35"/>
        <v>8056</v>
      </c>
      <c r="I202" s="47" t="s">
        <v>637</v>
      </c>
      <c r="J202" s="48" t="s">
        <v>638</v>
      </c>
      <c r="K202" s="47">
        <v>8056</v>
      </c>
      <c r="L202" s="47" t="s">
        <v>147</v>
      </c>
      <c r="M202" s="48" t="s">
        <v>234</v>
      </c>
      <c r="N202" s="48"/>
      <c r="O202" s="49" t="s">
        <v>639</v>
      </c>
      <c r="P202" s="50" t="s">
        <v>633</v>
      </c>
    </row>
    <row r="203" spans="1:16" ht="13.5" thickBot="1" x14ac:dyDescent="0.25">
      <c r="A203" s="38" t="str">
        <f t="shared" si="30"/>
        <v> JAAVSO 41;122 </v>
      </c>
      <c r="B203" s="16" t="str">
        <f t="shared" si="31"/>
        <v>I</v>
      </c>
      <c r="C203" s="38">
        <f t="shared" si="32"/>
        <v>56169.593200000003</v>
      </c>
      <c r="D203" s="10" t="str">
        <f t="shared" si="33"/>
        <v>vis</v>
      </c>
      <c r="E203" s="46">
        <f>VLOOKUP(C203,Active!C$21:E$964,3,FALSE)</f>
        <v>8886.9977044345942</v>
      </c>
      <c r="F203" s="16" t="s">
        <v>98</v>
      </c>
      <c r="G203" s="10" t="str">
        <f t="shared" si="34"/>
        <v>56169.5932</v>
      </c>
      <c r="H203" s="38">
        <f t="shared" si="35"/>
        <v>8887</v>
      </c>
      <c r="I203" s="47" t="s">
        <v>658</v>
      </c>
      <c r="J203" s="48" t="s">
        <v>659</v>
      </c>
      <c r="K203" s="47">
        <v>8887</v>
      </c>
      <c r="L203" s="47" t="s">
        <v>660</v>
      </c>
      <c r="M203" s="48" t="s">
        <v>614</v>
      </c>
      <c r="N203" s="48" t="s">
        <v>98</v>
      </c>
      <c r="O203" s="49" t="s">
        <v>256</v>
      </c>
      <c r="P203" s="49" t="s">
        <v>661</v>
      </c>
    </row>
    <row r="204" spans="1:16" ht="26.25" thickBot="1" x14ac:dyDescent="0.25">
      <c r="A204" s="38" t="str">
        <f t="shared" si="30"/>
        <v>BAVM 241 (=IBVS 6157) </v>
      </c>
      <c r="B204" s="16" t="str">
        <f t="shared" si="31"/>
        <v>II</v>
      </c>
      <c r="C204" s="38">
        <f t="shared" si="32"/>
        <v>57204.519800000002</v>
      </c>
      <c r="D204" s="10" t="str">
        <f t="shared" si="33"/>
        <v>vis</v>
      </c>
      <c r="E204" s="46">
        <f>VLOOKUP(C204,Active!C$21:E$964,3,FALSE)</f>
        <v>9456.5027859825823</v>
      </c>
      <c r="F204" s="16" t="s">
        <v>98</v>
      </c>
      <c r="G204" s="10" t="str">
        <f t="shared" si="34"/>
        <v>57204.5198</v>
      </c>
      <c r="H204" s="38">
        <f t="shared" si="35"/>
        <v>9456.5</v>
      </c>
      <c r="I204" s="47" t="s">
        <v>694</v>
      </c>
      <c r="J204" s="48" t="s">
        <v>695</v>
      </c>
      <c r="K204" s="47" t="s">
        <v>696</v>
      </c>
      <c r="L204" s="47" t="s">
        <v>697</v>
      </c>
      <c r="M204" s="48" t="s">
        <v>614</v>
      </c>
      <c r="N204" s="48" t="s">
        <v>608</v>
      </c>
      <c r="O204" s="49" t="s">
        <v>609</v>
      </c>
      <c r="P204" s="50" t="s">
        <v>698</v>
      </c>
    </row>
    <row r="205" spans="1:16" x14ac:dyDescent="0.2">
      <c r="B205" s="16"/>
      <c r="E205" s="46"/>
      <c r="F205" s="16"/>
    </row>
    <row r="206" spans="1:16" x14ac:dyDescent="0.2">
      <c r="B206" s="16"/>
      <c r="E206" s="46"/>
      <c r="F206" s="16"/>
    </row>
    <row r="207" spans="1:16" x14ac:dyDescent="0.2">
      <c r="B207" s="16"/>
      <c r="E207" s="46"/>
      <c r="F207" s="16"/>
    </row>
    <row r="208" spans="1:16" x14ac:dyDescent="0.2">
      <c r="B208" s="16"/>
      <c r="E208" s="46"/>
      <c r="F208" s="16"/>
    </row>
    <row r="209" spans="2:6" x14ac:dyDescent="0.2">
      <c r="B209" s="16"/>
      <c r="E209" s="46"/>
      <c r="F209" s="16"/>
    </row>
    <row r="210" spans="2:6" x14ac:dyDescent="0.2">
      <c r="B210" s="16"/>
      <c r="E210" s="46"/>
      <c r="F210" s="16"/>
    </row>
    <row r="211" spans="2:6" x14ac:dyDescent="0.2">
      <c r="B211" s="16"/>
      <c r="E211" s="46"/>
      <c r="F211" s="16"/>
    </row>
    <row r="212" spans="2:6" x14ac:dyDescent="0.2">
      <c r="B212" s="16"/>
      <c r="E212" s="46"/>
      <c r="F212" s="16"/>
    </row>
    <row r="213" spans="2:6" x14ac:dyDescent="0.2">
      <c r="B213" s="16"/>
      <c r="E213" s="46"/>
      <c r="F213" s="16"/>
    </row>
    <row r="214" spans="2:6" x14ac:dyDescent="0.2">
      <c r="B214" s="16"/>
      <c r="E214" s="46"/>
      <c r="F214" s="16"/>
    </row>
    <row r="215" spans="2:6" x14ac:dyDescent="0.2">
      <c r="B215" s="16"/>
      <c r="E215" s="46"/>
      <c r="F215" s="16"/>
    </row>
    <row r="216" spans="2:6" x14ac:dyDescent="0.2">
      <c r="B216" s="16"/>
      <c r="E216" s="46"/>
      <c r="F216" s="16"/>
    </row>
    <row r="217" spans="2:6" x14ac:dyDescent="0.2">
      <c r="B217" s="16"/>
      <c r="E217" s="46"/>
      <c r="F217" s="16"/>
    </row>
    <row r="218" spans="2:6" x14ac:dyDescent="0.2">
      <c r="B218" s="16"/>
      <c r="E218" s="46"/>
      <c r="F218" s="16"/>
    </row>
    <row r="219" spans="2:6" x14ac:dyDescent="0.2">
      <c r="B219" s="16"/>
      <c r="E219" s="46"/>
      <c r="F219" s="16"/>
    </row>
    <row r="220" spans="2:6" x14ac:dyDescent="0.2">
      <c r="B220" s="16"/>
      <c r="E220" s="46"/>
      <c r="F220" s="16"/>
    </row>
    <row r="221" spans="2:6" x14ac:dyDescent="0.2">
      <c r="B221" s="16"/>
      <c r="E221" s="46"/>
      <c r="F221" s="16"/>
    </row>
    <row r="222" spans="2:6" x14ac:dyDescent="0.2">
      <c r="B222" s="16"/>
      <c r="E222" s="46"/>
      <c r="F222" s="16"/>
    </row>
    <row r="223" spans="2:6" x14ac:dyDescent="0.2">
      <c r="B223" s="16"/>
      <c r="E223" s="46"/>
      <c r="F223" s="16"/>
    </row>
    <row r="224" spans="2:6" x14ac:dyDescent="0.2">
      <c r="B224" s="16"/>
      <c r="E224" s="46"/>
      <c r="F224" s="16"/>
    </row>
    <row r="225" spans="2:6" x14ac:dyDescent="0.2">
      <c r="B225" s="16"/>
      <c r="E225" s="46"/>
      <c r="F225" s="16"/>
    </row>
    <row r="226" spans="2:6" x14ac:dyDescent="0.2">
      <c r="B226" s="16"/>
      <c r="E226" s="46"/>
      <c r="F226" s="16"/>
    </row>
    <row r="227" spans="2:6" x14ac:dyDescent="0.2">
      <c r="B227" s="16"/>
      <c r="E227" s="46"/>
      <c r="F227" s="16"/>
    </row>
    <row r="228" spans="2:6" x14ac:dyDescent="0.2">
      <c r="B228" s="16"/>
      <c r="E228" s="46"/>
      <c r="F228" s="16"/>
    </row>
    <row r="229" spans="2:6" x14ac:dyDescent="0.2">
      <c r="B229" s="16"/>
      <c r="E229" s="46"/>
      <c r="F229" s="16"/>
    </row>
    <row r="230" spans="2:6" x14ac:dyDescent="0.2">
      <c r="B230" s="16"/>
      <c r="E230" s="46"/>
      <c r="F230" s="16"/>
    </row>
    <row r="231" spans="2:6" x14ac:dyDescent="0.2">
      <c r="B231" s="16"/>
      <c r="E231" s="46"/>
      <c r="F231" s="16"/>
    </row>
    <row r="232" spans="2:6" x14ac:dyDescent="0.2">
      <c r="B232" s="16"/>
      <c r="E232" s="46"/>
      <c r="F232" s="16"/>
    </row>
    <row r="233" spans="2:6" x14ac:dyDescent="0.2">
      <c r="B233" s="16"/>
      <c r="E233" s="46"/>
      <c r="F233" s="16"/>
    </row>
    <row r="234" spans="2:6" x14ac:dyDescent="0.2">
      <c r="B234" s="16"/>
      <c r="E234" s="46"/>
      <c r="F234" s="16"/>
    </row>
    <row r="235" spans="2:6" x14ac:dyDescent="0.2">
      <c r="B235" s="16"/>
      <c r="E235" s="46"/>
      <c r="F235" s="16"/>
    </row>
    <row r="236" spans="2:6" x14ac:dyDescent="0.2">
      <c r="B236" s="16"/>
      <c r="E236" s="46"/>
      <c r="F236" s="16"/>
    </row>
    <row r="237" spans="2:6" x14ac:dyDescent="0.2">
      <c r="B237" s="16"/>
      <c r="E237" s="46"/>
      <c r="F237" s="16"/>
    </row>
    <row r="238" spans="2:6" x14ac:dyDescent="0.2">
      <c r="B238" s="16"/>
      <c r="E238" s="46"/>
      <c r="F238" s="16"/>
    </row>
    <row r="239" spans="2:6" x14ac:dyDescent="0.2">
      <c r="B239" s="16"/>
      <c r="E239" s="46"/>
      <c r="F239" s="16"/>
    </row>
    <row r="240" spans="2:6" x14ac:dyDescent="0.2">
      <c r="B240" s="16"/>
      <c r="E240" s="46"/>
      <c r="F240" s="16"/>
    </row>
    <row r="241" spans="2:6" x14ac:dyDescent="0.2">
      <c r="B241" s="16"/>
      <c r="E241" s="46"/>
      <c r="F241" s="16"/>
    </row>
    <row r="242" spans="2:6" x14ac:dyDescent="0.2">
      <c r="B242" s="16"/>
      <c r="E242" s="46"/>
      <c r="F242" s="16"/>
    </row>
    <row r="243" spans="2:6" x14ac:dyDescent="0.2">
      <c r="B243" s="16"/>
      <c r="E243" s="46"/>
      <c r="F243" s="16"/>
    </row>
    <row r="244" spans="2:6" x14ac:dyDescent="0.2">
      <c r="B244" s="16"/>
      <c r="E244" s="46"/>
      <c r="F244" s="16"/>
    </row>
    <row r="245" spans="2:6" x14ac:dyDescent="0.2">
      <c r="B245" s="16"/>
      <c r="E245" s="46"/>
      <c r="F245" s="16"/>
    </row>
    <row r="246" spans="2:6" x14ac:dyDescent="0.2">
      <c r="B246" s="16"/>
      <c r="E246" s="46"/>
      <c r="F246" s="16"/>
    </row>
    <row r="247" spans="2:6" x14ac:dyDescent="0.2">
      <c r="B247" s="16"/>
      <c r="E247" s="46"/>
      <c r="F247" s="16"/>
    </row>
    <row r="248" spans="2:6" x14ac:dyDescent="0.2">
      <c r="B248" s="16"/>
      <c r="E248" s="46"/>
      <c r="F248" s="16"/>
    </row>
    <row r="249" spans="2:6" x14ac:dyDescent="0.2">
      <c r="B249" s="16"/>
      <c r="E249" s="46"/>
      <c r="F249" s="16"/>
    </row>
    <row r="250" spans="2:6" x14ac:dyDescent="0.2">
      <c r="B250" s="16"/>
      <c r="E250" s="46"/>
      <c r="F250" s="16"/>
    </row>
    <row r="251" spans="2:6" x14ac:dyDescent="0.2">
      <c r="B251" s="16"/>
      <c r="E251" s="46"/>
      <c r="F251" s="16"/>
    </row>
    <row r="252" spans="2:6" x14ac:dyDescent="0.2">
      <c r="B252" s="16"/>
      <c r="E252" s="46"/>
      <c r="F252" s="16"/>
    </row>
    <row r="253" spans="2:6" x14ac:dyDescent="0.2">
      <c r="B253" s="16"/>
      <c r="E253" s="46"/>
      <c r="F253" s="16"/>
    </row>
    <row r="254" spans="2:6" x14ac:dyDescent="0.2">
      <c r="B254" s="16"/>
      <c r="E254" s="46"/>
      <c r="F254" s="16"/>
    </row>
    <row r="255" spans="2:6" x14ac:dyDescent="0.2">
      <c r="B255" s="16"/>
      <c r="E255" s="46"/>
      <c r="F255" s="16"/>
    </row>
    <row r="256" spans="2:6" x14ac:dyDescent="0.2">
      <c r="B256" s="16"/>
      <c r="E256" s="46"/>
      <c r="F256" s="16"/>
    </row>
    <row r="257" spans="2:6" x14ac:dyDescent="0.2">
      <c r="B257" s="16"/>
      <c r="E257" s="46"/>
      <c r="F257" s="16"/>
    </row>
    <row r="258" spans="2:6" x14ac:dyDescent="0.2">
      <c r="B258" s="16"/>
      <c r="E258" s="46"/>
      <c r="F258" s="16"/>
    </row>
    <row r="259" spans="2:6" x14ac:dyDescent="0.2">
      <c r="B259" s="16"/>
      <c r="E259" s="46"/>
      <c r="F259" s="16"/>
    </row>
    <row r="260" spans="2:6" x14ac:dyDescent="0.2">
      <c r="B260" s="16"/>
      <c r="E260" s="46"/>
      <c r="F260" s="16"/>
    </row>
    <row r="261" spans="2:6" x14ac:dyDescent="0.2">
      <c r="B261" s="16"/>
      <c r="E261" s="46"/>
      <c r="F261" s="16"/>
    </row>
    <row r="262" spans="2:6" x14ac:dyDescent="0.2">
      <c r="B262" s="16"/>
      <c r="E262" s="46"/>
      <c r="F262" s="16"/>
    </row>
    <row r="263" spans="2:6" x14ac:dyDescent="0.2">
      <c r="B263" s="16"/>
      <c r="E263" s="46"/>
      <c r="F263" s="16"/>
    </row>
    <row r="264" spans="2:6" x14ac:dyDescent="0.2">
      <c r="B264" s="16"/>
      <c r="E264" s="46"/>
      <c r="F264" s="16"/>
    </row>
    <row r="265" spans="2:6" x14ac:dyDescent="0.2">
      <c r="B265" s="16"/>
      <c r="E265" s="46"/>
      <c r="F265" s="16"/>
    </row>
    <row r="266" spans="2:6" x14ac:dyDescent="0.2">
      <c r="B266" s="16"/>
      <c r="E266" s="46"/>
      <c r="F266" s="16"/>
    </row>
    <row r="267" spans="2:6" x14ac:dyDescent="0.2">
      <c r="B267" s="16"/>
      <c r="E267" s="46"/>
      <c r="F267" s="16"/>
    </row>
    <row r="268" spans="2:6" x14ac:dyDescent="0.2">
      <c r="B268" s="16"/>
      <c r="E268" s="46"/>
      <c r="F268" s="16"/>
    </row>
    <row r="269" spans="2:6" x14ac:dyDescent="0.2">
      <c r="B269" s="16"/>
      <c r="E269" s="46"/>
      <c r="F269" s="16"/>
    </row>
    <row r="270" spans="2:6" x14ac:dyDescent="0.2">
      <c r="B270" s="16"/>
      <c r="E270" s="46"/>
      <c r="F270" s="16"/>
    </row>
    <row r="271" spans="2:6" x14ac:dyDescent="0.2">
      <c r="B271" s="16"/>
      <c r="E271" s="46"/>
      <c r="F271" s="16"/>
    </row>
    <row r="272" spans="2:6" x14ac:dyDescent="0.2">
      <c r="B272" s="16"/>
      <c r="E272" s="46"/>
      <c r="F272" s="16"/>
    </row>
    <row r="273" spans="2:6" x14ac:dyDescent="0.2">
      <c r="B273" s="16"/>
      <c r="E273" s="46"/>
      <c r="F273" s="16"/>
    </row>
    <row r="274" spans="2:6" x14ac:dyDescent="0.2">
      <c r="B274" s="16"/>
      <c r="E274" s="46"/>
      <c r="F274" s="16"/>
    </row>
    <row r="275" spans="2:6" x14ac:dyDescent="0.2">
      <c r="B275" s="16"/>
      <c r="E275" s="46"/>
      <c r="F275" s="16"/>
    </row>
    <row r="276" spans="2:6" x14ac:dyDescent="0.2">
      <c r="B276" s="16"/>
      <c r="E276" s="46"/>
      <c r="F276" s="16"/>
    </row>
    <row r="277" spans="2:6" x14ac:dyDescent="0.2">
      <c r="B277" s="16"/>
      <c r="E277" s="46"/>
      <c r="F277" s="16"/>
    </row>
    <row r="278" spans="2:6" x14ac:dyDescent="0.2">
      <c r="B278" s="16"/>
      <c r="E278" s="46"/>
      <c r="F278" s="16"/>
    </row>
    <row r="279" spans="2:6" x14ac:dyDescent="0.2">
      <c r="B279" s="16"/>
      <c r="E279" s="46"/>
      <c r="F279" s="16"/>
    </row>
    <row r="280" spans="2:6" x14ac:dyDescent="0.2">
      <c r="B280" s="16"/>
      <c r="E280" s="46"/>
      <c r="F280" s="16"/>
    </row>
    <row r="281" spans="2:6" x14ac:dyDescent="0.2">
      <c r="B281" s="16"/>
      <c r="E281" s="46"/>
      <c r="F281" s="16"/>
    </row>
    <row r="282" spans="2:6" x14ac:dyDescent="0.2">
      <c r="B282" s="16"/>
      <c r="E282" s="46"/>
      <c r="F282" s="16"/>
    </row>
    <row r="283" spans="2:6" x14ac:dyDescent="0.2">
      <c r="B283" s="16"/>
      <c r="E283" s="46"/>
      <c r="F283" s="16"/>
    </row>
    <row r="284" spans="2:6" x14ac:dyDescent="0.2">
      <c r="B284" s="16"/>
      <c r="E284" s="46"/>
      <c r="F284" s="16"/>
    </row>
    <row r="285" spans="2:6" x14ac:dyDescent="0.2">
      <c r="B285" s="16"/>
      <c r="E285" s="46"/>
      <c r="F285" s="16"/>
    </row>
    <row r="286" spans="2:6" x14ac:dyDescent="0.2">
      <c r="B286" s="16"/>
      <c r="E286" s="46"/>
      <c r="F286" s="16"/>
    </row>
    <row r="287" spans="2:6" x14ac:dyDescent="0.2">
      <c r="B287" s="16"/>
      <c r="E287" s="46"/>
      <c r="F287" s="16"/>
    </row>
    <row r="288" spans="2:6" x14ac:dyDescent="0.2">
      <c r="B288" s="16"/>
      <c r="E288" s="46"/>
      <c r="F288" s="16"/>
    </row>
    <row r="289" spans="2:6" x14ac:dyDescent="0.2">
      <c r="B289" s="16"/>
      <c r="E289" s="46"/>
      <c r="F289" s="16"/>
    </row>
    <row r="290" spans="2:6" x14ac:dyDescent="0.2">
      <c r="B290" s="16"/>
      <c r="E290" s="46"/>
      <c r="F290" s="16"/>
    </row>
    <row r="291" spans="2:6" x14ac:dyDescent="0.2">
      <c r="B291" s="16"/>
      <c r="E291" s="46"/>
      <c r="F291" s="16"/>
    </row>
    <row r="292" spans="2:6" x14ac:dyDescent="0.2">
      <c r="B292" s="16"/>
      <c r="E292" s="46"/>
      <c r="F292" s="16"/>
    </row>
    <row r="293" spans="2:6" x14ac:dyDescent="0.2">
      <c r="B293" s="16"/>
      <c r="E293" s="46"/>
      <c r="F293" s="16"/>
    </row>
    <row r="294" spans="2:6" x14ac:dyDescent="0.2">
      <c r="B294" s="16"/>
      <c r="E294" s="46"/>
      <c r="F294" s="16"/>
    </row>
    <row r="295" spans="2:6" x14ac:dyDescent="0.2">
      <c r="B295" s="16"/>
      <c r="E295" s="46"/>
      <c r="F295" s="16"/>
    </row>
    <row r="296" spans="2:6" x14ac:dyDescent="0.2">
      <c r="B296" s="16"/>
      <c r="E296" s="46"/>
      <c r="F296" s="16"/>
    </row>
    <row r="297" spans="2:6" x14ac:dyDescent="0.2">
      <c r="B297" s="16"/>
      <c r="E297" s="46"/>
      <c r="F297" s="16"/>
    </row>
    <row r="298" spans="2:6" x14ac:dyDescent="0.2">
      <c r="B298" s="16"/>
      <c r="E298" s="46"/>
      <c r="F298" s="16"/>
    </row>
    <row r="299" spans="2:6" x14ac:dyDescent="0.2">
      <c r="B299" s="16"/>
      <c r="E299" s="46"/>
      <c r="F299" s="16"/>
    </row>
    <row r="300" spans="2:6" x14ac:dyDescent="0.2">
      <c r="B300" s="16"/>
      <c r="E300" s="46"/>
      <c r="F300" s="16"/>
    </row>
    <row r="301" spans="2:6" x14ac:dyDescent="0.2">
      <c r="B301" s="16"/>
      <c r="E301" s="46"/>
      <c r="F301" s="16"/>
    </row>
    <row r="302" spans="2:6" x14ac:dyDescent="0.2">
      <c r="B302" s="16"/>
      <c r="E302" s="46"/>
      <c r="F302" s="16"/>
    </row>
    <row r="303" spans="2:6" x14ac:dyDescent="0.2">
      <c r="B303" s="16"/>
      <c r="E303" s="46"/>
      <c r="F303" s="16"/>
    </row>
    <row r="304" spans="2:6" x14ac:dyDescent="0.2">
      <c r="B304" s="16"/>
      <c r="E304" s="46"/>
      <c r="F304" s="16"/>
    </row>
    <row r="305" spans="2:6" x14ac:dyDescent="0.2">
      <c r="B305" s="16"/>
      <c r="E305" s="46"/>
      <c r="F305" s="16"/>
    </row>
    <row r="306" spans="2:6" x14ac:dyDescent="0.2">
      <c r="B306" s="16"/>
      <c r="E306" s="46"/>
      <c r="F306" s="16"/>
    </row>
    <row r="307" spans="2:6" x14ac:dyDescent="0.2">
      <c r="B307" s="16"/>
      <c r="E307" s="46"/>
      <c r="F307" s="16"/>
    </row>
    <row r="308" spans="2:6" x14ac:dyDescent="0.2">
      <c r="B308" s="16"/>
      <c r="E308" s="46"/>
      <c r="F308" s="16"/>
    </row>
    <row r="309" spans="2:6" x14ac:dyDescent="0.2">
      <c r="B309" s="16"/>
      <c r="E309" s="46"/>
      <c r="F309" s="16"/>
    </row>
    <row r="310" spans="2:6" x14ac:dyDescent="0.2">
      <c r="B310" s="16"/>
      <c r="E310" s="46"/>
      <c r="F310" s="16"/>
    </row>
    <row r="311" spans="2:6" x14ac:dyDescent="0.2">
      <c r="B311" s="16"/>
      <c r="E311" s="46"/>
      <c r="F311" s="16"/>
    </row>
    <row r="312" spans="2:6" x14ac:dyDescent="0.2">
      <c r="B312" s="16"/>
      <c r="E312" s="46"/>
      <c r="F312" s="16"/>
    </row>
    <row r="313" spans="2:6" x14ac:dyDescent="0.2">
      <c r="B313" s="16"/>
      <c r="E313" s="46"/>
      <c r="F313" s="16"/>
    </row>
    <row r="314" spans="2:6" x14ac:dyDescent="0.2">
      <c r="B314" s="16"/>
      <c r="E314" s="46"/>
      <c r="F314" s="16"/>
    </row>
    <row r="315" spans="2:6" x14ac:dyDescent="0.2">
      <c r="B315" s="16"/>
      <c r="E315" s="46"/>
      <c r="F315" s="16"/>
    </row>
    <row r="316" spans="2:6" x14ac:dyDescent="0.2">
      <c r="B316" s="16"/>
      <c r="E316" s="46"/>
      <c r="F316" s="16"/>
    </row>
    <row r="317" spans="2:6" x14ac:dyDescent="0.2">
      <c r="B317" s="16"/>
      <c r="E317" s="46"/>
      <c r="F317" s="16"/>
    </row>
    <row r="318" spans="2:6" x14ac:dyDescent="0.2">
      <c r="B318" s="16"/>
      <c r="E318" s="46"/>
      <c r="F318" s="16"/>
    </row>
    <row r="319" spans="2:6" x14ac:dyDescent="0.2">
      <c r="B319" s="16"/>
      <c r="E319" s="46"/>
      <c r="F319" s="16"/>
    </row>
    <row r="320" spans="2:6" x14ac:dyDescent="0.2">
      <c r="B320" s="16"/>
      <c r="E320" s="46"/>
      <c r="F320" s="16"/>
    </row>
    <row r="321" spans="2:6" x14ac:dyDescent="0.2">
      <c r="B321" s="16"/>
      <c r="E321" s="46"/>
      <c r="F321" s="16"/>
    </row>
    <row r="322" spans="2:6" x14ac:dyDescent="0.2">
      <c r="B322" s="16"/>
      <c r="E322" s="46"/>
      <c r="F322" s="16"/>
    </row>
    <row r="323" spans="2:6" x14ac:dyDescent="0.2">
      <c r="B323" s="16"/>
      <c r="E323" s="46"/>
      <c r="F323" s="16"/>
    </row>
    <row r="324" spans="2:6" x14ac:dyDescent="0.2">
      <c r="B324" s="16"/>
      <c r="E324" s="46"/>
      <c r="F324" s="16"/>
    </row>
    <row r="325" spans="2:6" x14ac:dyDescent="0.2">
      <c r="B325" s="16"/>
      <c r="E325" s="46"/>
      <c r="F325" s="16"/>
    </row>
    <row r="326" spans="2:6" x14ac:dyDescent="0.2">
      <c r="B326" s="16"/>
      <c r="E326" s="46"/>
      <c r="F326" s="16"/>
    </row>
    <row r="327" spans="2:6" x14ac:dyDescent="0.2">
      <c r="B327" s="16"/>
      <c r="E327" s="46"/>
      <c r="F327" s="16"/>
    </row>
    <row r="328" spans="2:6" x14ac:dyDescent="0.2">
      <c r="B328" s="16"/>
      <c r="E328" s="46"/>
      <c r="F328" s="16"/>
    </row>
    <row r="329" spans="2:6" x14ac:dyDescent="0.2">
      <c r="B329" s="16"/>
      <c r="E329" s="46"/>
      <c r="F329" s="16"/>
    </row>
    <row r="330" spans="2:6" x14ac:dyDescent="0.2">
      <c r="B330" s="16"/>
      <c r="E330" s="46"/>
      <c r="F330" s="16"/>
    </row>
    <row r="331" spans="2:6" x14ac:dyDescent="0.2">
      <c r="B331" s="16"/>
      <c r="E331" s="46"/>
      <c r="F331" s="16"/>
    </row>
    <row r="332" spans="2:6" x14ac:dyDescent="0.2">
      <c r="B332" s="16"/>
      <c r="E332" s="46"/>
      <c r="F332" s="16"/>
    </row>
    <row r="333" spans="2:6" x14ac:dyDescent="0.2">
      <c r="B333" s="16"/>
      <c r="E333" s="46"/>
      <c r="F333" s="16"/>
    </row>
    <row r="334" spans="2:6" x14ac:dyDescent="0.2">
      <c r="B334" s="16"/>
      <c r="E334" s="46"/>
      <c r="F334" s="16"/>
    </row>
    <row r="335" spans="2:6" x14ac:dyDescent="0.2">
      <c r="B335" s="16"/>
      <c r="E335" s="46"/>
      <c r="F335" s="16"/>
    </row>
    <row r="336" spans="2:6" x14ac:dyDescent="0.2">
      <c r="B336" s="16"/>
      <c r="E336" s="46"/>
      <c r="F336" s="16"/>
    </row>
    <row r="337" spans="2:6" x14ac:dyDescent="0.2">
      <c r="B337" s="16"/>
      <c r="E337" s="46"/>
      <c r="F337" s="16"/>
    </row>
    <row r="338" spans="2:6" x14ac:dyDescent="0.2">
      <c r="B338" s="16"/>
      <c r="E338" s="46"/>
      <c r="F338" s="16"/>
    </row>
    <row r="339" spans="2:6" x14ac:dyDescent="0.2">
      <c r="B339" s="16"/>
      <c r="E339" s="46"/>
      <c r="F339" s="16"/>
    </row>
    <row r="340" spans="2:6" x14ac:dyDescent="0.2">
      <c r="B340" s="16"/>
      <c r="E340" s="46"/>
      <c r="F340" s="16"/>
    </row>
    <row r="341" spans="2:6" x14ac:dyDescent="0.2">
      <c r="B341" s="16"/>
      <c r="E341" s="46"/>
      <c r="F341" s="16"/>
    </row>
    <row r="342" spans="2:6" x14ac:dyDescent="0.2">
      <c r="B342" s="16"/>
      <c r="E342" s="46"/>
      <c r="F342" s="16"/>
    </row>
    <row r="343" spans="2:6" x14ac:dyDescent="0.2">
      <c r="B343" s="16"/>
      <c r="E343" s="46"/>
      <c r="F343" s="16"/>
    </row>
    <row r="344" spans="2:6" x14ac:dyDescent="0.2">
      <c r="B344" s="16"/>
      <c r="E344" s="46"/>
      <c r="F344" s="16"/>
    </row>
    <row r="345" spans="2:6" x14ac:dyDescent="0.2">
      <c r="B345" s="16"/>
      <c r="E345" s="46"/>
      <c r="F345" s="16"/>
    </row>
    <row r="346" spans="2:6" x14ac:dyDescent="0.2">
      <c r="B346" s="16"/>
      <c r="E346" s="46"/>
      <c r="F346" s="16"/>
    </row>
    <row r="347" spans="2:6" x14ac:dyDescent="0.2">
      <c r="B347" s="16"/>
      <c r="E347" s="46"/>
      <c r="F347" s="16"/>
    </row>
    <row r="348" spans="2:6" x14ac:dyDescent="0.2">
      <c r="B348" s="16"/>
      <c r="E348" s="46"/>
      <c r="F348" s="16"/>
    </row>
    <row r="349" spans="2:6" x14ac:dyDescent="0.2">
      <c r="B349" s="16"/>
      <c r="E349" s="46"/>
      <c r="F349" s="16"/>
    </row>
    <row r="350" spans="2:6" x14ac:dyDescent="0.2">
      <c r="B350" s="16"/>
      <c r="E350" s="46"/>
      <c r="F350" s="16"/>
    </row>
    <row r="351" spans="2:6" x14ac:dyDescent="0.2">
      <c r="B351" s="16"/>
      <c r="E351" s="4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8" type="noConversion"/>
  <hyperlinks>
    <hyperlink ref="P51" r:id="rId1" display="http://www.konkoly.hu/cgi-bin/IBVS?504" xr:uid="{00000000-0004-0000-0100-000000000000}"/>
    <hyperlink ref="P52" r:id="rId2" display="http://www.konkoly.hu/cgi-bin/IBVS?504" xr:uid="{00000000-0004-0000-0100-000001000000}"/>
    <hyperlink ref="P108" r:id="rId3" display="http://www.bav-astro.de/sfs/BAVM_link.php?BAVMnr=56" xr:uid="{00000000-0004-0000-0100-000002000000}"/>
    <hyperlink ref="P138" r:id="rId4" display="http://var.astro.cz/oejv/issues/oejv0060.pdf" xr:uid="{00000000-0004-0000-0100-000003000000}"/>
    <hyperlink ref="P139" r:id="rId5" display="http://var.astro.cz/oejv/issues/oejv0060.pdf" xr:uid="{00000000-0004-0000-0100-000004000000}"/>
    <hyperlink ref="P143" r:id="rId6" display="http://var.astro.cz/oejv/issues/oejv0060.pdf" xr:uid="{00000000-0004-0000-0100-000005000000}"/>
    <hyperlink ref="P195" r:id="rId7" display="http://var.astro.cz/oejv/issues/oejv0074.pdf" xr:uid="{00000000-0004-0000-0100-000006000000}"/>
    <hyperlink ref="P196" r:id="rId8" display="http://var.astro.cz/oejv/issues/oejv0074.pdf" xr:uid="{00000000-0004-0000-0100-000007000000}"/>
    <hyperlink ref="P161" r:id="rId9" display="http://www.konkoly.hu/cgi-bin/IBVS?5592" xr:uid="{00000000-0004-0000-0100-000008000000}"/>
    <hyperlink ref="P162" r:id="rId10" display="http://www.bav-astro.de/sfs/BAVM_link.php?BAVMnr=173" xr:uid="{00000000-0004-0000-0100-000009000000}"/>
    <hyperlink ref="P163" r:id="rId11" display="http://www.bav-astro.de/sfs/BAVM_link.php?BAVMnr=178" xr:uid="{00000000-0004-0000-0100-00000A000000}"/>
    <hyperlink ref="P164" r:id="rId12" display="http://www.aavso.org/sites/default/files/jaavso/v36n2/186.pdf" xr:uid="{00000000-0004-0000-0100-00000B000000}"/>
    <hyperlink ref="P200" r:id="rId13" display="http://var.astro.cz/oejv/issues/oejv0094.pdf" xr:uid="{00000000-0004-0000-0100-00000C000000}"/>
    <hyperlink ref="P201" r:id="rId14" display="http://var.astro.cz/oejv/issues/oejv0094.pdf" xr:uid="{00000000-0004-0000-0100-00000D000000}"/>
    <hyperlink ref="P202" r:id="rId15" display="http://var.astro.cz/oejv/issues/oejv0094.pdf" xr:uid="{00000000-0004-0000-0100-00000E000000}"/>
    <hyperlink ref="P166" r:id="rId16" display="http://www.konkoly.hu/cgi-bin/IBVS?5938" xr:uid="{00000000-0004-0000-0100-00000F000000}"/>
    <hyperlink ref="P167" r:id="rId17" display="http://www.konkoly.hu/cgi-bin/IBVS?6114" xr:uid="{00000000-0004-0000-0100-000010000000}"/>
    <hyperlink ref="P168" r:id="rId18" display="http://www.konkoly.hu/cgi-bin/IBVS?6114" xr:uid="{00000000-0004-0000-0100-000011000000}"/>
    <hyperlink ref="P169" r:id="rId19" display="http://var.astro.cz/oejv/issues/oejv0160.pdf" xr:uid="{00000000-0004-0000-0100-000012000000}"/>
    <hyperlink ref="P170" r:id="rId20" display="http://www.bav-astro.de/sfs/BAVM_link.php?BAVMnr=232" xr:uid="{00000000-0004-0000-0100-000013000000}"/>
    <hyperlink ref="P171" r:id="rId21" display="http://www.bav-astro.de/sfs/BAVM_link.php?BAVMnr=234" xr:uid="{00000000-0004-0000-0100-000014000000}"/>
    <hyperlink ref="P172" r:id="rId22" display="http://www.konkoly.hu/cgi-bin/IBVS?6114" xr:uid="{00000000-0004-0000-0100-000015000000}"/>
    <hyperlink ref="P173" r:id="rId23" display="http://var.astro.cz/oejv/issues/oejv0172.pdf" xr:uid="{00000000-0004-0000-0100-000016000000}"/>
    <hyperlink ref="P174" r:id="rId24" display="http://var.astro.cz/oejv/issues/oejv0172.pdf" xr:uid="{00000000-0004-0000-0100-000017000000}"/>
    <hyperlink ref="P175" r:id="rId25" display="http://www.bav-astro.de/sfs/BAVM_link.php?BAVMnr=238" xr:uid="{00000000-0004-0000-0100-000018000000}"/>
    <hyperlink ref="P204" r:id="rId26" display="http://www.bav-astro.de/sfs/BAVM_link.php?BAVMnr=241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2023-08-06T08:33:53Z</dcterms:modified>
</cp:coreProperties>
</file>