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909DAD1-7113-4437-8FC1-E7CE651F26F3}" xr6:coauthVersionLast="47" xr6:coauthVersionMax="47" xr10:uidLastSave="{00000000-0000-0000-0000-000000000000}"/>
  <bookViews>
    <workbookView xWindow="14370" yWindow="585" windowWidth="1347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/>
  <c r="G24" i="1"/>
  <c r="K24" i="1"/>
  <c r="Q24" i="1"/>
  <c r="Q22" i="1"/>
  <c r="Q23" i="1"/>
  <c r="C8" i="1"/>
  <c r="E22" i="1"/>
  <c r="F22" i="1"/>
  <c r="G22" i="1"/>
  <c r="K22" i="1"/>
  <c r="C9" i="1"/>
  <c r="D9" i="1"/>
  <c r="D8" i="1"/>
  <c r="F16" i="1"/>
  <c r="F17" i="1" s="1"/>
  <c r="C17" i="1"/>
  <c r="Q21" i="1"/>
  <c r="E23" i="1"/>
  <c r="F23" i="1"/>
  <c r="G23" i="1"/>
  <c r="K23" i="1"/>
  <c r="E21" i="1"/>
  <c r="F21" i="1"/>
  <c r="G21" i="1"/>
  <c r="I21" i="1"/>
  <c r="C11" i="1"/>
  <c r="C12" i="1"/>
  <c r="O25" i="1" l="1"/>
  <c r="C16" i="1"/>
  <c r="D18" i="1" s="1"/>
  <c r="O24" i="1"/>
  <c r="C15" i="1"/>
  <c r="F18" i="1" s="1"/>
  <c r="O23" i="1"/>
  <c r="O22" i="1"/>
  <c r="O21" i="1"/>
  <c r="C18" i="1" l="1"/>
  <c r="F19" i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<sst xmlns="http://schemas.openxmlformats.org/spreadsheetml/2006/main" count="61" uniqueCount="53">
  <si>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</si>
  <si>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</si>
  <si>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</si>
  <si>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</si>
  <si>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</si>
  <si>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</si>
  <si>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</si>
  <si>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</si>
  <si>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</si>
  <si>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</si>
  <si>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</si>
  <si>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</si>
  <si>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</si>
  <si>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</si>
  <si>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</si>
  <si>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</si>
  <si>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</si>
  <si>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</si>
  <si>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</si>
  <si>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</si>
  <si>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</si>
  <si>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</si>
  <si>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</si>
  <si>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</si>
  <si>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</si>
  <si>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</si>
  <si>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</si>
  <si>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</si>
  <si>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</si>
  <si>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</si>
  <si>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</si>
  <si>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</si>
  <si>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</si>
  <si>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</si>
  <si>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</si>
  <si>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</si>
  <si>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</si>
  <si>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</si>
  <si>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</si>
  <si>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</si>
  <si>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</si>
  <si>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V0414 Dra</t>
  </si>
  <si>
    <t>2017K</t>
  </si>
  <si>
    <t>G4224-0089</t>
  </si>
  <si>
    <t xml:space="preserve">RRC:      </t>
  </si>
  <si>
    <t>pr_6</t>
  </si>
  <si>
    <t xml:space="preserve">    </t>
  </si>
  <si>
    <t>V0414 Dra / GSC 4224-0089</t>
  </si>
  <si>
    <t>GCVS</t>
  </si>
  <si>
    <t>I</t>
  </si>
  <si>
    <t>OEJV 0179</t>
  </si>
  <si>
    <t>OEJV 0211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</si>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</sst>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9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3" applyFont="1"/>
    <xf numFmtId="0" fontId="32" fillId="0" borderId="0" xfId="43" applyFont="1" applyAlignment="1">
      <alignment horizontal="center"/>
    </xf>
    <xf numFmtId="0" fontId="32" fillId="0" borderId="0" xfId="43" applyFont="1" applyAlignment="1">
      <alignment horizontal="left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4" fontId="34" fillId="0" borderId="0" xfId="28" applyFont="1" applyBorder="1"/>
    <xf numFmtId="172" fontId="34" fillId="0" borderId="0" xfId="0" applyNumberFormat="1" applyFont="1" applyAlignment="1" applyProtection="1">
      <alignment vertical="center" wrapText="1"/>
      <protection locked="0"/>
    </xf>
    <xf numFmtId="0" fontId="34" fillId="0" borderId="0" xfId="0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V0414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16650.5</c:v>
                </c:pt>
                <c:pt idx="3">
                  <c:v>18724.5</c:v>
                </c:pt>
                <c:pt idx="4">
                  <c:v>23545.5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A-47F6-95A7-AB0429569F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16650.5</c:v>
                </c:pt>
                <c:pt idx="3">
                  <c:v>18724.5</c:v>
                </c:pt>
                <c:pt idx="4">
                  <c:v>23545.5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A-47F6-95A7-AB0429569F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16650.5</c:v>
                </c:pt>
                <c:pt idx="3">
                  <c:v>18724.5</c:v>
                </c:pt>
                <c:pt idx="4">
                  <c:v>23545.5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BA-47F6-95A7-AB0429569F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16650.5</c:v>
                </c:pt>
                <c:pt idx="3">
                  <c:v>18724.5</c:v>
                </c:pt>
                <c:pt idx="4">
                  <c:v>23545.5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1.395849999244092E-2</c:v>
                </c:pt>
                <c:pt idx="2">
                  <c:v>1.4176499993482139E-2</c:v>
                </c:pt>
                <c:pt idx="3">
                  <c:v>5.7849998847814277E-4</c:v>
                </c:pt>
                <c:pt idx="4">
                  <c:v>3.414998936932534E-4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BA-47F6-95A7-AB0429569F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16650.5</c:v>
                </c:pt>
                <c:pt idx="3">
                  <c:v>18724.5</c:v>
                </c:pt>
                <c:pt idx="4">
                  <c:v>23545.5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BA-47F6-95A7-AB0429569F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16650.5</c:v>
                </c:pt>
                <c:pt idx="3">
                  <c:v>18724.5</c:v>
                </c:pt>
                <c:pt idx="4">
                  <c:v>23545.5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BA-47F6-95A7-AB0429569F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16650.5</c:v>
                </c:pt>
                <c:pt idx="3">
                  <c:v>18724.5</c:v>
                </c:pt>
                <c:pt idx="4">
                  <c:v>23545.5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BA-47F6-95A7-AB0429569F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16650.5</c:v>
                </c:pt>
                <c:pt idx="3">
                  <c:v>18724.5</c:v>
                </c:pt>
                <c:pt idx="4">
                  <c:v>23545.5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3.5176865450990739E-3</c:v>
                </c:pt>
                <c:pt idx="1">
                  <c:v>6.0433965537669823E-3</c:v>
                </c:pt>
                <c:pt idx="2">
                  <c:v>6.0443070202905787E-3</c:v>
                </c:pt>
                <c:pt idx="3">
                  <c:v>6.3590249486138832E-3</c:v>
                </c:pt>
                <c:pt idx="4">
                  <c:v>7.0905848003239369E-3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BA-47F6-95A7-AB0429569F7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16644.5</c:v>
                </c:pt>
                <c:pt idx="2">
                  <c:v>16650.5</c:v>
                </c:pt>
                <c:pt idx="3">
                  <c:v>18724.5</c:v>
                </c:pt>
                <c:pt idx="4">
                  <c:v>23545.5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BA-47F6-95A7-AB0429569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443032"/>
        <c:axId val="1"/>
      </c:scatterChart>
      <c:valAx>
        <c:axId val="80544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44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CDA830D-84DF-F004-923A-8E5520263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18.533000000000001</v>
      </c>
      <c r="L1" s="32">
        <v>63.550369999999994</v>
      </c>
      <c r="M1" s="33">
        <v>51470.62</v>
      </c>
      <c r="N1" s="33">
        <v>0.34808699999999998</v>
      </c>
      <c r="O1" s="31" t="s">
        <v>44</v>
      </c>
      <c r="P1" s="42">
        <v>11.52</v>
      </c>
      <c r="Q1" s="42">
        <v>11.7</v>
      </c>
      <c r="R1" s="43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51470.62</v>
      </c>
      <c r="D4" s="27">
        <v>0.34808699999999998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51470.62</v>
      </c>
      <c r="D7" s="28" t="s">
        <v>48</v>
      </c>
    </row>
    <row r="8" spans="1:19" x14ac:dyDescent="0.2">
      <c r="A8" t="s">
        <v>3</v>
      </c>
      <c r="C8" s="8">
        <f>N1</f>
        <v>0.34808699999999998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3.5176865450990739E-3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1.5174442059947179E-7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59666.335505508927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0.34808715174442056</v>
      </c>
      <c r="E16" s="14" t="s">
        <v>30</v>
      </c>
      <c r="F16" s="35">
        <f ca="1">NOW()+15018.5+$C$5/24</f>
        <v>60171.547445601849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24997.5</v>
      </c>
    </row>
    <row r="18" spans="1:21" ht="14.25" thickTop="1" thickBot="1" x14ac:dyDescent="0.25">
      <c r="A18" s="16" t="s">
        <v>5</v>
      </c>
      <c r="B18" s="10"/>
      <c r="C18" s="19">
        <f ca="1">+C15</f>
        <v>59666.335505508927</v>
      </c>
      <c r="D18" s="20">
        <f ca="1">+C16</f>
        <v>0.34808715174442056</v>
      </c>
      <c r="E18" s="14" t="s">
        <v>36</v>
      </c>
      <c r="F18" s="23">
        <f ca="1">ROUND(2*(F16-$C$15)/$C$16,0)/2+F15</f>
        <v>1452.5</v>
      </c>
    </row>
    <row r="19" spans="1:21" ht="13.5" thickTop="1" x14ac:dyDescent="0.2">
      <c r="E19" s="14" t="s">
        <v>31</v>
      </c>
      <c r="F19" s="18">
        <f ca="1">+$C$15+$C$16*F18-15018.5-$C$5/24</f>
        <v>45153.827926751037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51470.62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3.5176865450990739E-3</v>
      </c>
      <c r="Q21" s="2">
        <f>+C21-15018.5</f>
        <v>36452.120000000003</v>
      </c>
    </row>
    <row r="22" spans="1:21" x14ac:dyDescent="0.2">
      <c r="A22" s="44" t="s">
        <v>50</v>
      </c>
      <c r="B22" s="45" t="s">
        <v>49</v>
      </c>
      <c r="C22" s="46">
        <v>57264.368029999998</v>
      </c>
      <c r="D22" s="46">
        <v>8.9999999999999998E-4</v>
      </c>
      <c r="E22">
        <f>+(C22-C$7)/C$8</f>
        <v>16644.540100607021</v>
      </c>
      <c r="F22">
        <f>ROUND(2*E22,0)/2</f>
        <v>16644.5</v>
      </c>
      <c r="G22">
        <f>+C22-(C$7+F22*C$8)</f>
        <v>1.395849999244092E-2</v>
      </c>
      <c r="K22">
        <f>+G22</f>
        <v>1.395849999244092E-2</v>
      </c>
      <c r="O22">
        <f ca="1">+C$11+C$12*$F22</f>
        <v>6.0433965537669823E-3</v>
      </c>
      <c r="Q22" s="2">
        <f>+C22-15018.5</f>
        <v>42245.868029999998</v>
      </c>
    </row>
    <row r="23" spans="1:21" x14ac:dyDescent="0.2">
      <c r="A23" s="44" t="s">
        <v>50</v>
      </c>
      <c r="B23" s="45" t="s">
        <v>49</v>
      </c>
      <c r="C23" s="46">
        <v>57266.456769999997</v>
      </c>
      <c r="D23" s="46">
        <v>1.4E-3</v>
      </c>
      <c r="E23">
        <f>+(C23-C$7)/C$8</f>
        <v>16650.54072688723</v>
      </c>
      <c r="F23">
        <f>ROUND(2*E23,0)/2</f>
        <v>16650.5</v>
      </c>
      <c r="G23">
        <f>+C23-(C$7+F23*C$8)</f>
        <v>1.4176499993482139E-2</v>
      </c>
      <c r="K23">
        <f>+G23</f>
        <v>1.4176499993482139E-2</v>
      </c>
      <c r="O23">
        <f ca="1">+C$11+C$12*$F23</f>
        <v>6.0443070202905787E-3</v>
      </c>
      <c r="Q23" s="2">
        <f>+C23-15018.5</f>
        <v>42247.956769999997</v>
      </c>
    </row>
    <row r="24" spans="1:21" x14ac:dyDescent="0.2">
      <c r="A24" s="47" t="s">
        <v>51</v>
      </c>
      <c r="B24" s="48" t="s">
        <v>49</v>
      </c>
      <c r="C24" s="49">
        <v>57988.375609999988</v>
      </c>
      <c r="D24" s="49">
        <v>6.9999999999999999E-4</v>
      </c>
      <c r="E24">
        <f>+(C24-C$7)/C$8</f>
        <v>18724.501661940798</v>
      </c>
      <c r="F24">
        <f>ROUND(2*E24,0)/2</f>
        <v>18724.5</v>
      </c>
      <c r="G24">
        <f>+C24-(C$7+F24*C$8)</f>
        <v>5.7849998847814277E-4</v>
      </c>
      <c r="K24">
        <f>+G24</f>
        <v>5.7849998847814277E-4</v>
      </c>
      <c r="O24">
        <f ca="1">+C$11+C$12*$F24</f>
        <v>6.3590249486138832E-3</v>
      </c>
      <c r="Q24" s="2">
        <f>+C24-15018.5</f>
        <v>42969.875609999988</v>
      </c>
    </row>
    <row r="25" spans="1:21" x14ac:dyDescent="0.2">
      <c r="A25" s="50" t="s">
        <v>52</v>
      </c>
      <c r="B25" s="50" t="s">
        <v>49</v>
      </c>
      <c r="C25" s="51">
        <v>59666.5027999999</v>
      </c>
      <c r="D25" s="52">
        <v>1.5E-3</v>
      </c>
      <c r="E25">
        <f>+(C25-C$7)/C$8</f>
        <v>23545.500981076279</v>
      </c>
      <c r="F25">
        <f>ROUND(2*E25,0)/2</f>
        <v>23545.5</v>
      </c>
      <c r="G25">
        <f>+C25-(C$7+F25*C$8)</f>
        <v>3.414998936932534E-4</v>
      </c>
      <c r="K25">
        <f>+G25</f>
        <v>3.414998936932534E-4</v>
      </c>
      <c r="O25">
        <f ca="1">+C$11+C$12*$F25</f>
        <v>7.0905848003239369E-3</v>
      </c>
      <c r="Q25" s="2">
        <f>+C25-15018.5</f>
        <v>44648.0027999999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2023-08-15T01:08:19Z</dcterms:modified>
</cp:coreProperties>
</file>