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E6AA649-8AFC-486F-A1B5-337A0D716AE6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 l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<sst xmlns="http://schemas.openxmlformats.org/spreadsheetml/2006/main" count="53" uniqueCount="49">
  <si>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</si>
  <si>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</si>
  <si>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</si>
  <si>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</si>
  <si>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</si>
  <si>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</si>
  <si>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</si>
  <si>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</si>
  <si>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</si>
  <si>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</si>
  <si>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</si>
  <si>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</si>
  <si>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</si>
  <si>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</si>
  <si>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</si>
  <si>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</si>
  <si>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</si>
  <si>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</si>
  <si>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</si>
  <si>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</si>
  <si>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</si>
  <si>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</si>
  <si>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</si>
  <si>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</si>
  <si>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</si>
  <si>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</si>
  <si>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</si>
  <si>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</si>
  <si>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</si>
  <si>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</si>
  <si>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</si>
  <si>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</si>
  <si>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</si>
  <si>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</si>
  <si>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</si>
  <si>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</si>
  <si>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</si>
  <si>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</si>
  <si>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</si>
  <si>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</si>
  <si>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</si>
  <si>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</si>
  <si>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</si>
  <si>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V0441 Dra</t>
  </si>
  <si>
    <t>G4649-2912</t>
  </si>
  <si>
    <t xml:space="preserve"> V0441 Dra </t>
  </si>
  <si>
    <t>EA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</si>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</sst>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V0441 Dra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-9.2000001968699507E-3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-9.2000001968699507E-3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247650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5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4" t="s">
        <v>45</v>
      </c>
      <c r="F1" s="30" t="s">
        <v>43</v>
      </c>
      <c r="G1" s="26">
        <v>0</v>
      </c>
      <c r="H1" s="38"/>
      <c r="I1" s="31" t="s">
        <v>44</v>
      </c>
      <c r="J1" s="39" t="s">
        <v>45</v>
      </c>
      <c r="K1" s="25">
        <v>20.123952000000003</v>
      </c>
      <c r="L1" s="27">
        <v>82.382159999999999</v>
      </c>
      <c r="M1" s="28">
        <v>51338.683000000194</v>
      </c>
      <c r="N1" s="28">
        <v>2.9054000000000002</v>
      </c>
      <c r="O1" s="29" t="s">
        <v>46</v>
      </c>
    </row>
    <row r="2" spans="1:15" x14ac:dyDescent="0.2">
      <c r="A2" t="s">
        <v>23</v>
      </c>
      <c r="B2" t="s">
        <v>46</v>
      </c>
      <c r="C2" s="32"/>
      <c r="D2" s="2"/>
    </row>
    <row r="4" spans="1:15" x14ac:dyDescent="0.2">
      <c r="A4" s="35" t="s">
        <v>0</v>
      </c>
      <c r="C4" s="2" t="s">
        <v>37</v>
      </c>
      <c r="D4" s="2" t="s">
        <v>37</v>
      </c>
    </row>
    <row r="5" spans="1:15" x14ac:dyDescent="0.2">
      <c r="A5" s="36" t="s">
        <v>28</v>
      </c>
      <c r="B5" s="7"/>
      <c r="C5" s="33">
        <v>-9.5</v>
      </c>
      <c r="D5" s="7" t="s">
        <v>29</v>
      </c>
      <c r="E5" s="7"/>
    </row>
    <row r="6" spans="1:15" x14ac:dyDescent="0.2">
      <c r="A6" s="35" t="s">
        <v>1</v>
      </c>
    </row>
    <row r="7" spans="1:15" x14ac:dyDescent="0.2">
      <c r="A7" t="s">
        <v>2</v>
      </c>
      <c r="C7" s="6">
        <v>51338.683000000194</v>
      </c>
      <c r="D7" s="37"/>
    </row>
    <row r="8" spans="1:15" x14ac:dyDescent="0.2">
      <c r="A8" t="s">
        <v>3</v>
      </c>
      <c r="C8" s="6">
        <v>2.9054000000000002</v>
      </c>
      <c r="D8" s="37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-3.4277198945119041E-6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59136.767399999997</v>
      </c>
      <c r="E15" s="10" t="s">
        <v>30</v>
      </c>
      <c r="F15" s="24">
        <f ca="1">NOW()+15018.5+$C$5/24</f>
        <v>60162.855374999999</v>
      </c>
    </row>
    <row r="16" spans="1:15" x14ac:dyDescent="0.2">
      <c r="A16" s="12" t="s">
        <v>4</v>
      </c>
      <c r="B16" s="7"/>
      <c r="C16" s="13">
        <f ca="1">+C8+C12</f>
        <v>2.9053965722801056</v>
      </c>
      <c r="E16" s="10" t="s">
        <v>35</v>
      </c>
      <c r="F16" s="11">
        <f ca="1">ROUND(2*(F15-$C$7)/$C$8,0)/2+F14</f>
        <v>3038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354</v>
      </c>
    </row>
    <row r="18" spans="1:21" ht="14.25" thickTop="1" thickBot="1" x14ac:dyDescent="0.25">
      <c r="A18" s="12" t="s">
        <v>5</v>
      </c>
      <c r="B18" s="7"/>
      <c r="C18" s="15">
        <f ca="1">+C15</f>
        <v>59136.767399999997</v>
      </c>
      <c r="D18" s="16">
        <f ca="1">+C16</f>
        <v>2.9053965722801056</v>
      </c>
      <c r="E18" s="10" t="s">
        <v>31</v>
      </c>
      <c r="F18" s="14">
        <f ca="1">+$C$15+$C$16*F17-15018.5-$C$5/24</f>
        <v>45147.17361992049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s="42" customFormat="1" ht="12" customHeight="1" x14ac:dyDescent="0.2">
      <c r="A21" s="42">
        <f>D7</f>
        <v>0</v>
      </c>
      <c r="C21" s="43">
        <f>C$7</f>
        <v>51338.683000000194</v>
      </c>
      <c r="D21" s="43" t="s">
        <v>13</v>
      </c>
      <c r="E21" s="42">
        <f>+(C21-C$7)/C$8</f>
        <v>0</v>
      </c>
      <c r="F21" s="42">
        <f>ROUND(2*E21,0)/2</f>
        <v>0</v>
      </c>
      <c r="G21" s="42">
        <f>+C21-(C$7+F21*C$8)</f>
        <v>0</v>
      </c>
      <c r="I21" s="42">
        <f>+G21</f>
        <v>0</v>
      </c>
      <c r="O21" s="42">
        <f ca="1">+C$11+C$12*$F21</f>
        <v>0</v>
      </c>
      <c r="Q21" s="44">
        <f>+C21-15018.5</f>
        <v>36320.183000000194</v>
      </c>
    </row>
    <row r="22" spans="1:21" s="42" customFormat="1" ht="12" customHeight="1" x14ac:dyDescent="0.2">
      <c r="A22" s="40" t="s">
        <v>48</v>
      </c>
      <c r="B22" s="41" t="s">
        <v>47</v>
      </c>
      <c r="C22" s="45">
        <v>59136.767399999997</v>
      </c>
      <c r="D22" s="46">
        <v>1.6999999999999999E-3</v>
      </c>
      <c r="E22" s="42">
        <f>+(C22-C$7)/C$8</f>
        <v>2683.996833482413</v>
      </c>
      <c r="F22" s="42">
        <f>ROUND(2*E22,0)/2</f>
        <v>2684</v>
      </c>
      <c r="G22" s="42">
        <f>+C22-(C$7+F22*C$8)</f>
        <v>-9.2000001968699507E-3</v>
      </c>
      <c r="I22" s="42">
        <f>+G22</f>
        <v>-9.2000001968699507E-3</v>
      </c>
      <c r="O22" s="42">
        <f ca="1">+C$11+C$12*$F22</f>
        <v>-9.2000001968699507E-3</v>
      </c>
      <c r="Q22" s="44">
        <f>+C22-15018.5</f>
        <v>44118.267399999997</v>
      </c>
    </row>
    <row r="23" spans="1:21" s="42" customFormat="1" ht="12" customHeight="1" x14ac:dyDescent="0.2">
      <c r="C23" s="43"/>
      <c r="D23" s="43"/>
      <c r="Q23" s="44"/>
    </row>
    <row r="24" spans="1:21" s="42" customFormat="1" ht="12" customHeight="1" x14ac:dyDescent="0.2">
      <c r="C24" s="43"/>
      <c r="D24" s="43"/>
      <c r="Q24" s="44"/>
    </row>
    <row r="25" spans="1:21" s="42" customFormat="1" ht="12" customHeight="1" x14ac:dyDescent="0.2">
      <c r="C25" s="43"/>
      <c r="D25" s="43"/>
      <c r="Q25" s="44"/>
    </row>
    <row r="26" spans="1:21" s="42" customFormat="1" ht="12" customHeight="1" x14ac:dyDescent="0.2">
      <c r="C26" s="43"/>
      <c r="D26" s="43"/>
      <c r="Q26" s="44"/>
    </row>
    <row r="27" spans="1:21" s="42" customFormat="1" ht="12" customHeight="1" x14ac:dyDescent="0.2">
      <c r="C27" s="43"/>
      <c r="D27" s="43"/>
      <c r="Q27" s="44"/>
    </row>
    <row r="28" spans="1:21" s="42" customFormat="1" ht="12" customHeight="1" x14ac:dyDescent="0.2">
      <c r="C28" s="43"/>
      <c r="D28" s="43"/>
      <c r="Q28" s="44"/>
    </row>
    <row r="29" spans="1:21" s="42" customFormat="1" ht="12" customHeight="1" x14ac:dyDescent="0.2">
      <c r="C29" s="43"/>
      <c r="D29" s="43"/>
      <c r="Q29" s="44"/>
    </row>
    <row r="30" spans="1:21" s="42" customFormat="1" ht="12" customHeight="1" x14ac:dyDescent="0.2">
      <c r="C30" s="43"/>
      <c r="D30" s="43"/>
      <c r="Q30" s="44"/>
    </row>
    <row r="31" spans="1:21" s="42" customFormat="1" ht="12" customHeight="1" x14ac:dyDescent="0.2">
      <c r="C31" s="43"/>
      <c r="D31" s="43"/>
      <c r="Q31" s="44"/>
    </row>
    <row r="32" spans="1:21" s="42" customFormat="1" ht="12" customHeight="1" x14ac:dyDescent="0.2">
      <c r="C32" s="43"/>
      <c r="D32" s="43"/>
      <c r="Q32" s="44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2023-08-06T08:31:44Z</dcterms:modified>
</cp:coreProperties>
</file>