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AC48832-5BEB-4CBB-B268-7448F531A689}" xr6:coauthVersionLast="47" xr6:coauthVersionMax="47" xr10:uidLastSave="{00000000-0000-0000-0000-000000000000}"/>
  <bookViews>
    <workbookView xWindow="14175" yWindow="135" windowWidth="143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E22" i="1"/>
  <c r="F22" i="1" s="1"/>
  <c r="G22" i="1" s="1"/>
  <c r="I22" i="1" s="1"/>
  <c r="Q22" i="1"/>
  <c r="E23" i="1"/>
  <c r="F23" i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7" i="1"/>
  <c r="F27" i="1" s="1"/>
  <c r="G27" i="1" s="1"/>
  <c r="I27" i="1" s="1"/>
  <c r="Q27" i="1"/>
  <c r="E28" i="1"/>
  <c r="F28" i="1" s="1"/>
  <c r="G28" i="1" s="1"/>
  <c r="I28" i="1" s="1"/>
  <c r="Q28" i="1"/>
  <c r="C9" i="1"/>
  <c r="Q26" i="1"/>
  <c r="D9" i="1"/>
  <c r="F15" i="1"/>
  <c r="F16" i="1" s="1"/>
  <c r="E26" i="1"/>
  <c r="F26" i="1" s="1"/>
  <c r="G26" i="1" s="1"/>
  <c r="I26" i="1" s="1"/>
  <c r="C17" i="1"/>
  <c r="C11" i="1"/>
  <c r="C12" i="1"/>
  <c r="O23" i="1" l="1"/>
  <c r="O24" i="1"/>
  <c r="O22" i="1"/>
  <c r="O25" i="1"/>
  <c r="O21" i="1"/>
  <c r="O27" i="1"/>
  <c r="O28" i="1"/>
  <c r="C16" i="1"/>
  <c r="D18" i="1" s="1"/>
  <c r="C15" i="1"/>
  <c r="O26" i="1"/>
  <c r="F17" i="1" l="1"/>
  <c r="F18" i="1" s="1"/>
  <c r="C18" i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<sst xmlns="http://schemas.openxmlformats.org/spreadsheetml/2006/main" count="59" uniqueCount="53">
  <si>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</si>
  <si>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</si>
  <si>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</si>
  <si>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</si>
  <si>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</si>
  <si>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</si>
  <si>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</si>
  <si>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</si>
  <si>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</si>
  <si>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</si>
  <si>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</si>
  <si>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</si>
  <si>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</si>
  <si>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</si>
  <si>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</si>
  <si>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</si>
  <si>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</si>
  <si>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</si>
  <si>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</si>
  <si>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</si>
  <si>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</si>
  <si>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</si>
  <si>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</si>
  <si>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</si>
  <si>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</si>
  <si>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</si>
  <si>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</si>
  <si>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</si>
  <si>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</si>
  <si>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</si>
  <si>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</si>
  <si>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</si>
  <si>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</si>
  <si>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</si>
  <si>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</si>
  <si>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</si>
  <si>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</si>
  <si>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</si>
  <si>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</si>
  <si>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</si>
  <si>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</si>
  <si>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</si>
  <si>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</si>
  <si>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</si>
  <si>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V0584 Dra</t>
  </si>
  <si>
    <t>EW</t>
  </si>
  <si>
    <t>VSX</t>
  </si>
  <si>
    <t>JBAV, 60</t>
  </si>
  <si>
    <t>I</t>
  </si>
  <si>
    <t>IBVS 6154</t>
  </si>
  <si>
    <t>IBVS 6157</t>
  </si>
  <si>
    <t>IBVS 6195</t>
  </si>
  <si>
    <t>RHN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</si>
</sst>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4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7" xfId="0" applyFont="1" applyBorder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V0584 Dra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6.2724999588681385E-4</c:v>
                </c:pt>
                <c:pt idx="1">
                  <c:v>2.0062499970663339E-3</c:v>
                </c:pt>
                <c:pt idx="2">
                  <c:v>2.2240000034798868E-3</c:v>
                </c:pt>
                <c:pt idx="3">
                  <c:v>7.2775000444380566E-4</c:v>
                </c:pt>
                <c:pt idx="4">
                  <c:v>1.5059999932418577E-3</c:v>
                </c:pt>
                <c:pt idx="5">
                  <c:v>0</c:v>
                </c:pt>
                <c:pt idx="6">
                  <c:v>4.5447500015143305E-3</c:v>
                </c:pt>
                <c:pt idx="7">
                  <c:v>7.6317499988363124E-3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6.7043317992031802E-4</c:v>
                </c:pt>
                <c:pt idx="1">
                  <c:v>7.1278368186901116E-4</c:v>
                </c:pt>
                <c:pt idx="2">
                  <c:v>7.5342650228751515E-4</c:v>
                </c:pt>
                <c:pt idx="3">
                  <c:v>1.4142992544707493E-3</c:v>
                </c:pt>
                <c:pt idx="4">
                  <c:v>2.9365265704814339E-3</c:v>
                </c:pt>
                <c:pt idx="5">
                  <c:v>3.1633066776905645E-3</c:v>
                </c:pt>
                <c:pt idx="6">
                  <c:v>4.4375786355177723E-3</c:v>
                </c:pt>
                <c:pt idx="7">
                  <c:v>5.1793954922319764E-3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58378.779900000001</v>
      </c>
      <c r="D7" s="29" t="s">
        <v>46</v>
      </c>
    </row>
    <row r="8" spans="1:15" x14ac:dyDescent="0.2">
      <c r="A8" t="s">
        <v>3</v>
      </c>
      <c r="C8" s="8">
        <v>0.33429550000000002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3.1633066776905645E-3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6.8307261207569429E-7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59365.291099553957</v>
      </c>
      <c r="E15" s="14" t="s">
        <v>30</v>
      </c>
      <c r="F15" s="33">
        <f ca="1">NOW()+15018.5+$C$5/24</f>
        <v>60186.622224421291</v>
      </c>
    </row>
    <row r="16" spans="1:15" x14ac:dyDescent="0.2">
      <c r="A16" s="16" t="s">
        <v>4</v>
      </c>
      <c r="B16" s="10"/>
      <c r="C16" s="17">
        <f ca="1">+C8+C12</f>
        <v>0.33429618307261211</v>
      </c>
      <c r="E16" s="14" t="s">
        <v>35</v>
      </c>
      <c r="F16" s="15">
        <f ca="1">ROUND(2*(F15-$C$7)/$C$8,0)/2+F14</f>
        <v>5409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36</v>
      </c>
      <c r="F17" s="23">
        <f ca="1">ROUND(2*(F15-$C$15)/$C$16,0)/2+F14</f>
        <v>2458</v>
      </c>
    </row>
    <row r="18" spans="1:21" ht="14.25" thickTop="1" thickBot="1" x14ac:dyDescent="0.25">
      <c r="A18" s="16" t="s">
        <v>5</v>
      </c>
      <c r="B18" s="10"/>
      <c r="C18" s="19">
        <f ca="1">+C15</f>
        <v>59365.291099553957</v>
      </c>
      <c r="D18" s="20">
        <f ca="1">+C16</f>
        <v>0.33429618307261211</v>
      </c>
      <c r="E18" s="14" t="s">
        <v>31</v>
      </c>
      <c r="F18" s="18">
        <f ca="1">+$C$15+$C$16*F17-15018.5-$C$5/24</f>
        <v>45168.886950879772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7" t="s">
        <v>49</v>
      </c>
      <c r="C21" s="8">
        <v>57158.769099999998</v>
      </c>
      <c r="D21" s="8">
        <v>2.9999999999999997E-4</v>
      </c>
      <c r="E21">
        <f>+(C21-C$7)/C$8</f>
        <v>-3649.4981236660487</v>
      </c>
      <c r="F21">
        <f>ROUND(2*E21,0)/2</f>
        <v>-3649.5</v>
      </c>
      <c r="G21">
        <f>+C21-(C$7+F21*C$8)</f>
        <v>6.2724999588681385E-4</v>
      </c>
      <c r="I21">
        <f>+G21</f>
        <v>6.2724999588681385E-4</v>
      </c>
      <c r="O21">
        <f ca="1">+C$11+C$12*$F21</f>
        <v>6.7043317992031802E-4</v>
      </c>
      <c r="Q21" s="43">
        <f>+C21-15018.5</f>
        <v>42140.269099999998</v>
      </c>
    </row>
    <row r="22" spans="1:21" x14ac:dyDescent="0.2">
      <c r="A22" s="48" t="s">
        <v>50</v>
      </c>
      <c r="B22" s="49"/>
      <c r="C22" s="52">
        <v>57179.496800000001</v>
      </c>
      <c r="D22" s="52">
        <v>3.0000000000000001E-3</v>
      </c>
      <c r="E22">
        <f>+(C22-C$7)/C$8</f>
        <v>-3587.4939985731203</v>
      </c>
      <c r="F22">
        <f>ROUND(2*E22,0)/2</f>
        <v>-3587.5</v>
      </c>
      <c r="G22">
        <f>+C22-(C$7+F22*C$8)</f>
        <v>2.0062499970663339E-3</v>
      </c>
      <c r="I22">
        <f>+G22</f>
        <v>2.0062499970663339E-3</v>
      </c>
      <c r="O22">
        <f ca="1">+C$11+C$12*$F22</f>
        <v>7.1278368186901116E-4</v>
      </c>
      <c r="Q22" s="43">
        <f>+C22-15018.5</f>
        <v>42160.996800000001</v>
      </c>
    </row>
    <row r="23" spans="1:21" x14ac:dyDescent="0.2">
      <c r="A23" s="48" t="s">
        <v>50</v>
      </c>
      <c r="B23" s="49"/>
      <c r="C23" s="48">
        <v>57199.387600000002</v>
      </c>
      <c r="D23" s="48">
        <v>5.9999999999999995E-4</v>
      </c>
      <c r="E23">
        <f>+(C23-C$7)/C$8</f>
        <v>-3527.9933472032958</v>
      </c>
      <c r="F23">
        <f>ROUND(2*E23,0)/2</f>
        <v>-3528</v>
      </c>
      <c r="G23">
        <f>+C23-(C$7+F23*C$8)</f>
        <v>2.2240000034798868E-3</v>
      </c>
      <c r="I23">
        <f>+G23</f>
        <v>2.2240000034798868E-3</v>
      </c>
      <c r="O23">
        <f ca="1">+C$11+C$12*$F23</f>
        <v>7.5342650228751515E-4</v>
      </c>
      <c r="Q23" s="43">
        <f>+C23-15018.5</f>
        <v>42180.887600000002</v>
      </c>
    </row>
    <row r="24" spans="1:21" x14ac:dyDescent="0.2">
      <c r="A24" s="47" t="s">
        <v>51</v>
      </c>
      <c r="C24" s="50">
        <v>57522.817000000003</v>
      </c>
      <c r="D24" s="51">
        <v>2.0000000000000001E-4</v>
      </c>
      <c r="E24">
        <f>+(C24-C$7)/C$8</f>
        <v>-2560.4978230338088</v>
      </c>
      <c r="F24">
        <f>ROUND(2*E24,0)/2</f>
        <v>-2560.5</v>
      </c>
      <c r="G24">
        <f>+C24-(C$7+F24*C$8)</f>
        <v>7.2775000444380566E-4</v>
      </c>
      <c r="I24">
        <f>+G24</f>
        <v>7.2775000444380566E-4</v>
      </c>
      <c r="O24">
        <f ca="1">+C$11+C$12*$F24</f>
        <v>1.4142992544707493E-3</v>
      </c>
      <c r="Q24" s="43">
        <f>+C24-15018.5</f>
        <v>42504.317000000003</v>
      </c>
    </row>
    <row r="25" spans="1:21" x14ac:dyDescent="0.2">
      <c r="A25" s="47" t="s">
        <v>52</v>
      </c>
      <c r="C25" s="53">
        <v>58267.795299999998</v>
      </c>
      <c r="D25" s="54">
        <v>2.0000000000000001E-4</v>
      </c>
      <c r="E25">
        <f>+(C25-C$7)/C$8</f>
        <v>-331.99549500368209</v>
      </c>
      <c r="F25">
        <f>ROUND(2*E25,0)/2</f>
        <v>-332</v>
      </c>
      <c r="G25">
        <f>+C25-(C$7+F25*C$8)</f>
        <v>1.5059999932418577E-3</v>
      </c>
      <c r="I25">
        <f>+G25</f>
        <v>1.5059999932418577E-3</v>
      </c>
      <c r="O25">
        <f ca="1">+C$11+C$12*$F25</f>
        <v>2.9365265704814339E-3</v>
      </c>
      <c r="Q25" s="43">
        <f>+C25-15018.5</f>
        <v>43249.295299999998</v>
      </c>
    </row>
    <row r="26" spans="1:21" x14ac:dyDescent="0.2">
      <c r="A26" t="s">
        <v>46</v>
      </c>
      <c r="C26" s="8">
        <v>58378.779900000001</v>
      </c>
      <c r="D26" s="8"/>
      <c r="E26">
        <f>+(C26-C$7)/C$8</f>
        <v>0</v>
      </c>
      <c r="F26">
        <f>ROUND(2*E26,0)/2</f>
        <v>0</v>
      </c>
      <c r="G26">
        <f>+C26-(C$7+F26*C$8)</f>
        <v>0</v>
      </c>
      <c r="I26">
        <f>+G26</f>
        <v>0</v>
      </c>
      <c r="O26">
        <f ca="1">+C$11+C$12*$F26</f>
        <v>3.1633066776905645E-3</v>
      </c>
      <c r="Q26" s="43">
        <f>+C26-15018.5</f>
        <v>43360.279900000001</v>
      </c>
    </row>
    <row r="27" spans="1:21" x14ac:dyDescent="0.2">
      <c r="A27" s="44" t="s">
        <v>47</v>
      </c>
      <c r="B27" s="45" t="s">
        <v>48</v>
      </c>
      <c r="C27" s="46">
        <v>59002.412700000001</v>
      </c>
      <c r="D27" s="44">
        <v>1.1999999999999999E-3</v>
      </c>
      <c r="E27">
        <f>+(C27-C$7)/C$8</f>
        <v>1865.5135950080075</v>
      </c>
      <c r="F27">
        <f>ROUND(2*E27,0)/2</f>
        <v>1865.5</v>
      </c>
      <c r="G27">
        <f>+C27-(C$7+F27*C$8)</f>
        <v>4.5447500015143305E-3</v>
      </c>
      <c r="I27">
        <f>+G27</f>
        <v>4.5447500015143305E-3</v>
      </c>
      <c r="O27">
        <f ca="1">+C$11+C$12*$F27</f>
        <v>4.4375786355177723E-3</v>
      </c>
      <c r="Q27" s="43">
        <f>+C27-15018.5</f>
        <v>43983.912700000001</v>
      </c>
    </row>
    <row r="28" spans="1:21" x14ac:dyDescent="0.2">
      <c r="A28" s="44" t="s">
        <v>47</v>
      </c>
      <c r="B28" s="45" t="s">
        <v>48</v>
      </c>
      <c r="C28" s="46">
        <v>59365.460700000003</v>
      </c>
      <c r="D28" s="44">
        <v>1.6999999999999999E-3</v>
      </c>
      <c r="E28">
        <f>+(C28-C$7)/C$8</f>
        <v>2951.5228293530777</v>
      </c>
      <c r="F28">
        <f>ROUND(2*E28,0)/2</f>
        <v>2951.5</v>
      </c>
      <c r="G28">
        <f>+C28-(C$7+F28*C$8)</f>
        <v>7.6317499988363124E-3</v>
      </c>
      <c r="I28">
        <f>+G28</f>
        <v>7.6317499988363124E-3</v>
      </c>
      <c r="O28">
        <f ca="1">+C$11+C$12*$F28</f>
        <v>5.1793954922319764E-3</v>
      </c>
      <c r="Q28" s="43">
        <f>+C28-15018.5</f>
        <v>44346.960700000003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31">
    <sortCondition ref="C21:C31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2023-08-30T02:56:00Z</dcterms:modified>
</cp:coreProperties>
</file>