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603EAE-C443-4F21-92D9-ADD570B6DF1E}" xr6:coauthVersionLast="47" xr6:coauthVersionMax="47" xr10:uidLastSave="{00000000-0000-0000-0000-000000000000}"/>
  <bookViews>
    <workbookView xWindow="14490" yWindow="31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E87" i="1"/>
  <c r="F87" i="1"/>
  <c r="G87" i="1" s="1"/>
  <c r="K87" i="1" s="1"/>
  <c r="Q87" i="1"/>
  <c r="E88" i="1"/>
  <c r="F88" i="1" s="1"/>
  <c r="G88" i="1" s="1"/>
  <c r="K88" i="1" s="1"/>
  <c r="Q88" i="1"/>
  <c r="E89" i="1"/>
  <c r="F89" i="1"/>
  <c r="G89" i="1"/>
  <c r="K89" i="1" s="1"/>
  <c r="Q89" i="1"/>
  <c r="E85" i="1"/>
  <c r="F85" i="1" s="1"/>
  <c r="G85" i="1" s="1"/>
  <c r="K85" i="1" s="1"/>
  <c r="Q85" i="1"/>
  <c r="E73" i="1"/>
  <c r="F73" i="1"/>
  <c r="G73" i="1"/>
  <c r="K73" i="1"/>
  <c r="E76" i="1"/>
  <c r="F76" i="1"/>
  <c r="G76" i="1"/>
  <c r="K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E82" i="1"/>
  <c r="F82" i="1"/>
  <c r="G82" i="1"/>
  <c r="K82" i="1"/>
  <c r="E83" i="1"/>
  <c r="F83" i="1"/>
  <c r="G83" i="1"/>
  <c r="K83" i="1"/>
  <c r="E84" i="1"/>
  <c r="F84" i="1"/>
  <c r="G84" i="1"/>
  <c r="K84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4" i="1"/>
  <c r="F74" i="1"/>
  <c r="G74" i="1"/>
  <c r="K74" i="1"/>
  <c r="E75" i="1"/>
  <c r="F75" i="1"/>
  <c r="G75" i="1"/>
  <c r="K75" i="1"/>
  <c r="Q73" i="1"/>
  <c r="Q76" i="1"/>
  <c r="Q77" i="1"/>
  <c r="Q78" i="1"/>
  <c r="Q79" i="1"/>
  <c r="Q80" i="1"/>
  <c r="K81" i="1"/>
  <c r="Q81" i="1"/>
  <c r="Q82" i="1"/>
  <c r="Q83" i="1"/>
  <c r="Q84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Q75" i="1"/>
  <c r="Q74" i="1"/>
  <c r="D9" i="1"/>
  <c r="C9" i="1"/>
  <c r="Q71" i="1"/>
  <c r="Q72" i="1"/>
  <c r="E21" i="1"/>
  <c r="F21" i="1"/>
  <c r="G21" i="1"/>
  <c r="I21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Q69" i="1"/>
  <c r="Q68" i="1"/>
  <c r="Q67" i="1"/>
  <c r="K67" i="1"/>
  <c r="Q64" i="1"/>
  <c r="Q60" i="1"/>
  <c r="Q59" i="1"/>
  <c r="K59" i="1"/>
  <c r="Q58" i="1"/>
  <c r="Q57" i="1"/>
  <c r="Q56" i="1"/>
  <c r="Q50" i="1"/>
  <c r="Q49" i="1"/>
  <c r="Q47" i="1"/>
  <c r="Q45" i="1"/>
  <c r="Q44" i="1"/>
  <c r="Q43" i="1"/>
  <c r="Q42" i="1"/>
  <c r="Q41" i="1"/>
  <c r="Q40" i="1"/>
  <c r="Q39" i="1"/>
  <c r="Q38" i="1"/>
  <c r="Q37" i="1"/>
  <c r="Q36" i="1"/>
  <c r="Q21" i="1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24" i="2"/>
  <c r="C24" i="2"/>
  <c r="E24" i="2"/>
  <c r="G59" i="2"/>
  <c r="C59" i="2"/>
  <c r="E59" i="2"/>
  <c r="G58" i="2"/>
  <c r="C58" i="2"/>
  <c r="E58" i="2"/>
  <c r="G57" i="2"/>
  <c r="C57" i="2"/>
  <c r="E57" i="2"/>
  <c r="G23" i="2"/>
  <c r="C23" i="2"/>
  <c r="E23" i="2"/>
  <c r="G22" i="2"/>
  <c r="C22" i="2"/>
  <c r="E22" i="2"/>
  <c r="G56" i="2"/>
  <c r="C56" i="2"/>
  <c r="E56" i="2"/>
  <c r="G21" i="2"/>
  <c r="C21" i="2"/>
  <c r="E21" i="2"/>
  <c r="G20" i="2"/>
  <c r="C20" i="2"/>
  <c r="E20" i="2"/>
  <c r="G19" i="2"/>
  <c r="C19" i="2"/>
  <c r="E19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50" i="2"/>
  <c r="C50" i="2"/>
  <c r="E50" i="2"/>
  <c r="G49" i="2"/>
  <c r="C49" i="2"/>
  <c r="E49" i="2"/>
  <c r="G13" i="2"/>
  <c r="C13" i="2"/>
  <c r="E13" i="2"/>
  <c r="G48" i="2"/>
  <c r="C48" i="2"/>
  <c r="E48" i="2"/>
  <c r="G12" i="2"/>
  <c r="C12" i="2"/>
  <c r="E12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11" i="2"/>
  <c r="C11" i="2"/>
  <c r="E11" i="2"/>
  <c r="E22" i="1"/>
  <c r="G25" i="2"/>
  <c r="C25" i="2"/>
  <c r="E25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24" i="2"/>
  <c r="B24" i="2"/>
  <c r="D24" i="2"/>
  <c r="A24" i="2"/>
  <c r="H59" i="2"/>
  <c r="D59" i="2"/>
  <c r="B59" i="2"/>
  <c r="A59" i="2"/>
  <c r="H58" i="2"/>
  <c r="B58" i="2"/>
  <c r="D58" i="2"/>
  <c r="A58" i="2"/>
  <c r="H57" i="2"/>
  <c r="D57" i="2"/>
  <c r="B57" i="2"/>
  <c r="A57" i="2"/>
  <c r="H23" i="2"/>
  <c r="B23" i="2"/>
  <c r="D23" i="2"/>
  <c r="A23" i="2"/>
  <c r="H22" i="2"/>
  <c r="D22" i="2"/>
  <c r="B22" i="2"/>
  <c r="A22" i="2"/>
  <c r="H56" i="2"/>
  <c r="B56" i="2"/>
  <c r="D56" i="2"/>
  <c r="A56" i="2"/>
  <c r="H21" i="2"/>
  <c r="D21" i="2"/>
  <c r="B21" i="2"/>
  <c r="A21" i="2"/>
  <c r="H20" i="2"/>
  <c r="B20" i="2"/>
  <c r="D20" i="2"/>
  <c r="A20" i="2"/>
  <c r="H19" i="2"/>
  <c r="D19" i="2"/>
  <c r="B19" i="2"/>
  <c r="A19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50" i="2"/>
  <c r="B50" i="2"/>
  <c r="D50" i="2"/>
  <c r="A50" i="2"/>
  <c r="H49" i="2"/>
  <c r="D49" i="2"/>
  <c r="B49" i="2"/>
  <c r="A49" i="2"/>
  <c r="H13" i="2"/>
  <c r="B13" i="2"/>
  <c r="D13" i="2"/>
  <c r="A13" i="2"/>
  <c r="H48" i="2"/>
  <c r="D48" i="2"/>
  <c r="B48" i="2"/>
  <c r="A48" i="2"/>
  <c r="H12" i="2"/>
  <c r="B12" i="2"/>
  <c r="D12" i="2"/>
  <c r="A12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1" i="2"/>
  <c r="D11" i="2"/>
  <c r="B11" i="2"/>
  <c r="A11" i="2"/>
  <c r="H25" i="2"/>
  <c r="B25" i="2"/>
  <c r="D25" i="2"/>
  <c r="A25" i="2"/>
  <c r="Q70" i="1"/>
  <c r="Q46" i="1"/>
  <c r="Q48" i="1"/>
  <c r="Q66" i="1"/>
  <c r="Q65" i="1"/>
  <c r="F22" i="1"/>
  <c r="E23" i="1"/>
  <c r="F23" i="1"/>
  <c r="G23" i="1"/>
  <c r="K23" i="1"/>
  <c r="E24" i="1"/>
  <c r="F24" i="1"/>
  <c r="G24" i="1"/>
  <c r="K24" i="1"/>
  <c r="E25" i="1"/>
  <c r="F25" i="1"/>
  <c r="E26" i="1"/>
  <c r="F26" i="1"/>
  <c r="E27" i="1"/>
  <c r="F27" i="1"/>
  <c r="G27" i="1"/>
  <c r="H27" i="1"/>
  <c r="E28" i="1"/>
  <c r="F28" i="1"/>
  <c r="G28" i="1"/>
  <c r="K28" i="1"/>
  <c r="E29" i="1"/>
  <c r="F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E34" i="1"/>
  <c r="F34" i="1"/>
  <c r="E35" i="1"/>
  <c r="F35" i="1"/>
  <c r="G35" i="1"/>
  <c r="K35" i="1"/>
  <c r="F16" i="1"/>
  <c r="F17" i="1" s="1"/>
  <c r="C17" i="1"/>
  <c r="Q63" i="1"/>
  <c r="G25" i="1"/>
  <c r="K25" i="1"/>
  <c r="G26" i="1"/>
  <c r="G29" i="1"/>
  <c r="K29" i="1"/>
  <c r="G33" i="1"/>
  <c r="K33" i="1"/>
  <c r="G34" i="1"/>
  <c r="K34" i="1"/>
  <c r="Q61" i="1"/>
  <c r="Q62" i="1"/>
  <c r="K51" i="1"/>
  <c r="G22" i="1"/>
  <c r="I22" i="1"/>
  <c r="Q51" i="1"/>
  <c r="Q52" i="1"/>
  <c r="Q53" i="1"/>
  <c r="Q54" i="1"/>
  <c r="Q55" i="1"/>
  <c r="Q23" i="1"/>
  <c r="Q24" i="1"/>
  <c r="Q25" i="1"/>
  <c r="K26" i="1"/>
  <c r="Q26" i="1"/>
  <c r="Q28" i="1"/>
  <c r="Q29" i="1"/>
  <c r="Q30" i="1"/>
  <c r="Q31" i="1"/>
  <c r="Q32" i="1"/>
  <c r="Q33" i="1"/>
  <c r="Q34" i="1"/>
  <c r="Q35" i="1"/>
  <c r="Q22" i="1"/>
  <c r="Q27" i="1"/>
  <c r="C12" i="1"/>
  <c r="C11" i="1"/>
  <c r="O88" i="1" l="1"/>
  <c r="O86" i="1"/>
  <c r="O87" i="1"/>
  <c r="O89" i="1"/>
  <c r="O85" i="1"/>
  <c r="C16" i="1"/>
  <c r="D18" i="1" s="1"/>
  <c r="O64" i="1"/>
  <c r="O47" i="1"/>
  <c r="O49" i="1"/>
  <c r="O53" i="1"/>
  <c r="O29" i="1"/>
  <c r="O81" i="1"/>
  <c r="O54" i="1"/>
  <c r="O65" i="1"/>
  <c r="O30" i="1"/>
  <c r="O24" i="1"/>
  <c r="O61" i="1"/>
  <c r="O44" i="1"/>
  <c r="O36" i="1"/>
  <c r="O75" i="1"/>
  <c r="O28" i="1"/>
  <c r="O57" i="1"/>
  <c r="O25" i="1"/>
  <c r="O22" i="1"/>
  <c r="O84" i="1"/>
  <c r="O68" i="1"/>
  <c r="O60" i="1"/>
  <c r="O76" i="1"/>
  <c r="O41" i="1"/>
  <c r="O51" i="1"/>
  <c r="O83" i="1"/>
  <c r="O45" i="1"/>
  <c r="O42" i="1"/>
  <c r="O34" i="1"/>
  <c r="O66" i="1"/>
  <c r="O77" i="1"/>
  <c r="O39" i="1"/>
  <c r="O38" i="1"/>
  <c r="O46" i="1"/>
  <c r="O58" i="1"/>
  <c r="O63" i="1"/>
  <c r="O50" i="1"/>
  <c r="O43" i="1"/>
  <c r="O55" i="1"/>
  <c r="O31" i="1"/>
  <c r="O73" i="1"/>
  <c r="O78" i="1"/>
  <c r="O33" i="1"/>
  <c r="O23" i="1"/>
  <c r="O74" i="1"/>
  <c r="O48" i="1"/>
  <c r="C15" i="1"/>
  <c r="O80" i="1"/>
  <c r="O59" i="1"/>
  <c r="O67" i="1"/>
  <c r="O32" i="1"/>
  <c r="O79" i="1"/>
  <c r="O82" i="1"/>
  <c r="O62" i="1"/>
  <c r="O37" i="1"/>
  <c r="O40" i="1"/>
  <c r="O69" i="1"/>
  <c r="O56" i="1"/>
  <c r="O35" i="1"/>
  <c r="O27" i="1"/>
  <c r="O70" i="1"/>
  <c r="O26" i="1"/>
  <c r="O72" i="1"/>
  <c r="O71" i="1"/>
  <c r="O52" i="1"/>
  <c r="F18" i="1" l="1"/>
  <c r="F19" i="1" s="1"/>
  <c r="C18" i="1"/>
</calcChain>
</file>

<file path=xl/sharedStrings.xml><?xml version="1.0" encoding="utf-8"?>
<sst xmlns="http://schemas.openxmlformats.org/spreadsheetml/2006/main" count="690" uniqueCount="293">
  <si>
    <t>VSB-66</t>
  </si>
  <si>
    <t>VSB-063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</si>
  <si>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</si>
  <si>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</si>
  <si>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</si>
  <si>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</si>
  <si>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</si>
  <si>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</si>
  <si>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</si>
  <si>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</si>
  <si>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</si>
  <si>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</si>
  <si>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</si>
  <si>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</si>
  <si>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</si>
  <si>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</si>
  <si>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</si>
  <si>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</si>
  <si>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</si>
  <si>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</si>
  <si>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</si>
  <si>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</si>
  <si>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</si>
  <si>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</si>
  <si>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</si>
  <si>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</si>
  <si>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</si>
  <si>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</si>
  <si>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</si>
  <si>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</si>
  <si>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</si>
  <si>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Bull.88</t>
  </si>
  <si>
    <t>B</t>
  </si>
  <si>
    <t>II</t>
  </si>
  <si>
    <t>I</t>
  </si>
  <si>
    <t>IBVS 4937</t>
  </si>
  <si>
    <t>IBVS</t>
  </si>
  <si>
    <t>EW/KE</t>
  </si>
  <si>
    <t># of data points:</t>
  </si>
  <si>
    <t>BC Eri / GSC 05328-01505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</si>
  <si>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</si>
  <si>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</si>
  <si>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</si>
  <si>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</si>
  <si>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</si>
  <si>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</si>
  <si>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</si>
  <si>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</si>
  <si>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IBVS 5920</t>
  </si>
  <si>
    <t>Add cycle</t>
  </si>
  <si>
    <t>Old Cycle</t>
  </si>
  <si>
    <t>IBVS 5960</t>
  </si>
  <si>
    <t>IBVS 6011</t>
  </si>
  <si>
    <t>JAVSO..40....1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</si>
  <si>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</si>
  <si>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</si>
  <si>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</si>
  <si>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</si>
  <si>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</si>
  <si>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</si>
  <si>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</si>
  <si>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</si>
  <si>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</si>
  <si>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</si>
  <si>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</si>
  <si>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</si>
  <si>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2428869.66 </t>
  </si>
  <si>
    <t> 02.12.1937 03:50 </t>
  </si>
  <si>
    <t> 0.31 </t>
  </si>
  <si>
    <t>P </t>
  </si>
  <si>
    <t> Epoche(GuL) -P/4 </t>
  </si>
  <si>
    <t> GCVS 1985 </t>
  </si>
  <si>
    <t>2447176.395 </t>
  </si>
  <si>
    <t> 15.01.1988 21:28 </t>
  </si>
  <si>
    <t> 0.082 </t>
  </si>
  <si>
    <t>V </t>
  </si>
  <si>
    <t> A.Paschke </t>
  </si>
  <si>
    <t> BBS 88 </t>
  </si>
  <si>
    <t>2451138.10010 </t>
  </si>
  <si>
    <t> 20.11.1998 14:24 </t>
  </si>
  <si>
    <t> 0.01861 </t>
  </si>
  <si>
    <t>C </t>
  </si>
  <si>
    <t> K.Nagai </t>
  </si>
  <si>
    <t>VSB 47 </t>
  </si>
  <si>
    <t>2451176.06170 </t>
  </si>
  <si>
    <t> 28.12.1998 13:28 </t>
  </si>
  <si>
    <t> 0.01809 </t>
  </si>
  <si>
    <t>2451477.11570 </t>
  </si>
  <si>
    <t> 25.10.1999 14:46 </t>
  </si>
  <si>
    <t> 0.01143 </t>
  </si>
  <si>
    <t>V;Ic</t>
  </si>
  <si>
    <t> S.Kiyota </t>
  </si>
  <si>
    <t>2451493.19719 </t>
  </si>
  <si>
    <t> 10.11.1999 16:43 </t>
  </si>
  <si>
    <t> 0.01175 </t>
  </si>
  <si>
    <t>E </t>
  </si>
  <si>
    <t>IBVS 4937 </t>
  </si>
  <si>
    <t>2451501.10729 </t>
  </si>
  <si>
    <t> 18.11.1999 14:34 </t>
  </si>
  <si>
    <t> 0.01307 </t>
  </si>
  <si>
    <t>2451502.15987 </t>
  </si>
  <si>
    <t> 19.11.1999 15:50 </t>
  </si>
  <si>
    <t> 0.01115 </t>
  </si>
  <si>
    <t>2451515.08101 </t>
  </si>
  <si>
    <t> 02.12.1999 13:56 </t>
  </si>
  <si>
    <t> 0.01462 </t>
  </si>
  <si>
    <t>2451525.09784 </t>
  </si>
  <si>
    <t> 12.12.1999 14:20 </t>
  </si>
  <si>
    <t> 0.01367 </t>
  </si>
  <si>
    <t>2451526.14810 </t>
  </si>
  <si>
    <t> 13.12.1999 15:33 </t>
  </si>
  <si>
    <t> 0.00943 </t>
  </si>
  <si>
    <t>2451529.05185 </t>
  </si>
  <si>
    <t> 16.12.1999 13:14 </t>
  </si>
  <si>
    <t> 0.01330 </t>
  </si>
  <si>
    <t>2451538.01430 </t>
  </si>
  <si>
    <t> 25.12.1999 12:20 </t>
  </si>
  <si>
    <t> 0.01247 </t>
  </si>
  <si>
    <t>2451548.03010 </t>
  </si>
  <si>
    <t> 04.01.2000 12:43 </t>
  </si>
  <si>
    <t> 0.01049 </t>
  </si>
  <si>
    <t> S.Kiyoto </t>
  </si>
  <si>
    <t>2451877.0216 </t>
  </si>
  <si>
    <t> 28.11.2000 12:31 </t>
  </si>
  <si>
    <t> -0.0030 </t>
  </si>
  <si>
    <t>?</t>
  </si>
  <si>
    <t>VSB 38 </t>
  </si>
  <si>
    <t>2451883.0913 </t>
  </si>
  <si>
    <t> 04.12.2000 14:11 </t>
  </si>
  <si>
    <t> 0.0033 </t>
  </si>
  <si>
    <t>2452185.2119 </t>
  </si>
  <si>
    <t> 02.10.2001 17:05 </t>
  </si>
  <si>
    <t> 0.0087 </t>
  </si>
  <si>
    <t>VSB 39 </t>
  </si>
  <si>
    <t>2452209.1996 </t>
  </si>
  <si>
    <t> 26.10.2001 16:47 </t>
  </si>
  <si>
    <t> 0.0065 </t>
  </si>
  <si>
    <t>2452241.0995 </t>
  </si>
  <si>
    <t> 27.11.2001 14:23 </t>
  </si>
  <si>
    <t> 0.0077 </t>
  </si>
  <si>
    <t>2452271.9410 </t>
  </si>
  <si>
    <t> 28.12.2001 10:35 </t>
  </si>
  <si>
    <t> 0.0049 </t>
  </si>
  <si>
    <t>2452607.0163 </t>
  </si>
  <si>
    <t> 28.11.2002 12:23 </t>
  </si>
  <si>
    <t> 0.0119 </t>
  </si>
  <si>
    <t>VSB 40 </t>
  </si>
  <si>
    <t>2452644.9721 </t>
  </si>
  <si>
    <t> 05.01.2003 11:19 </t>
  </si>
  <si>
    <t> 0.0055 </t>
  </si>
  <si>
    <t>VSB 42 </t>
  </si>
  <si>
    <t>2452997.9617 </t>
  </si>
  <si>
    <t> 24.12.2003 11:04 </t>
  </si>
  <si>
    <t> 0.0002 </t>
  </si>
  <si>
    <t>2453301.1327 </t>
  </si>
  <si>
    <t> 22.10.2004 15:11 </t>
  </si>
  <si>
    <t> 0.0015 </t>
  </si>
  <si>
    <t>VSB 43 </t>
  </si>
  <si>
    <t>2453304.8230 </t>
  </si>
  <si>
    <t> 26.10.2004 07:45 </t>
  </si>
  <si>
    <t> 0.0011 </t>
  </si>
  <si>
    <t> S.Dvorak </t>
  </si>
  <si>
    <t> JAAVSO 40;975 </t>
  </si>
  <si>
    <t>2453326.1738 </t>
  </si>
  <si>
    <t> 16.11.2004 16:10 </t>
  </si>
  <si>
    <t> -0.0018 </t>
  </si>
  <si>
    <t>2453369.6753 </t>
  </si>
  <si>
    <t> 30.12.2004 04:12 </t>
  </si>
  <si>
    <t> 0.0014 </t>
  </si>
  <si>
    <t>2453715.0232 </t>
  </si>
  <si>
    <t> 10.12.2005 12:33 </t>
  </si>
  <si>
    <t> -0.0005 </t>
  </si>
  <si>
    <t>VSB 44 </t>
  </si>
  <si>
    <t>2453735.0598 </t>
  </si>
  <si>
    <t> 30.12.2005 13:26 </t>
  </si>
  <si>
    <t> 0.0006 </t>
  </si>
  <si>
    <t>2454024.7859 </t>
  </si>
  <si>
    <t> 16.10.2006 06:51 </t>
  </si>
  <si>
    <t> 0.0019 </t>
  </si>
  <si>
    <t>-I</t>
  </si>
  <si>
    <t> W.Ogloza et al. </t>
  </si>
  <si>
    <t>IBVS 5843 </t>
  </si>
  <si>
    <t>2454043.7663 </t>
  </si>
  <si>
    <t> 04.11.2006 06:23 </t>
  </si>
  <si>
    <t>2927.5</t>
  </si>
  <si>
    <t> 0.0012 </t>
  </si>
  <si>
    <t>2454057.7356 </t>
  </si>
  <si>
    <t> 18.11.2006 05:39 </t>
  </si>
  <si>
    <t>2954</t>
  </si>
  <si>
    <t> -0.0016 </t>
  </si>
  <si>
    <t>2454060.6407 </t>
  </si>
  <si>
    <t> 21.11.2006 03:22 </t>
  </si>
  <si>
    <t>2959.5</t>
  </si>
  <si>
    <t> 0.0036 </t>
  </si>
  <si>
    <t>2454067.7531 </t>
  </si>
  <si>
    <t> 28.11.2006 06:04 </t>
  </si>
  <si>
    <t>2973</t>
  </si>
  <si>
    <t> -0.0019 </t>
  </si>
  <si>
    <t>2454416.2663 </t>
  </si>
  <si>
    <t> 11.11.2007 18:23 </t>
  </si>
  <si>
    <t>3634</t>
  </si>
  <si>
    <t> -0.0020 </t>
  </si>
  <si>
    <t>Ic</t>
  </si>
  <si>
    <t> K.Nakajima </t>
  </si>
  <si>
    <t>VSB 46 </t>
  </si>
  <si>
    <t>2454451.0668 </t>
  </si>
  <si>
    <t> 16.12.2007 13:36 </t>
  </si>
  <si>
    <t>3700</t>
  </si>
  <si>
    <t> -0.0001 </t>
  </si>
  <si>
    <t>2454759.2538 </t>
  </si>
  <si>
    <t> 19.10.2008 18:05 </t>
  </si>
  <si>
    <t>4284.5</t>
  </si>
  <si>
    <t> 0.0083 </t>
  </si>
  <si>
    <t>VSB 48 </t>
  </si>
  <si>
    <t>2454772.1594 </t>
  </si>
  <si>
    <t> 01.11.2008 15:49 </t>
  </si>
  <si>
    <t>4309</t>
  </si>
  <si>
    <t> -0.0037 </t>
  </si>
  <si>
    <t>2454794.055 </t>
  </si>
  <si>
    <t> 23.11.2008 13:19 </t>
  </si>
  <si>
    <t>4350.5</t>
  </si>
  <si>
    <t> 0.011 </t>
  </si>
  <si>
    <t>2454844.6561 </t>
  </si>
  <si>
    <t> 13.01.2009 03:44 </t>
  </si>
  <si>
    <t>4446.5</t>
  </si>
  <si>
    <t> -0.0041 </t>
  </si>
  <si>
    <t> R.Diethelm </t>
  </si>
  <si>
    <t>IBVS 5894 </t>
  </si>
  <si>
    <t>2454845.7137 </t>
  </si>
  <si>
    <t> 14.01.2009 05:07 </t>
  </si>
  <si>
    <t>4448.5</t>
  </si>
  <si>
    <t> -0.0010 </t>
  </si>
  <si>
    <t>2455139.9219 </t>
  </si>
  <si>
    <t> 04.11.2009 10:07 </t>
  </si>
  <si>
    <t>5006.5</t>
  </si>
  <si>
    <t> 0.0008 </t>
  </si>
  <si>
    <t>IBVS 5920 </t>
  </si>
  <si>
    <t>2455143.0888 </t>
  </si>
  <si>
    <t> 07.11.2009 14:07 </t>
  </si>
  <si>
    <t>5012.5</t>
  </si>
  <si>
    <t> 0.0042 </t>
  </si>
  <si>
    <t>VSB 50 </t>
  </si>
  <si>
    <t>2455506.8897 </t>
  </si>
  <si>
    <t> 06.11.2010 09:21 </t>
  </si>
  <si>
    <t>5702.5</t>
  </si>
  <si>
    <t>IBVS 5960 </t>
  </si>
  <si>
    <t>2455854.8771 </t>
  </si>
  <si>
    <t> 20.10.2011 09:03 </t>
  </si>
  <si>
    <t>6362.5</t>
  </si>
  <si>
    <t> 0.0028 </t>
  </si>
  <si>
    <t>IBVS 6011 </t>
  </si>
  <si>
    <t>2455911.0264 </t>
  </si>
  <si>
    <t> 15.12.2011 12:38 </t>
  </si>
  <si>
    <t>6469</t>
  </si>
  <si>
    <t> -0.0002 </t>
  </si>
  <si>
    <t>Rc</t>
  </si>
  <si>
    <t>VSB 53 </t>
  </si>
  <si>
    <t>2455914.9901 </t>
  </si>
  <si>
    <t> 19.12.2011 11:45 </t>
  </si>
  <si>
    <t>6476.5</t>
  </si>
  <si>
    <t> 0.0091 </t>
  </si>
  <si>
    <t>2455921.0464 </t>
  </si>
  <si>
    <t> 25.12.2011 13:06 </t>
  </si>
  <si>
    <t>6488</t>
  </si>
  <si>
    <t> 0.0020 </t>
  </si>
  <si>
    <t>2456237.9268 </t>
  </si>
  <si>
    <t> 06.11.2012 10:14 </t>
  </si>
  <si>
    <t>7089</t>
  </si>
  <si>
    <t>IBVS 6042 </t>
  </si>
  <si>
    <t>2456274.0436 </t>
  </si>
  <si>
    <t> 12.12.2012 13:02 </t>
  </si>
  <si>
    <t>7157.5</t>
  </si>
  <si>
    <t> 0.0043 </t>
  </si>
  <si>
    <t>VSB 55 </t>
  </si>
  <si>
    <t>2456274.0453 </t>
  </si>
  <si>
    <t> 12.12.2012 13:05 </t>
  </si>
  <si>
    <t> 0.0060 </t>
  </si>
  <si>
    <t>2456274.0465 </t>
  </si>
  <si>
    <t> 12.12.2012 13:06 </t>
  </si>
  <si>
    <t> 0.0072 </t>
  </si>
  <si>
    <t>2456638.1078 </t>
  </si>
  <si>
    <t> 11.12.2013 14:35 </t>
  </si>
  <si>
    <t>7848</t>
  </si>
  <si>
    <t>VSB 56 </t>
  </si>
  <si>
    <t>2456638.1083 </t>
  </si>
  <si>
    <t> 0.0017 </t>
  </si>
  <si>
    <t>2456638.1089 </t>
  </si>
  <si>
    <t> 11.12.2013 14:36 </t>
  </si>
  <si>
    <t> 0.0023 </t>
  </si>
  <si>
    <t>BAD?</t>
  </si>
  <si>
    <t>VSB_061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</si>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</sst>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7" fillId="0" borderId="9" xfId="0" applyFont="1" applyBorder="1" applyAlignment="1">
      <alignment horizontal="center"/>
    </xf>
    <xf numFmtId="0" fontId="0" fillId="0" borderId="10" xfId="0" applyBorder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0" fillId="24" borderId="19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Eri - O-C Diagr.</a:t>
            </a:r>
          </a:p>
        </c:rich>
      </c:tx>
      <c:layout>
        <c:manualLayout>
          <c:xMode val="edge"/>
          <c:yMode val="edge"/>
          <c:x val="0.3963068181818181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5909090909091"/>
          <c:y val="0.14814859468012961"/>
          <c:w val="0.8338068181818182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3-43FE-A8CC-83EF167D4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-7.2510099998908117E-2</c:v>
                </c:pt>
                <c:pt idx="1">
                  <c:v>-1.862450000771787E-3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3-43FE-A8CC-83EF167D4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33-43FE-A8CC-83EF167D4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2">
                  <c:v>8.6949927208479494E-5</c:v>
                </c:pt>
                <c:pt idx="3">
                  <c:v>1.9814996630884707E-4</c:v>
                </c:pt>
                <c:pt idx="4">
                  <c:v>-1.497750032285694E-3</c:v>
                </c:pt>
                <c:pt idx="5">
                  <c:v>-9.1619978775270283E-4</c:v>
                </c:pt>
                <c:pt idx="7">
                  <c:v>5.403001923696138E-4</c:v>
                </c:pt>
                <c:pt idx="8">
                  <c:v>-1.3654999056598172E-3</c:v>
                </c:pt>
                <c:pt idx="9">
                  <c:v>2.3234498512465507E-3</c:v>
                </c:pt>
                <c:pt idx="10">
                  <c:v>1.5383499485324137E-3</c:v>
                </c:pt>
                <c:pt idx="11">
                  <c:v>-2.6874501199927181E-3</c:v>
                </c:pt>
                <c:pt idx="12">
                  <c:v>1.2265999321243726E-3</c:v>
                </c:pt>
                <c:pt idx="13">
                  <c:v>5.4729992552893236E-4</c:v>
                </c:pt>
                <c:pt idx="14">
                  <c:v>-1.2677999038714916E-3</c:v>
                </c:pt>
                <c:pt idx="15">
                  <c:v>-9.3373999989125878E-3</c:v>
                </c:pt>
                <c:pt idx="16">
                  <c:v>-2.930749993538484E-3</c:v>
                </c:pt>
                <c:pt idx="17">
                  <c:v>7.4875500067719258E-3</c:v>
                </c:pt>
                <c:pt idx="18">
                  <c:v>5.6356000059167854E-3</c:v>
                </c:pt>
                <c:pt idx="19">
                  <c:v>7.3401499976171181E-3</c:v>
                </c:pt>
                <c:pt idx="20">
                  <c:v>5.1305000015418045E-3</c:v>
                </c:pt>
                <c:pt idx="21">
                  <c:v>1.7567550006788224E-2</c:v>
                </c:pt>
                <c:pt idx="22">
                  <c:v>1.1878750003234018E-2</c:v>
                </c:pt>
                <c:pt idx="23">
                  <c:v>1.2357200001133606E-2</c:v>
                </c:pt>
                <c:pt idx="24">
                  <c:v>1.8689700002141763E-2</c:v>
                </c:pt>
                <c:pt idx="25">
                  <c:v>1.8289400002686307E-2</c:v>
                </c:pt>
                <c:pt idx="26">
                  <c:v>1.5751949998957571E-2</c:v>
                </c:pt>
                <c:pt idx="27">
                  <c:v>1.9712700006493833E-2</c:v>
                </c:pt>
                <c:pt idx="28">
                  <c:v>2.3513200008892454E-2</c:v>
                </c:pt>
                <c:pt idx="29">
                  <c:v>2.4883000005502254E-2</c:v>
                </c:pt>
                <c:pt idx="30">
                  <c:v>3.1009450009150896E-2</c:v>
                </c:pt>
                <c:pt idx="31">
                  <c:v>3.0665050006064121E-2</c:v>
                </c:pt>
                <c:pt idx="32">
                  <c:v>2.8028200002154335E-2</c:v>
                </c:pt>
                <c:pt idx="33">
                  <c:v>3.3292250009253621E-2</c:v>
                </c:pt>
                <c:pt idx="34">
                  <c:v>2.791310000611702E-2</c:v>
                </c:pt>
                <c:pt idx="35">
                  <c:v>3.3556200003658887E-2</c:v>
                </c:pt>
                <c:pt idx="36">
                  <c:v>3.6024800006998703E-2</c:v>
                </c:pt>
                <c:pt idx="37">
                  <c:v>4.9549750001460779E-2</c:v>
                </c:pt>
                <c:pt idx="38">
                  <c:v>3.7698699998145457E-2</c:v>
                </c:pt>
                <c:pt idx="39">
                  <c:v>5.2718350001669023E-2</c:v>
                </c:pt>
                <c:pt idx="40">
                  <c:v>3.8499950002005789E-2</c:v>
                </c:pt>
                <c:pt idx="41">
                  <c:v>4.1614150002715178E-2</c:v>
                </c:pt>
                <c:pt idx="42">
                  <c:v>4.8275950000970624E-2</c:v>
                </c:pt>
                <c:pt idx="43">
                  <c:v>5.1718549999350216E-2</c:v>
                </c:pt>
                <c:pt idx="44">
                  <c:v>5.501755000295816E-2</c:v>
                </c:pt>
                <c:pt idx="45">
                  <c:v>6.2103550000756513E-2</c:v>
                </c:pt>
                <c:pt idx="46">
                  <c:v>6.0034700007236097E-2</c:v>
                </c:pt>
                <c:pt idx="47">
                  <c:v>6.9412950004334562E-2</c:v>
                </c:pt>
                <c:pt idx="48">
                  <c:v>6.241960000625113E-2</c:v>
                </c:pt>
                <c:pt idx="49">
                  <c:v>6.9836700007726904E-2</c:v>
                </c:pt>
                <c:pt idx="50">
                  <c:v>7.2031383337161969E-2</c:v>
                </c:pt>
                <c:pt idx="51">
                  <c:v>7.4008933333971072E-2</c:v>
                </c:pt>
                <c:pt idx="52">
                  <c:v>9.2200200007937383E-2</c:v>
                </c:pt>
                <c:pt idx="53">
                  <c:v>9.353353334881831E-2</c:v>
                </c:pt>
                <c:pt idx="54">
                  <c:v>9.3533533356094267E-2</c:v>
                </c:pt>
                <c:pt idx="55">
                  <c:v>9.3600200008950196E-2</c:v>
                </c:pt>
                <c:pt idx="56">
                  <c:v>9.4800200007739477E-2</c:v>
                </c:pt>
                <c:pt idx="57">
                  <c:v>0.11550515001727035</c:v>
                </c:pt>
                <c:pt idx="58">
                  <c:v>0.1187051501692622</c:v>
                </c:pt>
                <c:pt idx="59">
                  <c:v>0.11990514999342849</c:v>
                </c:pt>
                <c:pt idx="60">
                  <c:v>0.11480080013279803</c:v>
                </c:pt>
                <c:pt idx="61">
                  <c:v>0.11520079991896637</c:v>
                </c:pt>
                <c:pt idx="62">
                  <c:v>0.11600079995696433</c:v>
                </c:pt>
                <c:pt idx="63">
                  <c:v>0.11880744989321101</c:v>
                </c:pt>
                <c:pt idx="64">
                  <c:v>-0.11811849997320678</c:v>
                </c:pt>
                <c:pt idx="65">
                  <c:v>-0.12325834979128558</c:v>
                </c:pt>
                <c:pt idx="66">
                  <c:v>-0.11011830003553769</c:v>
                </c:pt>
                <c:pt idx="67">
                  <c:v>-0.11099200005992316</c:v>
                </c:pt>
                <c:pt idx="68">
                  <c:v>-0.1089920001977589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33-43FE-A8CC-83EF167D4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33-43FE-A8CC-83EF167D4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33-43FE-A8CC-83EF167D4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33-43FE-A8CC-83EF167D4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">
                  <c:v>6.6087853063272528E-2</c:v>
                </c:pt>
                <c:pt idx="2">
                  <c:v>5.4500280412258649E-2</c:v>
                </c:pt>
                <c:pt idx="3">
                  <c:v>5.4389246977220987E-2</c:v>
                </c:pt>
                <c:pt idx="4">
                  <c:v>5.3508690152130632E-2</c:v>
                </c:pt>
                <c:pt idx="5">
                  <c:v>5.3461655155343846E-2</c:v>
                </c:pt>
                <c:pt idx="6">
                  <c:v>5.3438523189710999E-2</c:v>
                </c:pt>
                <c:pt idx="7">
                  <c:v>5.3438523189710999E-2</c:v>
                </c:pt>
                <c:pt idx="8">
                  <c:v>5.3435438927626616E-2</c:v>
                </c:pt>
                <c:pt idx="9">
                  <c:v>5.339765671709297E-2</c:v>
                </c:pt>
                <c:pt idx="10">
                  <c:v>5.3368356227291365E-2</c:v>
                </c:pt>
                <c:pt idx="11">
                  <c:v>5.3365271965206983E-2</c:v>
                </c:pt>
                <c:pt idx="12">
                  <c:v>5.3356790244474941E-2</c:v>
                </c:pt>
                <c:pt idx="13">
                  <c:v>5.3330574016757712E-2</c:v>
                </c:pt>
                <c:pt idx="14">
                  <c:v>5.3301273526956107E-2</c:v>
                </c:pt>
                <c:pt idx="15">
                  <c:v>5.2338983756629695E-2</c:v>
                </c:pt>
                <c:pt idx="16">
                  <c:v>5.2321249249644514E-2</c:v>
                </c:pt>
                <c:pt idx="17">
                  <c:v>5.1437608162469783E-2</c:v>
                </c:pt>
                <c:pt idx="18">
                  <c:v>5.136744120005015E-2</c:v>
                </c:pt>
                <c:pt idx="19">
                  <c:v>5.1274142271997669E-2</c:v>
                </c:pt>
                <c:pt idx="20">
                  <c:v>5.1183927606029564E-2</c:v>
                </c:pt>
                <c:pt idx="21">
                  <c:v>5.0203903328717971E-2</c:v>
                </c:pt>
                <c:pt idx="22">
                  <c:v>5.0092869893680309E-2</c:v>
                </c:pt>
                <c:pt idx="23">
                  <c:v>4.9060413160934263E-2</c:v>
                </c:pt>
                <c:pt idx="24">
                  <c:v>4.817368781167515E-2</c:v>
                </c:pt>
                <c:pt idx="25">
                  <c:v>4.8162892894379819E-2</c:v>
                </c:pt>
                <c:pt idx="26">
                  <c:v>4.8100436587171135E-2</c:v>
                </c:pt>
                <c:pt idx="27">
                  <c:v>4.7973210776190482E-2</c:v>
                </c:pt>
                <c:pt idx="28">
                  <c:v>4.6963114943556185E-2</c:v>
                </c:pt>
                <c:pt idx="29">
                  <c:v>4.6904513963952975E-2</c:v>
                </c:pt>
                <c:pt idx="30">
                  <c:v>4.60571129562697E-2</c:v>
                </c:pt>
                <c:pt idx="31">
                  <c:v>4.6001596238750872E-2</c:v>
                </c:pt>
                <c:pt idx="32">
                  <c:v>4.5960729766132843E-2</c:v>
                </c:pt>
                <c:pt idx="33">
                  <c:v>4.5952248045400795E-2</c:v>
                </c:pt>
                <c:pt idx="34">
                  <c:v>4.5931429276331238E-2</c:v>
                </c:pt>
                <c:pt idx="35">
                  <c:v>4.4912080657443801E-2</c:v>
                </c:pt>
                <c:pt idx="36">
                  <c:v>4.4810300008659279E-2</c:v>
                </c:pt>
                <c:pt idx="37">
                  <c:v>4.3908924414499367E-2</c:v>
                </c:pt>
                <c:pt idx="38">
                  <c:v>4.3871142203965714E-2</c:v>
                </c:pt>
                <c:pt idx="39">
                  <c:v>4.3807143765714839E-2</c:v>
                </c:pt>
                <c:pt idx="40">
                  <c:v>4.3659099185664622E-2</c:v>
                </c:pt>
                <c:pt idx="41">
                  <c:v>4.3656014923580247E-2</c:v>
                </c:pt>
                <c:pt idx="42">
                  <c:v>4.2795505802038357E-2</c:v>
                </c:pt>
                <c:pt idx="43">
                  <c:v>4.2786253015785217E-2</c:v>
                </c:pt>
                <c:pt idx="44">
                  <c:v>4.1722182596674283E-2</c:v>
                </c:pt>
                <c:pt idx="45">
                  <c:v>4.0704376108829037E-2</c:v>
                </c:pt>
                <c:pt idx="46">
                  <c:v>4.054013915283583E-2</c:v>
                </c:pt>
                <c:pt idx="47">
                  <c:v>4.0528573170019407E-2</c:v>
                </c:pt>
                <c:pt idx="48">
                  <c:v>4.0510838663034225E-2</c:v>
                </c:pt>
                <c:pt idx="49">
                  <c:v>3.9584017906678176E-2</c:v>
                </c:pt>
                <c:pt idx="50">
                  <c:v>3.947838193028818E-2</c:v>
                </c:pt>
                <c:pt idx="51">
                  <c:v>3.8413540445656147E-2</c:v>
                </c:pt>
                <c:pt idx="52">
                  <c:v>3.6214461579493547E-2</c:v>
                </c:pt>
                <c:pt idx="53">
                  <c:v>3.6214461579493547E-2</c:v>
                </c:pt>
                <c:pt idx="54">
                  <c:v>3.6214461579493547E-2</c:v>
                </c:pt>
                <c:pt idx="55">
                  <c:v>3.6214461579493547E-2</c:v>
                </c:pt>
                <c:pt idx="56">
                  <c:v>3.6214461579493547E-2</c:v>
                </c:pt>
                <c:pt idx="57">
                  <c:v>3.4079381151581822E-2</c:v>
                </c:pt>
                <c:pt idx="58">
                  <c:v>3.4079381151581822E-2</c:v>
                </c:pt>
                <c:pt idx="59">
                  <c:v>3.4079381151581822E-2</c:v>
                </c:pt>
                <c:pt idx="60">
                  <c:v>3.3151789329704681E-2</c:v>
                </c:pt>
                <c:pt idx="61">
                  <c:v>3.3151789329704681E-2</c:v>
                </c:pt>
                <c:pt idx="62">
                  <c:v>3.3151789329704681E-2</c:v>
                </c:pt>
                <c:pt idx="63">
                  <c:v>3.31340548227195E-2</c:v>
                </c:pt>
                <c:pt idx="64">
                  <c:v>2.9887097913388953E-2</c:v>
                </c:pt>
                <c:pt idx="65">
                  <c:v>2.9738282267817641E-2</c:v>
                </c:pt>
                <c:pt idx="66">
                  <c:v>2.8866207163459331E-2</c:v>
                </c:pt>
                <c:pt idx="67">
                  <c:v>2.8784474218223274E-2</c:v>
                </c:pt>
                <c:pt idx="68">
                  <c:v>2.8784474218223274E-2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33-43FE-A8CC-83EF167D4FA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33-43FE-A8CC-83EF167D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704"/>
        <c:axId val="1"/>
      </c:scatterChart>
      <c:valAx>
        <c:axId val="67195370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068181818182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44318181818182"/>
          <c:y val="0.91975600272188196"/>
          <c:w val="0.6960227272727272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Eri - O-C Diagr.</a:t>
            </a:r>
          </a:p>
        </c:rich>
      </c:tx>
      <c:layout>
        <c:manualLayout>
          <c:xMode val="edge"/>
          <c:yMode val="edge"/>
          <c:x val="0.3971637162375979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75130173884"/>
          <c:y val="0.14769252958613219"/>
          <c:w val="0.826951500099041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E-4807-9515-35D33F3DFB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-7.2510099998908117E-2</c:v>
                </c:pt>
                <c:pt idx="1">
                  <c:v>-1.862450000771787E-3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E-4807-9515-35D33F3DFB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E-4807-9515-35D33F3DFB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2">
                  <c:v>8.6949927208479494E-5</c:v>
                </c:pt>
                <c:pt idx="3">
                  <c:v>1.9814996630884707E-4</c:v>
                </c:pt>
                <c:pt idx="4">
                  <c:v>-1.497750032285694E-3</c:v>
                </c:pt>
                <c:pt idx="5">
                  <c:v>-9.1619978775270283E-4</c:v>
                </c:pt>
                <c:pt idx="7">
                  <c:v>5.403001923696138E-4</c:v>
                </c:pt>
                <c:pt idx="8">
                  <c:v>-1.3654999056598172E-3</c:v>
                </c:pt>
                <c:pt idx="9">
                  <c:v>2.3234498512465507E-3</c:v>
                </c:pt>
                <c:pt idx="10">
                  <c:v>1.5383499485324137E-3</c:v>
                </c:pt>
                <c:pt idx="11">
                  <c:v>-2.6874501199927181E-3</c:v>
                </c:pt>
                <c:pt idx="12">
                  <c:v>1.2265999321243726E-3</c:v>
                </c:pt>
                <c:pt idx="13">
                  <c:v>5.4729992552893236E-4</c:v>
                </c:pt>
                <c:pt idx="14">
                  <c:v>-1.2677999038714916E-3</c:v>
                </c:pt>
                <c:pt idx="15">
                  <c:v>-9.3373999989125878E-3</c:v>
                </c:pt>
                <c:pt idx="16">
                  <c:v>-2.930749993538484E-3</c:v>
                </c:pt>
                <c:pt idx="17">
                  <c:v>7.4875500067719258E-3</c:v>
                </c:pt>
                <c:pt idx="18">
                  <c:v>5.6356000059167854E-3</c:v>
                </c:pt>
                <c:pt idx="19">
                  <c:v>7.3401499976171181E-3</c:v>
                </c:pt>
                <c:pt idx="20">
                  <c:v>5.1305000015418045E-3</c:v>
                </c:pt>
                <c:pt idx="21">
                  <c:v>1.7567550006788224E-2</c:v>
                </c:pt>
                <c:pt idx="22">
                  <c:v>1.1878750003234018E-2</c:v>
                </c:pt>
                <c:pt idx="23">
                  <c:v>1.2357200001133606E-2</c:v>
                </c:pt>
                <c:pt idx="24">
                  <c:v>1.8689700002141763E-2</c:v>
                </c:pt>
                <c:pt idx="25">
                  <c:v>1.8289400002686307E-2</c:v>
                </c:pt>
                <c:pt idx="26">
                  <c:v>1.5751949998957571E-2</c:v>
                </c:pt>
                <c:pt idx="27">
                  <c:v>1.9712700006493833E-2</c:v>
                </c:pt>
                <c:pt idx="28">
                  <c:v>2.3513200008892454E-2</c:v>
                </c:pt>
                <c:pt idx="29">
                  <c:v>2.4883000005502254E-2</c:v>
                </c:pt>
                <c:pt idx="30">
                  <c:v>3.1009450009150896E-2</c:v>
                </c:pt>
                <c:pt idx="31">
                  <c:v>3.0665050006064121E-2</c:v>
                </c:pt>
                <c:pt idx="32">
                  <c:v>2.8028200002154335E-2</c:v>
                </c:pt>
                <c:pt idx="33">
                  <c:v>3.3292250009253621E-2</c:v>
                </c:pt>
                <c:pt idx="34">
                  <c:v>2.791310000611702E-2</c:v>
                </c:pt>
                <c:pt idx="35">
                  <c:v>3.3556200003658887E-2</c:v>
                </c:pt>
                <c:pt idx="36">
                  <c:v>3.6024800006998703E-2</c:v>
                </c:pt>
                <c:pt idx="37">
                  <c:v>4.9549750001460779E-2</c:v>
                </c:pt>
                <c:pt idx="38">
                  <c:v>3.7698699998145457E-2</c:v>
                </c:pt>
                <c:pt idx="39">
                  <c:v>5.2718350001669023E-2</c:v>
                </c:pt>
                <c:pt idx="40">
                  <c:v>3.8499950002005789E-2</c:v>
                </c:pt>
                <c:pt idx="41">
                  <c:v>4.1614150002715178E-2</c:v>
                </c:pt>
                <c:pt idx="42">
                  <c:v>4.8275950000970624E-2</c:v>
                </c:pt>
                <c:pt idx="43">
                  <c:v>5.1718549999350216E-2</c:v>
                </c:pt>
                <c:pt idx="44">
                  <c:v>5.501755000295816E-2</c:v>
                </c:pt>
                <c:pt idx="45">
                  <c:v>6.2103550000756513E-2</c:v>
                </c:pt>
                <c:pt idx="46">
                  <c:v>6.0034700007236097E-2</c:v>
                </c:pt>
                <c:pt idx="47">
                  <c:v>6.9412950004334562E-2</c:v>
                </c:pt>
                <c:pt idx="48">
                  <c:v>6.241960000625113E-2</c:v>
                </c:pt>
                <c:pt idx="49">
                  <c:v>6.9836700007726904E-2</c:v>
                </c:pt>
                <c:pt idx="50">
                  <c:v>7.2031383337161969E-2</c:v>
                </c:pt>
                <c:pt idx="51">
                  <c:v>7.4008933333971072E-2</c:v>
                </c:pt>
                <c:pt idx="52">
                  <c:v>9.2200200007937383E-2</c:v>
                </c:pt>
                <c:pt idx="53">
                  <c:v>9.353353334881831E-2</c:v>
                </c:pt>
                <c:pt idx="54">
                  <c:v>9.3533533356094267E-2</c:v>
                </c:pt>
                <c:pt idx="55">
                  <c:v>9.3600200008950196E-2</c:v>
                </c:pt>
                <c:pt idx="56">
                  <c:v>9.4800200007739477E-2</c:v>
                </c:pt>
                <c:pt idx="57">
                  <c:v>0.11550515001727035</c:v>
                </c:pt>
                <c:pt idx="58">
                  <c:v>0.1187051501692622</c:v>
                </c:pt>
                <c:pt idx="59">
                  <c:v>0.11990514999342849</c:v>
                </c:pt>
                <c:pt idx="60">
                  <c:v>0.11480080013279803</c:v>
                </c:pt>
                <c:pt idx="61">
                  <c:v>0.11520079991896637</c:v>
                </c:pt>
                <c:pt idx="62">
                  <c:v>0.11600079995696433</c:v>
                </c:pt>
                <c:pt idx="63">
                  <c:v>0.11880744989321101</c:v>
                </c:pt>
                <c:pt idx="64">
                  <c:v>-0.11811849997320678</c:v>
                </c:pt>
                <c:pt idx="65">
                  <c:v>-0.12325834979128558</c:v>
                </c:pt>
                <c:pt idx="66">
                  <c:v>-0.11011830003553769</c:v>
                </c:pt>
                <c:pt idx="67">
                  <c:v>-0.11099200005992316</c:v>
                </c:pt>
                <c:pt idx="68">
                  <c:v>-0.1089920001977589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E-4807-9515-35D33F3DFB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7E-4807-9515-35D33F3DFB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7E-4807-9515-35D33F3DFB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7E-4807-9515-35D33F3DFB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">
                  <c:v>6.6087853063272528E-2</c:v>
                </c:pt>
                <c:pt idx="2">
                  <c:v>5.4500280412258649E-2</c:v>
                </c:pt>
                <c:pt idx="3">
                  <c:v>5.4389246977220987E-2</c:v>
                </c:pt>
                <c:pt idx="4">
                  <c:v>5.3508690152130632E-2</c:v>
                </c:pt>
                <c:pt idx="5">
                  <c:v>5.3461655155343846E-2</c:v>
                </c:pt>
                <c:pt idx="6">
                  <c:v>5.3438523189710999E-2</c:v>
                </c:pt>
                <c:pt idx="7">
                  <c:v>5.3438523189710999E-2</c:v>
                </c:pt>
                <c:pt idx="8">
                  <c:v>5.3435438927626616E-2</c:v>
                </c:pt>
                <c:pt idx="9">
                  <c:v>5.339765671709297E-2</c:v>
                </c:pt>
                <c:pt idx="10">
                  <c:v>5.3368356227291365E-2</c:v>
                </c:pt>
                <c:pt idx="11">
                  <c:v>5.3365271965206983E-2</c:v>
                </c:pt>
                <c:pt idx="12">
                  <c:v>5.3356790244474941E-2</c:v>
                </c:pt>
                <c:pt idx="13">
                  <c:v>5.3330574016757712E-2</c:v>
                </c:pt>
                <c:pt idx="14">
                  <c:v>5.3301273526956107E-2</c:v>
                </c:pt>
                <c:pt idx="15">
                  <c:v>5.2338983756629695E-2</c:v>
                </c:pt>
                <c:pt idx="16">
                  <c:v>5.2321249249644514E-2</c:v>
                </c:pt>
                <c:pt idx="17">
                  <c:v>5.1437608162469783E-2</c:v>
                </c:pt>
                <c:pt idx="18">
                  <c:v>5.136744120005015E-2</c:v>
                </c:pt>
                <c:pt idx="19">
                  <c:v>5.1274142271997669E-2</c:v>
                </c:pt>
                <c:pt idx="20">
                  <c:v>5.1183927606029564E-2</c:v>
                </c:pt>
                <c:pt idx="21">
                  <c:v>5.0203903328717971E-2</c:v>
                </c:pt>
                <c:pt idx="22">
                  <c:v>5.0092869893680309E-2</c:v>
                </c:pt>
                <c:pt idx="23">
                  <c:v>4.9060413160934263E-2</c:v>
                </c:pt>
                <c:pt idx="24">
                  <c:v>4.817368781167515E-2</c:v>
                </c:pt>
                <c:pt idx="25">
                  <c:v>4.8162892894379819E-2</c:v>
                </c:pt>
                <c:pt idx="26">
                  <c:v>4.8100436587171135E-2</c:v>
                </c:pt>
                <c:pt idx="27">
                  <c:v>4.7973210776190482E-2</c:v>
                </c:pt>
                <c:pt idx="28">
                  <c:v>4.6963114943556185E-2</c:v>
                </c:pt>
                <c:pt idx="29">
                  <c:v>4.6904513963952975E-2</c:v>
                </c:pt>
                <c:pt idx="30">
                  <c:v>4.60571129562697E-2</c:v>
                </c:pt>
                <c:pt idx="31">
                  <c:v>4.6001596238750872E-2</c:v>
                </c:pt>
                <c:pt idx="32">
                  <c:v>4.5960729766132843E-2</c:v>
                </c:pt>
                <c:pt idx="33">
                  <c:v>4.5952248045400795E-2</c:v>
                </c:pt>
                <c:pt idx="34">
                  <c:v>4.5931429276331238E-2</c:v>
                </c:pt>
                <c:pt idx="35">
                  <c:v>4.4912080657443801E-2</c:v>
                </c:pt>
                <c:pt idx="36">
                  <c:v>4.4810300008659279E-2</c:v>
                </c:pt>
                <c:pt idx="37">
                  <c:v>4.3908924414499367E-2</c:v>
                </c:pt>
                <c:pt idx="38">
                  <c:v>4.3871142203965714E-2</c:v>
                </c:pt>
                <c:pt idx="39">
                  <c:v>4.3807143765714839E-2</c:v>
                </c:pt>
                <c:pt idx="40">
                  <c:v>4.3659099185664622E-2</c:v>
                </c:pt>
                <c:pt idx="41">
                  <c:v>4.3656014923580247E-2</c:v>
                </c:pt>
                <c:pt idx="42">
                  <c:v>4.2795505802038357E-2</c:v>
                </c:pt>
                <c:pt idx="43">
                  <c:v>4.2786253015785217E-2</c:v>
                </c:pt>
                <c:pt idx="44">
                  <c:v>4.1722182596674283E-2</c:v>
                </c:pt>
                <c:pt idx="45">
                  <c:v>4.0704376108829037E-2</c:v>
                </c:pt>
                <c:pt idx="46">
                  <c:v>4.054013915283583E-2</c:v>
                </c:pt>
                <c:pt idx="47">
                  <c:v>4.0528573170019407E-2</c:v>
                </c:pt>
                <c:pt idx="48">
                  <c:v>4.0510838663034225E-2</c:v>
                </c:pt>
                <c:pt idx="49">
                  <c:v>3.9584017906678176E-2</c:v>
                </c:pt>
                <c:pt idx="50">
                  <c:v>3.947838193028818E-2</c:v>
                </c:pt>
                <c:pt idx="51">
                  <c:v>3.8413540445656147E-2</c:v>
                </c:pt>
                <c:pt idx="52">
                  <c:v>3.6214461579493547E-2</c:v>
                </c:pt>
                <c:pt idx="53">
                  <c:v>3.6214461579493547E-2</c:v>
                </c:pt>
                <c:pt idx="54">
                  <c:v>3.6214461579493547E-2</c:v>
                </c:pt>
                <c:pt idx="55">
                  <c:v>3.6214461579493547E-2</c:v>
                </c:pt>
                <c:pt idx="56">
                  <c:v>3.6214461579493547E-2</c:v>
                </c:pt>
                <c:pt idx="57">
                  <c:v>3.4079381151581822E-2</c:v>
                </c:pt>
                <c:pt idx="58">
                  <c:v>3.4079381151581822E-2</c:v>
                </c:pt>
                <c:pt idx="59">
                  <c:v>3.4079381151581822E-2</c:v>
                </c:pt>
                <c:pt idx="60">
                  <c:v>3.3151789329704681E-2</c:v>
                </c:pt>
                <c:pt idx="61">
                  <c:v>3.3151789329704681E-2</c:v>
                </c:pt>
                <c:pt idx="62">
                  <c:v>3.3151789329704681E-2</c:v>
                </c:pt>
                <c:pt idx="63">
                  <c:v>3.31340548227195E-2</c:v>
                </c:pt>
                <c:pt idx="64">
                  <c:v>2.9887097913388953E-2</c:v>
                </c:pt>
                <c:pt idx="65">
                  <c:v>2.9738282267817641E-2</c:v>
                </c:pt>
                <c:pt idx="66">
                  <c:v>2.8866207163459331E-2</c:v>
                </c:pt>
                <c:pt idx="67">
                  <c:v>2.8784474218223274E-2</c:v>
                </c:pt>
                <c:pt idx="68">
                  <c:v>2.8784474218223274E-2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7E-4807-9515-35D33F3DFB3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  <c:pt idx="65">
                  <c:v>15368.5</c:v>
                </c:pt>
                <c:pt idx="66">
                  <c:v>15934</c:v>
                </c:pt>
                <c:pt idx="67">
                  <c:v>15987</c:v>
                </c:pt>
                <c:pt idx="68">
                  <c:v>15987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7E-4807-9515-35D33F3D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4688"/>
        <c:axId val="1"/>
      </c:scatterChart>
      <c:valAx>
        <c:axId val="671954688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049999069265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2695035460992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00029783511103"/>
          <c:y val="0.92000129214617399"/>
          <c:w val="0.695036354498240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1AAB2AB-D49C-289A-7346-0938E0D0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0</xdr:row>
      <xdr:rowOff>0</xdr:rowOff>
    </xdr:from>
    <xdr:to>
      <xdr:col>27</xdr:col>
      <xdr:colOff>619125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64D5DC4-5F57-0864-58C2-E27BCC19B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vsolj.cetus-net.org/no39.pdf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vsolj.cetus-net.org/no48.pdf" TargetMode="External"/><Relationship Id="rId42" Type="http://schemas.openxmlformats.org/officeDocument/2006/relationships/hyperlink" Target="http://vsolj.cetus-net.org/vsoljno53.pdf" TargetMode="External"/><Relationship Id="rId47" Type="http://schemas.openxmlformats.org/officeDocument/2006/relationships/hyperlink" Target="http://vsolj.cetus-net.org/vsoljno55.pdf" TargetMode="External"/><Relationship Id="rId50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4937" TargetMode="External"/><Relationship Id="rId12" Type="http://schemas.openxmlformats.org/officeDocument/2006/relationships/hyperlink" Target="http://www.konkoly.hu/cgi-bin/IBVS?4937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www.konkoly.hu/cgi-bin/IBVS?5920" TargetMode="External"/><Relationship Id="rId46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4937" TargetMode="External"/><Relationship Id="rId11" Type="http://schemas.openxmlformats.org/officeDocument/2006/relationships/hyperlink" Target="http://www.konkoly.hu/cgi-bin/IBVS?4937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6.pdf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konkoly.hu/cgi-bin/IBVS?5960" TargetMode="External"/><Relationship Id="rId45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937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94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4937" TargetMode="External"/><Relationship Id="rId19" Type="http://schemas.openxmlformats.org/officeDocument/2006/relationships/hyperlink" Target="http://vsolj.cetus-net.org/no40.pdf" TargetMode="External"/><Relationship Id="rId31" Type="http://schemas.openxmlformats.org/officeDocument/2006/relationships/hyperlink" Target="http://vsolj.cetus-net.org/no46.pdf" TargetMode="External"/><Relationship Id="rId44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4937" TargetMode="External"/><Relationship Id="rId9" Type="http://schemas.openxmlformats.org/officeDocument/2006/relationships/hyperlink" Target="http://www.konkoly.hu/cgi-bin/IBVS?4937" TargetMode="External"/><Relationship Id="rId14" Type="http://schemas.openxmlformats.org/officeDocument/2006/relationships/hyperlink" Target="http://vsolj.cetus-net.org/no38.pdf" TargetMode="External"/><Relationship Id="rId22" Type="http://schemas.openxmlformats.org/officeDocument/2006/relationships/hyperlink" Target="http://vsolj.cetus-net.org/no43.pdf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konkoly.hu/cgi-bin/IBVS?5843" TargetMode="External"/><Relationship Id="rId35" Type="http://schemas.openxmlformats.org/officeDocument/2006/relationships/hyperlink" Target="http://vsolj.cetus-net.org/no48.pdf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4937" TargetMode="External"/><Relationship Id="rId51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16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26</v>
      </c>
      <c r="B2" s="11" t="s">
        <v>37</v>
      </c>
    </row>
    <row r="3" spans="1:6" ht="13.5" thickBot="1">
      <c r="C3" s="10"/>
    </row>
    <row r="4" spans="1:6" ht="13.5" thickBot="1">
      <c r="A4" s="3" t="s">
        <v>3</v>
      </c>
      <c r="C4" s="8" t="s">
        <v>16</v>
      </c>
      <c r="D4" s="9">
        <v>0.52778915999999998</v>
      </c>
    </row>
    <row r="5" spans="1:6">
      <c r="A5" s="12" t="s">
        <v>40</v>
      </c>
      <c r="B5" s="13"/>
      <c r="C5" s="14">
        <v>-9.5</v>
      </c>
      <c r="D5" s="13" t="s">
        <v>41</v>
      </c>
    </row>
    <row r="6" spans="1:6">
      <c r="A6" s="3" t="s">
        <v>4</v>
      </c>
    </row>
    <row r="7" spans="1:6">
      <c r="A7" t="s">
        <v>5</v>
      </c>
      <c r="C7">
        <v>51501.106749699997</v>
      </c>
      <c r="D7" t="s">
        <v>36</v>
      </c>
    </row>
    <row r="8" spans="1:6">
      <c r="A8" t="s">
        <v>6</v>
      </c>
      <c r="C8" s="7">
        <v>0.52724289999999996</v>
      </c>
      <c r="D8" s="6">
        <v>4937</v>
      </c>
    </row>
    <row r="9" spans="1:6">
      <c r="A9" s="28" t="s">
        <v>45</v>
      </c>
      <c r="B9" s="29">
        <v>42</v>
      </c>
      <c r="C9" s="17" t="str">
        <f>"F"&amp;B9</f>
        <v>F42</v>
      </c>
      <c r="D9" s="18" t="str">
        <f>"G"&amp;B9</f>
        <v>G42</v>
      </c>
    </row>
    <row r="10" spans="1:6" ht="13.5" thickBot="1">
      <c r="A10" s="13"/>
      <c r="B10" s="13"/>
      <c r="C10" s="2" t="s">
        <v>22</v>
      </c>
      <c r="D10" s="2" t="s">
        <v>23</v>
      </c>
      <c r="E10" s="13"/>
    </row>
    <row r="11" spans="1:6">
      <c r="A11" s="13" t="s">
        <v>18</v>
      </c>
      <c r="B11" s="13"/>
      <c r="C11" s="15">
        <f ca="1">INTERCEPT(INDIRECT($D$9):G968,INDIRECT($C$9):F968)</f>
        <v>5.3438523189710999E-2</v>
      </c>
      <c r="D11" s="16"/>
      <c r="E11" s="13"/>
    </row>
    <row r="12" spans="1:6">
      <c r="A12" s="13" t="s">
        <v>19</v>
      </c>
      <c r="B12" s="13"/>
      <c r="C12" s="15">
        <f ca="1">SLOPE(INDIRECT($D$9):G968,INDIRECT($C$9):F968)</f>
        <v>-1.542131042189762E-6</v>
      </c>
      <c r="D12" s="16"/>
      <c r="E12" s="13"/>
    </row>
    <row r="13" spans="1:6">
      <c r="A13" s="13" t="s">
        <v>21</v>
      </c>
      <c r="B13" s="13"/>
      <c r="C13" s="16" t="s">
        <v>16</v>
      </c>
    </row>
    <row r="14" spans="1:6">
      <c r="A14" s="13"/>
      <c r="B14" s="13"/>
      <c r="C14" s="13"/>
    </row>
    <row r="15" spans="1:6">
      <c r="A15" s="19" t="s">
        <v>20</v>
      </c>
      <c r="B15" s="13"/>
      <c r="C15" s="20">
        <f ca="1">(C7+C11)+(C8+C12)*INT(MAX(F21:F3509))</f>
        <v>59930.167776474213</v>
      </c>
      <c r="E15" s="21" t="s">
        <v>49</v>
      </c>
      <c r="F15" s="14">
        <v>1</v>
      </c>
    </row>
    <row r="16" spans="1:6">
      <c r="A16" s="23" t="s">
        <v>7</v>
      </c>
      <c r="B16" s="13"/>
      <c r="C16" s="24">
        <f ca="1">+C8+C12</f>
        <v>0.52724135786895776</v>
      </c>
      <c r="E16" s="21" t="s">
        <v>42</v>
      </c>
      <c r="F16" s="22">
        <f ca="1">NOW()+15018.5+$C$5/24</f>
        <v>60177.758970486109</v>
      </c>
    </row>
    <row r="17" spans="1:30" ht="13.5" thickBot="1">
      <c r="A17" s="21" t="s">
        <v>38</v>
      </c>
      <c r="B17" s="13"/>
      <c r="C17" s="13">
        <f>COUNT(C21:C2167)</f>
        <v>69</v>
      </c>
      <c r="E17" s="21" t="s">
        <v>50</v>
      </c>
      <c r="F17" s="22">
        <f ca="1">ROUND(2*(F16-$C$7)/$C$8,0)/2+F15</f>
        <v>16457.5</v>
      </c>
    </row>
    <row r="18" spans="1:30" ht="14.25" thickTop="1" thickBot="1">
      <c r="A18" s="23" t="s">
        <v>8</v>
      </c>
      <c r="B18" s="13"/>
      <c r="C18" s="26">
        <f ca="1">+C15</f>
        <v>59930.167776474213</v>
      </c>
      <c r="D18" s="27">
        <f ca="1">+C16</f>
        <v>0.52724135786895776</v>
      </c>
      <c r="E18" s="21" t="s">
        <v>43</v>
      </c>
      <c r="F18" s="18">
        <f ca="1">ROUND(2*(F16-$C$15)/$C$16,0)/2+F15</f>
        <v>470.5</v>
      </c>
    </row>
    <row r="19" spans="1:30" ht="13.5" thickTop="1">
      <c r="E19" s="21" t="s">
        <v>44</v>
      </c>
      <c r="F19" s="25">
        <f ca="1">+$C$15+$C$16*F18-15018.5-$C$5/24</f>
        <v>45160.130668684891</v>
      </c>
    </row>
    <row r="20" spans="1:30" ht="13.5" thickBot="1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62</v>
      </c>
      <c r="I20" s="5" t="s">
        <v>65</v>
      </c>
      <c r="J20" s="5" t="s">
        <v>59</v>
      </c>
      <c r="K20" s="5" t="s">
        <v>57</v>
      </c>
      <c r="L20" s="5" t="s">
        <v>27</v>
      </c>
      <c r="M20" s="5" t="s">
        <v>28</v>
      </c>
      <c r="N20" s="5" t="s">
        <v>29</v>
      </c>
      <c r="O20" s="5" t="s">
        <v>25</v>
      </c>
      <c r="P20" s="4" t="s">
        <v>24</v>
      </c>
      <c r="Q20" s="2" t="s">
        <v>17</v>
      </c>
      <c r="U20" s="59" t="s">
        <v>289</v>
      </c>
    </row>
    <row r="21" spans="1:30">
      <c r="A21" s="54" t="s">
        <v>71</v>
      </c>
      <c r="B21" s="55" t="s">
        <v>34</v>
      </c>
      <c r="C21" s="54">
        <v>28869.66</v>
      </c>
      <c r="D21" s="54" t="s">
        <v>65</v>
      </c>
      <c r="E21" s="33">
        <f t="shared" ref="E21:E46" si="0">+(C21-C$7)/C$8</f>
        <v>-42924.137526934923</v>
      </c>
      <c r="F21" s="33">
        <f t="shared" ref="F21:F46" si="1">ROUND(2*E21,0)/2</f>
        <v>-42924</v>
      </c>
      <c r="G21" s="33">
        <f t="shared" ref="G21:G46" si="2">+C21-(C$7+F21*C$8)</f>
        <v>-7.2510099998908117E-2</v>
      </c>
      <c r="H21" s="33"/>
      <c r="I21" s="33">
        <f>+G21</f>
        <v>-7.2510099998908117E-2</v>
      </c>
      <c r="J21" s="33"/>
      <c r="K21" s="33"/>
      <c r="L21" s="33"/>
      <c r="M21" s="33"/>
      <c r="N21" s="33"/>
      <c r="O21" s="33"/>
      <c r="P21" s="33"/>
      <c r="Q21" s="36">
        <f t="shared" ref="Q21:Q46" si="3">+C21-15018.5</f>
        <v>13851.16</v>
      </c>
    </row>
    <row r="22" spans="1:30" s="33" customFormat="1">
      <c r="A22" s="33" t="s">
        <v>31</v>
      </c>
      <c r="C22" s="34">
        <v>47176.394999999997</v>
      </c>
      <c r="D22" s="35"/>
      <c r="E22" s="33">
        <f t="shared" si="0"/>
        <v>-8202.5035324325854</v>
      </c>
      <c r="F22" s="33">
        <f t="shared" si="1"/>
        <v>-8202.5</v>
      </c>
      <c r="G22" s="33">
        <f t="shared" si="2"/>
        <v>-1.862450000771787E-3</v>
      </c>
      <c r="I22" s="33">
        <f>+G22</f>
        <v>-1.862450000771787E-3</v>
      </c>
      <c r="O22" s="33">
        <f t="shared" ref="O22:O46" ca="1" si="4">+C$11+C$12*$F22</f>
        <v>6.6087853063272528E-2</v>
      </c>
      <c r="Q22" s="36">
        <f t="shared" si="3"/>
        <v>32157.894999999997</v>
      </c>
      <c r="AA22" s="33">
        <v>14</v>
      </c>
      <c r="AB22" s="33" t="s">
        <v>30</v>
      </c>
      <c r="AD22" s="33" t="s">
        <v>32</v>
      </c>
    </row>
    <row r="23" spans="1:30" s="33" customFormat="1">
      <c r="A23" s="33" t="s">
        <v>35</v>
      </c>
      <c r="B23" s="37" t="s">
        <v>33</v>
      </c>
      <c r="C23" s="35">
        <v>51138.100099999923</v>
      </c>
      <c r="D23" s="35"/>
      <c r="E23" s="33">
        <f t="shared" si="0"/>
        <v>-688.49983508563798</v>
      </c>
      <c r="F23" s="33">
        <f t="shared" si="1"/>
        <v>-688.5</v>
      </c>
      <c r="G23" s="33">
        <f t="shared" si="2"/>
        <v>8.6949927208479494E-5</v>
      </c>
      <c r="K23" s="33">
        <f>+G23</f>
        <v>8.6949927208479494E-5</v>
      </c>
      <c r="O23" s="33">
        <f t="shared" ca="1" si="4"/>
        <v>5.4500280412258649E-2</v>
      </c>
      <c r="Q23" s="36">
        <f t="shared" si="3"/>
        <v>36119.600099999923</v>
      </c>
    </row>
    <row r="24" spans="1:30" s="33" customFormat="1">
      <c r="A24" s="33" t="s">
        <v>35</v>
      </c>
      <c r="B24" s="37" t="s">
        <v>33</v>
      </c>
      <c r="C24" s="35">
        <v>51176.061699999962</v>
      </c>
      <c r="D24" s="35"/>
      <c r="E24" s="33">
        <f t="shared" si="0"/>
        <v>-616.49962417708184</v>
      </c>
      <c r="F24" s="33">
        <f t="shared" si="1"/>
        <v>-616.5</v>
      </c>
      <c r="G24" s="33">
        <f t="shared" si="2"/>
        <v>1.9814996630884707E-4</v>
      </c>
      <c r="K24" s="33">
        <f>+G24</f>
        <v>1.9814996630884707E-4</v>
      </c>
      <c r="O24" s="33">
        <f t="shared" ca="1" si="4"/>
        <v>5.4389246977220987E-2</v>
      </c>
      <c r="Q24" s="36">
        <f t="shared" si="3"/>
        <v>36157.561699999962</v>
      </c>
    </row>
    <row r="25" spans="1:30" s="33" customFormat="1">
      <c r="A25" s="33" t="s">
        <v>35</v>
      </c>
      <c r="B25" s="37" t="s">
        <v>33</v>
      </c>
      <c r="C25" s="35">
        <v>51477.115699999966</v>
      </c>
      <c r="D25" s="35"/>
      <c r="E25" s="33">
        <f t="shared" si="0"/>
        <v>-45.502840721100277</v>
      </c>
      <c r="F25" s="33">
        <f t="shared" si="1"/>
        <v>-45.5</v>
      </c>
      <c r="G25" s="33">
        <f t="shared" si="2"/>
        <v>-1.497750032285694E-3</v>
      </c>
      <c r="K25" s="33">
        <f>+G25</f>
        <v>-1.497750032285694E-3</v>
      </c>
      <c r="O25" s="33">
        <f t="shared" ca="1" si="4"/>
        <v>5.3508690152130632E-2</v>
      </c>
      <c r="Q25" s="36">
        <f t="shared" si="3"/>
        <v>36458.615699999966</v>
      </c>
    </row>
    <row r="26" spans="1:30" s="33" customFormat="1">
      <c r="A26" s="33" t="s">
        <v>35</v>
      </c>
      <c r="B26" s="37" t="s">
        <v>34</v>
      </c>
      <c r="C26" s="35">
        <v>51493.19719000021</v>
      </c>
      <c r="D26" s="35"/>
      <c r="E26" s="33">
        <f t="shared" si="0"/>
        <v>-15.001737718586195</v>
      </c>
      <c r="F26" s="33">
        <f t="shared" si="1"/>
        <v>-15</v>
      </c>
      <c r="G26" s="33">
        <f t="shared" si="2"/>
        <v>-9.1619978775270283E-4</v>
      </c>
      <c r="K26" s="33">
        <f>+G26</f>
        <v>-9.1619978775270283E-4</v>
      </c>
      <c r="O26" s="33">
        <f t="shared" ca="1" si="4"/>
        <v>5.3461655155343846E-2</v>
      </c>
      <c r="Q26" s="36">
        <f t="shared" si="3"/>
        <v>36474.69719000021</v>
      </c>
    </row>
    <row r="27" spans="1:30" s="33" customFormat="1">
      <c r="A27" s="33" t="s">
        <v>35</v>
      </c>
      <c r="B27" s="37" t="s">
        <v>34</v>
      </c>
      <c r="C27" s="35">
        <v>51501.106749699997</v>
      </c>
      <c r="D27" s="35" t="s">
        <v>16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>+G27</f>
        <v>0</v>
      </c>
      <c r="O27" s="33">
        <f t="shared" ca="1" si="4"/>
        <v>5.3438523189710999E-2</v>
      </c>
      <c r="Q27" s="36">
        <f t="shared" si="3"/>
        <v>36482.606749699997</v>
      </c>
    </row>
    <row r="28" spans="1:30" s="33" customFormat="1">
      <c r="A28" s="33" t="s">
        <v>35</v>
      </c>
      <c r="B28" s="37" t="s">
        <v>34</v>
      </c>
      <c r="C28" s="35">
        <v>51501.107290000189</v>
      </c>
      <c r="D28" s="35"/>
      <c r="E28" s="33">
        <f t="shared" si="0"/>
        <v>1.0247652312996797E-3</v>
      </c>
      <c r="F28" s="33">
        <f t="shared" si="1"/>
        <v>0</v>
      </c>
      <c r="G28" s="33">
        <f t="shared" si="2"/>
        <v>5.403001923696138E-4</v>
      </c>
      <c r="K28" s="33">
        <f t="shared" ref="K28:K46" si="5">+G28</f>
        <v>5.403001923696138E-4</v>
      </c>
      <c r="O28" s="33">
        <f t="shared" ca="1" si="4"/>
        <v>5.3438523189710999E-2</v>
      </c>
      <c r="Q28" s="36">
        <f t="shared" si="3"/>
        <v>36482.607290000189</v>
      </c>
    </row>
    <row r="29" spans="1:30" s="33" customFormat="1">
      <c r="A29" s="33" t="s">
        <v>35</v>
      </c>
      <c r="B29" s="37" t="s">
        <v>34</v>
      </c>
      <c r="C29" s="35">
        <v>51502.15987000009</v>
      </c>
      <c r="D29" s="35"/>
      <c r="E29" s="33">
        <f t="shared" si="0"/>
        <v>1.9974101122911736</v>
      </c>
      <c r="F29" s="33">
        <f t="shared" si="1"/>
        <v>2</v>
      </c>
      <c r="G29" s="33">
        <f t="shared" si="2"/>
        <v>-1.3654999056598172E-3</v>
      </c>
      <c r="K29" s="33">
        <f t="shared" si="5"/>
        <v>-1.3654999056598172E-3</v>
      </c>
      <c r="O29" s="33">
        <f t="shared" ca="1" si="4"/>
        <v>5.3435438927626616E-2</v>
      </c>
      <c r="Q29" s="36">
        <f t="shared" si="3"/>
        <v>36483.65987000009</v>
      </c>
    </row>
    <row r="30" spans="1:30" s="33" customFormat="1">
      <c r="A30" s="33" t="s">
        <v>35</v>
      </c>
      <c r="B30" s="37" t="s">
        <v>33</v>
      </c>
      <c r="C30" s="35">
        <v>51515.081009999849</v>
      </c>
      <c r="D30" s="35"/>
      <c r="E30" s="33">
        <f t="shared" si="0"/>
        <v>26.504406792110764</v>
      </c>
      <c r="F30" s="33">
        <f t="shared" si="1"/>
        <v>26.5</v>
      </c>
      <c r="G30" s="33">
        <f t="shared" si="2"/>
        <v>2.3234498512465507E-3</v>
      </c>
      <c r="K30" s="33">
        <f t="shared" si="5"/>
        <v>2.3234498512465507E-3</v>
      </c>
      <c r="O30" s="33">
        <f t="shared" ca="1" si="4"/>
        <v>5.339765671709297E-2</v>
      </c>
      <c r="Q30" s="36">
        <f t="shared" si="3"/>
        <v>36496.581009999849</v>
      </c>
    </row>
    <row r="31" spans="1:30" s="33" customFormat="1">
      <c r="A31" s="33" t="s">
        <v>35</v>
      </c>
      <c r="B31" s="37" t="s">
        <v>33</v>
      </c>
      <c r="C31" s="35">
        <v>51525.097839999944</v>
      </c>
      <c r="D31" s="35"/>
      <c r="E31" s="33">
        <f t="shared" si="0"/>
        <v>45.502917725297479</v>
      </c>
      <c r="F31" s="33">
        <f t="shared" si="1"/>
        <v>45.5</v>
      </c>
      <c r="G31" s="33">
        <f t="shared" si="2"/>
        <v>1.5383499485324137E-3</v>
      </c>
      <c r="K31" s="33">
        <f t="shared" si="5"/>
        <v>1.5383499485324137E-3</v>
      </c>
      <c r="O31" s="33">
        <f t="shared" ca="1" si="4"/>
        <v>5.3368356227291365E-2</v>
      </c>
      <c r="Q31" s="36">
        <f t="shared" si="3"/>
        <v>36506.597839999944</v>
      </c>
    </row>
    <row r="32" spans="1:30" s="33" customFormat="1">
      <c r="A32" s="33" t="s">
        <v>35</v>
      </c>
      <c r="B32" s="37" t="s">
        <v>33</v>
      </c>
      <c r="C32" s="35">
        <v>51526.148099999875</v>
      </c>
      <c r="D32" s="35"/>
      <c r="E32" s="33">
        <f t="shared" si="0"/>
        <v>47.494902823495785</v>
      </c>
      <c r="F32" s="33">
        <f t="shared" si="1"/>
        <v>47.5</v>
      </c>
      <c r="G32" s="33">
        <f t="shared" si="2"/>
        <v>-2.6874501199927181E-3</v>
      </c>
      <c r="K32" s="33">
        <f t="shared" si="5"/>
        <v>-2.6874501199927181E-3</v>
      </c>
      <c r="O32" s="33">
        <f t="shared" ca="1" si="4"/>
        <v>5.3365271965206983E-2</v>
      </c>
      <c r="Q32" s="36">
        <f t="shared" si="3"/>
        <v>36507.648099999875</v>
      </c>
    </row>
    <row r="33" spans="1:18" s="33" customFormat="1">
      <c r="A33" s="33" t="s">
        <v>35</v>
      </c>
      <c r="B33" s="37" t="s">
        <v>34</v>
      </c>
      <c r="C33" s="35">
        <v>51529.051849999931</v>
      </c>
      <c r="D33" s="35"/>
      <c r="E33" s="33">
        <f t="shared" si="0"/>
        <v>53.002326441824039</v>
      </c>
      <c r="F33" s="33">
        <f t="shared" si="1"/>
        <v>53</v>
      </c>
      <c r="G33" s="33">
        <f t="shared" si="2"/>
        <v>1.2265999321243726E-3</v>
      </c>
      <c r="K33" s="33">
        <f t="shared" si="5"/>
        <v>1.2265999321243726E-3</v>
      </c>
      <c r="O33" s="33">
        <f t="shared" ca="1" si="4"/>
        <v>5.3356790244474941E-2</v>
      </c>
      <c r="Q33" s="36">
        <f t="shared" si="3"/>
        <v>36510.551849999931</v>
      </c>
    </row>
    <row r="34" spans="1:18" s="33" customFormat="1">
      <c r="A34" s="33" t="s">
        <v>35</v>
      </c>
      <c r="B34" s="37" t="s">
        <v>34</v>
      </c>
      <c r="C34" s="35">
        <v>51538.014299999923</v>
      </c>
      <c r="D34" s="35"/>
      <c r="E34" s="33">
        <f t="shared" si="0"/>
        <v>70.001038041338802</v>
      </c>
      <c r="F34" s="33">
        <f t="shared" si="1"/>
        <v>70</v>
      </c>
      <c r="G34" s="33">
        <f t="shared" si="2"/>
        <v>5.4729992552893236E-4</v>
      </c>
      <c r="K34" s="33">
        <f t="shared" si="5"/>
        <v>5.4729992552893236E-4</v>
      </c>
      <c r="O34" s="33">
        <f t="shared" ca="1" si="4"/>
        <v>5.3330574016757712E-2</v>
      </c>
      <c r="Q34" s="36">
        <f t="shared" si="3"/>
        <v>36519.514299999923</v>
      </c>
    </row>
    <row r="35" spans="1:18" s="33" customFormat="1">
      <c r="A35" s="33" t="s">
        <v>35</v>
      </c>
      <c r="B35" s="37" t="s">
        <v>34</v>
      </c>
      <c r="C35" s="35">
        <v>51548.030100000091</v>
      </c>
      <c r="D35" s="35"/>
      <c r="E35" s="33">
        <f t="shared" si="0"/>
        <v>88.99759541587791</v>
      </c>
      <c r="F35" s="33">
        <f t="shared" si="1"/>
        <v>89</v>
      </c>
      <c r="G35" s="33">
        <f t="shared" si="2"/>
        <v>-1.2677999038714916E-3</v>
      </c>
      <c r="K35" s="33">
        <f t="shared" si="5"/>
        <v>-1.2677999038714916E-3</v>
      </c>
      <c r="O35" s="33">
        <f t="shared" ca="1" si="4"/>
        <v>5.3301273526956107E-2</v>
      </c>
      <c r="Q35" s="36">
        <f t="shared" si="3"/>
        <v>36529.530100000091</v>
      </c>
    </row>
    <row r="36" spans="1:18">
      <c r="A36" s="56" t="s">
        <v>126</v>
      </c>
      <c r="B36" s="58" t="s">
        <v>34</v>
      </c>
      <c r="C36" s="57">
        <v>51877.0216</v>
      </c>
      <c r="D36" s="57" t="s">
        <v>65</v>
      </c>
      <c r="E36" s="33">
        <f t="shared" si="0"/>
        <v>712.98229013610865</v>
      </c>
      <c r="F36" s="33">
        <f t="shared" si="1"/>
        <v>713</v>
      </c>
      <c r="G36" s="33">
        <f t="shared" si="2"/>
        <v>-9.3373999989125878E-3</v>
      </c>
      <c r="H36" s="33"/>
      <c r="J36" s="33"/>
      <c r="K36" s="33">
        <f t="shared" si="5"/>
        <v>-9.3373999989125878E-3</v>
      </c>
      <c r="L36" s="33"/>
      <c r="M36" s="33"/>
      <c r="N36" s="33"/>
      <c r="O36" s="33">
        <f t="shared" ca="1" si="4"/>
        <v>5.2338983756629695E-2</v>
      </c>
      <c r="P36" s="33"/>
      <c r="Q36" s="36">
        <f t="shared" si="3"/>
        <v>36858.5216</v>
      </c>
    </row>
    <row r="37" spans="1:18">
      <c r="A37" s="56" t="s">
        <v>126</v>
      </c>
      <c r="B37" s="58" t="s">
        <v>33</v>
      </c>
      <c r="C37" s="57">
        <v>51883.0913</v>
      </c>
      <c r="D37" s="57" t="s">
        <v>65</v>
      </c>
      <c r="E37" s="33">
        <f t="shared" si="0"/>
        <v>724.49444136659474</v>
      </c>
      <c r="F37" s="33">
        <f t="shared" si="1"/>
        <v>724.5</v>
      </c>
      <c r="G37" s="33">
        <f t="shared" si="2"/>
        <v>-2.930749993538484E-3</v>
      </c>
      <c r="H37" s="33"/>
      <c r="J37" s="33"/>
      <c r="K37" s="33">
        <f t="shared" si="5"/>
        <v>-2.930749993538484E-3</v>
      </c>
      <c r="L37" s="33"/>
      <c r="M37" s="33"/>
      <c r="N37" s="33"/>
      <c r="O37" s="33">
        <f t="shared" ca="1" si="4"/>
        <v>5.2321249249644514E-2</v>
      </c>
      <c r="P37" s="33"/>
      <c r="Q37" s="36">
        <f t="shared" si="3"/>
        <v>36864.5913</v>
      </c>
    </row>
    <row r="38" spans="1:18">
      <c r="A38" s="56" t="s">
        <v>133</v>
      </c>
      <c r="B38" s="58" t="s">
        <v>33</v>
      </c>
      <c r="C38" s="57">
        <v>52185.211900000002</v>
      </c>
      <c r="D38" s="57" t="s">
        <v>65</v>
      </c>
      <c r="E38" s="33">
        <f t="shared" si="0"/>
        <v>1297.5142013292268</v>
      </c>
      <c r="F38" s="33">
        <f t="shared" si="1"/>
        <v>1297.5</v>
      </c>
      <c r="G38" s="33">
        <f t="shared" si="2"/>
        <v>7.4875500067719258E-3</v>
      </c>
      <c r="H38" s="33"/>
      <c r="J38" s="33"/>
      <c r="K38" s="33">
        <f t="shared" si="5"/>
        <v>7.4875500067719258E-3</v>
      </c>
      <c r="L38" s="33"/>
      <c r="M38" s="33"/>
      <c r="N38" s="33"/>
      <c r="O38" s="33">
        <f t="shared" ca="1" si="4"/>
        <v>5.1437608162469783E-2</v>
      </c>
      <c r="P38" s="33"/>
      <c r="Q38" s="36">
        <f t="shared" si="3"/>
        <v>37166.711900000002</v>
      </c>
    </row>
    <row r="39" spans="1:18">
      <c r="A39" s="56" t="s">
        <v>133</v>
      </c>
      <c r="B39" s="58" t="s">
        <v>34</v>
      </c>
      <c r="C39" s="57">
        <v>52209.1996</v>
      </c>
      <c r="D39" s="57" t="s">
        <v>65</v>
      </c>
      <c r="E39" s="33">
        <f t="shared" si="0"/>
        <v>1343.0106888115577</v>
      </c>
      <c r="F39" s="33">
        <f t="shared" si="1"/>
        <v>1343</v>
      </c>
      <c r="G39" s="33">
        <f t="shared" si="2"/>
        <v>5.6356000059167854E-3</v>
      </c>
      <c r="H39" s="33"/>
      <c r="J39" s="33"/>
      <c r="K39" s="33">
        <f t="shared" si="5"/>
        <v>5.6356000059167854E-3</v>
      </c>
      <c r="L39" s="33"/>
      <c r="M39" s="33"/>
      <c r="N39" s="33"/>
      <c r="O39" s="33">
        <f t="shared" ca="1" si="4"/>
        <v>5.136744120005015E-2</v>
      </c>
      <c r="P39" s="33"/>
      <c r="Q39" s="36">
        <f t="shared" si="3"/>
        <v>37190.6996</v>
      </c>
    </row>
    <row r="40" spans="1:18">
      <c r="A40" s="56" t="s">
        <v>133</v>
      </c>
      <c r="B40" s="58" t="s">
        <v>33</v>
      </c>
      <c r="C40" s="57">
        <v>52241.099499999997</v>
      </c>
      <c r="D40" s="57" t="s">
        <v>65</v>
      </c>
      <c r="E40" s="33">
        <f t="shared" si="0"/>
        <v>1403.5139217616775</v>
      </c>
      <c r="F40" s="33">
        <f t="shared" si="1"/>
        <v>1403.5</v>
      </c>
      <c r="G40" s="33">
        <f t="shared" si="2"/>
        <v>7.3401499976171181E-3</v>
      </c>
      <c r="H40" s="33"/>
      <c r="J40" s="33"/>
      <c r="K40" s="33">
        <f t="shared" si="5"/>
        <v>7.3401499976171181E-3</v>
      </c>
      <c r="L40" s="33"/>
      <c r="M40" s="33"/>
      <c r="N40" s="33"/>
      <c r="O40" s="33">
        <f t="shared" ca="1" si="4"/>
        <v>5.1274142271997669E-2</v>
      </c>
      <c r="P40" s="33"/>
      <c r="Q40" s="36">
        <f t="shared" si="3"/>
        <v>37222.599499999997</v>
      </c>
    </row>
    <row r="41" spans="1:18">
      <c r="A41" s="56" t="s">
        <v>133</v>
      </c>
      <c r="B41" s="58" t="s">
        <v>34</v>
      </c>
      <c r="C41" s="57">
        <v>52271.940999999999</v>
      </c>
      <c r="D41" s="57" t="s">
        <v>65</v>
      </c>
      <c r="E41" s="33">
        <f t="shared" si="0"/>
        <v>1462.0097308090867</v>
      </c>
      <c r="F41" s="33">
        <f t="shared" si="1"/>
        <v>1462</v>
      </c>
      <c r="G41" s="33">
        <f t="shared" si="2"/>
        <v>5.1305000015418045E-3</v>
      </c>
      <c r="H41" s="33"/>
      <c r="J41" s="33"/>
      <c r="K41" s="33">
        <f t="shared" si="5"/>
        <v>5.1305000015418045E-3</v>
      </c>
      <c r="L41" s="33"/>
      <c r="M41" s="33"/>
      <c r="N41" s="33"/>
      <c r="O41" s="33">
        <f t="shared" ca="1" si="4"/>
        <v>5.1183927606029564E-2</v>
      </c>
      <c r="P41" s="33"/>
      <c r="Q41" s="36">
        <f t="shared" si="3"/>
        <v>37253.440999999999</v>
      </c>
    </row>
    <row r="42" spans="1:18">
      <c r="A42" s="56" t="s">
        <v>146</v>
      </c>
      <c r="B42" s="58" t="s">
        <v>33</v>
      </c>
      <c r="C42" s="57">
        <v>52607.016300000003</v>
      </c>
      <c r="D42" s="57" t="s">
        <v>65</v>
      </c>
      <c r="E42" s="33">
        <f t="shared" si="0"/>
        <v>2097.5333196521115</v>
      </c>
      <c r="F42" s="33">
        <f t="shared" si="1"/>
        <v>2097.5</v>
      </c>
      <c r="G42" s="33">
        <f t="shared" si="2"/>
        <v>1.7567550006788224E-2</v>
      </c>
      <c r="H42" s="33"/>
      <c r="J42" s="33"/>
      <c r="K42" s="33">
        <f t="shared" si="5"/>
        <v>1.7567550006788224E-2</v>
      </c>
      <c r="L42" s="33"/>
      <c r="M42" s="33"/>
      <c r="N42" s="33"/>
      <c r="O42" s="33">
        <f t="shared" ca="1" si="4"/>
        <v>5.0203903328717971E-2</v>
      </c>
      <c r="P42" s="33"/>
      <c r="Q42" s="36">
        <f t="shared" si="3"/>
        <v>37588.516300000003</v>
      </c>
    </row>
    <row r="43" spans="1:18">
      <c r="A43" s="56" t="s">
        <v>150</v>
      </c>
      <c r="B43" s="58" t="s">
        <v>33</v>
      </c>
      <c r="C43" s="57">
        <v>52644.972099999999</v>
      </c>
      <c r="D43" s="57" t="s">
        <v>65</v>
      </c>
      <c r="E43" s="33">
        <f t="shared" si="0"/>
        <v>2169.5225299382928</v>
      </c>
      <c r="F43" s="33">
        <f t="shared" si="1"/>
        <v>2169.5</v>
      </c>
      <c r="G43" s="33">
        <f t="shared" si="2"/>
        <v>1.1878750003234018E-2</v>
      </c>
      <c r="H43" s="33"/>
      <c r="J43" s="33"/>
      <c r="K43" s="33">
        <f t="shared" si="5"/>
        <v>1.1878750003234018E-2</v>
      </c>
      <c r="L43" s="33"/>
      <c r="M43" s="33"/>
      <c r="N43" s="33"/>
      <c r="O43" s="33">
        <f t="shared" ca="1" si="4"/>
        <v>5.0092869893680309E-2</v>
      </c>
      <c r="P43" s="33"/>
      <c r="Q43" s="36">
        <f t="shared" si="3"/>
        <v>37626.472099999999</v>
      </c>
    </row>
    <row r="44" spans="1:18">
      <c r="A44" s="56" t="s">
        <v>150</v>
      </c>
      <c r="B44" s="58" t="s">
        <v>34</v>
      </c>
      <c r="C44" s="57">
        <v>52997.9617</v>
      </c>
      <c r="D44" s="57" t="s">
        <v>65</v>
      </c>
      <c r="E44" s="33">
        <f t="shared" si="0"/>
        <v>2839.023437394801</v>
      </c>
      <c r="F44" s="33">
        <f t="shared" si="1"/>
        <v>2839</v>
      </c>
      <c r="G44" s="33">
        <f t="shared" si="2"/>
        <v>1.2357200001133606E-2</v>
      </c>
      <c r="H44" s="33"/>
      <c r="J44" s="33"/>
      <c r="K44" s="33">
        <f t="shared" si="5"/>
        <v>1.2357200001133606E-2</v>
      </c>
      <c r="L44" s="33"/>
      <c r="M44" s="33"/>
      <c r="N44" s="33"/>
      <c r="O44" s="33">
        <f t="shared" ca="1" si="4"/>
        <v>4.9060413160934263E-2</v>
      </c>
      <c r="P44" s="33"/>
      <c r="Q44" s="36">
        <f t="shared" si="3"/>
        <v>37979.4617</v>
      </c>
    </row>
    <row r="45" spans="1:18">
      <c r="A45" s="56" t="s">
        <v>157</v>
      </c>
      <c r="B45" s="58" t="s">
        <v>34</v>
      </c>
      <c r="C45" s="57">
        <v>53301.132700000002</v>
      </c>
      <c r="D45" s="57" t="s">
        <v>65</v>
      </c>
      <c r="E45" s="33">
        <f t="shared" si="0"/>
        <v>3414.0354479880248</v>
      </c>
      <c r="F45" s="33">
        <f t="shared" si="1"/>
        <v>3414</v>
      </c>
      <c r="G45" s="33">
        <f t="shared" si="2"/>
        <v>1.8689700002141763E-2</v>
      </c>
      <c r="H45" s="33"/>
      <c r="J45" s="33"/>
      <c r="K45" s="33">
        <f t="shared" si="5"/>
        <v>1.8689700002141763E-2</v>
      </c>
      <c r="L45" s="33"/>
      <c r="M45" s="33"/>
      <c r="N45" s="33"/>
      <c r="O45" s="33">
        <f t="shared" ca="1" si="4"/>
        <v>4.817368781167515E-2</v>
      </c>
      <c r="P45" s="33"/>
      <c r="Q45" s="36">
        <f t="shared" si="3"/>
        <v>38282.632700000002</v>
      </c>
    </row>
    <row r="46" spans="1:18">
      <c r="A46" s="40" t="s">
        <v>53</v>
      </c>
      <c r="B46" s="37" t="s">
        <v>34</v>
      </c>
      <c r="C46" s="35">
        <v>53304.822999999997</v>
      </c>
      <c r="D46" s="35">
        <v>2E-3</v>
      </c>
      <c r="E46" s="33">
        <f t="shared" si="0"/>
        <v>3421.0346887554106</v>
      </c>
      <c r="F46" s="33">
        <f t="shared" si="1"/>
        <v>3421</v>
      </c>
      <c r="G46" s="33">
        <f t="shared" si="2"/>
        <v>1.8289400002686307E-2</v>
      </c>
      <c r="H46" s="33"/>
      <c r="I46" s="33"/>
      <c r="K46" s="33">
        <f t="shared" si="5"/>
        <v>1.8289400002686307E-2</v>
      </c>
      <c r="L46" s="33"/>
      <c r="M46" s="33"/>
      <c r="N46" s="33"/>
      <c r="O46" s="33">
        <f t="shared" ca="1" si="4"/>
        <v>4.8162892894379819E-2</v>
      </c>
      <c r="P46" s="33"/>
      <c r="Q46" s="36">
        <f t="shared" si="3"/>
        <v>38286.322999999997</v>
      </c>
      <c r="R46" s="33"/>
    </row>
    <row r="47" spans="1:18">
      <c r="A47" s="56" t="s">
        <v>157</v>
      </c>
      <c r="B47" s="58" t="s">
        <v>33</v>
      </c>
      <c r="C47" s="57">
        <v>53326.173799999997</v>
      </c>
      <c r="D47" s="57" t="s">
        <v>65</v>
      </c>
      <c r="E47" s="33">
        <f t="shared" ref="E47:E84" si="6">+(C47-C$7)/C$8</f>
        <v>3461.5298760779901</v>
      </c>
      <c r="F47" s="33">
        <f t="shared" ref="F47:F84" si="7">ROUND(2*E47,0)/2</f>
        <v>3461.5</v>
      </c>
      <c r="G47" s="33">
        <f t="shared" ref="G47:G84" si="8">+C47-(C$7+F47*C$8)</f>
        <v>1.5751949998957571E-2</v>
      </c>
      <c r="H47" s="33"/>
      <c r="J47" s="33"/>
      <c r="K47" s="33">
        <f t="shared" ref="K47:K84" si="9">+G47</f>
        <v>1.5751949998957571E-2</v>
      </c>
      <c r="L47" s="33"/>
      <c r="M47" s="33"/>
      <c r="N47" s="33"/>
      <c r="O47" s="33">
        <f t="shared" ref="O47:O84" ca="1" si="10">+C$11+C$12*$F47</f>
        <v>4.8100436587171135E-2</v>
      </c>
      <c r="P47" s="33"/>
      <c r="Q47" s="36">
        <f t="shared" ref="Q47:Q84" si="11">+C47-15018.5</f>
        <v>38307.673799999997</v>
      </c>
    </row>
    <row r="48" spans="1:18">
      <c r="A48" s="40" t="s">
        <v>53</v>
      </c>
      <c r="B48" s="37" t="s">
        <v>34</v>
      </c>
      <c r="C48" s="35">
        <v>53369.675300000003</v>
      </c>
      <c r="D48" s="35">
        <v>4.0000000000000002E-4</v>
      </c>
      <c r="E48" s="33">
        <f t="shared" si="6"/>
        <v>3544.0373882701997</v>
      </c>
      <c r="F48" s="33">
        <f t="shared" si="7"/>
        <v>3544</v>
      </c>
      <c r="G48" s="33">
        <f t="shared" si="8"/>
        <v>1.9712700006493833E-2</v>
      </c>
      <c r="H48" s="33"/>
      <c r="I48" s="33"/>
      <c r="K48" s="33">
        <f t="shared" si="9"/>
        <v>1.9712700006493833E-2</v>
      </c>
      <c r="L48" s="33"/>
      <c r="M48" s="33"/>
      <c r="N48" s="33"/>
      <c r="O48" s="33">
        <f t="shared" ca="1" si="10"/>
        <v>4.7973210776190482E-2</v>
      </c>
      <c r="P48" s="33"/>
      <c r="Q48" s="36">
        <f t="shared" si="11"/>
        <v>38351.175300000003</v>
      </c>
      <c r="R48" s="33"/>
    </row>
    <row r="49" spans="1:18">
      <c r="A49" s="56" t="s">
        <v>172</v>
      </c>
      <c r="B49" s="58" t="s">
        <v>34</v>
      </c>
      <c r="C49" s="57">
        <v>53715.023200000003</v>
      </c>
      <c r="D49" s="57" t="s">
        <v>65</v>
      </c>
      <c r="E49" s="33">
        <f t="shared" si="6"/>
        <v>4199.0445965227918</v>
      </c>
      <c r="F49" s="33">
        <f t="shared" si="7"/>
        <v>4199</v>
      </c>
      <c r="G49" s="33">
        <f t="shared" si="8"/>
        <v>2.3513200008892454E-2</v>
      </c>
      <c r="H49" s="33"/>
      <c r="J49" s="33"/>
      <c r="K49" s="33">
        <f t="shared" si="9"/>
        <v>2.3513200008892454E-2</v>
      </c>
      <c r="L49" s="33"/>
      <c r="M49" s="33"/>
      <c r="N49" s="33"/>
      <c r="O49" s="33">
        <f t="shared" ca="1" si="10"/>
        <v>4.6963114943556185E-2</v>
      </c>
      <c r="P49" s="33"/>
      <c r="Q49" s="36">
        <f t="shared" si="11"/>
        <v>38696.523200000003</v>
      </c>
    </row>
    <row r="50" spans="1:18">
      <c r="A50" s="56" t="s">
        <v>172</v>
      </c>
      <c r="B50" s="58" t="s">
        <v>34</v>
      </c>
      <c r="C50" s="57">
        <v>53735.059800000003</v>
      </c>
      <c r="D50" s="57" t="s">
        <v>65</v>
      </c>
      <c r="E50" s="33">
        <f t="shared" si="6"/>
        <v>4237.0471945663112</v>
      </c>
      <c r="F50" s="33">
        <f t="shared" si="7"/>
        <v>4237</v>
      </c>
      <c r="G50" s="33">
        <f t="shared" si="8"/>
        <v>2.4883000005502254E-2</v>
      </c>
      <c r="H50" s="33"/>
      <c r="J50" s="33"/>
      <c r="K50" s="33">
        <f t="shared" si="9"/>
        <v>2.4883000005502254E-2</v>
      </c>
      <c r="L50" s="33"/>
      <c r="M50" s="33"/>
      <c r="N50" s="33"/>
      <c r="O50" s="33">
        <f t="shared" ca="1" si="10"/>
        <v>4.6904513963952975E-2</v>
      </c>
      <c r="P50" s="33"/>
      <c r="Q50" s="36">
        <f t="shared" si="11"/>
        <v>38716.559800000003</v>
      </c>
    </row>
    <row r="51" spans="1:18" s="33" customFormat="1">
      <c r="A51" s="40" t="s">
        <v>46</v>
      </c>
      <c r="B51" s="37" t="s">
        <v>33</v>
      </c>
      <c r="C51" s="35">
        <v>54024.785900000003</v>
      </c>
      <c r="D51" s="35">
        <v>8.9999999999999998E-4</v>
      </c>
      <c r="E51" s="33">
        <f t="shared" si="6"/>
        <v>4786.5588143529403</v>
      </c>
      <c r="F51" s="33">
        <f t="shared" si="7"/>
        <v>4786.5</v>
      </c>
      <c r="G51" s="33">
        <f t="shared" si="8"/>
        <v>3.1009450009150896E-2</v>
      </c>
      <c r="K51" s="33">
        <f t="shared" si="9"/>
        <v>3.1009450009150896E-2</v>
      </c>
      <c r="O51" s="33">
        <f t="shared" ca="1" si="10"/>
        <v>4.60571129562697E-2</v>
      </c>
      <c r="Q51" s="36">
        <f t="shared" si="11"/>
        <v>39006.285900000003</v>
      </c>
    </row>
    <row r="52" spans="1:18" s="33" customFormat="1">
      <c r="A52" s="40" t="s">
        <v>46</v>
      </c>
      <c r="B52" s="37" t="s">
        <v>33</v>
      </c>
      <c r="C52" s="35">
        <v>54043.766300000003</v>
      </c>
      <c r="D52" s="35">
        <v>1.2999999999999999E-3</v>
      </c>
      <c r="E52" s="33">
        <f t="shared" si="6"/>
        <v>4822.5581611435764</v>
      </c>
      <c r="F52" s="33">
        <f t="shared" si="7"/>
        <v>4822.5</v>
      </c>
      <c r="G52" s="33">
        <f t="shared" si="8"/>
        <v>3.0665050006064121E-2</v>
      </c>
      <c r="K52" s="33">
        <f t="shared" si="9"/>
        <v>3.0665050006064121E-2</v>
      </c>
      <c r="O52" s="33">
        <f t="shared" ca="1" si="10"/>
        <v>4.6001596238750872E-2</v>
      </c>
      <c r="Q52" s="36">
        <f t="shared" si="11"/>
        <v>39025.266300000003</v>
      </c>
    </row>
    <row r="53" spans="1:18" s="33" customFormat="1">
      <c r="A53" s="30" t="s">
        <v>46</v>
      </c>
      <c r="B53" s="31" t="s">
        <v>34</v>
      </c>
      <c r="C53" s="32">
        <v>54057.7356</v>
      </c>
      <c r="D53" s="32">
        <v>1.6999999999999999E-3</v>
      </c>
      <c r="E53" s="33">
        <f t="shared" si="6"/>
        <v>4849.0531599382439</v>
      </c>
      <c r="F53" s="33">
        <f t="shared" si="7"/>
        <v>4849</v>
      </c>
      <c r="G53" s="33">
        <f t="shared" si="8"/>
        <v>2.8028200002154335E-2</v>
      </c>
      <c r="K53" s="33">
        <f t="shared" si="9"/>
        <v>2.8028200002154335E-2</v>
      </c>
      <c r="O53" s="33">
        <f t="shared" ca="1" si="10"/>
        <v>4.5960729766132843E-2</v>
      </c>
      <c r="Q53" s="36">
        <f t="shared" si="11"/>
        <v>39039.2356</v>
      </c>
    </row>
    <row r="54" spans="1:18" s="33" customFormat="1">
      <c r="A54" s="30" t="s">
        <v>46</v>
      </c>
      <c r="B54" s="31" t="s">
        <v>33</v>
      </c>
      <c r="C54" s="32">
        <v>54060.640700000004</v>
      </c>
      <c r="D54" s="32">
        <v>1.5E-3</v>
      </c>
      <c r="E54" s="33">
        <f t="shared" si="6"/>
        <v>4854.5631440461448</v>
      </c>
      <c r="F54" s="33">
        <f t="shared" si="7"/>
        <v>4854.5</v>
      </c>
      <c r="G54" s="33">
        <f t="shared" si="8"/>
        <v>3.3292250009253621E-2</v>
      </c>
      <c r="K54" s="33">
        <f t="shared" si="9"/>
        <v>3.3292250009253621E-2</v>
      </c>
      <c r="O54" s="33">
        <f t="shared" ca="1" si="10"/>
        <v>4.5952248045400795E-2</v>
      </c>
      <c r="Q54" s="36">
        <f t="shared" si="11"/>
        <v>39042.140700000004</v>
      </c>
    </row>
    <row r="55" spans="1:18" s="33" customFormat="1">
      <c r="A55" s="30" t="s">
        <v>46</v>
      </c>
      <c r="B55" s="31" t="s">
        <v>34</v>
      </c>
      <c r="C55" s="32">
        <v>54067.753100000002</v>
      </c>
      <c r="D55" s="32">
        <v>5.0000000000000001E-4</v>
      </c>
      <c r="E55" s="33">
        <f t="shared" si="6"/>
        <v>4868.0529416327945</v>
      </c>
      <c r="F55" s="33">
        <f t="shared" si="7"/>
        <v>4868</v>
      </c>
      <c r="G55" s="33">
        <f t="shared" si="8"/>
        <v>2.791310000611702E-2</v>
      </c>
      <c r="K55" s="33">
        <f t="shared" si="9"/>
        <v>2.791310000611702E-2</v>
      </c>
      <c r="O55" s="33">
        <f t="shared" ca="1" si="10"/>
        <v>4.5931429276331238E-2</v>
      </c>
      <c r="Q55" s="36">
        <f t="shared" si="11"/>
        <v>39049.253100000002</v>
      </c>
    </row>
    <row r="56" spans="1:18">
      <c r="A56" s="56" t="s">
        <v>204</v>
      </c>
      <c r="B56" s="58" t="s">
        <v>34</v>
      </c>
      <c r="C56" s="57">
        <v>54416.266300000003</v>
      </c>
      <c r="D56" s="57" t="s">
        <v>65</v>
      </c>
      <c r="E56" s="33">
        <f t="shared" si="6"/>
        <v>5529.0636446692906</v>
      </c>
      <c r="F56" s="33">
        <f t="shared" si="7"/>
        <v>5529</v>
      </c>
      <c r="G56" s="33">
        <f t="shared" si="8"/>
        <v>3.3556200003658887E-2</v>
      </c>
      <c r="H56" s="33"/>
      <c r="J56" s="33"/>
      <c r="K56" s="33">
        <f t="shared" si="9"/>
        <v>3.3556200003658887E-2</v>
      </c>
      <c r="L56" s="33"/>
      <c r="M56" s="33"/>
      <c r="N56" s="33"/>
      <c r="O56" s="33">
        <f t="shared" ca="1" si="10"/>
        <v>4.4912080657443801E-2</v>
      </c>
      <c r="P56" s="33"/>
      <c r="Q56" s="36">
        <f t="shared" si="11"/>
        <v>39397.766300000003</v>
      </c>
    </row>
    <row r="57" spans="1:18">
      <c r="A57" s="56" t="s">
        <v>204</v>
      </c>
      <c r="B57" s="58" t="s">
        <v>34</v>
      </c>
      <c r="C57" s="57">
        <v>54451.066800000001</v>
      </c>
      <c r="D57" s="57" t="s">
        <v>65</v>
      </c>
      <c r="E57" s="33">
        <f t="shared" si="6"/>
        <v>5595.0683267617333</v>
      </c>
      <c r="F57" s="33">
        <f t="shared" si="7"/>
        <v>5595</v>
      </c>
      <c r="G57" s="33">
        <f t="shared" si="8"/>
        <v>3.6024800006998703E-2</v>
      </c>
      <c r="H57" s="33"/>
      <c r="J57" s="33"/>
      <c r="K57" s="33">
        <f t="shared" si="9"/>
        <v>3.6024800006998703E-2</v>
      </c>
      <c r="L57" s="33"/>
      <c r="M57" s="33"/>
      <c r="N57" s="33"/>
      <c r="O57" s="33">
        <f t="shared" ca="1" si="10"/>
        <v>4.4810300008659279E-2</v>
      </c>
      <c r="P57" s="33"/>
      <c r="Q57" s="36">
        <f t="shared" si="11"/>
        <v>39432.566800000001</v>
      </c>
    </row>
    <row r="58" spans="1:18">
      <c r="A58" s="56" t="s">
        <v>213</v>
      </c>
      <c r="B58" s="58" t="s">
        <v>33</v>
      </c>
      <c r="C58" s="57">
        <v>54759.253799999999</v>
      </c>
      <c r="D58" s="57" t="s">
        <v>65</v>
      </c>
      <c r="E58" s="33">
        <f t="shared" si="6"/>
        <v>6179.5939789800905</v>
      </c>
      <c r="F58" s="33">
        <f t="shared" si="7"/>
        <v>6179.5</v>
      </c>
      <c r="G58" s="33">
        <f t="shared" si="8"/>
        <v>4.9549750001460779E-2</v>
      </c>
      <c r="H58" s="33"/>
      <c r="J58" s="33"/>
      <c r="K58" s="33">
        <f t="shared" si="9"/>
        <v>4.9549750001460779E-2</v>
      </c>
      <c r="L58" s="33"/>
      <c r="M58" s="33"/>
      <c r="N58" s="33"/>
      <c r="O58" s="33">
        <f t="shared" ca="1" si="10"/>
        <v>4.3908924414499367E-2</v>
      </c>
      <c r="P58" s="33"/>
      <c r="Q58" s="36">
        <f t="shared" si="11"/>
        <v>39740.753799999999</v>
      </c>
    </row>
    <row r="59" spans="1:18">
      <c r="A59" s="56" t="s">
        <v>213</v>
      </c>
      <c r="B59" s="58" t="s">
        <v>34</v>
      </c>
      <c r="C59" s="57">
        <v>54772.159399999997</v>
      </c>
      <c r="D59" s="57" t="s">
        <v>65</v>
      </c>
      <c r="E59" s="33">
        <f t="shared" si="6"/>
        <v>6204.0715015792539</v>
      </c>
      <c r="F59" s="33">
        <f t="shared" si="7"/>
        <v>6204</v>
      </c>
      <c r="G59" s="33">
        <f t="shared" si="8"/>
        <v>3.7698699998145457E-2</v>
      </c>
      <c r="H59" s="33"/>
      <c r="J59" s="33"/>
      <c r="K59" s="33">
        <f t="shared" si="9"/>
        <v>3.7698699998145457E-2</v>
      </c>
      <c r="L59" s="33"/>
      <c r="M59" s="33"/>
      <c r="N59" s="33"/>
      <c r="O59" s="33">
        <f t="shared" ca="1" si="10"/>
        <v>4.3871142203965714E-2</v>
      </c>
      <c r="P59" s="33"/>
      <c r="Q59" s="36">
        <f t="shared" si="11"/>
        <v>39753.659399999997</v>
      </c>
    </row>
    <row r="60" spans="1:18">
      <c r="A60" s="56" t="s">
        <v>213</v>
      </c>
      <c r="B60" s="58" t="s">
        <v>33</v>
      </c>
      <c r="C60" s="57">
        <v>54794.055</v>
      </c>
      <c r="D60" s="57" t="s">
        <v>65</v>
      </c>
      <c r="E60" s="33">
        <f t="shared" si="6"/>
        <v>6245.599988733853</v>
      </c>
      <c r="F60" s="33">
        <f t="shared" si="7"/>
        <v>6245.5</v>
      </c>
      <c r="G60" s="33">
        <f t="shared" si="8"/>
        <v>5.2718350001669023E-2</v>
      </c>
      <c r="H60" s="33"/>
      <c r="J60" s="33"/>
      <c r="K60" s="33">
        <f t="shared" si="9"/>
        <v>5.2718350001669023E-2</v>
      </c>
      <c r="L60" s="33"/>
      <c r="M60" s="33"/>
      <c r="N60" s="33"/>
      <c r="O60" s="33">
        <f t="shared" ca="1" si="10"/>
        <v>4.3807143765714839E-2</v>
      </c>
      <c r="P60" s="33"/>
      <c r="Q60" s="36">
        <f t="shared" si="11"/>
        <v>39775.555</v>
      </c>
    </row>
    <row r="61" spans="1:18">
      <c r="A61" s="32" t="s">
        <v>47</v>
      </c>
      <c r="B61" s="31" t="s">
        <v>33</v>
      </c>
      <c r="C61" s="32">
        <v>54844.6561</v>
      </c>
      <c r="D61" s="32">
        <v>4.0000000000000002E-4</v>
      </c>
      <c r="E61" s="33">
        <f t="shared" si="6"/>
        <v>6341.5730212772969</v>
      </c>
      <c r="F61" s="33">
        <f t="shared" si="7"/>
        <v>6341.5</v>
      </c>
      <c r="G61" s="33">
        <f t="shared" si="8"/>
        <v>3.8499950002005789E-2</v>
      </c>
      <c r="H61" s="33"/>
      <c r="I61" s="33"/>
      <c r="K61" s="33">
        <f t="shared" si="9"/>
        <v>3.8499950002005789E-2</v>
      </c>
      <c r="L61" s="33"/>
      <c r="M61" s="33"/>
      <c r="N61" s="33"/>
      <c r="O61" s="33">
        <f t="shared" ca="1" si="10"/>
        <v>4.3659099185664622E-2</v>
      </c>
      <c r="P61" s="33"/>
      <c r="Q61" s="36">
        <f t="shared" si="11"/>
        <v>39826.1561</v>
      </c>
      <c r="R61" s="33"/>
    </row>
    <row r="62" spans="1:18">
      <c r="A62" s="32" t="s">
        <v>47</v>
      </c>
      <c r="B62" s="31" t="s">
        <v>33</v>
      </c>
      <c r="C62" s="32">
        <v>54845.7137</v>
      </c>
      <c r="D62" s="32">
        <v>6.9999999999999999E-4</v>
      </c>
      <c r="E62" s="33">
        <f t="shared" si="6"/>
        <v>6343.5789278528055</v>
      </c>
      <c r="F62" s="33">
        <f t="shared" si="7"/>
        <v>6343.5</v>
      </c>
      <c r="G62" s="33">
        <f t="shared" si="8"/>
        <v>4.1614150002715178E-2</v>
      </c>
      <c r="H62" s="33"/>
      <c r="I62" s="33"/>
      <c r="K62" s="33">
        <f t="shared" si="9"/>
        <v>4.1614150002715178E-2</v>
      </c>
      <c r="L62" s="33"/>
      <c r="M62" s="33"/>
      <c r="N62" s="33"/>
      <c r="O62" s="33">
        <f t="shared" ca="1" si="10"/>
        <v>4.3656014923580247E-2</v>
      </c>
      <c r="P62" s="33"/>
      <c r="Q62" s="36">
        <f t="shared" si="11"/>
        <v>39827.2137</v>
      </c>
      <c r="R62" s="33"/>
    </row>
    <row r="63" spans="1:18">
      <c r="A63" s="38" t="s">
        <v>48</v>
      </c>
      <c r="B63" s="39" t="s">
        <v>33</v>
      </c>
      <c r="C63" s="38">
        <v>55139.921900000001</v>
      </c>
      <c r="D63" s="38">
        <v>1E-4</v>
      </c>
      <c r="E63" s="33">
        <f t="shared" si="6"/>
        <v>6901.5915630158406</v>
      </c>
      <c r="F63" s="33">
        <f t="shared" si="7"/>
        <v>6901.5</v>
      </c>
      <c r="G63" s="33">
        <f t="shared" si="8"/>
        <v>4.8275950000970624E-2</v>
      </c>
      <c r="H63" s="33"/>
      <c r="I63" s="33"/>
      <c r="K63" s="33">
        <f t="shared" si="9"/>
        <v>4.8275950000970624E-2</v>
      </c>
      <c r="L63" s="33"/>
      <c r="M63" s="33"/>
      <c r="N63" s="33"/>
      <c r="O63" s="33">
        <f t="shared" ca="1" si="10"/>
        <v>4.2795505802038357E-2</v>
      </c>
      <c r="P63" s="33"/>
      <c r="Q63" s="36">
        <f t="shared" si="11"/>
        <v>40121.421900000001</v>
      </c>
      <c r="R63" s="33"/>
    </row>
    <row r="64" spans="1:18">
      <c r="A64" s="56" t="s">
        <v>241</v>
      </c>
      <c r="B64" s="58" t="s">
        <v>33</v>
      </c>
      <c r="C64" s="57">
        <v>55143.088799999998</v>
      </c>
      <c r="D64" s="57" t="s">
        <v>65</v>
      </c>
      <c r="E64" s="33">
        <f t="shared" si="6"/>
        <v>6907.5980924541636</v>
      </c>
      <c r="F64" s="33">
        <f t="shared" si="7"/>
        <v>6907.5</v>
      </c>
      <c r="G64" s="33">
        <f t="shared" si="8"/>
        <v>5.1718549999350216E-2</v>
      </c>
      <c r="H64" s="33"/>
      <c r="J64" s="33"/>
      <c r="K64" s="33">
        <f t="shared" si="9"/>
        <v>5.1718549999350216E-2</v>
      </c>
      <c r="L64" s="33"/>
      <c r="M64" s="33"/>
      <c r="N64" s="33"/>
      <c r="O64" s="33">
        <f t="shared" ca="1" si="10"/>
        <v>4.2786253015785217E-2</v>
      </c>
      <c r="P64" s="33"/>
      <c r="Q64" s="36">
        <f t="shared" si="11"/>
        <v>40124.588799999998</v>
      </c>
    </row>
    <row r="65" spans="1:18">
      <c r="A65" s="30" t="s">
        <v>51</v>
      </c>
      <c r="B65" s="31" t="s">
        <v>33</v>
      </c>
      <c r="C65" s="32">
        <v>55506.8897</v>
      </c>
      <c r="D65" s="32">
        <v>4.0000000000000002E-4</v>
      </c>
      <c r="E65" s="33">
        <f t="shared" si="6"/>
        <v>7597.6043495322619</v>
      </c>
      <c r="F65" s="33">
        <f t="shared" si="7"/>
        <v>7597.5</v>
      </c>
      <c r="G65" s="33">
        <f t="shared" si="8"/>
        <v>5.501755000295816E-2</v>
      </c>
      <c r="H65" s="33"/>
      <c r="I65" s="33"/>
      <c r="K65" s="33">
        <f t="shared" si="9"/>
        <v>5.501755000295816E-2</v>
      </c>
      <c r="L65" s="33"/>
      <c r="M65" s="33"/>
      <c r="N65" s="33"/>
      <c r="O65" s="33">
        <f t="shared" ca="1" si="10"/>
        <v>4.1722182596674283E-2</v>
      </c>
      <c r="P65" s="33"/>
      <c r="Q65" s="36">
        <f t="shared" si="11"/>
        <v>40488.3897</v>
      </c>
      <c r="R65" s="33"/>
    </row>
    <row r="66" spans="1:18">
      <c r="A66" s="38" t="s">
        <v>52</v>
      </c>
      <c r="B66" s="39" t="s">
        <v>33</v>
      </c>
      <c r="C66" s="38">
        <v>55854.877099999998</v>
      </c>
      <c r="D66" s="38">
        <v>4.0000000000000002E-4</v>
      </c>
      <c r="E66" s="33">
        <f t="shared" si="6"/>
        <v>8257.6177892580472</v>
      </c>
      <c r="F66" s="33">
        <f t="shared" si="7"/>
        <v>8257.5</v>
      </c>
      <c r="G66" s="33">
        <f t="shared" si="8"/>
        <v>6.2103550000756513E-2</v>
      </c>
      <c r="H66" s="33"/>
      <c r="I66" s="33"/>
      <c r="K66" s="33">
        <f t="shared" si="9"/>
        <v>6.2103550000756513E-2</v>
      </c>
      <c r="L66" s="33"/>
      <c r="M66" s="33"/>
      <c r="N66" s="33"/>
      <c r="O66" s="33">
        <f t="shared" ca="1" si="10"/>
        <v>4.0704376108829037E-2</v>
      </c>
      <c r="P66" s="33"/>
      <c r="Q66" s="36">
        <f t="shared" si="11"/>
        <v>40836.377099999998</v>
      </c>
      <c r="R66" s="33"/>
    </row>
    <row r="67" spans="1:18">
      <c r="A67" s="56" t="s">
        <v>256</v>
      </c>
      <c r="B67" s="58" t="s">
        <v>34</v>
      </c>
      <c r="C67" s="57">
        <v>55911.026400000002</v>
      </c>
      <c r="D67" s="57" t="s">
        <v>65</v>
      </c>
      <c r="E67" s="33">
        <f t="shared" si="6"/>
        <v>8364.1138653550497</v>
      </c>
      <c r="F67" s="33">
        <f t="shared" si="7"/>
        <v>8364</v>
      </c>
      <c r="G67" s="33">
        <f t="shared" si="8"/>
        <v>6.0034700007236097E-2</v>
      </c>
      <c r="H67" s="33"/>
      <c r="J67" s="33"/>
      <c r="K67" s="33">
        <f t="shared" si="9"/>
        <v>6.0034700007236097E-2</v>
      </c>
      <c r="L67" s="33"/>
      <c r="M67" s="33"/>
      <c r="N67" s="33"/>
      <c r="O67" s="33">
        <f t="shared" ca="1" si="10"/>
        <v>4.054013915283583E-2</v>
      </c>
      <c r="P67" s="33"/>
      <c r="Q67" s="36">
        <f t="shared" si="11"/>
        <v>40892.526400000002</v>
      </c>
    </row>
    <row r="68" spans="1:18">
      <c r="A68" s="56" t="s">
        <v>256</v>
      </c>
      <c r="B68" s="58" t="s">
        <v>33</v>
      </c>
      <c r="C68" s="57">
        <v>55914.990100000003</v>
      </c>
      <c r="D68" s="57" t="s">
        <v>65</v>
      </c>
      <c r="E68" s="33">
        <f t="shared" si="6"/>
        <v>8371.6316526974697</v>
      </c>
      <c r="F68" s="33">
        <f t="shared" si="7"/>
        <v>8371.5</v>
      </c>
      <c r="G68" s="33">
        <f t="shared" si="8"/>
        <v>6.9412950004334562E-2</v>
      </c>
      <c r="H68" s="33"/>
      <c r="J68" s="33"/>
      <c r="K68" s="33">
        <f t="shared" si="9"/>
        <v>6.9412950004334562E-2</v>
      </c>
      <c r="L68" s="33"/>
      <c r="M68" s="33"/>
      <c r="N68" s="33"/>
      <c r="O68" s="33">
        <f t="shared" ca="1" si="10"/>
        <v>4.0528573170019407E-2</v>
      </c>
      <c r="P68" s="33"/>
      <c r="Q68" s="36">
        <f t="shared" si="11"/>
        <v>40896.490100000003</v>
      </c>
    </row>
    <row r="69" spans="1:18">
      <c r="A69" s="56" t="s">
        <v>256</v>
      </c>
      <c r="B69" s="58" t="s">
        <v>34</v>
      </c>
      <c r="C69" s="57">
        <v>55921.046399999999</v>
      </c>
      <c r="D69" s="57" t="s">
        <v>65</v>
      </c>
      <c r="E69" s="33">
        <f t="shared" si="6"/>
        <v>8383.1183886971321</v>
      </c>
      <c r="F69" s="33">
        <f t="shared" si="7"/>
        <v>8383</v>
      </c>
      <c r="G69" s="33">
        <f t="shared" si="8"/>
        <v>6.241960000625113E-2</v>
      </c>
      <c r="H69" s="33"/>
      <c r="J69" s="33"/>
      <c r="K69" s="33">
        <f t="shared" si="9"/>
        <v>6.241960000625113E-2</v>
      </c>
      <c r="L69" s="33"/>
      <c r="M69" s="33"/>
      <c r="N69" s="33"/>
      <c r="O69" s="33">
        <f t="shared" ca="1" si="10"/>
        <v>4.0510838663034225E-2</v>
      </c>
      <c r="P69" s="33"/>
      <c r="Q69" s="36">
        <f t="shared" si="11"/>
        <v>40902.546399999999</v>
      </c>
    </row>
    <row r="70" spans="1:18">
      <c r="A70" s="30" t="s">
        <v>54</v>
      </c>
      <c r="B70" s="31" t="s">
        <v>34</v>
      </c>
      <c r="C70" s="32">
        <v>56237.926800000001</v>
      </c>
      <c r="D70" s="32">
        <v>4.0000000000000002E-4</v>
      </c>
      <c r="E70" s="33">
        <f t="shared" si="6"/>
        <v>8984.1324564067236</v>
      </c>
      <c r="F70" s="33">
        <f t="shared" si="7"/>
        <v>8984</v>
      </c>
      <c r="G70" s="33">
        <f t="shared" si="8"/>
        <v>6.9836700007726904E-2</v>
      </c>
      <c r="H70" s="33"/>
      <c r="I70" s="33"/>
      <c r="K70" s="33">
        <f t="shared" si="9"/>
        <v>6.9836700007726904E-2</v>
      </c>
      <c r="L70" s="33"/>
      <c r="M70" s="33"/>
      <c r="N70" s="33"/>
      <c r="O70" s="33">
        <f t="shared" ca="1" si="10"/>
        <v>3.9584017906678176E-2</v>
      </c>
      <c r="P70" s="33"/>
      <c r="Q70" s="36">
        <f t="shared" si="11"/>
        <v>41219.426800000001</v>
      </c>
      <c r="R70" s="33"/>
    </row>
    <row r="71" spans="1:18">
      <c r="A71" s="56" t="s">
        <v>273</v>
      </c>
      <c r="B71" s="58"/>
      <c r="C71" s="57">
        <v>56274.045133333333</v>
      </c>
      <c r="D71" s="32"/>
      <c r="E71" s="33">
        <f t="shared" si="6"/>
        <v>9052.6366189726541</v>
      </c>
      <c r="F71" s="33">
        <f t="shared" si="7"/>
        <v>9052.5</v>
      </c>
      <c r="G71" s="33">
        <f t="shared" si="8"/>
        <v>7.2031383337161969E-2</v>
      </c>
      <c r="H71" s="33"/>
      <c r="I71" s="33"/>
      <c r="K71" s="33">
        <f t="shared" si="9"/>
        <v>7.2031383337161969E-2</v>
      </c>
      <c r="L71" s="33"/>
      <c r="M71" s="33"/>
      <c r="N71" s="33"/>
      <c r="O71" s="33">
        <f t="shared" ca="1" si="10"/>
        <v>3.947838193028818E-2</v>
      </c>
      <c r="P71" s="33"/>
      <c r="Q71" s="36">
        <f t="shared" si="11"/>
        <v>41255.545133333333</v>
      </c>
    </row>
    <row r="72" spans="1:18">
      <c r="A72" s="56" t="s">
        <v>283</v>
      </c>
      <c r="B72" s="55"/>
      <c r="C72" s="54">
        <v>56638.10833333333</v>
      </c>
      <c r="D72" s="32"/>
      <c r="E72" s="33">
        <f t="shared" si="6"/>
        <v>9743.1403697106853</v>
      </c>
      <c r="F72" s="33">
        <f t="shared" si="7"/>
        <v>9743</v>
      </c>
      <c r="G72" s="33">
        <f t="shared" si="8"/>
        <v>7.4008933333971072E-2</v>
      </c>
      <c r="H72" s="33"/>
      <c r="I72" s="33"/>
      <c r="K72" s="33">
        <f t="shared" si="9"/>
        <v>7.4008933333971072E-2</v>
      </c>
      <c r="L72" s="33"/>
      <c r="M72" s="33"/>
      <c r="N72" s="33"/>
      <c r="O72" s="33">
        <f t="shared" ca="1" si="10"/>
        <v>3.8413540445656147E-2</v>
      </c>
      <c r="P72" s="33"/>
      <c r="Q72" s="36">
        <f t="shared" si="11"/>
        <v>41619.60833333333</v>
      </c>
    </row>
    <row r="73" spans="1:18">
      <c r="A73" s="65" t="s">
        <v>1</v>
      </c>
      <c r="B73" s="66" t="s">
        <v>34</v>
      </c>
      <c r="C73" s="65">
        <v>57389.974900000001</v>
      </c>
      <c r="D73" s="65" t="s">
        <v>32</v>
      </c>
      <c r="E73" s="33">
        <f t="shared" si="6"/>
        <v>11169.174872340633</v>
      </c>
      <c r="F73" s="33">
        <f t="shared" si="7"/>
        <v>11169</v>
      </c>
      <c r="G73" s="33">
        <f t="shared" si="8"/>
        <v>9.2200200007937383E-2</v>
      </c>
      <c r="H73" s="33"/>
      <c r="I73" s="33"/>
      <c r="K73" s="33">
        <f t="shared" si="9"/>
        <v>9.2200200007937383E-2</v>
      </c>
      <c r="L73" s="33"/>
      <c r="M73" s="33"/>
      <c r="N73" s="33"/>
      <c r="O73" s="33">
        <f t="shared" ca="1" si="10"/>
        <v>3.6214461579493547E-2</v>
      </c>
      <c r="P73" s="33"/>
      <c r="Q73" s="36">
        <f t="shared" si="11"/>
        <v>42371.474900000001</v>
      </c>
    </row>
    <row r="74" spans="1:18">
      <c r="A74" s="63" t="s">
        <v>2</v>
      </c>
      <c r="B74" s="16"/>
      <c r="C74" s="6">
        <v>57389.976233333342</v>
      </c>
      <c r="D74" s="6"/>
      <c r="E74" s="33">
        <f t="shared" si="6"/>
        <v>11169.177401219335</v>
      </c>
      <c r="F74" s="33">
        <f t="shared" si="7"/>
        <v>11169</v>
      </c>
      <c r="G74" s="33">
        <f t="shared" si="8"/>
        <v>9.353353334881831E-2</v>
      </c>
      <c r="H74" s="33"/>
      <c r="I74" s="33"/>
      <c r="K74" s="33">
        <f t="shared" si="9"/>
        <v>9.353353334881831E-2</v>
      </c>
      <c r="L74" s="33"/>
      <c r="M74" s="33"/>
      <c r="N74" s="33"/>
      <c r="O74" s="33">
        <f t="shared" ca="1" si="10"/>
        <v>3.6214461579493547E-2</v>
      </c>
      <c r="P74" s="33"/>
      <c r="Q74" s="36">
        <f t="shared" si="11"/>
        <v>42371.476233333342</v>
      </c>
    </row>
    <row r="75" spans="1:18">
      <c r="A75" s="60" t="s">
        <v>290</v>
      </c>
      <c r="B75" s="61"/>
      <c r="C75" s="64">
        <v>57389.976233333349</v>
      </c>
      <c r="D75" s="62"/>
      <c r="E75" s="33">
        <f t="shared" si="6"/>
        <v>11169.177401219349</v>
      </c>
      <c r="F75" s="33">
        <f t="shared" si="7"/>
        <v>11169</v>
      </c>
      <c r="G75" s="33">
        <f t="shared" si="8"/>
        <v>9.3533533356094267E-2</v>
      </c>
      <c r="H75" s="33"/>
      <c r="I75" s="33"/>
      <c r="K75" s="33">
        <f t="shared" si="9"/>
        <v>9.3533533356094267E-2</v>
      </c>
      <c r="L75" s="33"/>
      <c r="M75" s="33"/>
      <c r="N75" s="33"/>
      <c r="O75" s="33">
        <f t="shared" ca="1" si="10"/>
        <v>3.6214461579493547E-2</v>
      </c>
      <c r="P75" s="33"/>
      <c r="Q75" s="36">
        <f t="shared" si="11"/>
        <v>42371.476233333349</v>
      </c>
    </row>
    <row r="76" spans="1:18">
      <c r="A76" s="65" t="s">
        <v>1</v>
      </c>
      <c r="B76" s="66" t="s">
        <v>34</v>
      </c>
      <c r="C76" s="65">
        <v>57389.976300000002</v>
      </c>
      <c r="D76" s="65" t="s">
        <v>202</v>
      </c>
      <c r="E76" s="33">
        <f t="shared" si="6"/>
        <v>11169.177527663256</v>
      </c>
      <c r="F76" s="33">
        <f t="shared" si="7"/>
        <v>11169</v>
      </c>
      <c r="G76" s="33">
        <f t="shared" si="8"/>
        <v>9.3600200008950196E-2</v>
      </c>
      <c r="H76" s="33"/>
      <c r="I76" s="33"/>
      <c r="K76" s="33">
        <f t="shared" si="9"/>
        <v>9.3600200008950196E-2</v>
      </c>
      <c r="L76" s="33"/>
      <c r="M76" s="33"/>
      <c r="N76" s="33"/>
      <c r="O76" s="33">
        <f t="shared" ca="1" si="10"/>
        <v>3.6214461579493547E-2</v>
      </c>
      <c r="P76" s="33"/>
      <c r="Q76" s="36">
        <f t="shared" si="11"/>
        <v>42371.476300000002</v>
      </c>
    </row>
    <row r="77" spans="1:18">
      <c r="A77" s="65" t="s">
        <v>1</v>
      </c>
      <c r="B77" s="66" t="s">
        <v>34</v>
      </c>
      <c r="C77" s="65">
        <v>57389.977500000001</v>
      </c>
      <c r="D77" s="65" t="s">
        <v>64</v>
      </c>
      <c r="E77" s="33">
        <f t="shared" si="6"/>
        <v>11169.179803654075</v>
      </c>
      <c r="F77" s="33">
        <f t="shared" si="7"/>
        <v>11169</v>
      </c>
      <c r="G77" s="33">
        <f t="shared" si="8"/>
        <v>9.4800200007739477E-2</v>
      </c>
      <c r="H77" s="33"/>
      <c r="I77" s="33"/>
      <c r="K77" s="33">
        <f t="shared" si="9"/>
        <v>9.4800200007739477E-2</v>
      </c>
      <c r="L77" s="33"/>
      <c r="M77" s="33"/>
      <c r="N77" s="33"/>
      <c r="O77" s="33">
        <f t="shared" ca="1" si="10"/>
        <v>3.6214461579493547E-2</v>
      </c>
      <c r="P77" s="33"/>
      <c r="Q77" s="36">
        <f t="shared" si="11"/>
        <v>42371.477500000001</v>
      </c>
    </row>
    <row r="78" spans="1:18">
      <c r="A78" s="65" t="s">
        <v>0</v>
      </c>
      <c r="B78" s="66" t="s">
        <v>33</v>
      </c>
      <c r="C78" s="65">
        <v>58119.966000000015</v>
      </c>
      <c r="D78" s="65" t="s">
        <v>16</v>
      </c>
      <c r="E78" s="33">
        <f t="shared" si="6"/>
        <v>12553.719073884198</v>
      </c>
      <c r="F78" s="33">
        <f t="shared" si="7"/>
        <v>12553.5</v>
      </c>
      <c r="G78" s="33">
        <f t="shared" si="8"/>
        <v>0.11550515001727035</v>
      </c>
      <c r="H78" s="33"/>
      <c r="I78" s="33"/>
      <c r="K78" s="33">
        <f t="shared" si="9"/>
        <v>0.11550515001727035</v>
      </c>
      <c r="L78" s="33"/>
      <c r="M78" s="33"/>
      <c r="N78" s="33"/>
      <c r="O78" s="33">
        <f t="shared" ca="1" si="10"/>
        <v>3.4079381151581822E-2</v>
      </c>
      <c r="P78" s="33"/>
      <c r="Q78" s="36">
        <f t="shared" si="11"/>
        <v>43101.466000000015</v>
      </c>
    </row>
    <row r="79" spans="1:18">
      <c r="A79" s="65" t="s">
        <v>0</v>
      </c>
      <c r="B79" s="66" t="s">
        <v>33</v>
      </c>
      <c r="C79" s="65">
        <v>58119.969200000167</v>
      </c>
      <c r="D79" s="65" t="s">
        <v>16</v>
      </c>
      <c r="E79" s="33">
        <f t="shared" si="6"/>
        <v>12553.725143193338</v>
      </c>
      <c r="F79" s="33">
        <f t="shared" si="7"/>
        <v>12553.5</v>
      </c>
      <c r="G79" s="33">
        <f t="shared" si="8"/>
        <v>0.1187051501692622</v>
      </c>
      <c r="H79" s="33"/>
      <c r="I79" s="33"/>
      <c r="K79" s="33">
        <f t="shared" si="9"/>
        <v>0.1187051501692622</v>
      </c>
      <c r="L79" s="33"/>
      <c r="M79" s="33"/>
      <c r="N79" s="33"/>
      <c r="O79" s="33">
        <f t="shared" ca="1" si="10"/>
        <v>3.4079381151581822E-2</v>
      </c>
      <c r="P79" s="33"/>
      <c r="Q79" s="36">
        <f t="shared" si="11"/>
        <v>43101.469200000167</v>
      </c>
    </row>
    <row r="80" spans="1:18">
      <c r="A80" s="65" t="s">
        <v>0</v>
      </c>
      <c r="B80" s="66" t="s">
        <v>33</v>
      </c>
      <c r="C80" s="65">
        <v>58119.970399999991</v>
      </c>
      <c r="D80" s="65" t="s">
        <v>16</v>
      </c>
      <c r="E80" s="33">
        <f t="shared" si="6"/>
        <v>12553.727419183824</v>
      </c>
      <c r="F80" s="33">
        <f t="shared" si="7"/>
        <v>12553.5</v>
      </c>
      <c r="G80" s="33">
        <f t="shared" si="8"/>
        <v>0.11990514999342849</v>
      </c>
      <c r="H80" s="33"/>
      <c r="I80" s="33"/>
      <c r="K80" s="33">
        <f t="shared" si="9"/>
        <v>0.11990514999342849</v>
      </c>
      <c r="L80" s="33"/>
      <c r="M80" s="33"/>
      <c r="N80" s="33"/>
      <c r="O80" s="33">
        <f t="shared" ca="1" si="10"/>
        <v>3.4079381151581822E-2</v>
      </c>
      <c r="P80" s="33"/>
      <c r="Q80" s="36">
        <f t="shared" si="11"/>
        <v>43101.470399999991</v>
      </c>
    </row>
    <row r="81" spans="1:17">
      <c r="A81" s="65" t="s">
        <v>0</v>
      </c>
      <c r="B81" s="66" t="s">
        <v>34</v>
      </c>
      <c r="C81" s="65">
        <v>58437.101900000125</v>
      </c>
      <c r="D81" s="65" t="s">
        <v>16</v>
      </c>
      <c r="E81" s="33">
        <f t="shared" si="6"/>
        <v>13155.217737972629</v>
      </c>
      <c r="F81" s="33">
        <f t="shared" si="7"/>
        <v>13155</v>
      </c>
      <c r="G81" s="33">
        <f t="shared" si="8"/>
        <v>0.11480080013279803</v>
      </c>
      <c r="H81" s="33"/>
      <c r="I81" s="33"/>
      <c r="K81" s="33">
        <f t="shared" si="9"/>
        <v>0.11480080013279803</v>
      </c>
      <c r="L81" s="33"/>
      <c r="M81" s="33"/>
      <c r="N81" s="33"/>
      <c r="O81" s="33">
        <f t="shared" ca="1" si="10"/>
        <v>3.3151789329704681E-2</v>
      </c>
      <c r="P81" s="33"/>
      <c r="Q81" s="36">
        <f t="shared" si="11"/>
        <v>43418.601900000125</v>
      </c>
    </row>
    <row r="82" spans="1:17">
      <c r="A82" s="65" t="s">
        <v>0</v>
      </c>
      <c r="B82" s="66" t="s">
        <v>34</v>
      </c>
      <c r="C82" s="65">
        <v>58437.102299999911</v>
      </c>
      <c r="D82" s="65" t="s">
        <v>16</v>
      </c>
      <c r="E82" s="33">
        <f t="shared" si="6"/>
        <v>13155.218496635829</v>
      </c>
      <c r="F82" s="33">
        <f t="shared" si="7"/>
        <v>13155</v>
      </c>
      <c r="G82" s="33">
        <f t="shared" si="8"/>
        <v>0.11520079991896637</v>
      </c>
      <c r="H82" s="33"/>
      <c r="I82" s="33"/>
      <c r="K82" s="33">
        <f t="shared" si="9"/>
        <v>0.11520079991896637</v>
      </c>
      <c r="L82" s="33"/>
      <c r="M82" s="33"/>
      <c r="N82" s="33"/>
      <c r="O82" s="33">
        <f t="shared" ca="1" si="10"/>
        <v>3.3151789329704681E-2</v>
      </c>
      <c r="P82" s="33"/>
      <c r="Q82" s="36">
        <f t="shared" si="11"/>
        <v>43418.602299999911</v>
      </c>
    </row>
    <row r="83" spans="1:17">
      <c r="A83" s="65" t="s">
        <v>0</v>
      </c>
      <c r="B83" s="66" t="s">
        <v>34</v>
      </c>
      <c r="C83" s="65">
        <v>58437.103099999949</v>
      </c>
      <c r="D83" s="65" t="s">
        <v>16</v>
      </c>
      <c r="E83" s="33">
        <f t="shared" si="6"/>
        <v>13155.220013963115</v>
      </c>
      <c r="F83" s="33">
        <f t="shared" si="7"/>
        <v>13155</v>
      </c>
      <c r="G83" s="33">
        <f t="shared" si="8"/>
        <v>0.11600079995696433</v>
      </c>
      <c r="H83" s="33"/>
      <c r="I83" s="33"/>
      <c r="K83" s="33">
        <f t="shared" si="9"/>
        <v>0.11600079995696433</v>
      </c>
      <c r="L83" s="33"/>
      <c r="M83" s="33"/>
      <c r="N83" s="33"/>
      <c r="O83" s="33">
        <f t="shared" ca="1" si="10"/>
        <v>3.3151789329704681E-2</v>
      </c>
      <c r="P83" s="33"/>
      <c r="Q83" s="36">
        <f t="shared" si="11"/>
        <v>43418.603099999949</v>
      </c>
    </row>
    <row r="84" spans="1:17">
      <c r="A84" s="65" t="s">
        <v>0</v>
      </c>
      <c r="B84" s="66" t="s">
        <v>33</v>
      </c>
      <c r="C84" s="65">
        <v>58443.169199999887</v>
      </c>
      <c r="D84" s="65" t="s">
        <v>16</v>
      </c>
      <c r="E84" s="33">
        <f t="shared" si="6"/>
        <v>13166.725337221025</v>
      </c>
      <c r="F84" s="33">
        <f t="shared" si="7"/>
        <v>13166.5</v>
      </c>
      <c r="G84" s="33">
        <f t="shared" si="8"/>
        <v>0.11880744989321101</v>
      </c>
      <c r="H84" s="33"/>
      <c r="I84" s="33"/>
      <c r="K84" s="33">
        <f t="shared" si="9"/>
        <v>0.11880744989321101</v>
      </c>
      <c r="L84" s="33"/>
      <c r="M84" s="33"/>
      <c r="N84" s="33"/>
      <c r="O84" s="33">
        <f t="shared" ca="1" si="10"/>
        <v>3.31340548227195E-2</v>
      </c>
      <c r="P84" s="33"/>
      <c r="Q84" s="36">
        <f t="shared" si="11"/>
        <v>43424.669199999887</v>
      </c>
    </row>
    <row r="85" spans="1:17">
      <c r="A85" s="67" t="s">
        <v>291</v>
      </c>
      <c r="B85" s="68" t="s">
        <v>34</v>
      </c>
      <c r="C85" s="69">
        <v>59553.042200000025</v>
      </c>
      <c r="D85" s="67" t="s">
        <v>202</v>
      </c>
      <c r="E85" s="33">
        <f t="shared" ref="E85" si="12">+(C85-C$7)/C$8</f>
        <v>15271.775969482052</v>
      </c>
      <c r="F85" s="33">
        <f t="shared" ref="F85" si="13">ROUND(2*E85,0)/2</f>
        <v>15272</v>
      </c>
      <c r="G85" s="33">
        <f t="shared" ref="G85" si="14">+C85-(C$7+F85*C$8)</f>
        <v>-0.11811849997320678</v>
      </c>
      <c r="H85" s="33"/>
      <c r="I85" s="33"/>
      <c r="K85" s="33">
        <f t="shared" ref="K85" si="15">+G85</f>
        <v>-0.11811849997320678</v>
      </c>
      <c r="L85" s="33"/>
      <c r="M85" s="33"/>
      <c r="N85" s="33"/>
      <c r="O85" s="33">
        <f t="shared" ref="O85" ca="1" si="16">+C$11+C$12*$F85</f>
        <v>2.9887097913388953E-2</v>
      </c>
      <c r="P85" s="33"/>
      <c r="Q85" s="36">
        <f t="shared" ref="Q85" si="17">+C85-15018.5</f>
        <v>44534.542200000025</v>
      </c>
    </row>
    <row r="86" spans="1:17">
      <c r="A86" s="70" t="s">
        <v>292</v>
      </c>
      <c r="B86" s="71" t="s">
        <v>34</v>
      </c>
      <c r="C86" s="72">
        <v>59603.916000000201</v>
      </c>
      <c r="D86" s="6"/>
      <c r="E86" s="33">
        <f t="shared" ref="E86:E89" si="18">+(C86-C$7)/C$8</f>
        <v>15368.266220939542</v>
      </c>
      <c r="F86" s="33">
        <f t="shared" ref="F86:F89" si="19">ROUND(2*E86,0)/2</f>
        <v>15368.5</v>
      </c>
      <c r="G86" s="33">
        <f t="shared" ref="G86:G89" si="20">+C86-(C$7+F86*C$8)</f>
        <v>-0.12325834979128558</v>
      </c>
      <c r="H86" s="33"/>
      <c r="I86" s="33"/>
      <c r="K86" s="33">
        <f t="shared" ref="K86:K89" si="21">+G86</f>
        <v>-0.12325834979128558</v>
      </c>
      <c r="L86" s="33"/>
      <c r="M86" s="33"/>
      <c r="N86" s="33"/>
      <c r="O86" s="33">
        <f t="shared" ref="O86:O89" ca="1" si="22">+C$11+C$12*$F86</f>
        <v>2.9738282267817641E-2</v>
      </c>
      <c r="P86" s="33"/>
      <c r="Q86" s="36">
        <f t="shared" ref="Q86:Q89" si="23">+C86-15018.5</f>
        <v>44585.416000000201</v>
      </c>
    </row>
    <row r="87" spans="1:17">
      <c r="A87" s="70" t="s">
        <v>292</v>
      </c>
      <c r="B87" s="71" t="s">
        <v>33</v>
      </c>
      <c r="C87" s="72">
        <v>59902.084999999963</v>
      </c>
      <c r="D87" s="6"/>
      <c r="E87" s="33">
        <f t="shared" si="18"/>
        <v>15933.791143133396</v>
      </c>
      <c r="F87" s="33">
        <f t="shared" si="19"/>
        <v>15934</v>
      </c>
      <c r="G87" s="33">
        <f t="shared" si="20"/>
        <v>-0.11011830003553769</v>
      </c>
      <c r="H87" s="33"/>
      <c r="I87" s="33"/>
      <c r="K87" s="33">
        <f t="shared" si="21"/>
        <v>-0.11011830003553769</v>
      </c>
      <c r="L87" s="33"/>
      <c r="M87" s="33"/>
      <c r="N87" s="33"/>
      <c r="O87" s="33">
        <f t="shared" ca="1" si="22"/>
        <v>2.8866207163459331E-2</v>
      </c>
      <c r="P87" s="33"/>
      <c r="Q87" s="36">
        <f t="shared" si="23"/>
        <v>44883.584999999963</v>
      </c>
    </row>
    <row r="88" spans="1:17">
      <c r="A88" s="70" t="s">
        <v>292</v>
      </c>
      <c r="B88" s="71" t="s">
        <v>33</v>
      </c>
      <c r="C88" s="72">
        <v>59930.027999999933</v>
      </c>
      <c r="D88" s="6"/>
      <c r="E88" s="33">
        <f t="shared" si="18"/>
        <v>15986.789486022357</v>
      </c>
      <c r="F88" s="33">
        <f t="shared" si="19"/>
        <v>15987</v>
      </c>
      <c r="G88" s="33">
        <f t="shared" si="20"/>
        <v>-0.11099200005992316</v>
      </c>
      <c r="H88" s="33"/>
      <c r="I88" s="33"/>
      <c r="K88" s="33">
        <f t="shared" si="21"/>
        <v>-0.11099200005992316</v>
      </c>
      <c r="L88" s="33"/>
      <c r="M88" s="33"/>
      <c r="N88" s="33"/>
      <c r="O88" s="33">
        <f t="shared" ca="1" si="22"/>
        <v>2.8784474218223274E-2</v>
      </c>
      <c r="P88" s="33"/>
      <c r="Q88" s="36">
        <f t="shared" si="23"/>
        <v>44911.527999999933</v>
      </c>
    </row>
    <row r="89" spans="1:17">
      <c r="A89" s="70" t="s">
        <v>292</v>
      </c>
      <c r="B89" s="71" t="s">
        <v>33</v>
      </c>
      <c r="C89" s="72">
        <v>59930.029999999795</v>
      </c>
      <c r="D89" s="6"/>
      <c r="E89" s="33">
        <f t="shared" si="18"/>
        <v>15986.793279340127</v>
      </c>
      <c r="F89" s="33">
        <f t="shared" si="19"/>
        <v>15987</v>
      </c>
      <c r="G89" s="33">
        <f t="shared" si="20"/>
        <v>-0.1089920001977589</v>
      </c>
      <c r="H89" s="33"/>
      <c r="I89" s="33"/>
      <c r="K89" s="33">
        <f t="shared" si="21"/>
        <v>-0.1089920001977589</v>
      </c>
      <c r="L89" s="33"/>
      <c r="M89" s="33"/>
      <c r="N89" s="33"/>
      <c r="O89" s="33">
        <f t="shared" ca="1" si="22"/>
        <v>2.8784474218223274E-2</v>
      </c>
      <c r="P89" s="33"/>
      <c r="Q89" s="36">
        <f t="shared" si="23"/>
        <v>44911.529999999795</v>
      </c>
    </row>
    <row r="90" spans="1:17">
      <c r="B90" s="16"/>
      <c r="C90" s="6"/>
      <c r="D90" s="6"/>
    </row>
    <row r="91" spans="1:17">
      <c r="B91" s="16"/>
      <c r="C91" s="6"/>
      <c r="D91" s="6"/>
    </row>
    <row r="92" spans="1:17">
      <c r="B92" s="16"/>
      <c r="C92" s="6"/>
      <c r="D92" s="6"/>
    </row>
    <row r="93" spans="1:17">
      <c r="B93" s="16"/>
      <c r="C93" s="6"/>
      <c r="D93" s="6"/>
    </row>
    <row r="94" spans="1:17">
      <c r="C94" s="6"/>
      <c r="D94" s="6"/>
    </row>
    <row r="95" spans="1:17">
      <c r="C95" s="6"/>
      <c r="D95" s="6"/>
    </row>
    <row r="96" spans="1:17">
      <c r="C96" s="6"/>
      <c r="D96" s="6"/>
    </row>
    <row r="97" spans="3:4">
      <c r="C97" s="6"/>
      <c r="D97" s="6"/>
    </row>
    <row r="98" spans="3:4">
      <c r="C98" s="6"/>
      <c r="D98" s="6"/>
    </row>
    <row r="99" spans="3:4">
      <c r="C99" s="6"/>
      <c r="D99" s="6"/>
    </row>
    <row r="100" spans="3:4">
      <c r="C100" s="6"/>
      <c r="D100" s="6"/>
    </row>
    <row r="101" spans="3:4">
      <c r="C101" s="6"/>
      <c r="D101" s="6"/>
    </row>
    <row r="102" spans="3:4">
      <c r="C102" s="6"/>
      <c r="D102" s="6"/>
    </row>
    <row r="103" spans="3:4">
      <c r="C103" s="6"/>
      <c r="D103" s="6"/>
    </row>
    <row r="104" spans="3:4">
      <c r="C104" s="6"/>
      <c r="D104" s="6"/>
    </row>
    <row r="105" spans="3:4">
      <c r="C105" s="6"/>
      <c r="D105" s="6"/>
    </row>
    <row r="106" spans="3:4">
      <c r="C106" s="6"/>
      <c r="D106" s="6"/>
    </row>
    <row r="107" spans="3:4">
      <c r="C107" s="6"/>
      <c r="D107" s="6"/>
    </row>
    <row r="108" spans="3:4">
      <c r="C108" s="6"/>
      <c r="D108" s="6"/>
    </row>
    <row r="109" spans="3:4">
      <c r="C109" s="6"/>
      <c r="D109" s="6"/>
    </row>
    <row r="110" spans="3:4">
      <c r="C110" s="6"/>
      <c r="D110" s="6"/>
    </row>
    <row r="111" spans="3:4">
      <c r="C111" s="6"/>
      <c r="D111" s="6"/>
    </row>
    <row r="112" spans="3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  <row r="147" spans="3:4">
      <c r="C147" s="6"/>
      <c r="D147" s="6"/>
    </row>
    <row r="148" spans="3:4">
      <c r="C148" s="6"/>
      <c r="D148" s="6"/>
    </row>
    <row r="149" spans="3:4">
      <c r="C149" s="6"/>
      <c r="D149" s="6"/>
    </row>
    <row r="150" spans="3:4">
      <c r="C150" s="6"/>
      <c r="D150" s="6"/>
    </row>
    <row r="151" spans="3:4">
      <c r="C151" s="6"/>
      <c r="D151" s="6"/>
    </row>
    <row r="152" spans="3:4">
      <c r="C152" s="6"/>
      <c r="D152" s="6"/>
    </row>
    <row r="153" spans="3:4">
      <c r="C153" s="6"/>
      <c r="D153" s="6"/>
    </row>
    <row r="154" spans="3:4">
      <c r="C154" s="6"/>
      <c r="D154" s="6"/>
    </row>
    <row r="155" spans="3:4">
      <c r="C155" s="6"/>
      <c r="D155" s="6"/>
    </row>
    <row r="156" spans="3:4">
      <c r="C156" s="6"/>
      <c r="D156" s="6"/>
    </row>
    <row r="157" spans="3:4">
      <c r="C157" s="6"/>
      <c r="D157" s="6"/>
    </row>
    <row r="158" spans="3:4">
      <c r="C158" s="6"/>
      <c r="D158" s="6"/>
    </row>
    <row r="159" spans="3:4">
      <c r="C159" s="6"/>
      <c r="D159" s="6"/>
    </row>
    <row r="160" spans="3:4">
      <c r="C160" s="6"/>
      <c r="D160" s="6"/>
    </row>
    <row r="161" spans="3:4">
      <c r="C161" s="6"/>
      <c r="D161" s="6"/>
    </row>
    <row r="162" spans="3:4">
      <c r="C162" s="6"/>
      <c r="D162" s="6"/>
    </row>
    <row r="163" spans="3:4">
      <c r="C163" s="6"/>
      <c r="D163" s="6"/>
    </row>
    <row r="164" spans="3:4">
      <c r="C164" s="6"/>
      <c r="D164" s="6"/>
    </row>
    <row r="165" spans="3:4">
      <c r="C165" s="6"/>
      <c r="D165" s="6"/>
    </row>
    <row r="166" spans="3:4">
      <c r="C166" s="6"/>
      <c r="D166" s="6"/>
    </row>
    <row r="167" spans="3:4">
      <c r="C167" s="6"/>
      <c r="D167" s="6"/>
    </row>
    <row r="168" spans="3:4">
      <c r="C168" s="6"/>
      <c r="D168" s="6"/>
    </row>
    <row r="169" spans="3:4">
      <c r="C169" s="6"/>
      <c r="D169" s="6"/>
    </row>
    <row r="170" spans="3:4">
      <c r="C170" s="6"/>
      <c r="D170" s="6"/>
    </row>
    <row r="171" spans="3:4">
      <c r="C171" s="6"/>
      <c r="D171" s="6"/>
    </row>
    <row r="172" spans="3:4">
      <c r="C172" s="6"/>
      <c r="D172" s="6"/>
    </row>
    <row r="173" spans="3:4">
      <c r="C173" s="6"/>
      <c r="D173" s="6"/>
    </row>
    <row r="174" spans="3:4">
      <c r="C174" s="6"/>
      <c r="D174" s="6"/>
    </row>
    <row r="175" spans="3:4">
      <c r="C175" s="6"/>
      <c r="D175" s="6"/>
    </row>
    <row r="176" spans="3:4">
      <c r="C176" s="6"/>
      <c r="D176" s="6"/>
    </row>
    <row r="177" spans="3:4">
      <c r="C177" s="6"/>
      <c r="D177" s="6"/>
    </row>
    <row r="178" spans="3:4">
      <c r="C178" s="6"/>
      <c r="D178" s="6"/>
    </row>
    <row r="179" spans="3:4">
      <c r="C179" s="6"/>
      <c r="D179" s="6"/>
    </row>
    <row r="180" spans="3:4">
      <c r="C180" s="6"/>
      <c r="D180" s="6"/>
    </row>
    <row r="181" spans="3:4">
      <c r="C181" s="6"/>
      <c r="D181" s="6"/>
    </row>
    <row r="182" spans="3:4">
      <c r="C182" s="6"/>
      <c r="D182" s="6"/>
    </row>
    <row r="183" spans="3:4">
      <c r="C183" s="6"/>
      <c r="D183" s="6"/>
    </row>
    <row r="184" spans="3:4">
      <c r="C184" s="6"/>
      <c r="D184" s="6"/>
    </row>
    <row r="185" spans="3:4">
      <c r="C185" s="6"/>
      <c r="D185" s="6"/>
    </row>
    <row r="186" spans="3:4">
      <c r="C186" s="6"/>
      <c r="D186" s="6"/>
    </row>
    <row r="187" spans="3:4">
      <c r="C187" s="6"/>
      <c r="D187" s="6"/>
    </row>
    <row r="188" spans="3:4">
      <c r="C188" s="6"/>
      <c r="D188" s="6"/>
    </row>
    <row r="189" spans="3:4">
      <c r="C189" s="6"/>
      <c r="D189" s="6"/>
    </row>
    <row r="190" spans="3:4">
      <c r="C190" s="6"/>
      <c r="D190" s="6"/>
    </row>
    <row r="191" spans="3:4">
      <c r="C191" s="6"/>
      <c r="D191" s="6"/>
    </row>
    <row r="192" spans="3:4">
      <c r="C192" s="6"/>
      <c r="D192" s="6"/>
    </row>
    <row r="193" spans="3:4">
      <c r="C193" s="6"/>
      <c r="D193" s="6"/>
    </row>
    <row r="194" spans="3:4">
      <c r="C194" s="6"/>
      <c r="D194" s="6"/>
    </row>
    <row r="195" spans="3:4">
      <c r="C195" s="6"/>
      <c r="D195" s="6"/>
    </row>
    <row r="196" spans="3:4">
      <c r="C196" s="6"/>
      <c r="D196" s="6"/>
    </row>
    <row r="197" spans="3:4">
      <c r="C197" s="6"/>
      <c r="D197" s="6"/>
    </row>
    <row r="198" spans="3:4">
      <c r="C198" s="6"/>
      <c r="D198" s="6"/>
    </row>
    <row r="199" spans="3:4">
      <c r="C199" s="6"/>
      <c r="D199" s="6"/>
    </row>
    <row r="200" spans="3:4">
      <c r="C200" s="6"/>
      <c r="D200" s="6"/>
    </row>
    <row r="201" spans="3:4">
      <c r="C201" s="6"/>
      <c r="D201" s="6"/>
    </row>
    <row r="202" spans="3:4">
      <c r="C202" s="6"/>
      <c r="D202" s="6"/>
    </row>
    <row r="203" spans="3:4">
      <c r="C203" s="6"/>
      <c r="D203" s="6"/>
    </row>
    <row r="204" spans="3:4">
      <c r="C204" s="6"/>
      <c r="D204" s="6"/>
    </row>
    <row r="205" spans="3:4">
      <c r="C205" s="6"/>
      <c r="D205" s="6"/>
    </row>
    <row r="206" spans="3:4">
      <c r="C206" s="6"/>
      <c r="D206" s="6"/>
    </row>
    <row r="207" spans="3:4">
      <c r="C207" s="6"/>
      <c r="D207" s="6"/>
    </row>
    <row r="208" spans="3:4">
      <c r="C208" s="6"/>
      <c r="D208" s="6"/>
    </row>
    <row r="209" spans="3:4">
      <c r="C209" s="6"/>
      <c r="D209" s="6"/>
    </row>
    <row r="210" spans="3:4">
      <c r="C210" s="6"/>
      <c r="D210" s="6"/>
    </row>
    <row r="211" spans="3:4">
      <c r="C211" s="6"/>
      <c r="D211" s="6"/>
    </row>
    <row r="212" spans="3:4">
      <c r="C212" s="6"/>
      <c r="D212" s="6"/>
    </row>
    <row r="213" spans="3:4">
      <c r="C213" s="6"/>
      <c r="D213" s="6"/>
    </row>
    <row r="214" spans="3:4">
      <c r="C214" s="6"/>
      <c r="D214" s="6"/>
    </row>
    <row r="215" spans="3:4">
      <c r="C215" s="6"/>
      <c r="D215" s="6"/>
    </row>
    <row r="216" spans="3:4">
      <c r="C216" s="6"/>
      <c r="D216" s="6"/>
    </row>
    <row r="217" spans="3:4">
      <c r="C217" s="6"/>
      <c r="D217" s="6"/>
    </row>
    <row r="218" spans="3:4">
      <c r="C218" s="6"/>
      <c r="D218" s="6"/>
    </row>
    <row r="219" spans="3:4">
      <c r="C219" s="6"/>
      <c r="D219" s="6"/>
    </row>
    <row r="220" spans="3:4">
      <c r="C220" s="6"/>
      <c r="D220" s="6"/>
    </row>
    <row r="221" spans="3:4">
      <c r="C221" s="6"/>
      <c r="D221" s="6"/>
    </row>
    <row r="222" spans="3:4">
      <c r="C222" s="6"/>
      <c r="D222" s="6"/>
    </row>
    <row r="223" spans="3:4">
      <c r="C223" s="6"/>
      <c r="D223" s="6"/>
    </row>
    <row r="224" spans="3:4">
      <c r="C224" s="6"/>
      <c r="D224" s="6"/>
    </row>
    <row r="225" spans="3:4">
      <c r="C225" s="6"/>
      <c r="D225" s="6"/>
    </row>
    <row r="226" spans="3:4">
      <c r="C226" s="6"/>
      <c r="D226" s="6"/>
    </row>
    <row r="227" spans="3:4">
      <c r="C227" s="6"/>
      <c r="D227" s="6"/>
    </row>
    <row r="228" spans="3:4">
      <c r="C228" s="6"/>
      <c r="D228" s="6"/>
    </row>
    <row r="229" spans="3:4">
      <c r="C229" s="6"/>
      <c r="D229" s="6"/>
    </row>
    <row r="230" spans="3:4">
      <c r="C230" s="6"/>
      <c r="D230" s="6"/>
    </row>
    <row r="231" spans="3:4">
      <c r="C231" s="6"/>
      <c r="D231" s="6"/>
    </row>
    <row r="232" spans="3:4">
      <c r="C232" s="6"/>
      <c r="D232" s="6"/>
    </row>
    <row r="233" spans="3:4">
      <c r="C233" s="6"/>
      <c r="D233" s="6"/>
    </row>
    <row r="234" spans="3:4">
      <c r="C234" s="6"/>
      <c r="D234" s="6"/>
    </row>
    <row r="235" spans="3:4">
      <c r="C235" s="6"/>
      <c r="D235" s="6"/>
    </row>
    <row r="236" spans="3:4">
      <c r="C236" s="6"/>
      <c r="D236" s="6"/>
    </row>
    <row r="237" spans="3:4">
      <c r="C237" s="6"/>
      <c r="D237" s="6"/>
    </row>
    <row r="238" spans="3:4">
      <c r="C238" s="6"/>
      <c r="D238" s="6"/>
    </row>
    <row r="239" spans="3:4">
      <c r="C239" s="6"/>
      <c r="D239" s="6"/>
    </row>
    <row r="240" spans="3:4">
      <c r="C240" s="6"/>
      <c r="D240" s="6"/>
    </row>
    <row r="241" spans="3:4">
      <c r="C241" s="6"/>
      <c r="D241" s="6"/>
    </row>
    <row r="242" spans="3:4">
      <c r="C242" s="6"/>
      <c r="D242" s="6"/>
    </row>
    <row r="243" spans="3:4">
      <c r="C243" s="6"/>
      <c r="D243" s="6"/>
    </row>
    <row r="244" spans="3:4">
      <c r="C244" s="6"/>
      <c r="D244" s="6"/>
    </row>
    <row r="245" spans="3:4">
      <c r="C245" s="6"/>
      <c r="D245" s="6"/>
    </row>
    <row r="246" spans="3:4">
      <c r="C246" s="6"/>
      <c r="D246" s="6"/>
    </row>
    <row r="247" spans="3:4">
      <c r="C247" s="6"/>
      <c r="D247" s="6"/>
    </row>
    <row r="248" spans="3:4">
      <c r="C248" s="6"/>
      <c r="D248" s="6"/>
    </row>
    <row r="249" spans="3:4">
      <c r="C249" s="6"/>
      <c r="D249" s="6"/>
    </row>
    <row r="250" spans="3:4">
      <c r="C250" s="6"/>
      <c r="D250" s="6"/>
    </row>
    <row r="251" spans="3:4">
      <c r="C251" s="6"/>
      <c r="D251" s="6"/>
    </row>
    <row r="252" spans="3:4">
      <c r="C252" s="6"/>
      <c r="D252" s="6"/>
    </row>
    <row r="253" spans="3:4">
      <c r="C253" s="6"/>
      <c r="D253" s="6"/>
    </row>
    <row r="254" spans="3:4">
      <c r="C254" s="6"/>
      <c r="D254" s="6"/>
    </row>
    <row r="255" spans="3:4">
      <c r="C255" s="6"/>
      <c r="D255" s="6"/>
    </row>
    <row r="256" spans="3:4">
      <c r="C256" s="6"/>
      <c r="D256" s="6"/>
    </row>
    <row r="257" spans="3:4">
      <c r="C257" s="6"/>
      <c r="D257" s="6"/>
    </row>
    <row r="258" spans="3:4">
      <c r="C258" s="6"/>
      <c r="D258" s="6"/>
    </row>
    <row r="259" spans="3:4">
      <c r="C259" s="6"/>
      <c r="D259" s="6"/>
    </row>
    <row r="260" spans="3:4">
      <c r="C260" s="6"/>
      <c r="D260" s="6"/>
    </row>
    <row r="261" spans="3:4">
      <c r="C261" s="6"/>
      <c r="D261" s="6"/>
    </row>
    <row r="262" spans="3:4">
      <c r="C262" s="6"/>
      <c r="D262" s="6"/>
    </row>
    <row r="263" spans="3:4">
      <c r="C263" s="6"/>
      <c r="D263" s="6"/>
    </row>
    <row r="264" spans="3:4">
      <c r="C264" s="6"/>
      <c r="D264" s="6"/>
    </row>
    <row r="265" spans="3:4">
      <c r="C265" s="6"/>
      <c r="D265" s="6"/>
    </row>
    <row r="266" spans="3:4">
      <c r="C266" s="6"/>
      <c r="D266" s="6"/>
    </row>
    <row r="267" spans="3:4">
      <c r="C267" s="6"/>
      <c r="D267" s="6"/>
    </row>
    <row r="268" spans="3:4">
      <c r="C268" s="6"/>
      <c r="D268" s="6"/>
    </row>
    <row r="269" spans="3:4">
      <c r="C269" s="6"/>
      <c r="D269" s="6"/>
    </row>
    <row r="270" spans="3:4">
      <c r="C270" s="6"/>
      <c r="D270" s="6"/>
    </row>
    <row r="271" spans="3:4">
      <c r="C271" s="6"/>
      <c r="D271" s="6"/>
    </row>
    <row r="272" spans="3:4">
      <c r="C272" s="6"/>
      <c r="D272" s="6"/>
    </row>
    <row r="273" spans="3:4">
      <c r="C273" s="6"/>
      <c r="D273" s="6"/>
    </row>
    <row r="274" spans="3:4">
      <c r="C274" s="6"/>
      <c r="D274" s="6"/>
    </row>
    <row r="275" spans="3:4">
      <c r="C275" s="6"/>
      <c r="D275" s="6"/>
    </row>
    <row r="276" spans="3:4">
      <c r="C276" s="6"/>
      <c r="D276" s="6"/>
    </row>
    <row r="277" spans="3:4">
      <c r="C277" s="6"/>
      <c r="D277" s="6"/>
    </row>
    <row r="278" spans="3:4">
      <c r="C278" s="6"/>
      <c r="D278" s="6"/>
    </row>
    <row r="279" spans="3:4">
      <c r="C279" s="6"/>
      <c r="D279" s="6"/>
    </row>
    <row r="280" spans="3:4">
      <c r="C280" s="6"/>
      <c r="D280" s="6"/>
    </row>
    <row r="281" spans="3:4">
      <c r="C281" s="6"/>
      <c r="D281" s="6"/>
    </row>
    <row r="282" spans="3:4">
      <c r="C282" s="6"/>
      <c r="D282" s="6"/>
    </row>
    <row r="283" spans="3:4">
      <c r="C283" s="6"/>
      <c r="D283" s="6"/>
    </row>
    <row r="284" spans="3:4">
      <c r="C284" s="6"/>
      <c r="D284" s="6"/>
    </row>
    <row r="285" spans="3:4">
      <c r="C285" s="6"/>
      <c r="D285" s="6"/>
    </row>
    <row r="286" spans="3:4">
      <c r="C286" s="6"/>
      <c r="D286" s="6"/>
    </row>
    <row r="287" spans="3:4">
      <c r="C287" s="6"/>
      <c r="D287" s="6"/>
    </row>
    <row r="288" spans="3:4">
      <c r="C288" s="6"/>
      <c r="D288" s="6"/>
    </row>
    <row r="289" spans="3:4">
      <c r="C289" s="6"/>
      <c r="D289" s="6"/>
    </row>
    <row r="290" spans="3:4">
      <c r="C290" s="6"/>
      <c r="D290" s="6"/>
    </row>
    <row r="291" spans="3:4">
      <c r="C291" s="6"/>
      <c r="D291" s="6"/>
    </row>
    <row r="292" spans="3:4">
      <c r="C292" s="6"/>
      <c r="D292" s="6"/>
    </row>
    <row r="293" spans="3:4">
      <c r="C293" s="6"/>
      <c r="D293" s="6"/>
    </row>
    <row r="294" spans="3:4">
      <c r="C294" s="6"/>
      <c r="D294" s="6"/>
    </row>
    <row r="295" spans="3:4">
      <c r="C295" s="6"/>
      <c r="D295" s="6"/>
    </row>
    <row r="296" spans="3:4">
      <c r="C296" s="6"/>
      <c r="D296" s="6"/>
    </row>
    <row r="297" spans="3:4">
      <c r="C297" s="6"/>
      <c r="D297" s="6"/>
    </row>
    <row r="298" spans="3:4">
      <c r="C298" s="6"/>
      <c r="D298" s="6"/>
    </row>
    <row r="299" spans="3:4">
      <c r="C299" s="6"/>
      <c r="D299" s="6"/>
    </row>
    <row r="300" spans="3:4">
      <c r="C300" s="6"/>
      <c r="D300" s="6"/>
    </row>
    <row r="301" spans="3:4">
      <c r="C301" s="6"/>
      <c r="D301" s="6"/>
    </row>
    <row r="302" spans="3:4">
      <c r="C302" s="6"/>
      <c r="D302" s="6"/>
    </row>
    <row r="303" spans="3:4">
      <c r="C303" s="6"/>
      <c r="D303" s="6"/>
    </row>
    <row r="304" spans="3:4">
      <c r="C304" s="6"/>
      <c r="D304" s="6"/>
    </row>
    <row r="305" spans="3:4">
      <c r="C305" s="6"/>
      <c r="D305" s="6"/>
    </row>
    <row r="306" spans="3:4">
      <c r="C306" s="6"/>
      <c r="D306" s="6"/>
    </row>
    <row r="307" spans="3:4">
      <c r="C307" s="6"/>
      <c r="D307" s="6"/>
    </row>
    <row r="308" spans="3:4">
      <c r="C308" s="6"/>
      <c r="D308" s="6"/>
    </row>
    <row r="309" spans="3:4">
      <c r="C309" s="6"/>
      <c r="D309" s="6"/>
    </row>
    <row r="310" spans="3:4">
      <c r="C310" s="6"/>
      <c r="D310" s="6"/>
    </row>
    <row r="311" spans="3:4">
      <c r="C311" s="6"/>
      <c r="D311" s="6"/>
    </row>
    <row r="312" spans="3:4">
      <c r="C312" s="6"/>
      <c r="D312" s="6"/>
    </row>
    <row r="313" spans="3:4">
      <c r="C313" s="6"/>
      <c r="D313" s="6"/>
    </row>
    <row r="314" spans="3:4">
      <c r="C314" s="6"/>
      <c r="D314" s="6"/>
    </row>
    <row r="315" spans="3:4">
      <c r="C315" s="6"/>
      <c r="D315" s="6"/>
    </row>
    <row r="316" spans="3:4">
      <c r="C316" s="6"/>
      <c r="D316" s="6"/>
    </row>
    <row r="317" spans="3:4">
      <c r="C317" s="6"/>
      <c r="D317" s="6"/>
    </row>
    <row r="318" spans="3:4">
      <c r="C318" s="6"/>
      <c r="D318" s="6"/>
    </row>
    <row r="319" spans="3:4">
      <c r="C319" s="6"/>
      <c r="D319" s="6"/>
    </row>
    <row r="320" spans="3:4">
      <c r="C320" s="6"/>
      <c r="D320" s="6"/>
    </row>
    <row r="321" spans="3:4">
      <c r="C321" s="6"/>
      <c r="D321" s="6"/>
    </row>
    <row r="322" spans="3:4">
      <c r="C322" s="6"/>
      <c r="D322" s="6"/>
    </row>
    <row r="323" spans="3:4">
      <c r="C323" s="6"/>
      <c r="D323" s="6"/>
    </row>
    <row r="324" spans="3:4">
      <c r="C324" s="6"/>
      <c r="D324" s="6"/>
    </row>
    <row r="325" spans="3:4">
      <c r="C325" s="6"/>
      <c r="D325" s="6"/>
    </row>
    <row r="326" spans="3:4">
      <c r="C326" s="6"/>
      <c r="D326" s="6"/>
    </row>
    <row r="327" spans="3:4">
      <c r="C327" s="6"/>
      <c r="D327" s="6"/>
    </row>
    <row r="328" spans="3:4">
      <c r="C328" s="6"/>
      <c r="D328" s="6"/>
    </row>
    <row r="329" spans="3:4">
      <c r="C329" s="6"/>
      <c r="D329" s="6"/>
    </row>
    <row r="330" spans="3:4">
      <c r="C330" s="6"/>
      <c r="D330" s="6"/>
    </row>
    <row r="331" spans="3:4">
      <c r="C331" s="6"/>
      <c r="D331" s="6"/>
    </row>
    <row r="332" spans="3:4">
      <c r="C332" s="6"/>
      <c r="D332" s="6"/>
    </row>
    <row r="333" spans="3:4">
      <c r="C333" s="6"/>
      <c r="D333" s="6"/>
    </row>
    <row r="334" spans="3:4">
      <c r="C334" s="6"/>
      <c r="D334" s="6"/>
    </row>
    <row r="335" spans="3:4">
      <c r="C335" s="6"/>
      <c r="D335" s="6"/>
    </row>
    <row r="336" spans="3:4">
      <c r="C336" s="6"/>
      <c r="D336" s="6"/>
    </row>
    <row r="337" spans="3:4">
      <c r="C337" s="6"/>
      <c r="D337" s="6"/>
    </row>
    <row r="338" spans="3:4">
      <c r="C338" s="6"/>
      <c r="D338" s="6"/>
    </row>
    <row r="339" spans="3:4">
      <c r="C339" s="6"/>
      <c r="D339" s="6"/>
    </row>
    <row r="340" spans="3:4">
      <c r="C340" s="6"/>
      <c r="D340" s="6"/>
    </row>
    <row r="341" spans="3:4">
      <c r="C341" s="6"/>
      <c r="D341" s="6"/>
    </row>
    <row r="342" spans="3:4">
      <c r="C342" s="6"/>
      <c r="D342" s="6"/>
    </row>
    <row r="343" spans="3:4">
      <c r="C343" s="6"/>
      <c r="D343" s="6"/>
    </row>
    <row r="344" spans="3:4">
      <c r="C344" s="6"/>
      <c r="D344" s="6"/>
    </row>
    <row r="345" spans="3:4">
      <c r="C345" s="6"/>
      <c r="D345" s="6"/>
    </row>
    <row r="346" spans="3:4">
      <c r="C346" s="6"/>
      <c r="D346" s="6"/>
    </row>
    <row r="347" spans="3:4">
      <c r="C347" s="6"/>
      <c r="D347" s="6"/>
    </row>
    <row r="348" spans="3:4">
      <c r="C348" s="6"/>
      <c r="D348" s="6"/>
    </row>
    <row r="349" spans="3:4">
      <c r="C349" s="6"/>
      <c r="D349" s="6"/>
    </row>
    <row r="350" spans="3:4">
      <c r="C350" s="6"/>
      <c r="D350" s="6"/>
    </row>
    <row r="351" spans="3:4">
      <c r="C351" s="6"/>
      <c r="D351" s="6"/>
    </row>
    <row r="352" spans="3:4">
      <c r="C352" s="6"/>
      <c r="D352" s="6"/>
    </row>
    <row r="353" spans="3:4">
      <c r="C353" s="6"/>
      <c r="D353" s="6"/>
    </row>
    <row r="354" spans="3:4">
      <c r="C354" s="6"/>
      <c r="D354" s="6"/>
    </row>
    <row r="355" spans="3:4">
      <c r="C355" s="6"/>
      <c r="D355" s="6"/>
    </row>
    <row r="356" spans="3:4">
      <c r="C356" s="6"/>
      <c r="D356" s="6"/>
    </row>
    <row r="357" spans="3:4">
      <c r="C357" s="6"/>
      <c r="D357" s="6"/>
    </row>
    <row r="358" spans="3:4">
      <c r="C358" s="6"/>
      <c r="D358" s="6"/>
    </row>
    <row r="359" spans="3:4">
      <c r="C359" s="6"/>
      <c r="D359" s="6"/>
    </row>
    <row r="360" spans="3:4">
      <c r="C360" s="6"/>
      <c r="D360" s="6"/>
    </row>
    <row r="361" spans="3:4">
      <c r="C361" s="6"/>
      <c r="D361" s="6"/>
    </row>
    <row r="362" spans="3:4">
      <c r="C362" s="6"/>
      <c r="D362" s="6"/>
    </row>
    <row r="363" spans="3:4">
      <c r="C363" s="6"/>
      <c r="D363" s="6"/>
    </row>
    <row r="364" spans="3:4">
      <c r="C364" s="6"/>
      <c r="D364" s="6"/>
    </row>
    <row r="365" spans="3:4">
      <c r="C365" s="6"/>
      <c r="D365" s="6"/>
    </row>
    <row r="366" spans="3:4">
      <c r="C366" s="6"/>
      <c r="D366" s="6"/>
    </row>
    <row r="367" spans="3:4">
      <c r="C367" s="6"/>
      <c r="D367" s="6"/>
    </row>
    <row r="368" spans="3:4">
      <c r="C368" s="6"/>
      <c r="D368" s="6"/>
    </row>
    <row r="369" spans="3:4">
      <c r="C369" s="6"/>
      <c r="D369" s="6"/>
    </row>
    <row r="370" spans="3:4">
      <c r="C370" s="6"/>
      <c r="D370" s="6"/>
    </row>
    <row r="371" spans="3:4">
      <c r="C371" s="6"/>
      <c r="D371" s="6"/>
    </row>
    <row r="372" spans="3:4">
      <c r="C372" s="6"/>
      <c r="D372" s="6"/>
    </row>
    <row r="373" spans="3:4">
      <c r="C373" s="6"/>
      <c r="D373" s="6"/>
    </row>
    <row r="374" spans="3:4">
      <c r="C374" s="6"/>
      <c r="D374" s="6"/>
    </row>
    <row r="375" spans="3:4">
      <c r="C375" s="6"/>
      <c r="D375" s="6"/>
    </row>
    <row r="376" spans="3:4">
      <c r="C376" s="6"/>
      <c r="D376" s="6"/>
    </row>
    <row r="377" spans="3:4">
      <c r="C377" s="6"/>
      <c r="D377" s="6"/>
    </row>
    <row r="378" spans="3:4">
      <c r="C378" s="6"/>
      <c r="D378" s="6"/>
    </row>
    <row r="379" spans="3:4">
      <c r="C379" s="6"/>
      <c r="D379" s="6"/>
    </row>
    <row r="380" spans="3:4">
      <c r="C380" s="6"/>
      <c r="D380" s="6"/>
    </row>
    <row r="381" spans="3:4">
      <c r="C381" s="6"/>
      <c r="D381" s="6"/>
    </row>
    <row r="382" spans="3:4">
      <c r="C382" s="6"/>
      <c r="D382" s="6"/>
    </row>
    <row r="383" spans="3:4">
      <c r="C383" s="6"/>
      <c r="D383" s="6"/>
    </row>
    <row r="384" spans="3:4">
      <c r="C384" s="6"/>
      <c r="D384" s="6"/>
    </row>
    <row r="385" spans="3:4">
      <c r="C385" s="6"/>
      <c r="D385" s="6"/>
    </row>
    <row r="386" spans="3:4">
      <c r="C386" s="6"/>
      <c r="D386" s="6"/>
    </row>
    <row r="387" spans="3:4">
      <c r="C387" s="6"/>
      <c r="D387" s="6"/>
    </row>
    <row r="388" spans="3:4">
      <c r="C388" s="6"/>
      <c r="D388" s="6"/>
    </row>
    <row r="389" spans="3:4">
      <c r="C389" s="6"/>
      <c r="D389" s="6"/>
    </row>
    <row r="390" spans="3:4">
      <c r="C390" s="6"/>
      <c r="D390" s="6"/>
    </row>
    <row r="391" spans="3:4">
      <c r="C391" s="6"/>
      <c r="D391" s="6"/>
    </row>
    <row r="392" spans="3:4">
      <c r="C392" s="6"/>
      <c r="D392" s="6"/>
    </row>
    <row r="393" spans="3:4">
      <c r="C393" s="6"/>
      <c r="D393" s="6"/>
    </row>
    <row r="394" spans="3:4">
      <c r="C394" s="6"/>
      <c r="D394" s="6"/>
    </row>
    <row r="395" spans="3:4">
      <c r="C395" s="6"/>
      <c r="D395" s="6"/>
    </row>
    <row r="396" spans="3:4">
      <c r="C396" s="6"/>
      <c r="D396" s="6"/>
    </row>
    <row r="397" spans="3:4">
      <c r="C397" s="6"/>
      <c r="D397" s="6"/>
    </row>
    <row r="398" spans="3:4">
      <c r="C398" s="6"/>
      <c r="D398" s="6"/>
    </row>
    <row r="399" spans="3:4">
      <c r="C399" s="6"/>
      <c r="D399" s="6"/>
    </row>
    <row r="400" spans="3:4">
      <c r="C400" s="6"/>
      <c r="D400" s="6"/>
    </row>
    <row r="401" spans="3:4">
      <c r="C401" s="6"/>
      <c r="D401" s="6"/>
    </row>
    <row r="402" spans="3:4">
      <c r="C402" s="6"/>
      <c r="D402" s="6"/>
    </row>
    <row r="403" spans="3:4">
      <c r="C403" s="6"/>
      <c r="D403" s="6"/>
    </row>
    <row r="404" spans="3:4">
      <c r="C404" s="6"/>
      <c r="D404" s="6"/>
    </row>
    <row r="405" spans="3:4">
      <c r="C405" s="6"/>
      <c r="D405" s="6"/>
    </row>
    <row r="406" spans="3:4">
      <c r="C406" s="6"/>
      <c r="D406" s="6"/>
    </row>
    <row r="407" spans="3:4">
      <c r="C407" s="6"/>
      <c r="D407" s="6"/>
    </row>
    <row r="408" spans="3:4">
      <c r="C408" s="6"/>
      <c r="D408" s="6"/>
    </row>
    <row r="409" spans="3:4">
      <c r="C409" s="6"/>
      <c r="D409" s="6"/>
    </row>
    <row r="410" spans="3:4">
      <c r="C410" s="6"/>
      <c r="D410" s="6"/>
    </row>
    <row r="411" spans="3:4">
      <c r="C411" s="6"/>
      <c r="D411" s="6"/>
    </row>
    <row r="412" spans="3:4">
      <c r="C412" s="6"/>
      <c r="D412" s="6"/>
    </row>
    <row r="413" spans="3:4">
      <c r="C413" s="6"/>
      <c r="D413" s="6"/>
    </row>
    <row r="414" spans="3:4">
      <c r="C414" s="6"/>
      <c r="D414" s="6"/>
    </row>
    <row r="415" spans="3:4">
      <c r="C415" s="6"/>
      <c r="D415" s="6"/>
    </row>
    <row r="416" spans="3:4">
      <c r="C416" s="6"/>
      <c r="D416" s="6"/>
    </row>
    <row r="417" spans="3:4">
      <c r="C417" s="6"/>
      <c r="D417" s="6"/>
    </row>
    <row r="418" spans="3:4">
      <c r="C418" s="6"/>
      <c r="D418" s="6"/>
    </row>
    <row r="419" spans="3:4">
      <c r="C419" s="6"/>
      <c r="D419" s="6"/>
    </row>
    <row r="420" spans="3:4">
      <c r="C420" s="6"/>
      <c r="D420" s="6"/>
    </row>
    <row r="421" spans="3:4">
      <c r="C421" s="6"/>
      <c r="D421" s="6"/>
    </row>
    <row r="422" spans="3:4">
      <c r="C422" s="6"/>
      <c r="D422" s="6"/>
    </row>
    <row r="423" spans="3:4">
      <c r="C423" s="6"/>
      <c r="D423" s="6"/>
    </row>
    <row r="424" spans="3:4">
      <c r="C424" s="6"/>
      <c r="D424" s="6"/>
    </row>
    <row r="425" spans="3:4">
      <c r="C425" s="6"/>
      <c r="D425" s="6"/>
    </row>
    <row r="426" spans="3:4">
      <c r="C426" s="6"/>
      <c r="D426" s="6"/>
    </row>
    <row r="427" spans="3:4">
      <c r="C427" s="6"/>
      <c r="D427" s="6"/>
    </row>
    <row r="428" spans="3:4">
      <c r="C428" s="6"/>
      <c r="D428" s="6"/>
    </row>
    <row r="429" spans="3:4">
      <c r="C429" s="6"/>
      <c r="D429" s="6"/>
    </row>
    <row r="430" spans="3:4">
      <c r="C430" s="6"/>
      <c r="D430" s="6"/>
    </row>
    <row r="431" spans="3:4">
      <c r="C431" s="6"/>
      <c r="D431" s="6"/>
    </row>
    <row r="432" spans="3:4">
      <c r="C432" s="6"/>
      <c r="D432" s="6"/>
    </row>
    <row r="433" spans="3:4">
      <c r="C433" s="6"/>
      <c r="D433" s="6"/>
    </row>
    <row r="434" spans="3:4">
      <c r="C434" s="6"/>
      <c r="D434" s="6"/>
    </row>
    <row r="435" spans="3:4">
      <c r="C435" s="6"/>
      <c r="D435" s="6"/>
    </row>
    <row r="436" spans="3:4">
      <c r="C436" s="6"/>
      <c r="D436" s="6"/>
    </row>
    <row r="437" spans="3:4">
      <c r="C437" s="6"/>
      <c r="D437" s="6"/>
    </row>
    <row r="438" spans="3:4">
      <c r="C438" s="6"/>
      <c r="D438" s="6"/>
    </row>
    <row r="439" spans="3:4">
      <c r="C439" s="6"/>
      <c r="D439" s="6"/>
    </row>
    <row r="440" spans="3:4">
      <c r="C440" s="6"/>
      <c r="D440" s="6"/>
    </row>
    <row r="441" spans="3:4">
      <c r="C441" s="6"/>
      <c r="D441" s="6"/>
    </row>
    <row r="442" spans="3:4">
      <c r="C442" s="6"/>
      <c r="D442" s="6"/>
    </row>
    <row r="443" spans="3:4">
      <c r="C443" s="6"/>
      <c r="D443" s="6"/>
    </row>
    <row r="444" spans="3:4">
      <c r="C444" s="6"/>
      <c r="D444" s="6"/>
    </row>
    <row r="445" spans="3:4">
      <c r="C445" s="6"/>
      <c r="D445" s="6"/>
    </row>
    <row r="446" spans="3:4">
      <c r="C446" s="6"/>
      <c r="D446" s="6"/>
    </row>
    <row r="447" spans="3:4">
      <c r="C447" s="6"/>
      <c r="D447" s="6"/>
    </row>
    <row r="448" spans="3:4">
      <c r="C448" s="6"/>
      <c r="D448" s="6"/>
    </row>
    <row r="449" spans="3:4">
      <c r="C449" s="6"/>
      <c r="D449" s="6"/>
    </row>
    <row r="450" spans="3:4">
      <c r="C450" s="6"/>
      <c r="D450" s="6"/>
    </row>
    <row r="451" spans="3:4">
      <c r="C451" s="6"/>
      <c r="D451" s="6"/>
    </row>
    <row r="452" spans="3:4">
      <c r="C452" s="6"/>
      <c r="D452" s="6"/>
    </row>
    <row r="453" spans="3:4">
      <c r="C453" s="6"/>
      <c r="D453" s="6"/>
    </row>
    <row r="454" spans="3:4">
      <c r="C454" s="6"/>
      <c r="D454" s="6"/>
    </row>
    <row r="455" spans="3:4">
      <c r="C455" s="6"/>
      <c r="D455" s="6"/>
    </row>
    <row r="456" spans="3:4">
      <c r="C456" s="6"/>
      <c r="D456" s="6"/>
    </row>
    <row r="457" spans="3:4">
      <c r="C457" s="6"/>
      <c r="D457" s="6"/>
    </row>
    <row r="458" spans="3:4">
      <c r="C458" s="6"/>
      <c r="D458" s="6"/>
    </row>
    <row r="459" spans="3:4">
      <c r="C459" s="6"/>
      <c r="D459" s="6"/>
    </row>
    <row r="460" spans="3:4">
      <c r="C460" s="6"/>
      <c r="D460" s="6"/>
    </row>
    <row r="461" spans="3:4">
      <c r="C461" s="6"/>
      <c r="D461" s="6"/>
    </row>
    <row r="462" spans="3:4">
      <c r="C462" s="6"/>
      <c r="D462" s="6"/>
    </row>
    <row r="463" spans="3:4">
      <c r="C463" s="6"/>
      <c r="D463" s="6"/>
    </row>
    <row r="464" spans="3:4">
      <c r="C464" s="6"/>
      <c r="D464" s="6"/>
    </row>
    <row r="465" spans="3:4">
      <c r="C465" s="6"/>
      <c r="D465" s="6"/>
    </row>
    <row r="466" spans="3:4">
      <c r="C466" s="6"/>
      <c r="D466" s="6"/>
    </row>
    <row r="467" spans="3:4">
      <c r="C467" s="6"/>
      <c r="D467" s="6"/>
    </row>
    <row r="468" spans="3:4">
      <c r="C468" s="6"/>
      <c r="D468" s="6"/>
    </row>
    <row r="469" spans="3:4">
      <c r="C469" s="6"/>
      <c r="D469" s="6"/>
    </row>
    <row r="470" spans="3:4">
      <c r="C470" s="6"/>
      <c r="D470" s="6"/>
    </row>
    <row r="471" spans="3:4">
      <c r="C471" s="6"/>
      <c r="D471" s="6"/>
    </row>
    <row r="472" spans="3:4">
      <c r="C472" s="6"/>
      <c r="D472" s="6"/>
    </row>
    <row r="473" spans="3:4">
      <c r="C473" s="6"/>
      <c r="D473" s="6"/>
    </row>
    <row r="474" spans="3:4">
      <c r="C474" s="6"/>
      <c r="D474" s="6"/>
    </row>
    <row r="475" spans="3:4">
      <c r="C475" s="6"/>
      <c r="D475" s="6"/>
    </row>
    <row r="476" spans="3:4">
      <c r="C476" s="6"/>
      <c r="D476" s="6"/>
    </row>
    <row r="477" spans="3:4">
      <c r="C477" s="6"/>
      <c r="D477" s="6"/>
    </row>
    <row r="478" spans="3:4">
      <c r="C478" s="6"/>
      <c r="D478" s="6"/>
    </row>
    <row r="479" spans="3:4">
      <c r="C479" s="6"/>
      <c r="D479" s="6"/>
    </row>
    <row r="480" spans="3:4">
      <c r="C480" s="6"/>
      <c r="D480" s="6"/>
    </row>
    <row r="481" spans="3:4">
      <c r="C481" s="6"/>
      <c r="D481" s="6"/>
    </row>
    <row r="482" spans="3:4">
      <c r="C482" s="6"/>
      <c r="D482" s="6"/>
    </row>
    <row r="483" spans="3:4">
      <c r="C483" s="6"/>
      <c r="D483" s="6"/>
    </row>
    <row r="484" spans="3:4">
      <c r="C484" s="6"/>
      <c r="D484" s="6"/>
    </row>
    <row r="485" spans="3:4">
      <c r="C485" s="6"/>
      <c r="D485" s="6"/>
    </row>
    <row r="486" spans="3:4">
      <c r="C486" s="6"/>
      <c r="D486" s="6"/>
    </row>
    <row r="487" spans="3:4">
      <c r="C487" s="6"/>
      <c r="D487" s="6"/>
    </row>
    <row r="488" spans="3:4">
      <c r="C488" s="6"/>
      <c r="D488" s="6"/>
    </row>
    <row r="489" spans="3:4">
      <c r="C489" s="6"/>
      <c r="D489" s="6"/>
    </row>
    <row r="490" spans="3:4">
      <c r="C490" s="6"/>
      <c r="D490" s="6"/>
    </row>
    <row r="491" spans="3:4">
      <c r="C491" s="6"/>
      <c r="D491" s="6"/>
    </row>
    <row r="492" spans="3:4">
      <c r="C492" s="6"/>
      <c r="D492" s="6"/>
    </row>
    <row r="493" spans="3:4">
      <c r="C493" s="6"/>
      <c r="D493" s="6"/>
    </row>
    <row r="494" spans="3:4">
      <c r="C494" s="6"/>
      <c r="D494" s="6"/>
    </row>
    <row r="495" spans="3:4">
      <c r="C495" s="6"/>
      <c r="D495" s="6"/>
    </row>
    <row r="496" spans="3:4">
      <c r="C496" s="6"/>
      <c r="D496" s="6"/>
    </row>
    <row r="497" spans="3:4">
      <c r="C497" s="6"/>
      <c r="D497" s="6"/>
    </row>
    <row r="498" spans="3:4">
      <c r="C498" s="6"/>
      <c r="D498" s="6"/>
    </row>
    <row r="499" spans="3:4">
      <c r="C499" s="6"/>
      <c r="D499" s="6"/>
    </row>
    <row r="500" spans="3:4">
      <c r="C500" s="6"/>
      <c r="D500" s="6"/>
    </row>
    <row r="501" spans="3:4">
      <c r="C501" s="6"/>
      <c r="D501" s="6"/>
    </row>
    <row r="502" spans="3:4">
      <c r="C502" s="6"/>
      <c r="D502" s="6"/>
    </row>
    <row r="503" spans="3:4">
      <c r="C503" s="6"/>
      <c r="D503" s="6"/>
    </row>
    <row r="504" spans="3:4">
      <c r="C504" s="6"/>
      <c r="D504" s="6"/>
    </row>
    <row r="505" spans="3:4">
      <c r="C505" s="6"/>
      <c r="D505" s="6"/>
    </row>
    <row r="506" spans="3:4">
      <c r="C506" s="6"/>
      <c r="D506" s="6"/>
    </row>
    <row r="507" spans="3:4">
      <c r="C507" s="6"/>
      <c r="D507" s="6"/>
    </row>
    <row r="508" spans="3:4">
      <c r="C508" s="6"/>
      <c r="D508" s="6"/>
    </row>
    <row r="509" spans="3:4">
      <c r="C509" s="6"/>
      <c r="D509" s="6"/>
    </row>
    <row r="510" spans="3:4">
      <c r="C510" s="6"/>
      <c r="D510" s="6"/>
    </row>
    <row r="511" spans="3:4">
      <c r="C511" s="6"/>
      <c r="D511" s="6"/>
    </row>
    <row r="512" spans="3:4">
      <c r="C512" s="6"/>
      <c r="D512" s="6"/>
    </row>
    <row r="513" spans="3:4">
      <c r="C513" s="6"/>
      <c r="D513" s="6"/>
    </row>
    <row r="514" spans="3:4">
      <c r="C514" s="6"/>
      <c r="D514" s="6"/>
    </row>
    <row r="515" spans="3:4">
      <c r="C515" s="6"/>
      <c r="D515" s="6"/>
    </row>
    <row r="516" spans="3:4">
      <c r="C516" s="6"/>
      <c r="D516" s="6"/>
    </row>
    <row r="517" spans="3:4">
      <c r="C517" s="6"/>
      <c r="D517" s="6"/>
    </row>
    <row r="518" spans="3:4">
      <c r="C518" s="6"/>
      <c r="D518" s="6"/>
    </row>
    <row r="519" spans="3:4">
      <c r="C519" s="6"/>
      <c r="D519" s="6"/>
    </row>
    <row r="520" spans="3:4">
      <c r="C520" s="6"/>
      <c r="D520" s="6"/>
    </row>
    <row r="521" spans="3:4">
      <c r="C521" s="6"/>
      <c r="D521" s="6"/>
    </row>
    <row r="522" spans="3:4">
      <c r="C522" s="6"/>
      <c r="D522" s="6"/>
    </row>
    <row r="523" spans="3:4">
      <c r="C523" s="6"/>
      <c r="D523" s="6"/>
    </row>
    <row r="524" spans="3:4">
      <c r="C524" s="6"/>
      <c r="D524" s="6"/>
    </row>
    <row r="525" spans="3:4">
      <c r="C525" s="6"/>
      <c r="D525" s="6"/>
    </row>
    <row r="526" spans="3:4">
      <c r="C526" s="6"/>
      <c r="D526" s="6"/>
    </row>
    <row r="527" spans="3:4">
      <c r="C527" s="6"/>
      <c r="D527" s="6"/>
    </row>
    <row r="528" spans="3:4">
      <c r="C528" s="6"/>
      <c r="D528" s="6"/>
    </row>
    <row r="529" spans="3:4">
      <c r="C529" s="6"/>
      <c r="D529" s="6"/>
    </row>
    <row r="530" spans="3:4">
      <c r="C530" s="6"/>
      <c r="D530" s="6"/>
    </row>
    <row r="531" spans="3:4">
      <c r="C531" s="6"/>
      <c r="D531" s="6"/>
    </row>
    <row r="532" spans="3:4">
      <c r="C532" s="6"/>
      <c r="D532" s="6"/>
    </row>
    <row r="533" spans="3:4">
      <c r="C533" s="6"/>
      <c r="D533" s="6"/>
    </row>
    <row r="534" spans="3:4">
      <c r="C534" s="6"/>
      <c r="D534" s="6"/>
    </row>
    <row r="535" spans="3:4">
      <c r="C535" s="6"/>
      <c r="D535" s="6"/>
    </row>
    <row r="536" spans="3:4">
      <c r="C536" s="6"/>
      <c r="D536" s="6"/>
    </row>
    <row r="537" spans="3:4">
      <c r="C537" s="6"/>
      <c r="D537" s="6"/>
    </row>
    <row r="538" spans="3:4">
      <c r="C538" s="6"/>
      <c r="D538" s="6"/>
    </row>
    <row r="539" spans="3:4">
      <c r="C539" s="6"/>
      <c r="D539" s="6"/>
    </row>
    <row r="540" spans="3:4">
      <c r="C540" s="6"/>
      <c r="D540" s="6"/>
    </row>
    <row r="541" spans="3:4">
      <c r="C541" s="6"/>
      <c r="D541" s="6"/>
    </row>
    <row r="542" spans="3:4">
      <c r="C542" s="6"/>
      <c r="D542" s="6"/>
    </row>
    <row r="543" spans="3:4">
      <c r="C543" s="6"/>
      <c r="D543" s="6"/>
    </row>
    <row r="544" spans="3:4">
      <c r="C544" s="6"/>
      <c r="D544" s="6"/>
    </row>
    <row r="545" spans="3:4">
      <c r="C545" s="6"/>
      <c r="D545" s="6"/>
    </row>
    <row r="546" spans="3:4">
      <c r="C546" s="6"/>
      <c r="D546" s="6"/>
    </row>
    <row r="547" spans="3:4">
      <c r="C547" s="6"/>
      <c r="D547" s="6"/>
    </row>
    <row r="548" spans="3:4">
      <c r="C548" s="6"/>
      <c r="D548" s="6"/>
    </row>
    <row r="549" spans="3:4">
      <c r="C549" s="6"/>
      <c r="D549" s="6"/>
    </row>
    <row r="550" spans="3:4">
      <c r="C550" s="6"/>
      <c r="D550" s="6"/>
    </row>
    <row r="551" spans="3:4">
      <c r="C551" s="6"/>
      <c r="D551" s="6"/>
    </row>
    <row r="552" spans="3:4">
      <c r="C552" s="6"/>
      <c r="D552" s="6"/>
    </row>
    <row r="553" spans="3:4">
      <c r="C553" s="6"/>
      <c r="D553" s="6"/>
    </row>
    <row r="554" spans="3:4">
      <c r="C554" s="6"/>
      <c r="D554" s="6"/>
    </row>
    <row r="555" spans="3:4">
      <c r="C555" s="6"/>
      <c r="D555" s="6"/>
    </row>
    <row r="556" spans="3:4">
      <c r="C556" s="6"/>
      <c r="D556" s="6"/>
    </row>
    <row r="557" spans="3:4">
      <c r="C557" s="6"/>
      <c r="D557" s="6"/>
    </row>
    <row r="558" spans="3:4">
      <c r="C558" s="6"/>
      <c r="D558" s="6"/>
    </row>
    <row r="559" spans="3:4">
      <c r="C559" s="6"/>
      <c r="D559" s="6"/>
    </row>
    <row r="560" spans="3:4">
      <c r="C560" s="6"/>
      <c r="D560" s="6"/>
    </row>
    <row r="561" spans="3:4">
      <c r="C561" s="6"/>
      <c r="D561" s="6"/>
    </row>
    <row r="562" spans="3:4">
      <c r="C562" s="6"/>
      <c r="D562" s="6"/>
    </row>
    <row r="563" spans="3:4">
      <c r="C563" s="6"/>
      <c r="D563" s="6"/>
    </row>
    <row r="564" spans="3:4">
      <c r="C564" s="6"/>
      <c r="D564" s="6"/>
    </row>
    <row r="565" spans="3:4">
      <c r="C565" s="6"/>
      <c r="D565" s="6"/>
    </row>
    <row r="566" spans="3:4">
      <c r="C566" s="6"/>
      <c r="D566" s="6"/>
    </row>
    <row r="567" spans="3:4">
      <c r="C567" s="6"/>
      <c r="D567" s="6"/>
    </row>
    <row r="568" spans="3:4">
      <c r="C568" s="6"/>
      <c r="D568" s="6"/>
    </row>
    <row r="569" spans="3:4">
      <c r="C569" s="6"/>
      <c r="D569" s="6"/>
    </row>
    <row r="570" spans="3:4">
      <c r="C570" s="6"/>
      <c r="D570" s="6"/>
    </row>
    <row r="571" spans="3:4">
      <c r="C571" s="6"/>
      <c r="D571" s="6"/>
    </row>
    <row r="572" spans="3:4">
      <c r="C572" s="6"/>
      <c r="D572" s="6"/>
    </row>
    <row r="573" spans="3:4">
      <c r="C573" s="6"/>
      <c r="D573" s="6"/>
    </row>
    <row r="574" spans="3:4">
      <c r="C574" s="6"/>
      <c r="D574" s="6"/>
    </row>
    <row r="575" spans="3:4">
      <c r="C575" s="6"/>
      <c r="D575" s="6"/>
    </row>
    <row r="576" spans="3:4">
      <c r="C576" s="6"/>
      <c r="D576" s="6"/>
    </row>
    <row r="577" spans="3:4">
      <c r="C577" s="6"/>
      <c r="D577" s="6"/>
    </row>
    <row r="578" spans="3:4">
      <c r="C578" s="6"/>
      <c r="D578" s="6"/>
    </row>
    <row r="579" spans="3:4">
      <c r="C579" s="6"/>
      <c r="D579" s="6"/>
    </row>
    <row r="580" spans="3:4">
      <c r="C580" s="6"/>
      <c r="D580" s="6"/>
    </row>
    <row r="581" spans="3:4">
      <c r="C581" s="6"/>
      <c r="D581" s="6"/>
    </row>
    <row r="582" spans="3:4">
      <c r="C582" s="6"/>
      <c r="D582" s="6"/>
    </row>
    <row r="583" spans="3:4">
      <c r="C583" s="6"/>
      <c r="D583" s="6"/>
    </row>
    <row r="584" spans="3:4">
      <c r="C584" s="6"/>
      <c r="D584" s="6"/>
    </row>
    <row r="585" spans="3:4">
      <c r="C585" s="6"/>
      <c r="D585" s="6"/>
    </row>
    <row r="586" spans="3:4">
      <c r="C586" s="6"/>
      <c r="D586" s="6"/>
    </row>
    <row r="587" spans="3:4">
      <c r="C587" s="6"/>
      <c r="D587" s="6"/>
    </row>
    <row r="588" spans="3:4">
      <c r="C588" s="6"/>
      <c r="D588" s="6"/>
    </row>
    <row r="589" spans="3:4">
      <c r="C589" s="6"/>
      <c r="D589" s="6"/>
    </row>
    <row r="590" spans="3:4">
      <c r="C590" s="6"/>
      <c r="D590" s="6"/>
    </row>
    <row r="591" spans="3:4">
      <c r="C591" s="6"/>
      <c r="D591" s="6"/>
    </row>
    <row r="592" spans="3:4">
      <c r="C592" s="6"/>
      <c r="D592" s="6"/>
    </row>
    <row r="593" spans="3:4">
      <c r="C593" s="6"/>
      <c r="D593" s="6"/>
    </row>
    <row r="594" spans="3:4">
      <c r="C594" s="6"/>
      <c r="D594" s="6"/>
    </row>
    <row r="595" spans="3:4">
      <c r="C595" s="6"/>
      <c r="D595" s="6"/>
    </row>
    <row r="596" spans="3:4">
      <c r="C596" s="6"/>
      <c r="D596" s="6"/>
    </row>
    <row r="597" spans="3:4">
      <c r="C597" s="6"/>
      <c r="D597" s="6"/>
    </row>
    <row r="598" spans="3:4">
      <c r="C598" s="6"/>
      <c r="D598" s="6"/>
    </row>
    <row r="599" spans="3:4">
      <c r="C599" s="6"/>
      <c r="D599" s="6"/>
    </row>
    <row r="600" spans="3:4">
      <c r="C600" s="6"/>
      <c r="D600" s="6"/>
    </row>
    <row r="601" spans="3:4">
      <c r="C601" s="6"/>
      <c r="D601" s="6"/>
    </row>
    <row r="602" spans="3:4">
      <c r="C602" s="6"/>
      <c r="D602" s="6"/>
    </row>
    <row r="603" spans="3:4">
      <c r="C603" s="6"/>
      <c r="D603" s="6"/>
    </row>
    <row r="604" spans="3:4">
      <c r="C604" s="6"/>
      <c r="D604" s="6"/>
    </row>
    <row r="605" spans="3:4">
      <c r="C605" s="6"/>
      <c r="D605" s="6"/>
    </row>
    <row r="606" spans="3:4">
      <c r="C606" s="6"/>
      <c r="D606" s="6"/>
    </row>
    <row r="607" spans="3:4">
      <c r="C607" s="6"/>
      <c r="D607" s="6"/>
    </row>
    <row r="608" spans="3:4">
      <c r="C608" s="6"/>
      <c r="D608" s="6"/>
    </row>
    <row r="609" spans="3:4">
      <c r="C609" s="6"/>
      <c r="D609" s="6"/>
    </row>
    <row r="610" spans="3:4">
      <c r="C610" s="6"/>
      <c r="D610" s="6"/>
    </row>
    <row r="611" spans="3:4">
      <c r="C611" s="6"/>
      <c r="D611" s="6"/>
    </row>
    <row r="612" spans="3:4">
      <c r="C612" s="6"/>
      <c r="D612" s="6"/>
    </row>
    <row r="613" spans="3:4">
      <c r="C613" s="6"/>
      <c r="D613" s="6"/>
    </row>
    <row r="614" spans="3:4">
      <c r="C614" s="6"/>
      <c r="D614" s="6"/>
    </row>
    <row r="615" spans="3:4">
      <c r="C615" s="6"/>
      <c r="D615" s="6"/>
    </row>
    <row r="616" spans="3:4">
      <c r="C616" s="6"/>
      <c r="D616" s="6"/>
    </row>
    <row r="617" spans="3:4">
      <c r="C617" s="6"/>
      <c r="D617" s="6"/>
    </row>
    <row r="618" spans="3:4">
      <c r="C618" s="6"/>
      <c r="D618" s="6"/>
    </row>
    <row r="619" spans="3:4">
      <c r="C619" s="6"/>
      <c r="D619" s="6"/>
    </row>
    <row r="620" spans="3:4">
      <c r="C620" s="6"/>
      <c r="D620" s="6"/>
    </row>
    <row r="621" spans="3:4">
      <c r="C621" s="6"/>
      <c r="D621" s="6"/>
    </row>
    <row r="622" spans="3:4">
      <c r="C622" s="6"/>
      <c r="D622" s="6"/>
    </row>
    <row r="623" spans="3:4">
      <c r="C623" s="6"/>
      <c r="D623" s="6"/>
    </row>
    <row r="624" spans="3:4">
      <c r="C624" s="6"/>
      <c r="D624" s="6"/>
    </row>
    <row r="625" spans="3:4">
      <c r="C625" s="6"/>
      <c r="D625" s="6"/>
    </row>
    <row r="626" spans="3:4">
      <c r="C626" s="6"/>
      <c r="D626" s="6"/>
    </row>
    <row r="627" spans="3:4">
      <c r="C627" s="6"/>
      <c r="D627" s="6"/>
    </row>
    <row r="628" spans="3:4">
      <c r="C628" s="6"/>
      <c r="D628" s="6"/>
    </row>
    <row r="629" spans="3:4">
      <c r="C629" s="6"/>
      <c r="D629" s="6"/>
    </row>
    <row r="630" spans="3:4">
      <c r="C630" s="6"/>
      <c r="D630" s="6"/>
    </row>
    <row r="631" spans="3:4">
      <c r="C631" s="6"/>
      <c r="D631" s="6"/>
    </row>
    <row r="632" spans="3:4">
      <c r="C632" s="6"/>
      <c r="D632" s="6"/>
    </row>
    <row r="633" spans="3:4">
      <c r="C633" s="6"/>
      <c r="D633" s="6"/>
    </row>
    <row r="634" spans="3:4">
      <c r="C634" s="6"/>
      <c r="D634" s="6"/>
    </row>
    <row r="635" spans="3:4">
      <c r="C635" s="6"/>
      <c r="D635" s="6"/>
    </row>
    <row r="636" spans="3:4">
      <c r="C636" s="6"/>
      <c r="D636" s="6"/>
    </row>
    <row r="637" spans="3:4">
      <c r="C637" s="6"/>
      <c r="D637" s="6"/>
    </row>
    <row r="638" spans="3:4">
      <c r="C638" s="6"/>
      <c r="D638" s="6"/>
    </row>
    <row r="639" spans="3:4">
      <c r="C639" s="6"/>
      <c r="D639" s="6"/>
    </row>
    <row r="640" spans="3:4">
      <c r="C640" s="6"/>
      <c r="D640" s="6"/>
    </row>
    <row r="641" spans="3:4">
      <c r="C641" s="6"/>
      <c r="D641" s="6"/>
    </row>
    <row r="642" spans="3:4">
      <c r="C642" s="6"/>
      <c r="D642" s="6"/>
    </row>
    <row r="643" spans="3:4">
      <c r="C643" s="6"/>
      <c r="D643" s="6"/>
    </row>
    <row r="644" spans="3:4">
      <c r="C644" s="6"/>
      <c r="D644" s="6"/>
    </row>
    <row r="645" spans="3:4">
      <c r="C645" s="6"/>
      <c r="D645" s="6"/>
    </row>
    <row r="646" spans="3:4">
      <c r="C646" s="6"/>
      <c r="D646" s="6"/>
    </row>
    <row r="647" spans="3:4">
      <c r="C647" s="6"/>
      <c r="D647" s="6"/>
    </row>
    <row r="648" spans="3:4">
      <c r="C648" s="6"/>
      <c r="D648" s="6"/>
    </row>
    <row r="649" spans="3:4">
      <c r="C649" s="6"/>
      <c r="D649" s="6"/>
    </row>
    <row r="650" spans="3:4">
      <c r="C650" s="6"/>
      <c r="D650" s="6"/>
    </row>
    <row r="651" spans="3:4">
      <c r="C651" s="6"/>
      <c r="D651" s="6"/>
    </row>
    <row r="652" spans="3:4">
      <c r="C652" s="6"/>
      <c r="D652" s="6"/>
    </row>
    <row r="653" spans="3:4">
      <c r="C653" s="6"/>
      <c r="D653" s="6"/>
    </row>
    <row r="654" spans="3:4">
      <c r="C654" s="6"/>
      <c r="D654" s="6"/>
    </row>
    <row r="655" spans="3:4">
      <c r="C655" s="6"/>
      <c r="D655" s="6"/>
    </row>
    <row r="656" spans="3:4">
      <c r="C656" s="6"/>
      <c r="D656" s="6"/>
    </row>
    <row r="657" spans="3:4">
      <c r="C657" s="6"/>
      <c r="D657" s="6"/>
    </row>
    <row r="658" spans="3:4">
      <c r="C658" s="6"/>
      <c r="D658" s="6"/>
    </row>
    <row r="659" spans="3:4">
      <c r="C659" s="6"/>
      <c r="D659" s="6"/>
    </row>
    <row r="660" spans="3:4">
      <c r="C660" s="6"/>
      <c r="D660" s="6"/>
    </row>
    <row r="661" spans="3:4">
      <c r="C661" s="6"/>
      <c r="D661" s="6"/>
    </row>
    <row r="662" spans="3:4">
      <c r="C662" s="6"/>
      <c r="D662" s="6"/>
    </row>
    <row r="663" spans="3:4">
      <c r="C663" s="6"/>
      <c r="D663" s="6"/>
    </row>
    <row r="664" spans="3:4">
      <c r="C664" s="6"/>
      <c r="D664" s="6"/>
    </row>
    <row r="665" spans="3:4">
      <c r="C665" s="6"/>
      <c r="D665" s="6"/>
    </row>
    <row r="666" spans="3:4">
      <c r="C666" s="6"/>
      <c r="D666" s="6"/>
    </row>
    <row r="667" spans="3:4">
      <c r="C667" s="6"/>
      <c r="D667" s="6"/>
    </row>
    <row r="668" spans="3:4">
      <c r="C668" s="6"/>
      <c r="D668" s="6"/>
    </row>
    <row r="669" spans="3:4">
      <c r="C669" s="6"/>
      <c r="D669" s="6"/>
    </row>
    <row r="670" spans="3:4">
      <c r="C670" s="6"/>
      <c r="D670" s="6"/>
    </row>
    <row r="671" spans="3:4">
      <c r="C671" s="6"/>
      <c r="D671" s="6"/>
    </row>
    <row r="672" spans="3:4">
      <c r="C672" s="6"/>
      <c r="D672" s="6"/>
    </row>
    <row r="673" spans="3:4">
      <c r="C673" s="6"/>
      <c r="D673" s="6"/>
    </row>
    <row r="674" spans="3:4">
      <c r="C674" s="6"/>
      <c r="D674" s="6"/>
    </row>
    <row r="675" spans="3:4">
      <c r="C675" s="6"/>
      <c r="D675" s="6"/>
    </row>
    <row r="676" spans="3:4">
      <c r="C676" s="6"/>
      <c r="D676" s="6"/>
    </row>
    <row r="677" spans="3:4">
      <c r="C677" s="6"/>
      <c r="D677" s="6"/>
    </row>
    <row r="678" spans="3:4">
      <c r="C678" s="6"/>
      <c r="D678" s="6"/>
    </row>
    <row r="679" spans="3:4">
      <c r="C679" s="6"/>
      <c r="D679" s="6"/>
    </row>
    <row r="680" spans="3:4">
      <c r="C680" s="6"/>
      <c r="D680" s="6"/>
    </row>
    <row r="681" spans="3:4">
      <c r="C681" s="6"/>
      <c r="D681" s="6"/>
    </row>
    <row r="682" spans="3:4">
      <c r="C682" s="6"/>
      <c r="D682" s="6"/>
    </row>
    <row r="683" spans="3:4">
      <c r="C683" s="6"/>
      <c r="D683" s="6"/>
    </row>
    <row r="684" spans="3:4">
      <c r="C684" s="6"/>
      <c r="D684" s="6"/>
    </row>
    <row r="685" spans="3:4">
      <c r="C685" s="6"/>
      <c r="D685" s="6"/>
    </row>
    <row r="686" spans="3:4">
      <c r="C686" s="6"/>
      <c r="D686" s="6"/>
    </row>
    <row r="687" spans="3:4">
      <c r="C687" s="6"/>
      <c r="D687" s="6"/>
    </row>
    <row r="688" spans="3:4">
      <c r="C688" s="6"/>
      <c r="D688" s="6"/>
    </row>
    <row r="689" spans="3:4">
      <c r="C689" s="6"/>
      <c r="D689" s="6"/>
    </row>
    <row r="690" spans="3:4">
      <c r="C690" s="6"/>
      <c r="D690" s="6"/>
    </row>
    <row r="691" spans="3:4">
      <c r="C691" s="6"/>
      <c r="D691" s="6"/>
    </row>
    <row r="692" spans="3:4">
      <c r="C692" s="6"/>
      <c r="D692" s="6"/>
    </row>
    <row r="693" spans="3:4">
      <c r="C693" s="6"/>
      <c r="D693" s="6"/>
    </row>
    <row r="694" spans="3:4">
      <c r="C694" s="6"/>
      <c r="D694" s="6"/>
    </row>
    <row r="695" spans="3:4">
      <c r="C695" s="6"/>
      <c r="D695" s="6"/>
    </row>
    <row r="696" spans="3:4">
      <c r="C696" s="6"/>
      <c r="D696" s="6"/>
    </row>
    <row r="697" spans="3:4">
      <c r="C697" s="6"/>
      <c r="D697" s="6"/>
    </row>
    <row r="698" spans="3:4">
      <c r="C698" s="6"/>
      <c r="D698" s="6"/>
    </row>
    <row r="699" spans="3:4">
      <c r="C699" s="6"/>
      <c r="D699" s="6"/>
    </row>
    <row r="700" spans="3:4">
      <c r="C700" s="6"/>
      <c r="D700" s="6"/>
    </row>
    <row r="701" spans="3:4">
      <c r="C701" s="6"/>
      <c r="D701" s="6"/>
    </row>
    <row r="702" spans="3:4">
      <c r="C702" s="6"/>
      <c r="D702" s="6"/>
    </row>
    <row r="703" spans="3:4">
      <c r="C703" s="6"/>
      <c r="D703" s="6"/>
    </row>
    <row r="704" spans="3:4">
      <c r="C704" s="6"/>
      <c r="D704" s="6"/>
    </row>
    <row r="705" spans="3:4">
      <c r="C705" s="6"/>
      <c r="D705" s="6"/>
    </row>
    <row r="706" spans="3:4">
      <c r="C706" s="6"/>
      <c r="D706" s="6"/>
    </row>
    <row r="707" spans="3:4">
      <c r="C707" s="6"/>
      <c r="D707" s="6"/>
    </row>
    <row r="708" spans="3:4">
      <c r="C708" s="6"/>
      <c r="D708" s="6"/>
    </row>
    <row r="709" spans="3:4">
      <c r="C709" s="6"/>
      <c r="D709" s="6"/>
    </row>
    <row r="710" spans="3:4">
      <c r="C710" s="6"/>
      <c r="D710" s="6"/>
    </row>
    <row r="711" spans="3:4">
      <c r="C711" s="6"/>
      <c r="D711" s="6"/>
    </row>
    <row r="712" spans="3:4">
      <c r="C712" s="6"/>
      <c r="D712" s="6"/>
    </row>
    <row r="713" spans="3:4">
      <c r="C713" s="6"/>
      <c r="D713" s="6"/>
    </row>
    <row r="714" spans="3:4">
      <c r="C714" s="6"/>
      <c r="D714" s="6"/>
    </row>
    <row r="715" spans="3:4">
      <c r="C715" s="6"/>
      <c r="D715" s="6"/>
    </row>
    <row r="716" spans="3:4">
      <c r="C716" s="6"/>
      <c r="D716" s="6"/>
    </row>
    <row r="717" spans="3:4">
      <c r="C717" s="6"/>
      <c r="D717" s="6"/>
    </row>
    <row r="718" spans="3:4">
      <c r="C718" s="6"/>
      <c r="D718" s="6"/>
    </row>
    <row r="719" spans="3:4">
      <c r="C719" s="6"/>
      <c r="D719" s="6"/>
    </row>
    <row r="720" spans="3:4">
      <c r="C720" s="6"/>
      <c r="D720" s="6"/>
    </row>
    <row r="721" spans="3:4">
      <c r="C721" s="6"/>
      <c r="D721" s="6"/>
    </row>
    <row r="722" spans="3:4">
      <c r="C722" s="6"/>
      <c r="D722" s="6"/>
    </row>
    <row r="723" spans="3:4">
      <c r="C723" s="6"/>
      <c r="D723" s="6"/>
    </row>
    <row r="724" spans="3:4">
      <c r="C724" s="6"/>
      <c r="D724" s="6"/>
    </row>
    <row r="725" spans="3:4">
      <c r="C725" s="6"/>
      <c r="D725" s="6"/>
    </row>
    <row r="726" spans="3:4">
      <c r="C726" s="6"/>
      <c r="D726" s="6"/>
    </row>
    <row r="727" spans="3:4">
      <c r="C727" s="6"/>
      <c r="D727" s="6"/>
    </row>
    <row r="728" spans="3:4">
      <c r="C728" s="6"/>
      <c r="D728" s="6"/>
    </row>
    <row r="729" spans="3:4">
      <c r="C729" s="6"/>
      <c r="D729" s="6"/>
    </row>
    <row r="730" spans="3:4">
      <c r="C730" s="6"/>
      <c r="D730" s="6"/>
    </row>
    <row r="731" spans="3:4">
      <c r="C731" s="6"/>
      <c r="D731" s="6"/>
    </row>
    <row r="732" spans="3:4">
      <c r="C732" s="6"/>
      <c r="D732" s="6"/>
    </row>
    <row r="733" spans="3:4">
      <c r="C733" s="6"/>
      <c r="D733" s="6"/>
    </row>
    <row r="734" spans="3:4">
      <c r="C734" s="6"/>
      <c r="D734" s="6"/>
    </row>
    <row r="735" spans="3:4">
      <c r="C735" s="6"/>
      <c r="D735" s="6"/>
    </row>
    <row r="736" spans="3:4">
      <c r="C736" s="6"/>
      <c r="D736" s="6"/>
    </row>
    <row r="737" spans="3:4">
      <c r="C737" s="6"/>
      <c r="D737" s="6"/>
    </row>
    <row r="738" spans="3:4">
      <c r="C738" s="6"/>
      <c r="D738" s="6"/>
    </row>
    <row r="739" spans="3:4">
      <c r="C739" s="6"/>
      <c r="D739" s="6"/>
    </row>
    <row r="740" spans="3:4">
      <c r="C740" s="6"/>
      <c r="D740" s="6"/>
    </row>
    <row r="741" spans="3:4">
      <c r="C741" s="6"/>
      <c r="D741" s="6"/>
    </row>
    <row r="742" spans="3:4">
      <c r="C742" s="6"/>
      <c r="D742" s="6"/>
    </row>
    <row r="743" spans="3:4">
      <c r="C743" s="6"/>
      <c r="D743" s="6"/>
    </row>
    <row r="744" spans="3:4">
      <c r="C744" s="6"/>
      <c r="D744" s="6"/>
    </row>
    <row r="745" spans="3:4">
      <c r="C745" s="6"/>
      <c r="D745" s="6"/>
    </row>
    <row r="746" spans="3:4">
      <c r="C746" s="6"/>
      <c r="D746" s="6"/>
    </row>
    <row r="747" spans="3:4">
      <c r="C747" s="6"/>
      <c r="D747" s="6"/>
    </row>
    <row r="748" spans="3:4">
      <c r="C748" s="6"/>
      <c r="D748" s="6"/>
    </row>
    <row r="749" spans="3:4">
      <c r="C749" s="6"/>
      <c r="D749" s="6"/>
    </row>
    <row r="750" spans="3:4">
      <c r="C750" s="6"/>
      <c r="D750" s="6"/>
    </row>
    <row r="751" spans="3:4">
      <c r="C751" s="6"/>
      <c r="D751" s="6"/>
    </row>
    <row r="752" spans="3:4">
      <c r="C752" s="6"/>
      <c r="D752" s="6"/>
    </row>
    <row r="753" spans="3:4">
      <c r="C753" s="6"/>
      <c r="D753" s="6"/>
    </row>
    <row r="754" spans="3:4">
      <c r="C754" s="6"/>
      <c r="D754" s="6"/>
    </row>
    <row r="755" spans="3:4">
      <c r="C755" s="6"/>
      <c r="D755" s="6"/>
    </row>
    <row r="756" spans="3:4">
      <c r="C756" s="6"/>
      <c r="D756" s="6"/>
    </row>
    <row r="757" spans="3:4">
      <c r="C757" s="6"/>
      <c r="D757" s="6"/>
    </row>
    <row r="758" spans="3:4">
      <c r="C758" s="6"/>
      <c r="D758" s="6"/>
    </row>
    <row r="759" spans="3:4">
      <c r="C759" s="6"/>
      <c r="D759" s="6"/>
    </row>
    <row r="760" spans="3:4">
      <c r="C760" s="6"/>
      <c r="D760" s="6"/>
    </row>
    <row r="761" spans="3:4">
      <c r="C761" s="6"/>
      <c r="D761" s="6"/>
    </row>
    <row r="762" spans="3:4">
      <c r="C762" s="6"/>
      <c r="D762" s="6"/>
    </row>
    <row r="763" spans="3:4">
      <c r="C763" s="6"/>
      <c r="D763" s="6"/>
    </row>
    <row r="764" spans="3:4">
      <c r="C764" s="6"/>
      <c r="D764" s="6"/>
    </row>
    <row r="765" spans="3:4">
      <c r="C765" s="6"/>
      <c r="D765" s="6"/>
    </row>
    <row r="766" spans="3:4">
      <c r="C766" s="6"/>
      <c r="D766" s="6"/>
    </row>
    <row r="767" spans="3:4">
      <c r="C767" s="6"/>
      <c r="D767" s="6"/>
    </row>
    <row r="768" spans="3:4">
      <c r="C768" s="6"/>
      <c r="D768" s="6"/>
    </row>
    <row r="769" spans="3:4">
      <c r="C769" s="6"/>
      <c r="D769" s="6"/>
    </row>
    <row r="770" spans="3:4">
      <c r="C770" s="6"/>
      <c r="D770" s="6"/>
    </row>
    <row r="771" spans="3:4">
      <c r="C771" s="6"/>
      <c r="D771" s="6"/>
    </row>
    <row r="772" spans="3:4">
      <c r="C772" s="6"/>
      <c r="D772" s="6"/>
    </row>
    <row r="773" spans="3:4">
      <c r="C773" s="6"/>
      <c r="D773" s="6"/>
    </row>
    <row r="774" spans="3:4">
      <c r="C774" s="6"/>
      <c r="D774" s="6"/>
    </row>
    <row r="775" spans="3:4">
      <c r="C775" s="6"/>
      <c r="D775" s="6"/>
    </row>
    <row r="776" spans="3:4">
      <c r="C776" s="6"/>
      <c r="D776" s="6"/>
    </row>
    <row r="777" spans="3:4">
      <c r="C777" s="6"/>
      <c r="D777" s="6"/>
    </row>
    <row r="778" spans="3:4">
      <c r="C778" s="6"/>
      <c r="D778" s="6"/>
    </row>
    <row r="779" spans="3:4">
      <c r="C779" s="6"/>
      <c r="D779" s="6"/>
    </row>
    <row r="780" spans="3:4">
      <c r="C780" s="6"/>
      <c r="D780" s="6"/>
    </row>
    <row r="781" spans="3:4">
      <c r="C781" s="6"/>
      <c r="D781" s="6"/>
    </row>
    <row r="782" spans="3:4">
      <c r="C782" s="6"/>
      <c r="D782" s="6"/>
    </row>
    <row r="783" spans="3:4">
      <c r="C783" s="6"/>
      <c r="D783" s="6"/>
    </row>
    <row r="784" spans="3:4">
      <c r="C784" s="6"/>
      <c r="D784" s="6"/>
    </row>
    <row r="785" spans="3:4">
      <c r="C785" s="6"/>
      <c r="D785" s="6"/>
    </row>
    <row r="786" spans="3:4">
      <c r="C786" s="6"/>
      <c r="D786" s="6"/>
    </row>
    <row r="787" spans="3:4">
      <c r="C787" s="6"/>
      <c r="D787" s="6"/>
    </row>
    <row r="788" spans="3:4">
      <c r="C788" s="6"/>
      <c r="D788" s="6"/>
    </row>
    <row r="789" spans="3:4">
      <c r="C789" s="6"/>
      <c r="D789" s="6"/>
    </row>
    <row r="790" spans="3:4">
      <c r="C790" s="6"/>
      <c r="D790" s="6"/>
    </row>
    <row r="791" spans="3:4">
      <c r="C791" s="6"/>
      <c r="D791" s="6"/>
    </row>
    <row r="792" spans="3:4">
      <c r="C792" s="6"/>
      <c r="D792" s="6"/>
    </row>
    <row r="793" spans="3:4">
      <c r="C793" s="6"/>
      <c r="D793" s="6"/>
    </row>
    <row r="794" spans="3:4">
      <c r="C794" s="6"/>
      <c r="D794" s="6"/>
    </row>
    <row r="795" spans="3:4">
      <c r="C795" s="6"/>
      <c r="D795" s="6"/>
    </row>
    <row r="796" spans="3:4">
      <c r="C796" s="6"/>
      <c r="D796" s="6"/>
    </row>
    <row r="797" spans="3:4">
      <c r="C797" s="6"/>
      <c r="D797" s="6"/>
    </row>
    <row r="798" spans="3:4">
      <c r="C798" s="6"/>
      <c r="D798" s="6"/>
    </row>
    <row r="799" spans="3:4">
      <c r="C799" s="6"/>
      <c r="D799" s="6"/>
    </row>
    <row r="800" spans="3:4">
      <c r="C800" s="6"/>
      <c r="D800" s="6"/>
    </row>
    <row r="801" spans="3:4">
      <c r="C801" s="6"/>
      <c r="D801" s="6"/>
    </row>
    <row r="802" spans="3:4">
      <c r="C802" s="6"/>
      <c r="D802" s="6"/>
    </row>
    <row r="803" spans="3:4">
      <c r="C803" s="6"/>
      <c r="D803" s="6"/>
    </row>
    <row r="804" spans="3:4">
      <c r="C804" s="6"/>
      <c r="D804" s="6"/>
    </row>
    <row r="805" spans="3:4">
      <c r="C805" s="6"/>
      <c r="D805" s="6"/>
    </row>
    <row r="806" spans="3:4">
      <c r="C806" s="6"/>
      <c r="D806" s="6"/>
    </row>
    <row r="807" spans="3:4">
      <c r="C807" s="6"/>
      <c r="D807" s="6"/>
    </row>
    <row r="808" spans="3:4">
      <c r="C808" s="6"/>
      <c r="D808" s="6"/>
    </row>
    <row r="809" spans="3:4">
      <c r="C809" s="6"/>
      <c r="D809" s="6"/>
    </row>
    <row r="810" spans="3:4">
      <c r="C810" s="6"/>
      <c r="D810" s="6"/>
    </row>
    <row r="811" spans="3:4">
      <c r="C811" s="6"/>
      <c r="D811" s="6"/>
    </row>
    <row r="812" spans="3:4">
      <c r="C812" s="6"/>
      <c r="D812" s="6"/>
    </row>
    <row r="813" spans="3:4">
      <c r="C813" s="6"/>
      <c r="D813" s="6"/>
    </row>
    <row r="814" spans="3:4">
      <c r="C814" s="6"/>
      <c r="D814" s="6"/>
    </row>
    <row r="815" spans="3:4">
      <c r="C815" s="6"/>
      <c r="D815" s="6"/>
    </row>
    <row r="816" spans="3:4">
      <c r="C816" s="6"/>
      <c r="D816" s="6"/>
    </row>
    <row r="817" spans="3:4">
      <c r="C817" s="6"/>
      <c r="D817" s="6"/>
    </row>
    <row r="818" spans="3:4">
      <c r="C818" s="6"/>
      <c r="D818" s="6"/>
    </row>
    <row r="819" spans="3:4">
      <c r="C819" s="6"/>
      <c r="D819" s="6"/>
    </row>
    <row r="820" spans="3:4">
      <c r="C820" s="6"/>
      <c r="D820" s="6"/>
    </row>
    <row r="821" spans="3:4">
      <c r="C821" s="6"/>
      <c r="D821" s="6"/>
    </row>
    <row r="822" spans="3:4">
      <c r="C822" s="6"/>
      <c r="D822" s="6"/>
    </row>
    <row r="823" spans="3:4">
      <c r="C823" s="6"/>
      <c r="D823" s="6"/>
    </row>
    <row r="824" spans="3:4">
      <c r="C824" s="6"/>
      <c r="D824" s="6"/>
    </row>
    <row r="825" spans="3:4">
      <c r="C825" s="6"/>
      <c r="D825" s="6"/>
    </row>
    <row r="826" spans="3:4">
      <c r="C826" s="6"/>
      <c r="D826" s="6"/>
    </row>
    <row r="827" spans="3:4">
      <c r="C827" s="6"/>
      <c r="D827" s="6"/>
    </row>
    <row r="828" spans="3:4">
      <c r="C828" s="6"/>
      <c r="D828" s="6"/>
    </row>
    <row r="829" spans="3:4">
      <c r="C829" s="6"/>
      <c r="D829" s="6"/>
    </row>
    <row r="830" spans="3:4">
      <c r="C830" s="6"/>
      <c r="D830" s="6"/>
    </row>
    <row r="831" spans="3:4">
      <c r="C831" s="6"/>
      <c r="D831" s="6"/>
    </row>
    <row r="832" spans="3:4">
      <c r="C832" s="6"/>
      <c r="D832" s="6"/>
    </row>
    <row r="833" spans="3:4">
      <c r="C833" s="6"/>
      <c r="D833" s="6"/>
    </row>
    <row r="834" spans="3:4">
      <c r="C834" s="6"/>
      <c r="D834" s="6"/>
    </row>
    <row r="835" spans="3:4">
      <c r="C835" s="6"/>
      <c r="D835" s="6"/>
    </row>
    <row r="836" spans="3:4">
      <c r="C836" s="6"/>
      <c r="D836" s="6"/>
    </row>
    <row r="837" spans="3:4">
      <c r="C837" s="6"/>
      <c r="D837" s="6"/>
    </row>
    <row r="838" spans="3:4">
      <c r="C838" s="6"/>
      <c r="D838" s="6"/>
    </row>
    <row r="839" spans="3:4">
      <c r="C839" s="6"/>
      <c r="D839" s="6"/>
    </row>
    <row r="840" spans="3:4">
      <c r="C840" s="6"/>
      <c r="D840" s="6"/>
    </row>
    <row r="841" spans="3:4">
      <c r="C841" s="6"/>
      <c r="D841" s="6"/>
    </row>
    <row r="842" spans="3:4">
      <c r="C842" s="6"/>
      <c r="D842" s="6"/>
    </row>
    <row r="843" spans="3:4">
      <c r="C843" s="6"/>
      <c r="D843" s="6"/>
    </row>
    <row r="844" spans="3:4">
      <c r="C844" s="6"/>
      <c r="D844" s="6"/>
    </row>
    <row r="845" spans="3:4">
      <c r="C845" s="6"/>
      <c r="D845" s="6"/>
    </row>
    <row r="846" spans="3:4">
      <c r="C846" s="6"/>
      <c r="D846" s="6"/>
    </row>
    <row r="847" spans="3:4">
      <c r="C847" s="6"/>
      <c r="D847" s="6"/>
    </row>
    <row r="848" spans="3:4">
      <c r="C848" s="6"/>
      <c r="D848" s="6"/>
    </row>
    <row r="849" spans="3:4">
      <c r="C849" s="6"/>
      <c r="D849" s="6"/>
    </row>
    <row r="850" spans="3:4">
      <c r="C850" s="6"/>
      <c r="D850" s="6"/>
    </row>
    <row r="851" spans="3:4">
      <c r="C851" s="6"/>
      <c r="D851" s="6"/>
    </row>
    <row r="852" spans="3:4">
      <c r="C852" s="6"/>
      <c r="D852" s="6"/>
    </row>
    <row r="853" spans="3:4">
      <c r="C853" s="6"/>
      <c r="D853" s="6"/>
    </row>
    <row r="854" spans="3:4">
      <c r="C854" s="6"/>
      <c r="D854" s="6"/>
    </row>
    <row r="855" spans="3:4">
      <c r="C855" s="6"/>
      <c r="D855" s="6"/>
    </row>
    <row r="856" spans="3:4">
      <c r="C856" s="6"/>
      <c r="D856" s="6"/>
    </row>
    <row r="857" spans="3:4">
      <c r="C857" s="6"/>
      <c r="D857" s="6"/>
    </row>
    <row r="858" spans="3:4">
      <c r="C858" s="6"/>
      <c r="D858" s="6"/>
    </row>
    <row r="859" spans="3:4">
      <c r="C859" s="6"/>
      <c r="D859" s="6"/>
    </row>
    <row r="860" spans="3:4">
      <c r="C860" s="6"/>
      <c r="D860" s="6"/>
    </row>
    <row r="861" spans="3:4">
      <c r="C861" s="6"/>
      <c r="D861" s="6"/>
    </row>
    <row r="862" spans="3:4">
      <c r="C862" s="6"/>
      <c r="D862" s="6"/>
    </row>
    <row r="863" spans="3:4">
      <c r="C863" s="6"/>
      <c r="D863" s="6"/>
    </row>
    <row r="864" spans="3:4">
      <c r="C864" s="6"/>
      <c r="D864" s="6"/>
    </row>
    <row r="865" spans="3:4">
      <c r="C865" s="6"/>
      <c r="D865" s="6"/>
    </row>
    <row r="866" spans="3:4">
      <c r="C866" s="6"/>
      <c r="D866" s="6"/>
    </row>
    <row r="867" spans="3:4">
      <c r="C867" s="6"/>
      <c r="D867" s="6"/>
    </row>
    <row r="868" spans="3:4">
      <c r="C868" s="6"/>
      <c r="D868" s="6"/>
    </row>
    <row r="869" spans="3:4">
      <c r="C869" s="6"/>
      <c r="D869" s="6"/>
    </row>
    <row r="870" spans="3:4">
      <c r="C870" s="6"/>
      <c r="D870" s="6"/>
    </row>
    <row r="871" spans="3:4">
      <c r="C871" s="6"/>
      <c r="D871" s="6"/>
    </row>
    <row r="872" spans="3:4">
      <c r="C872" s="6"/>
      <c r="D872" s="6"/>
    </row>
    <row r="873" spans="3:4">
      <c r="C873" s="6"/>
      <c r="D873" s="6"/>
    </row>
    <row r="874" spans="3:4">
      <c r="C874" s="6"/>
      <c r="D874" s="6"/>
    </row>
    <row r="875" spans="3:4">
      <c r="C875" s="6"/>
      <c r="D875" s="6"/>
    </row>
    <row r="876" spans="3:4">
      <c r="C876" s="6"/>
      <c r="D876" s="6"/>
    </row>
    <row r="877" spans="3:4">
      <c r="C877" s="6"/>
      <c r="D877" s="6"/>
    </row>
    <row r="878" spans="3:4">
      <c r="C878" s="6"/>
      <c r="D878" s="6"/>
    </row>
    <row r="879" spans="3:4">
      <c r="C879" s="6"/>
      <c r="D879" s="6"/>
    </row>
    <row r="880" spans="3:4">
      <c r="C880" s="6"/>
      <c r="D880" s="6"/>
    </row>
    <row r="881" spans="3:4">
      <c r="C881" s="6"/>
      <c r="D881" s="6"/>
    </row>
    <row r="882" spans="3:4">
      <c r="C882" s="6"/>
      <c r="D882" s="6"/>
    </row>
    <row r="883" spans="3:4">
      <c r="C883" s="6"/>
      <c r="D883" s="6"/>
    </row>
    <row r="884" spans="3:4">
      <c r="C884" s="6"/>
      <c r="D884" s="6"/>
    </row>
    <row r="885" spans="3:4">
      <c r="C885" s="6"/>
      <c r="D885" s="6"/>
    </row>
    <row r="886" spans="3:4">
      <c r="C886" s="6"/>
      <c r="D886" s="6"/>
    </row>
    <row r="887" spans="3:4">
      <c r="C887" s="6"/>
      <c r="D887" s="6"/>
    </row>
    <row r="888" spans="3:4">
      <c r="C888" s="6"/>
      <c r="D888" s="6"/>
    </row>
    <row r="889" spans="3:4">
      <c r="C889" s="6"/>
      <c r="D889" s="6"/>
    </row>
    <row r="890" spans="3:4">
      <c r="C890" s="6"/>
      <c r="D890" s="6"/>
    </row>
    <row r="891" spans="3:4">
      <c r="C891" s="6"/>
      <c r="D891" s="6"/>
    </row>
    <row r="892" spans="3:4">
      <c r="C892" s="6"/>
      <c r="D892" s="6"/>
    </row>
    <row r="893" spans="3:4">
      <c r="C893" s="6"/>
      <c r="D893" s="6"/>
    </row>
    <row r="894" spans="3:4">
      <c r="C894" s="6"/>
      <c r="D894" s="6"/>
    </row>
    <row r="895" spans="3:4">
      <c r="C895" s="6"/>
      <c r="D895" s="6"/>
    </row>
    <row r="896" spans="3:4">
      <c r="C896" s="6"/>
      <c r="D896" s="6"/>
    </row>
    <row r="897" spans="3:4">
      <c r="C897" s="6"/>
      <c r="D897" s="6"/>
    </row>
    <row r="898" spans="3:4">
      <c r="C898" s="6"/>
      <c r="D898" s="6"/>
    </row>
    <row r="899" spans="3:4">
      <c r="C899" s="6"/>
      <c r="D899" s="6"/>
    </row>
    <row r="900" spans="3:4">
      <c r="C900" s="6"/>
      <c r="D900" s="6"/>
    </row>
    <row r="901" spans="3:4">
      <c r="C901" s="6"/>
      <c r="D901" s="6"/>
    </row>
    <row r="902" spans="3:4">
      <c r="C902" s="6"/>
      <c r="D902" s="6"/>
    </row>
    <row r="903" spans="3:4">
      <c r="C903" s="6"/>
      <c r="D903" s="6"/>
    </row>
    <row r="904" spans="3:4">
      <c r="C904" s="6"/>
      <c r="D904" s="6"/>
    </row>
    <row r="905" spans="3:4">
      <c r="C905" s="6"/>
      <c r="D905" s="6"/>
    </row>
    <row r="906" spans="3:4">
      <c r="C906" s="6"/>
      <c r="D906" s="6"/>
    </row>
    <row r="907" spans="3:4">
      <c r="C907" s="6"/>
      <c r="D907" s="6"/>
    </row>
    <row r="908" spans="3:4">
      <c r="C908" s="6"/>
      <c r="D908" s="6"/>
    </row>
    <row r="909" spans="3:4">
      <c r="C909" s="6"/>
      <c r="D909" s="6"/>
    </row>
    <row r="910" spans="3:4">
      <c r="C910" s="6"/>
      <c r="D910" s="6"/>
    </row>
    <row r="911" spans="3:4">
      <c r="C911" s="6"/>
      <c r="D911" s="6"/>
    </row>
    <row r="912" spans="3:4">
      <c r="C912" s="6"/>
      <c r="D912" s="6"/>
    </row>
    <row r="913" spans="3:4">
      <c r="C913" s="6"/>
      <c r="D913" s="6"/>
    </row>
    <row r="914" spans="3:4">
      <c r="C914" s="6"/>
      <c r="D914" s="6"/>
    </row>
    <row r="915" spans="3:4">
      <c r="C915" s="6"/>
      <c r="D915" s="6"/>
    </row>
    <row r="916" spans="3:4">
      <c r="C916" s="6"/>
      <c r="D916" s="6"/>
    </row>
    <row r="917" spans="3:4">
      <c r="C917" s="6"/>
      <c r="D917" s="6"/>
    </row>
    <row r="918" spans="3:4">
      <c r="C918" s="6"/>
      <c r="D918" s="6"/>
    </row>
    <row r="919" spans="3:4">
      <c r="C919" s="6"/>
      <c r="D919" s="6"/>
    </row>
    <row r="920" spans="3:4">
      <c r="C920" s="6"/>
      <c r="D920" s="6"/>
    </row>
    <row r="921" spans="3:4">
      <c r="C921" s="6"/>
      <c r="D921" s="6"/>
    </row>
    <row r="922" spans="3:4">
      <c r="C922" s="6"/>
      <c r="D922" s="6"/>
    </row>
    <row r="923" spans="3:4">
      <c r="C923" s="6"/>
      <c r="D923" s="6"/>
    </row>
    <row r="924" spans="3:4">
      <c r="C924" s="6"/>
      <c r="D924" s="6"/>
    </row>
    <row r="925" spans="3:4">
      <c r="C925" s="6"/>
      <c r="D925" s="6"/>
    </row>
    <row r="926" spans="3:4">
      <c r="C926" s="6"/>
      <c r="D926" s="6"/>
    </row>
    <row r="927" spans="3:4">
      <c r="C927" s="6"/>
      <c r="D927" s="6"/>
    </row>
    <row r="928" spans="3:4">
      <c r="C928" s="6"/>
      <c r="D928" s="6"/>
    </row>
    <row r="929" spans="3:4">
      <c r="C929" s="6"/>
      <c r="D929" s="6"/>
    </row>
    <row r="930" spans="3:4">
      <c r="C930" s="6"/>
      <c r="D930" s="6"/>
    </row>
    <row r="931" spans="3:4">
      <c r="C931" s="6"/>
      <c r="D931" s="6"/>
    </row>
    <row r="932" spans="3:4">
      <c r="C932" s="6"/>
      <c r="D932" s="6"/>
    </row>
    <row r="933" spans="3:4">
      <c r="C933" s="6"/>
      <c r="D933" s="6"/>
    </row>
    <row r="934" spans="3:4">
      <c r="C934" s="6"/>
      <c r="D934" s="6"/>
    </row>
    <row r="935" spans="3:4">
      <c r="C935" s="6"/>
      <c r="D935" s="6"/>
    </row>
    <row r="936" spans="3:4">
      <c r="C936" s="6"/>
      <c r="D936" s="6"/>
    </row>
    <row r="937" spans="3:4">
      <c r="C937" s="6"/>
      <c r="D937" s="6"/>
    </row>
    <row r="938" spans="3:4">
      <c r="C938" s="6"/>
      <c r="D938" s="6"/>
    </row>
    <row r="939" spans="3:4">
      <c r="C939" s="6"/>
      <c r="D939" s="6"/>
    </row>
    <row r="940" spans="3:4">
      <c r="C940" s="6"/>
      <c r="D940" s="6"/>
    </row>
    <row r="941" spans="3:4">
      <c r="C941" s="6"/>
      <c r="D941" s="6"/>
    </row>
    <row r="942" spans="3:4">
      <c r="C942" s="6"/>
      <c r="D942" s="6"/>
    </row>
    <row r="943" spans="3:4">
      <c r="C943" s="6"/>
      <c r="D943" s="6"/>
    </row>
    <row r="944" spans="3:4">
      <c r="C944" s="6"/>
      <c r="D944" s="6"/>
    </row>
    <row r="945" spans="3:4">
      <c r="C945" s="6"/>
      <c r="D945" s="6"/>
    </row>
    <row r="946" spans="3:4">
      <c r="C946" s="6"/>
      <c r="D946" s="6"/>
    </row>
    <row r="947" spans="3:4">
      <c r="C947" s="6"/>
      <c r="D947" s="6"/>
    </row>
    <row r="948" spans="3:4">
      <c r="C948" s="6"/>
      <c r="D948" s="6"/>
    </row>
    <row r="949" spans="3:4">
      <c r="C949" s="6"/>
      <c r="D949" s="6"/>
    </row>
    <row r="950" spans="3:4">
      <c r="C950" s="6"/>
      <c r="D950" s="6"/>
    </row>
    <row r="951" spans="3:4">
      <c r="C951" s="6"/>
      <c r="D951" s="6"/>
    </row>
    <row r="952" spans="3:4">
      <c r="C952" s="6"/>
      <c r="D952" s="6"/>
    </row>
    <row r="953" spans="3:4">
      <c r="C953" s="6"/>
      <c r="D953" s="6"/>
    </row>
    <row r="954" spans="3:4">
      <c r="C954" s="6"/>
      <c r="D954" s="6"/>
    </row>
    <row r="955" spans="3:4">
      <c r="C955" s="6"/>
      <c r="D955" s="6"/>
    </row>
    <row r="956" spans="3:4">
      <c r="C956" s="6"/>
      <c r="D956" s="6"/>
    </row>
    <row r="957" spans="3:4">
      <c r="C957" s="6"/>
      <c r="D957" s="6"/>
    </row>
    <row r="958" spans="3:4">
      <c r="C958" s="6"/>
      <c r="D958" s="6"/>
    </row>
    <row r="959" spans="3:4">
      <c r="C959" s="6"/>
      <c r="D959" s="6"/>
    </row>
    <row r="960" spans="3:4">
      <c r="C960" s="6"/>
      <c r="D960" s="6"/>
    </row>
    <row r="961" spans="3:4">
      <c r="C961" s="6"/>
      <c r="D961" s="6"/>
    </row>
    <row r="962" spans="3:4">
      <c r="C962" s="6"/>
      <c r="D962" s="6"/>
    </row>
    <row r="963" spans="3:4">
      <c r="C963" s="6"/>
      <c r="D963" s="6"/>
    </row>
    <row r="964" spans="3:4">
      <c r="C964" s="6"/>
      <c r="D964" s="6"/>
    </row>
    <row r="965" spans="3:4">
      <c r="C965" s="6"/>
      <c r="D965" s="6"/>
    </row>
    <row r="966" spans="3:4">
      <c r="C966" s="6"/>
      <c r="D966" s="6"/>
    </row>
    <row r="967" spans="3:4">
      <c r="C967" s="6"/>
      <c r="D967" s="6"/>
    </row>
    <row r="968" spans="3:4">
      <c r="C968" s="6"/>
      <c r="D968" s="6"/>
    </row>
    <row r="969" spans="3:4">
      <c r="C969" s="6"/>
      <c r="D969" s="6"/>
    </row>
    <row r="970" spans="3:4">
      <c r="C970" s="6"/>
      <c r="D970" s="6"/>
    </row>
    <row r="971" spans="3:4">
      <c r="C971" s="6"/>
      <c r="D971" s="6"/>
    </row>
    <row r="972" spans="3:4">
      <c r="C972" s="6"/>
      <c r="D972" s="6"/>
    </row>
    <row r="973" spans="3:4">
      <c r="C973" s="6"/>
      <c r="D973" s="6"/>
    </row>
    <row r="974" spans="3:4">
      <c r="C974" s="6"/>
      <c r="D974" s="6"/>
    </row>
    <row r="975" spans="3:4">
      <c r="C975" s="6"/>
      <c r="D975" s="6"/>
    </row>
    <row r="976" spans="3:4">
      <c r="C976" s="6"/>
      <c r="D976" s="6"/>
    </row>
    <row r="977" spans="3:4">
      <c r="C977" s="6"/>
      <c r="D977" s="6"/>
    </row>
    <row r="978" spans="3:4">
      <c r="C978" s="6"/>
      <c r="D978" s="6"/>
    </row>
    <row r="979" spans="3:4">
      <c r="C979" s="6"/>
      <c r="D979" s="6"/>
    </row>
    <row r="980" spans="3:4">
      <c r="C980" s="6"/>
      <c r="D980" s="6"/>
    </row>
    <row r="981" spans="3:4">
      <c r="C981" s="6"/>
      <c r="D981" s="6"/>
    </row>
    <row r="982" spans="3:4">
      <c r="C982" s="6"/>
      <c r="D982" s="6"/>
    </row>
    <row r="983" spans="3:4">
      <c r="C983" s="6"/>
      <c r="D983" s="6"/>
    </row>
    <row r="984" spans="3:4">
      <c r="C984" s="6"/>
      <c r="D984" s="6"/>
    </row>
    <row r="985" spans="3:4">
      <c r="C985" s="6"/>
      <c r="D985" s="6"/>
    </row>
    <row r="986" spans="3:4">
      <c r="C986" s="6"/>
      <c r="D986" s="6"/>
    </row>
    <row r="987" spans="3:4">
      <c r="C987" s="6"/>
      <c r="D987" s="6"/>
    </row>
    <row r="988" spans="3:4">
      <c r="C988" s="6"/>
      <c r="D988" s="6"/>
    </row>
    <row r="989" spans="3:4">
      <c r="C989" s="6"/>
      <c r="D989" s="6"/>
    </row>
    <row r="990" spans="3:4">
      <c r="C990" s="6"/>
      <c r="D990" s="6"/>
    </row>
    <row r="991" spans="3:4">
      <c r="C991" s="6"/>
      <c r="D991" s="6"/>
    </row>
    <row r="992" spans="3:4">
      <c r="C992" s="6"/>
      <c r="D992" s="6"/>
    </row>
    <row r="993" spans="3:4">
      <c r="C993" s="6"/>
      <c r="D993" s="6"/>
    </row>
    <row r="994" spans="3:4">
      <c r="C994" s="6"/>
      <c r="D994" s="6"/>
    </row>
    <row r="995" spans="3:4">
      <c r="C995" s="6"/>
      <c r="D995" s="6"/>
    </row>
    <row r="996" spans="3:4">
      <c r="C996" s="6"/>
      <c r="D996" s="6"/>
    </row>
    <row r="997" spans="3:4">
      <c r="C997" s="6"/>
      <c r="D997" s="6"/>
    </row>
    <row r="998" spans="3:4">
      <c r="C998" s="6"/>
      <c r="D998" s="6"/>
    </row>
    <row r="999" spans="3:4">
      <c r="C999" s="6"/>
      <c r="D999" s="6"/>
    </row>
    <row r="1000" spans="3:4">
      <c r="C1000" s="6"/>
      <c r="D1000" s="6"/>
    </row>
    <row r="1001" spans="3:4">
      <c r="C1001" s="6"/>
      <c r="D1001" s="6"/>
    </row>
    <row r="1002" spans="3:4">
      <c r="C1002" s="6"/>
      <c r="D1002" s="6"/>
    </row>
    <row r="1003" spans="3:4">
      <c r="C1003" s="6"/>
      <c r="D1003" s="6"/>
    </row>
    <row r="1004" spans="3:4">
      <c r="C1004" s="6"/>
      <c r="D1004" s="6"/>
    </row>
    <row r="1005" spans="3:4">
      <c r="C1005" s="6"/>
      <c r="D1005" s="6"/>
    </row>
    <row r="1006" spans="3:4">
      <c r="C1006" s="6"/>
      <c r="D1006" s="6"/>
    </row>
    <row r="1007" spans="3:4">
      <c r="C1007" s="6"/>
      <c r="D1007" s="6"/>
    </row>
    <row r="1008" spans="3:4">
      <c r="C1008" s="6"/>
      <c r="D1008" s="6"/>
    </row>
    <row r="1009" spans="3:4">
      <c r="C1009" s="6"/>
      <c r="D1009" s="6"/>
    </row>
    <row r="1010" spans="3:4">
      <c r="C1010" s="6"/>
      <c r="D1010" s="6"/>
    </row>
    <row r="1011" spans="3:4">
      <c r="C1011" s="6"/>
      <c r="D1011" s="6"/>
    </row>
    <row r="1012" spans="3:4">
      <c r="C1012" s="6"/>
      <c r="D1012" s="6"/>
    </row>
    <row r="1013" spans="3:4">
      <c r="C1013" s="6"/>
      <c r="D1013" s="6"/>
    </row>
    <row r="1014" spans="3:4">
      <c r="C1014" s="6"/>
      <c r="D1014" s="6"/>
    </row>
    <row r="1015" spans="3:4">
      <c r="C1015" s="6"/>
      <c r="D1015" s="6"/>
    </row>
    <row r="1016" spans="3:4">
      <c r="C1016" s="6"/>
      <c r="D1016" s="6"/>
    </row>
    <row r="1017" spans="3:4">
      <c r="C1017" s="6"/>
      <c r="D1017" s="6"/>
    </row>
    <row r="1018" spans="3:4">
      <c r="C1018" s="6"/>
      <c r="D1018" s="6"/>
    </row>
    <row r="1019" spans="3:4">
      <c r="C1019" s="6"/>
      <c r="D1019" s="6"/>
    </row>
    <row r="1020" spans="3:4">
      <c r="C1020" s="6"/>
      <c r="D1020" s="6"/>
    </row>
    <row r="1021" spans="3:4">
      <c r="C1021" s="6"/>
      <c r="D1021" s="6"/>
    </row>
    <row r="1022" spans="3:4">
      <c r="C1022" s="6"/>
      <c r="D1022" s="6"/>
    </row>
    <row r="1023" spans="3:4">
      <c r="C1023" s="6"/>
      <c r="D1023" s="6"/>
    </row>
    <row r="1024" spans="3:4">
      <c r="C1024" s="6"/>
      <c r="D1024" s="6"/>
    </row>
    <row r="1025" spans="3:4">
      <c r="C1025" s="6"/>
      <c r="D1025" s="6"/>
    </row>
    <row r="1026" spans="3:4">
      <c r="C1026" s="6"/>
      <c r="D1026" s="6"/>
    </row>
    <row r="1027" spans="3:4">
      <c r="C1027" s="6"/>
      <c r="D1027" s="6"/>
    </row>
    <row r="1028" spans="3:4">
      <c r="C1028" s="6"/>
      <c r="D1028" s="6"/>
    </row>
    <row r="1029" spans="3:4">
      <c r="C1029" s="6"/>
      <c r="D1029" s="6"/>
    </row>
    <row r="1030" spans="3:4">
      <c r="C1030" s="6"/>
      <c r="D1030" s="6"/>
    </row>
    <row r="1031" spans="3:4">
      <c r="C1031" s="6"/>
      <c r="D1031" s="6"/>
    </row>
    <row r="1032" spans="3:4">
      <c r="C1032" s="6"/>
      <c r="D1032" s="6"/>
    </row>
    <row r="1033" spans="3:4">
      <c r="C1033" s="6"/>
      <c r="D1033" s="6"/>
    </row>
    <row r="1034" spans="3:4">
      <c r="C1034" s="6"/>
      <c r="D1034" s="6"/>
    </row>
    <row r="1035" spans="3:4">
      <c r="C1035" s="6"/>
      <c r="D1035" s="6"/>
    </row>
    <row r="1036" spans="3:4">
      <c r="C1036" s="6"/>
      <c r="D1036" s="6"/>
    </row>
    <row r="1037" spans="3:4">
      <c r="C1037" s="6"/>
      <c r="D1037" s="6"/>
    </row>
    <row r="1038" spans="3:4">
      <c r="C1038" s="6"/>
      <c r="D1038" s="6"/>
    </row>
    <row r="1039" spans="3:4">
      <c r="C1039" s="6"/>
      <c r="D1039" s="6"/>
    </row>
    <row r="1040" spans="3:4">
      <c r="C1040" s="6"/>
      <c r="D1040" s="6"/>
    </row>
    <row r="1041" spans="3:4">
      <c r="C1041" s="6"/>
      <c r="D1041" s="6"/>
    </row>
    <row r="1042" spans="3:4">
      <c r="C1042" s="6"/>
      <c r="D1042" s="6"/>
    </row>
    <row r="1043" spans="3:4">
      <c r="C1043" s="6"/>
      <c r="D1043" s="6"/>
    </row>
    <row r="1044" spans="3:4">
      <c r="C1044" s="6"/>
      <c r="D1044" s="6"/>
    </row>
    <row r="1045" spans="3:4">
      <c r="C1045" s="6"/>
      <c r="D1045" s="6"/>
    </row>
    <row r="1046" spans="3:4">
      <c r="C1046" s="6"/>
      <c r="D1046" s="6"/>
    </row>
    <row r="1047" spans="3:4">
      <c r="C1047" s="6"/>
      <c r="D1047" s="6"/>
    </row>
    <row r="1048" spans="3:4">
      <c r="C1048" s="6"/>
      <c r="D1048" s="6"/>
    </row>
    <row r="1049" spans="3:4">
      <c r="C1049" s="6"/>
      <c r="D1049" s="6"/>
    </row>
    <row r="1050" spans="3:4">
      <c r="C1050" s="6"/>
      <c r="D1050" s="6"/>
    </row>
    <row r="1051" spans="3:4">
      <c r="C1051" s="6"/>
      <c r="D1051" s="6"/>
    </row>
    <row r="1052" spans="3:4">
      <c r="C1052" s="6"/>
      <c r="D1052" s="6"/>
    </row>
    <row r="1053" spans="3:4">
      <c r="C1053" s="6"/>
      <c r="D1053" s="6"/>
    </row>
    <row r="1054" spans="3:4">
      <c r="C1054" s="6"/>
      <c r="D1054" s="6"/>
    </row>
    <row r="1055" spans="3:4">
      <c r="C1055" s="6"/>
      <c r="D1055" s="6"/>
    </row>
    <row r="1056" spans="3:4">
      <c r="C1056" s="6"/>
      <c r="D1056" s="6"/>
    </row>
    <row r="1057" spans="3:4">
      <c r="C1057" s="6"/>
      <c r="D1057" s="6"/>
    </row>
    <row r="1058" spans="3:4">
      <c r="C1058" s="6"/>
      <c r="D1058" s="6"/>
    </row>
    <row r="1059" spans="3:4">
      <c r="C1059" s="6"/>
      <c r="D1059" s="6"/>
    </row>
    <row r="1060" spans="3:4">
      <c r="C1060" s="6"/>
      <c r="D1060" s="6"/>
    </row>
    <row r="1061" spans="3:4">
      <c r="C1061" s="6"/>
      <c r="D1061" s="6"/>
    </row>
    <row r="1062" spans="3:4">
      <c r="C1062" s="6"/>
      <c r="D1062" s="6"/>
    </row>
    <row r="1063" spans="3:4">
      <c r="C1063" s="6"/>
      <c r="D1063" s="6"/>
    </row>
    <row r="1064" spans="3:4">
      <c r="C1064" s="6"/>
      <c r="D1064" s="6"/>
    </row>
    <row r="1065" spans="3:4">
      <c r="C1065" s="6"/>
      <c r="D1065" s="6"/>
    </row>
    <row r="1066" spans="3:4">
      <c r="C1066" s="6"/>
      <c r="D1066" s="6"/>
    </row>
    <row r="1067" spans="3:4">
      <c r="C1067" s="6"/>
      <c r="D1067" s="6"/>
    </row>
    <row r="1068" spans="3:4">
      <c r="C1068" s="6"/>
      <c r="D1068" s="6"/>
    </row>
    <row r="1069" spans="3:4">
      <c r="C1069" s="6"/>
      <c r="D1069" s="6"/>
    </row>
    <row r="1070" spans="3:4">
      <c r="C1070" s="6"/>
      <c r="D1070" s="6"/>
    </row>
    <row r="1071" spans="3:4">
      <c r="C1071" s="6"/>
      <c r="D1071" s="6"/>
    </row>
    <row r="1072" spans="3:4">
      <c r="C1072" s="6"/>
      <c r="D1072" s="6"/>
    </row>
    <row r="1073" spans="3:4">
      <c r="C1073" s="6"/>
      <c r="D1073" s="6"/>
    </row>
    <row r="1074" spans="3:4">
      <c r="C1074" s="6"/>
      <c r="D1074" s="6"/>
    </row>
    <row r="1075" spans="3:4">
      <c r="C1075" s="6"/>
      <c r="D1075" s="6"/>
    </row>
    <row r="1076" spans="3:4">
      <c r="C1076" s="6"/>
      <c r="D1076" s="6"/>
    </row>
    <row r="1077" spans="3:4">
      <c r="C1077" s="6"/>
      <c r="D1077" s="6"/>
    </row>
    <row r="1078" spans="3:4">
      <c r="C1078" s="6"/>
      <c r="D1078" s="6"/>
    </row>
    <row r="1079" spans="3:4">
      <c r="C1079" s="6"/>
      <c r="D1079" s="6"/>
    </row>
    <row r="1080" spans="3:4">
      <c r="C1080" s="6"/>
      <c r="D1080" s="6"/>
    </row>
    <row r="1081" spans="3:4">
      <c r="C1081" s="6"/>
      <c r="D1081" s="6"/>
    </row>
    <row r="1082" spans="3:4">
      <c r="C1082" s="6"/>
      <c r="D1082" s="6"/>
    </row>
    <row r="1083" spans="3:4">
      <c r="C1083" s="6"/>
      <c r="D1083" s="6"/>
    </row>
    <row r="1084" spans="3:4">
      <c r="C1084" s="6"/>
      <c r="D1084" s="6"/>
    </row>
    <row r="1085" spans="3:4">
      <c r="C1085" s="6"/>
      <c r="D1085" s="6"/>
    </row>
    <row r="1086" spans="3:4">
      <c r="C1086" s="6"/>
      <c r="D1086" s="6"/>
    </row>
    <row r="1087" spans="3:4">
      <c r="C1087" s="6"/>
      <c r="D1087" s="6"/>
    </row>
    <row r="1088" spans="3:4">
      <c r="C1088" s="6"/>
      <c r="D1088" s="6"/>
    </row>
    <row r="1089" spans="3:4">
      <c r="C1089" s="6"/>
      <c r="D1089" s="6"/>
    </row>
    <row r="1090" spans="3:4">
      <c r="C1090" s="6"/>
      <c r="D1090" s="6"/>
    </row>
    <row r="1091" spans="3:4">
      <c r="C1091" s="6"/>
      <c r="D1091" s="6"/>
    </row>
    <row r="1092" spans="3:4">
      <c r="C1092" s="6"/>
      <c r="D1092" s="6"/>
    </row>
    <row r="1093" spans="3:4">
      <c r="C1093" s="6"/>
      <c r="D1093" s="6"/>
    </row>
    <row r="1094" spans="3:4">
      <c r="C1094" s="6"/>
      <c r="D1094" s="6"/>
    </row>
    <row r="1095" spans="3:4">
      <c r="C1095" s="6"/>
      <c r="D1095" s="6"/>
    </row>
    <row r="1096" spans="3:4">
      <c r="C1096" s="6"/>
      <c r="D1096" s="6"/>
    </row>
    <row r="1097" spans="3:4">
      <c r="C1097" s="6"/>
      <c r="D1097" s="6"/>
    </row>
    <row r="1098" spans="3:4">
      <c r="C1098" s="6"/>
      <c r="D1098" s="6"/>
    </row>
    <row r="1099" spans="3:4">
      <c r="C1099" s="6"/>
      <c r="D1099" s="6"/>
    </row>
    <row r="1100" spans="3:4">
      <c r="C1100" s="6"/>
      <c r="D1100" s="6"/>
    </row>
    <row r="1101" spans="3:4">
      <c r="C1101" s="6"/>
      <c r="D1101" s="6"/>
    </row>
    <row r="1102" spans="3:4">
      <c r="C1102" s="6"/>
      <c r="D1102" s="6"/>
    </row>
    <row r="1103" spans="3:4">
      <c r="C1103" s="6"/>
      <c r="D1103" s="6"/>
    </row>
    <row r="1104" spans="3:4">
      <c r="C1104" s="6"/>
      <c r="D1104" s="6"/>
    </row>
    <row r="1105" spans="3:4">
      <c r="C1105" s="6"/>
      <c r="D1105" s="6"/>
    </row>
    <row r="1106" spans="3:4">
      <c r="C1106" s="6"/>
      <c r="D1106" s="6"/>
    </row>
    <row r="1107" spans="3:4">
      <c r="C1107" s="6"/>
      <c r="D1107" s="6"/>
    </row>
    <row r="1108" spans="3:4">
      <c r="C1108" s="6"/>
      <c r="D1108" s="6"/>
    </row>
    <row r="1109" spans="3:4">
      <c r="C1109" s="6"/>
      <c r="D1109" s="6"/>
    </row>
    <row r="1110" spans="3:4">
      <c r="C1110" s="6"/>
      <c r="D1110" s="6"/>
    </row>
    <row r="1111" spans="3:4">
      <c r="C1111" s="6"/>
      <c r="D1111" s="6"/>
    </row>
    <row r="1112" spans="3:4">
      <c r="C1112" s="6"/>
      <c r="D1112" s="6"/>
    </row>
    <row r="1113" spans="3:4">
      <c r="C1113" s="6"/>
      <c r="D1113" s="6"/>
    </row>
    <row r="1114" spans="3:4">
      <c r="C1114" s="6"/>
      <c r="D1114" s="6"/>
    </row>
    <row r="1115" spans="3:4">
      <c r="C1115" s="6"/>
      <c r="D1115" s="6"/>
    </row>
    <row r="1116" spans="3:4">
      <c r="C1116" s="6"/>
      <c r="D1116" s="6"/>
    </row>
    <row r="1117" spans="3:4">
      <c r="C1117" s="6"/>
      <c r="D1117" s="6"/>
    </row>
    <row r="1118" spans="3:4">
      <c r="C1118" s="6"/>
      <c r="D1118" s="6"/>
    </row>
    <row r="1119" spans="3:4">
      <c r="C1119" s="6"/>
      <c r="D1119" s="6"/>
    </row>
    <row r="1120" spans="3:4">
      <c r="C1120" s="6"/>
      <c r="D1120" s="6"/>
    </row>
    <row r="1121" spans="3:4">
      <c r="C1121" s="6"/>
      <c r="D1121" s="6"/>
    </row>
    <row r="1122" spans="3:4">
      <c r="C1122" s="6"/>
      <c r="D1122" s="6"/>
    </row>
    <row r="1123" spans="3:4">
      <c r="C1123" s="6"/>
      <c r="D1123" s="6"/>
    </row>
    <row r="1124" spans="3:4">
      <c r="C1124" s="6"/>
      <c r="D1124" s="6"/>
    </row>
    <row r="1125" spans="3:4">
      <c r="C1125" s="6"/>
      <c r="D1125" s="6"/>
    </row>
    <row r="1126" spans="3:4">
      <c r="C1126" s="6"/>
      <c r="D1126" s="6"/>
    </row>
    <row r="1127" spans="3:4">
      <c r="C1127" s="6"/>
      <c r="D1127" s="6"/>
    </row>
    <row r="1128" spans="3:4">
      <c r="C1128" s="6"/>
      <c r="D1128" s="6"/>
    </row>
    <row r="1129" spans="3:4">
      <c r="C1129" s="6"/>
      <c r="D1129" s="6"/>
    </row>
    <row r="1130" spans="3:4">
      <c r="C1130" s="6"/>
      <c r="D1130" s="6"/>
    </row>
    <row r="1131" spans="3:4">
      <c r="C1131" s="6"/>
      <c r="D1131" s="6"/>
    </row>
    <row r="1132" spans="3:4">
      <c r="C1132" s="6"/>
      <c r="D1132" s="6"/>
    </row>
    <row r="1133" spans="3:4">
      <c r="C1133" s="6"/>
      <c r="D1133" s="6"/>
    </row>
    <row r="1134" spans="3:4">
      <c r="C1134" s="6"/>
      <c r="D1134" s="6"/>
    </row>
    <row r="1135" spans="3:4">
      <c r="C1135" s="6"/>
      <c r="D1135" s="6"/>
    </row>
    <row r="1136" spans="3:4">
      <c r="C1136" s="6"/>
      <c r="D1136" s="6"/>
    </row>
    <row r="1137" spans="3:4">
      <c r="C1137" s="6"/>
      <c r="D1137" s="6"/>
    </row>
    <row r="1138" spans="3:4">
      <c r="C1138" s="6"/>
      <c r="D1138" s="6"/>
    </row>
    <row r="1139" spans="3:4">
      <c r="C1139" s="6"/>
      <c r="D1139" s="6"/>
    </row>
    <row r="1140" spans="3:4">
      <c r="C1140" s="6"/>
      <c r="D1140" s="6"/>
    </row>
    <row r="1141" spans="3:4">
      <c r="C1141" s="6"/>
      <c r="D1141" s="6"/>
    </row>
    <row r="1142" spans="3:4">
      <c r="C1142" s="6"/>
      <c r="D1142" s="6"/>
    </row>
    <row r="1143" spans="3:4">
      <c r="C1143" s="6"/>
      <c r="D1143" s="6"/>
    </row>
    <row r="1144" spans="3:4">
      <c r="C1144" s="6"/>
      <c r="D1144" s="6"/>
    </row>
    <row r="1145" spans="3:4">
      <c r="C1145" s="6"/>
      <c r="D1145" s="6"/>
    </row>
    <row r="1146" spans="3:4">
      <c r="C1146" s="6"/>
      <c r="D1146" s="6"/>
    </row>
    <row r="1147" spans="3:4">
      <c r="C1147" s="6"/>
      <c r="D1147" s="6"/>
    </row>
    <row r="1148" spans="3:4">
      <c r="C1148" s="6"/>
      <c r="D1148" s="6"/>
    </row>
    <row r="1149" spans="3:4">
      <c r="C1149" s="6"/>
      <c r="D1149" s="6"/>
    </row>
    <row r="1150" spans="3:4">
      <c r="C1150" s="6"/>
      <c r="D1150" s="6"/>
    </row>
    <row r="1151" spans="3:4">
      <c r="C1151" s="6"/>
      <c r="D1151" s="6"/>
    </row>
    <row r="1152" spans="3:4">
      <c r="C1152" s="6"/>
      <c r="D1152" s="6"/>
    </row>
    <row r="1153" spans="3:4">
      <c r="C1153" s="6"/>
      <c r="D1153" s="6"/>
    </row>
    <row r="1154" spans="3:4">
      <c r="C1154" s="6"/>
      <c r="D1154" s="6"/>
    </row>
    <row r="1155" spans="3:4">
      <c r="C1155" s="6"/>
      <c r="D1155" s="6"/>
    </row>
    <row r="1156" spans="3:4">
      <c r="C1156" s="6"/>
      <c r="D1156" s="6"/>
    </row>
    <row r="1157" spans="3:4">
      <c r="C1157" s="6"/>
      <c r="D1157" s="6"/>
    </row>
    <row r="1158" spans="3:4">
      <c r="C1158" s="6"/>
      <c r="D1158" s="6"/>
    </row>
    <row r="1159" spans="3:4">
      <c r="C1159" s="6"/>
      <c r="D1159" s="6"/>
    </row>
    <row r="1160" spans="3:4">
      <c r="C1160" s="6"/>
      <c r="D1160" s="6"/>
    </row>
    <row r="1161" spans="3:4">
      <c r="C1161" s="6"/>
      <c r="D1161" s="6"/>
    </row>
    <row r="1162" spans="3:4">
      <c r="C1162" s="6"/>
      <c r="D1162" s="6"/>
    </row>
    <row r="1163" spans="3:4">
      <c r="C1163" s="6"/>
      <c r="D1163" s="6"/>
    </row>
    <row r="1164" spans="3:4">
      <c r="C1164" s="6"/>
      <c r="D1164" s="6"/>
    </row>
    <row r="1165" spans="3:4">
      <c r="C1165" s="6"/>
      <c r="D1165" s="6"/>
    </row>
    <row r="1166" spans="3:4">
      <c r="C1166" s="6"/>
      <c r="D1166" s="6"/>
    </row>
    <row r="1167" spans="3:4">
      <c r="C1167" s="6"/>
      <c r="D1167" s="6"/>
    </row>
    <row r="1168" spans="3:4">
      <c r="C1168" s="6"/>
      <c r="D1168" s="6"/>
    </row>
    <row r="1169" spans="3:4">
      <c r="C1169" s="6"/>
      <c r="D1169" s="6"/>
    </row>
    <row r="1170" spans="3:4">
      <c r="C1170" s="6"/>
      <c r="D1170" s="6"/>
    </row>
    <row r="1171" spans="3:4">
      <c r="C1171" s="6"/>
      <c r="D1171" s="6"/>
    </row>
    <row r="1172" spans="3:4">
      <c r="C1172" s="6"/>
      <c r="D1172" s="6"/>
    </row>
    <row r="1173" spans="3:4">
      <c r="C1173" s="6"/>
      <c r="D1173" s="6"/>
    </row>
    <row r="1174" spans="3:4">
      <c r="C1174" s="6"/>
      <c r="D1174" s="6"/>
    </row>
    <row r="1175" spans="3:4">
      <c r="C1175" s="6"/>
      <c r="D1175" s="6"/>
    </row>
    <row r="1176" spans="3:4">
      <c r="C1176" s="6"/>
      <c r="D1176" s="6"/>
    </row>
    <row r="1177" spans="3:4">
      <c r="C1177" s="6"/>
      <c r="D1177" s="6"/>
    </row>
    <row r="1178" spans="3:4">
      <c r="C1178" s="6"/>
      <c r="D1178" s="6"/>
    </row>
    <row r="1179" spans="3:4">
      <c r="C1179" s="6"/>
      <c r="D1179" s="6"/>
    </row>
    <row r="1180" spans="3:4">
      <c r="C1180" s="6"/>
      <c r="D1180" s="6"/>
    </row>
    <row r="1181" spans="3:4">
      <c r="C1181" s="6"/>
      <c r="D1181" s="6"/>
    </row>
    <row r="1182" spans="3:4">
      <c r="C1182" s="6"/>
      <c r="D1182" s="6"/>
    </row>
    <row r="1183" spans="3:4">
      <c r="C1183" s="6"/>
      <c r="D1183" s="6"/>
    </row>
    <row r="1184" spans="3:4">
      <c r="C1184" s="6"/>
      <c r="D1184" s="6"/>
    </row>
    <row r="1185" spans="3:4">
      <c r="C1185" s="6"/>
      <c r="D1185" s="6"/>
    </row>
    <row r="1186" spans="3:4">
      <c r="C1186" s="6"/>
      <c r="D1186" s="6"/>
    </row>
    <row r="1187" spans="3:4">
      <c r="C1187" s="6"/>
      <c r="D1187" s="6"/>
    </row>
    <row r="1188" spans="3:4">
      <c r="C1188" s="6"/>
      <c r="D1188" s="6"/>
    </row>
    <row r="1189" spans="3:4">
      <c r="C1189" s="6"/>
      <c r="D1189" s="6"/>
    </row>
    <row r="1190" spans="3:4">
      <c r="C1190" s="6"/>
      <c r="D1190" s="6"/>
    </row>
    <row r="1191" spans="3:4">
      <c r="C1191" s="6"/>
      <c r="D1191" s="6"/>
    </row>
    <row r="1192" spans="3:4">
      <c r="C1192" s="6"/>
      <c r="D1192" s="6"/>
    </row>
    <row r="1193" spans="3:4">
      <c r="C1193" s="6"/>
      <c r="D1193" s="6"/>
    </row>
    <row r="1194" spans="3:4">
      <c r="C1194" s="6"/>
      <c r="D1194" s="6"/>
    </row>
    <row r="1195" spans="3:4">
      <c r="C1195" s="6"/>
      <c r="D1195" s="6"/>
    </row>
    <row r="1196" spans="3:4">
      <c r="C1196" s="6"/>
      <c r="D1196" s="6"/>
    </row>
    <row r="1197" spans="3:4">
      <c r="C1197" s="6"/>
      <c r="D1197" s="6"/>
    </row>
    <row r="1198" spans="3:4">
      <c r="C1198" s="6"/>
      <c r="D1198" s="6"/>
    </row>
    <row r="1199" spans="3:4">
      <c r="C1199" s="6"/>
      <c r="D1199" s="6"/>
    </row>
    <row r="1200" spans="3:4">
      <c r="C1200" s="6"/>
      <c r="D1200" s="6"/>
    </row>
    <row r="1201" spans="3:4">
      <c r="C1201" s="6"/>
      <c r="D1201" s="6"/>
    </row>
    <row r="1202" spans="3:4">
      <c r="C1202" s="6"/>
      <c r="D1202" s="6"/>
    </row>
    <row r="1203" spans="3:4">
      <c r="C1203" s="6"/>
      <c r="D1203" s="6"/>
    </row>
    <row r="1204" spans="3:4">
      <c r="C1204" s="6"/>
      <c r="D1204" s="6"/>
    </row>
    <row r="1205" spans="3:4">
      <c r="C1205" s="6"/>
      <c r="D1205" s="6"/>
    </row>
    <row r="1206" spans="3:4">
      <c r="C1206" s="6"/>
      <c r="D1206" s="6"/>
    </row>
    <row r="1207" spans="3:4">
      <c r="C1207" s="6"/>
      <c r="D1207" s="6"/>
    </row>
    <row r="1208" spans="3:4">
      <c r="C1208" s="6"/>
      <c r="D1208" s="6"/>
    </row>
    <row r="1209" spans="3:4">
      <c r="C1209" s="6"/>
      <c r="D1209" s="6"/>
    </row>
    <row r="1210" spans="3:4">
      <c r="C1210" s="6"/>
      <c r="D1210" s="6"/>
    </row>
    <row r="1211" spans="3:4">
      <c r="C1211" s="6"/>
      <c r="D1211" s="6"/>
    </row>
    <row r="1212" spans="3:4">
      <c r="C1212" s="6"/>
      <c r="D1212" s="6"/>
    </row>
    <row r="1213" spans="3:4">
      <c r="C1213" s="6"/>
      <c r="D1213" s="6"/>
    </row>
    <row r="1214" spans="3:4">
      <c r="C1214" s="6"/>
      <c r="D1214" s="6"/>
    </row>
    <row r="1215" spans="3:4">
      <c r="C1215" s="6"/>
      <c r="D1215" s="6"/>
    </row>
    <row r="1216" spans="3:4">
      <c r="C1216" s="6"/>
      <c r="D1216" s="6"/>
    </row>
    <row r="1217" spans="3:4">
      <c r="C1217" s="6"/>
      <c r="D1217" s="6"/>
    </row>
    <row r="1218" spans="3:4">
      <c r="C1218" s="6"/>
      <c r="D1218" s="6"/>
    </row>
    <row r="1219" spans="3:4">
      <c r="C1219" s="6"/>
      <c r="D1219" s="6"/>
    </row>
    <row r="1220" spans="3:4">
      <c r="C1220" s="6"/>
      <c r="D1220" s="6"/>
    </row>
    <row r="1221" spans="3:4">
      <c r="C1221" s="6"/>
      <c r="D1221" s="6"/>
    </row>
    <row r="1222" spans="3:4">
      <c r="C1222" s="6"/>
      <c r="D1222" s="6"/>
    </row>
    <row r="1223" spans="3:4">
      <c r="C1223" s="6"/>
      <c r="D1223" s="6"/>
    </row>
    <row r="1224" spans="3:4">
      <c r="C1224" s="6"/>
      <c r="D1224" s="6"/>
    </row>
    <row r="1225" spans="3:4">
      <c r="C1225" s="6"/>
      <c r="D1225" s="6"/>
    </row>
    <row r="1226" spans="3:4">
      <c r="C1226" s="6"/>
      <c r="D1226" s="6"/>
    </row>
    <row r="1227" spans="3:4">
      <c r="C1227" s="6"/>
      <c r="D1227" s="6"/>
    </row>
    <row r="1228" spans="3:4">
      <c r="C1228" s="6"/>
      <c r="D1228" s="6"/>
    </row>
    <row r="1229" spans="3:4">
      <c r="C1229" s="6"/>
      <c r="D1229" s="6"/>
    </row>
    <row r="1230" spans="3:4">
      <c r="C1230" s="6"/>
      <c r="D1230" s="6"/>
    </row>
    <row r="1231" spans="3:4">
      <c r="C1231" s="6"/>
      <c r="D1231" s="6"/>
    </row>
    <row r="1232" spans="3:4">
      <c r="C1232" s="6"/>
      <c r="D1232" s="6"/>
    </row>
    <row r="1233" spans="3:4">
      <c r="C1233" s="6"/>
      <c r="D1233" s="6"/>
    </row>
    <row r="1234" spans="3:4">
      <c r="C1234" s="6"/>
      <c r="D1234" s="6"/>
    </row>
    <row r="1235" spans="3:4">
      <c r="C1235" s="6"/>
      <c r="D1235" s="6"/>
    </row>
    <row r="1236" spans="3:4">
      <c r="C1236" s="6"/>
      <c r="D1236" s="6"/>
    </row>
    <row r="1237" spans="3:4">
      <c r="C1237" s="6"/>
      <c r="D1237" s="6"/>
    </row>
    <row r="1238" spans="3:4">
      <c r="C1238" s="6"/>
      <c r="D1238" s="6"/>
    </row>
    <row r="1239" spans="3:4">
      <c r="C1239" s="6"/>
      <c r="D1239" s="6"/>
    </row>
    <row r="1240" spans="3:4">
      <c r="C1240" s="6"/>
      <c r="D1240" s="6"/>
    </row>
    <row r="1241" spans="3:4">
      <c r="C1241" s="6"/>
      <c r="D1241" s="6"/>
    </row>
    <row r="1242" spans="3:4">
      <c r="C1242" s="6"/>
      <c r="D1242" s="6"/>
    </row>
    <row r="1243" spans="3:4">
      <c r="C1243" s="6"/>
      <c r="D1243" s="6"/>
    </row>
    <row r="1244" spans="3:4">
      <c r="C1244" s="6"/>
      <c r="D1244" s="6"/>
    </row>
    <row r="1245" spans="3:4">
      <c r="C1245" s="6"/>
      <c r="D1245" s="6"/>
    </row>
    <row r="1246" spans="3:4">
      <c r="C1246" s="6"/>
      <c r="D1246" s="6"/>
    </row>
    <row r="1247" spans="3:4">
      <c r="C1247" s="6"/>
      <c r="D1247" s="6"/>
    </row>
    <row r="1248" spans="3:4">
      <c r="C1248" s="6"/>
      <c r="D1248" s="6"/>
    </row>
    <row r="1249" spans="3:4">
      <c r="C1249" s="6"/>
      <c r="D1249" s="6"/>
    </row>
    <row r="1250" spans="3:4">
      <c r="C1250" s="6"/>
      <c r="D1250" s="6"/>
    </row>
    <row r="1251" spans="3:4">
      <c r="C1251" s="6"/>
      <c r="D1251" s="6"/>
    </row>
    <row r="1252" spans="3:4">
      <c r="C1252" s="6"/>
      <c r="D1252" s="6"/>
    </row>
    <row r="1253" spans="3:4">
      <c r="C1253" s="6"/>
      <c r="D1253" s="6"/>
    </row>
    <row r="1254" spans="3:4">
      <c r="C1254" s="6"/>
      <c r="D1254" s="6"/>
    </row>
    <row r="1255" spans="3:4">
      <c r="C1255" s="6"/>
      <c r="D1255" s="6"/>
    </row>
    <row r="1256" spans="3:4">
      <c r="C1256" s="6"/>
      <c r="D1256" s="6"/>
    </row>
    <row r="1257" spans="3:4">
      <c r="C1257" s="6"/>
      <c r="D1257" s="6"/>
    </row>
    <row r="1258" spans="3:4">
      <c r="C1258" s="6"/>
      <c r="D1258" s="6"/>
    </row>
    <row r="1259" spans="3:4">
      <c r="C1259" s="6"/>
      <c r="D1259" s="6"/>
    </row>
    <row r="1260" spans="3:4">
      <c r="C1260" s="6"/>
      <c r="D1260" s="6"/>
    </row>
    <row r="1261" spans="3:4">
      <c r="C1261" s="6"/>
      <c r="D1261" s="6"/>
    </row>
    <row r="1262" spans="3:4">
      <c r="C1262" s="6"/>
      <c r="D1262" s="6"/>
    </row>
    <row r="1263" spans="3:4">
      <c r="C1263" s="6"/>
      <c r="D1263" s="6"/>
    </row>
    <row r="1264" spans="3:4">
      <c r="C1264" s="6"/>
      <c r="D1264" s="6"/>
    </row>
    <row r="1265" spans="3:4">
      <c r="C1265" s="6"/>
      <c r="D1265" s="6"/>
    </row>
    <row r="1266" spans="3:4">
      <c r="C1266" s="6"/>
      <c r="D1266" s="6"/>
    </row>
    <row r="1267" spans="3:4">
      <c r="C1267" s="6"/>
      <c r="D1267" s="6"/>
    </row>
    <row r="1268" spans="3:4">
      <c r="C1268" s="6"/>
      <c r="D1268" s="6"/>
    </row>
    <row r="1269" spans="3:4">
      <c r="C1269" s="6"/>
      <c r="D1269" s="6"/>
    </row>
    <row r="1270" spans="3:4">
      <c r="C1270" s="6"/>
      <c r="D1270" s="6"/>
    </row>
    <row r="1271" spans="3:4">
      <c r="C1271" s="6"/>
      <c r="D1271" s="6"/>
    </row>
    <row r="1272" spans="3:4">
      <c r="C1272" s="6"/>
      <c r="D1272" s="6"/>
    </row>
    <row r="1273" spans="3:4">
      <c r="C1273" s="6"/>
      <c r="D1273" s="6"/>
    </row>
    <row r="1274" spans="3:4">
      <c r="C1274" s="6"/>
      <c r="D1274" s="6"/>
    </row>
    <row r="1275" spans="3:4">
      <c r="C1275" s="6"/>
      <c r="D1275" s="6"/>
    </row>
    <row r="1276" spans="3:4">
      <c r="C1276" s="6"/>
      <c r="D1276" s="6"/>
    </row>
    <row r="1277" spans="3:4">
      <c r="C1277" s="6"/>
      <c r="D1277" s="6"/>
    </row>
    <row r="1278" spans="3:4">
      <c r="C1278" s="6"/>
      <c r="D1278" s="6"/>
    </row>
    <row r="1279" spans="3:4">
      <c r="C1279" s="6"/>
      <c r="D1279" s="6"/>
    </row>
    <row r="1280" spans="3:4">
      <c r="C1280" s="6"/>
      <c r="D1280" s="6"/>
    </row>
    <row r="1281" spans="3:4">
      <c r="C1281" s="6"/>
      <c r="D1281" s="6"/>
    </row>
    <row r="1282" spans="3:4">
      <c r="C1282" s="6"/>
      <c r="D1282" s="6"/>
    </row>
    <row r="1283" spans="3:4">
      <c r="C1283" s="6"/>
      <c r="D1283" s="6"/>
    </row>
    <row r="1284" spans="3:4">
      <c r="C1284" s="6"/>
      <c r="D1284" s="6"/>
    </row>
    <row r="1285" spans="3:4">
      <c r="C1285" s="6"/>
      <c r="D1285" s="6"/>
    </row>
    <row r="1286" spans="3:4">
      <c r="C1286" s="6"/>
      <c r="D1286" s="6"/>
    </row>
    <row r="1287" spans="3:4">
      <c r="C1287" s="6"/>
      <c r="D1287" s="6"/>
    </row>
    <row r="1288" spans="3:4">
      <c r="C1288" s="6"/>
      <c r="D1288" s="6"/>
    </row>
    <row r="1289" spans="3:4">
      <c r="C1289" s="6"/>
      <c r="D1289" s="6"/>
    </row>
    <row r="1290" spans="3:4">
      <c r="C1290" s="6"/>
      <c r="D1290" s="6"/>
    </row>
    <row r="1291" spans="3:4">
      <c r="C1291" s="6"/>
      <c r="D1291" s="6"/>
    </row>
    <row r="1292" spans="3:4">
      <c r="C1292" s="6"/>
      <c r="D1292" s="6"/>
    </row>
    <row r="1293" spans="3:4">
      <c r="C1293" s="6"/>
      <c r="D1293" s="6"/>
    </row>
    <row r="1294" spans="3:4">
      <c r="C1294" s="6"/>
      <c r="D1294" s="6"/>
    </row>
    <row r="1295" spans="3:4">
      <c r="C1295" s="6"/>
      <c r="D1295" s="6"/>
    </row>
    <row r="1296" spans="3:4">
      <c r="C1296" s="6"/>
      <c r="D1296" s="6"/>
    </row>
    <row r="1297" spans="3:4">
      <c r="C1297" s="6"/>
      <c r="D1297" s="6"/>
    </row>
    <row r="1298" spans="3:4">
      <c r="C1298" s="6"/>
      <c r="D1298" s="6"/>
    </row>
    <row r="1299" spans="3:4">
      <c r="C1299" s="6"/>
      <c r="D1299" s="6"/>
    </row>
    <row r="1300" spans="3:4">
      <c r="C1300" s="6"/>
      <c r="D1300" s="6"/>
    </row>
    <row r="1301" spans="3:4">
      <c r="C1301" s="6"/>
      <c r="D1301" s="6"/>
    </row>
    <row r="1302" spans="3:4">
      <c r="C1302" s="6"/>
      <c r="D1302" s="6"/>
    </row>
    <row r="1303" spans="3:4">
      <c r="C1303" s="6"/>
      <c r="D1303" s="6"/>
    </row>
    <row r="1304" spans="3:4">
      <c r="C1304" s="6"/>
      <c r="D1304" s="6"/>
    </row>
    <row r="1305" spans="3:4">
      <c r="C1305" s="6"/>
      <c r="D1305" s="6"/>
    </row>
    <row r="1306" spans="3:4">
      <c r="C1306" s="6"/>
      <c r="D1306" s="6"/>
    </row>
    <row r="1307" spans="3:4">
      <c r="C1307" s="6"/>
      <c r="D1307" s="6"/>
    </row>
    <row r="1308" spans="3:4">
      <c r="C1308" s="6"/>
      <c r="D1308" s="6"/>
    </row>
    <row r="1309" spans="3:4">
      <c r="C1309" s="6"/>
      <c r="D1309" s="6"/>
    </row>
    <row r="1310" spans="3:4">
      <c r="C1310" s="6"/>
      <c r="D1310" s="6"/>
    </row>
    <row r="1311" spans="3:4">
      <c r="C1311" s="6"/>
      <c r="D1311" s="6"/>
    </row>
    <row r="1312" spans="3:4">
      <c r="C1312" s="6"/>
      <c r="D1312" s="6"/>
    </row>
    <row r="1313" spans="3:4">
      <c r="C1313" s="6"/>
      <c r="D1313" s="6"/>
    </row>
    <row r="1314" spans="3:4">
      <c r="C1314" s="6"/>
      <c r="D1314" s="6"/>
    </row>
    <row r="1315" spans="3:4">
      <c r="C1315" s="6"/>
      <c r="D1315" s="6"/>
    </row>
    <row r="1316" spans="3:4">
      <c r="C1316" s="6"/>
      <c r="D1316" s="6"/>
    </row>
    <row r="1317" spans="3:4">
      <c r="C1317" s="6"/>
      <c r="D1317" s="6"/>
    </row>
    <row r="1318" spans="3:4">
      <c r="C1318" s="6"/>
      <c r="D1318" s="6"/>
    </row>
    <row r="1319" spans="3:4">
      <c r="C1319" s="6"/>
      <c r="D1319" s="6"/>
    </row>
    <row r="1320" spans="3:4">
      <c r="C1320" s="6"/>
      <c r="D1320" s="6"/>
    </row>
    <row r="1321" spans="3:4">
      <c r="C1321" s="6"/>
      <c r="D1321" s="6"/>
    </row>
    <row r="1322" spans="3:4">
      <c r="C1322" s="6"/>
      <c r="D1322" s="6"/>
    </row>
    <row r="1323" spans="3:4">
      <c r="C1323" s="6"/>
      <c r="D1323" s="6"/>
    </row>
    <row r="1324" spans="3:4">
      <c r="C1324" s="6"/>
      <c r="D1324" s="6"/>
    </row>
    <row r="1325" spans="3:4">
      <c r="C1325" s="6"/>
      <c r="D1325" s="6"/>
    </row>
    <row r="1326" spans="3:4">
      <c r="C1326" s="6"/>
      <c r="D1326" s="6"/>
    </row>
    <row r="1327" spans="3:4">
      <c r="C1327" s="6"/>
      <c r="D1327" s="6"/>
    </row>
    <row r="1328" spans="3:4">
      <c r="C1328" s="6"/>
      <c r="D1328" s="6"/>
    </row>
    <row r="1329" spans="3:4">
      <c r="C1329" s="6"/>
      <c r="D1329" s="6"/>
    </row>
    <row r="1330" spans="3:4">
      <c r="C1330" s="6"/>
      <c r="D1330" s="6"/>
    </row>
    <row r="1331" spans="3:4">
      <c r="C1331" s="6"/>
      <c r="D1331" s="6"/>
    </row>
    <row r="1332" spans="3:4">
      <c r="C1332" s="6"/>
      <c r="D1332" s="6"/>
    </row>
    <row r="1333" spans="3:4">
      <c r="C1333" s="6"/>
      <c r="D1333" s="6"/>
    </row>
    <row r="1334" spans="3:4">
      <c r="C1334" s="6"/>
      <c r="D1334" s="6"/>
    </row>
    <row r="1335" spans="3:4">
      <c r="C1335" s="6"/>
      <c r="D1335" s="6"/>
    </row>
    <row r="1336" spans="3:4">
      <c r="C1336" s="6"/>
      <c r="D1336" s="6"/>
    </row>
    <row r="1337" spans="3:4">
      <c r="C1337" s="6"/>
      <c r="D1337" s="6"/>
    </row>
    <row r="1338" spans="3:4">
      <c r="C1338" s="6"/>
      <c r="D1338" s="6"/>
    </row>
    <row r="1339" spans="3:4">
      <c r="C1339" s="6"/>
      <c r="D1339" s="6"/>
    </row>
    <row r="1340" spans="3:4">
      <c r="C1340" s="6"/>
      <c r="D1340" s="6"/>
    </row>
    <row r="1341" spans="3:4">
      <c r="C1341" s="6"/>
      <c r="D1341" s="6"/>
    </row>
    <row r="1342" spans="3:4">
      <c r="C1342" s="6"/>
      <c r="D1342" s="6"/>
    </row>
    <row r="1343" spans="3:4">
      <c r="C1343" s="6"/>
      <c r="D1343" s="6"/>
    </row>
    <row r="1344" spans="3:4">
      <c r="C1344" s="6"/>
      <c r="D1344" s="6"/>
    </row>
    <row r="1345" spans="3:4">
      <c r="C1345" s="6"/>
      <c r="D1345" s="6"/>
    </row>
    <row r="1346" spans="3:4">
      <c r="C1346" s="6"/>
      <c r="D1346" s="6"/>
    </row>
    <row r="1347" spans="3:4">
      <c r="C1347" s="6"/>
      <c r="D1347" s="6"/>
    </row>
    <row r="1348" spans="3:4">
      <c r="C1348" s="6"/>
      <c r="D1348" s="6"/>
    </row>
    <row r="1349" spans="3:4">
      <c r="C1349" s="6"/>
      <c r="D1349" s="6"/>
    </row>
    <row r="1350" spans="3:4">
      <c r="C1350" s="6"/>
      <c r="D1350" s="6"/>
    </row>
    <row r="1351" spans="3:4">
      <c r="C1351" s="6"/>
      <c r="D1351" s="6"/>
    </row>
    <row r="1352" spans="3:4">
      <c r="C1352" s="6"/>
      <c r="D1352" s="6"/>
    </row>
    <row r="1353" spans="3:4">
      <c r="C1353" s="6"/>
      <c r="D1353" s="6"/>
    </row>
    <row r="1354" spans="3:4">
      <c r="C1354" s="6"/>
      <c r="D1354" s="6"/>
    </row>
    <row r="1355" spans="3:4">
      <c r="C1355" s="6"/>
      <c r="D1355" s="6"/>
    </row>
    <row r="1356" spans="3:4">
      <c r="C1356" s="6"/>
      <c r="D1356" s="6"/>
    </row>
    <row r="1357" spans="3:4">
      <c r="C1357" s="6"/>
      <c r="D1357" s="6"/>
    </row>
    <row r="1358" spans="3:4">
      <c r="C1358" s="6"/>
      <c r="D1358" s="6"/>
    </row>
    <row r="1359" spans="3:4">
      <c r="C1359" s="6"/>
      <c r="D1359" s="6"/>
    </row>
    <row r="1360" spans="3:4">
      <c r="C1360" s="6"/>
      <c r="D1360" s="6"/>
    </row>
    <row r="1361" spans="3:4">
      <c r="C1361" s="6"/>
      <c r="D1361" s="6"/>
    </row>
    <row r="1362" spans="3:4">
      <c r="C1362" s="6"/>
      <c r="D1362" s="6"/>
    </row>
    <row r="1363" spans="3:4">
      <c r="C1363" s="6"/>
      <c r="D1363" s="6"/>
    </row>
    <row r="1364" spans="3:4">
      <c r="C1364" s="6"/>
      <c r="D1364" s="6"/>
    </row>
    <row r="1365" spans="3:4">
      <c r="C1365" s="6"/>
      <c r="D1365" s="6"/>
    </row>
    <row r="1366" spans="3:4">
      <c r="C1366" s="6"/>
      <c r="D1366" s="6"/>
    </row>
    <row r="1367" spans="3:4">
      <c r="C1367" s="6"/>
      <c r="D1367" s="6"/>
    </row>
    <row r="1368" spans="3:4">
      <c r="C1368" s="6"/>
      <c r="D1368" s="6"/>
    </row>
    <row r="1369" spans="3:4">
      <c r="C1369" s="6"/>
      <c r="D1369" s="6"/>
    </row>
    <row r="1370" spans="3:4">
      <c r="C1370" s="6"/>
      <c r="D1370" s="6"/>
    </row>
    <row r="1371" spans="3:4">
      <c r="C1371" s="6"/>
      <c r="D1371" s="6"/>
    </row>
    <row r="1372" spans="3:4">
      <c r="C1372" s="6"/>
      <c r="D1372" s="6"/>
    </row>
    <row r="1373" spans="3:4">
      <c r="C1373" s="6"/>
      <c r="D1373" s="6"/>
    </row>
    <row r="1374" spans="3:4">
      <c r="C1374" s="6"/>
      <c r="D1374" s="6"/>
    </row>
    <row r="1375" spans="3:4">
      <c r="C1375" s="6"/>
      <c r="D1375" s="6"/>
    </row>
    <row r="1376" spans="3:4">
      <c r="C1376" s="6"/>
      <c r="D1376" s="6"/>
    </row>
    <row r="1377" spans="3:4">
      <c r="C1377" s="6"/>
      <c r="D1377" s="6"/>
    </row>
    <row r="1378" spans="3:4">
      <c r="C1378" s="6"/>
      <c r="D1378" s="6"/>
    </row>
    <row r="1379" spans="3:4">
      <c r="C1379" s="6"/>
      <c r="D1379" s="6"/>
    </row>
    <row r="1380" spans="3:4">
      <c r="C1380" s="6"/>
      <c r="D1380" s="6"/>
    </row>
    <row r="1381" spans="3:4">
      <c r="C1381" s="6"/>
      <c r="D1381" s="6"/>
    </row>
    <row r="1382" spans="3:4">
      <c r="C1382" s="6"/>
      <c r="D1382" s="6"/>
    </row>
    <row r="1383" spans="3:4">
      <c r="C1383" s="6"/>
      <c r="D1383" s="6"/>
    </row>
    <row r="1384" spans="3:4">
      <c r="C1384" s="6"/>
      <c r="D1384" s="6"/>
    </row>
    <row r="1385" spans="3:4">
      <c r="C1385" s="6"/>
      <c r="D1385" s="6"/>
    </row>
    <row r="1386" spans="3:4">
      <c r="C1386" s="6"/>
      <c r="D1386" s="6"/>
    </row>
    <row r="1387" spans="3:4">
      <c r="C1387" s="6"/>
      <c r="D1387" s="6"/>
    </row>
    <row r="1388" spans="3:4">
      <c r="C1388" s="6"/>
      <c r="D1388" s="6"/>
    </row>
    <row r="1389" spans="3:4">
      <c r="C1389" s="6"/>
      <c r="D1389" s="6"/>
    </row>
    <row r="1390" spans="3:4">
      <c r="C1390" s="6"/>
      <c r="D1390" s="6"/>
    </row>
    <row r="1391" spans="3:4">
      <c r="C1391" s="6"/>
      <c r="D1391" s="6"/>
    </row>
    <row r="1392" spans="3:4">
      <c r="C1392" s="6"/>
      <c r="D1392" s="6"/>
    </row>
    <row r="1393" spans="3:4">
      <c r="C1393" s="6"/>
      <c r="D1393" s="6"/>
    </row>
    <row r="1394" spans="3:4">
      <c r="C1394" s="6"/>
      <c r="D1394" s="6"/>
    </row>
    <row r="1395" spans="3:4">
      <c r="C1395" s="6"/>
      <c r="D1395" s="6"/>
    </row>
    <row r="1396" spans="3:4">
      <c r="C1396" s="6"/>
      <c r="D1396" s="6"/>
    </row>
    <row r="1397" spans="3:4">
      <c r="C1397" s="6"/>
      <c r="D1397" s="6"/>
    </row>
    <row r="1398" spans="3:4">
      <c r="C1398" s="6"/>
      <c r="D1398" s="6"/>
    </row>
    <row r="1399" spans="3:4">
      <c r="C1399" s="6"/>
      <c r="D1399" s="6"/>
    </row>
    <row r="1400" spans="3:4">
      <c r="C1400" s="6"/>
      <c r="D1400" s="6"/>
    </row>
    <row r="1401" spans="3:4">
      <c r="C1401" s="6"/>
      <c r="D1401" s="6"/>
    </row>
    <row r="1402" spans="3:4">
      <c r="C1402" s="6"/>
      <c r="D1402" s="6"/>
    </row>
    <row r="1403" spans="3:4">
      <c r="C1403" s="6"/>
      <c r="D1403" s="6"/>
    </row>
    <row r="1404" spans="3:4">
      <c r="C1404" s="6"/>
      <c r="D1404" s="6"/>
    </row>
    <row r="1405" spans="3:4">
      <c r="C1405" s="6"/>
      <c r="D1405" s="6"/>
    </row>
    <row r="1406" spans="3:4">
      <c r="C1406" s="6"/>
      <c r="D1406" s="6"/>
    </row>
    <row r="1407" spans="3:4">
      <c r="C1407" s="6"/>
      <c r="D1407" s="6"/>
    </row>
    <row r="1408" spans="3:4">
      <c r="C1408" s="6"/>
      <c r="D1408" s="6"/>
    </row>
    <row r="1409" spans="3:4">
      <c r="C1409" s="6"/>
      <c r="D1409" s="6"/>
    </row>
    <row r="1410" spans="3:4">
      <c r="C1410" s="6"/>
      <c r="D1410" s="6"/>
    </row>
    <row r="1411" spans="3:4">
      <c r="C1411" s="6"/>
      <c r="D1411" s="6"/>
    </row>
    <row r="1412" spans="3:4">
      <c r="C1412" s="6"/>
      <c r="D1412" s="6"/>
    </row>
    <row r="1413" spans="3:4">
      <c r="C1413" s="6"/>
      <c r="D1413" s="6"/>
    </row>
    <row r="1414" spans="3:4">
      <c r="C1414" s="6"/>
      <c r="D1414" s="6"/>
    </row>
    <row r="1415" spans="3:4">
      <c r="C1415" s="6"/>
      <c r="D1415" s="6"/>
    </row>
    <row r="1416" spans="3:4">
      <c r="C1416" s="6"/>
      <c r="D1416" s="6"/>
    </row>
    <row r="1417" spans="3:4">
      <c r="C1417" s="6"/>
      <c r="D1417" s="6"/>
    </row>
    <row r="1418" spans="3:4">
      <c r="C1418" s="6"/>
      <c r="D1418" s="6"/>
    </row>
    <row r="1419" spans="3:4">
      <c r="C1419" s="6"/>
      <c r="D1419" s="6"/>
    </row>
    <row r="1420" spans="3:4">
      <c r="C1420" s="6"/>
      <c r="D1420" s="6"/>
    </row>
    <row r="1421" spans="3:4">
      <c r="C1421" s="6"/>
      <c r="D1421" s="6"/>
    </row>
    <row r="1422" spans="3:4">
      <c r="C1422" s="6"/>
      <c r="D1422" s="6"/>
    </row>
    <row r="1423" spans="3:4">
      <c r="C1423" s="6"/>
      <c r="D1423" s="6"/>
    </row>
    <row r="1424" spans="3:4">
      <c r="C1424" s="6"/>
      <c r="D1424" s="6"/>
    </row>
    <row r="1425" spans="3:4">
      <c r="C1425" s="6"/>
      <c r="D1425" s="6"/>
    </row>
    <row r="1426" spans="3:4">
      <c r="C1426" s="6"/>
      <c r="D1426" s="6"/>
    </row>
    <row r="1427" spans="3:4">
      <c r="C1427" s="6"/>
      <c r="D1427" s="6"/>
    </row>
    <row r="1428" spans="3:4">
      <c r="C1428" s="6"/>
      <c r="D1428" s="6"/>
    </row>
    <row r="1429" spans="3:4">
      <c r="C1429" s="6"/>
      <c r="D1429" s="6"/>
    </row>
    <row r="1430" spans="3:4">
      <c r="C1430" s="6"/>
      <c r="D1430" s="6"/>
    </row>
    <row r="1431" spans="3:4">
      <c r="C1431" s="6"/>
      <c r="D1431" s="6"/>
    </row>
    <row r="1432" spans="3:4">
      <c r="C1432" s="6"/>
      <c r="D1432" s="6"/>
    </row>
    <row r="1433" spans="3:4">
      <c r="C1433" s="6"/>
      <c r="D1433" s="6"/>
    </row>
    <row r="1434" spans="3:4">
      <c r="C1434" s="6"/>
      <c r="D1434" s="6"/>
    </row>
    <row r="1435" spans="3:4">
      <c r="C1435" s="6"/>
      <c r="D1435" s="6"/>
    </row>
    <row r="1436" spans="3:4">
      <c r="C1436" s="6"/>
      <c r="D1436" s="6"/>
    </row>
    <row r="1437" spans="3:4">
      <c r="C1437" s="6"/>
      <c r="D1437" s="6"/>
    </row>
    <row r="1438" spans="3:4">
      <c r="C1438" s="6"/>
      <c r="D1438" s="6"/>
    </row>
    <row r="1439" spans="3:4">
      <c r="C1439" s="6"/>
      <c r="D1439" s="6"/>
    </row>
    <row r="1440" spans="3:4">
      <c r="C1440" s="6"/>
      <c r="D1440" s="6"/>
    </row>
    <row r="1441" spans="3:4">
      <c r="C1441" s="6"/>
      <c r="D1441" s="6"/>
    </row>
    <row r="1442" spans="3:4">
      <c r="C1442" s="6"/>
      <c r="D1442" s="6"/>
    </row>
    <row r="1443" spans="3:4">
      <c r="C1443" s="6"/>
      <c r="D1443" s="6"/>
    </row>
    <row r="1444" spans="3:4">
      <c r="C1444" s="6"/>
      <c r="D1444" s="6"/>
    </row>
    <row r="1445" spans="3:4">
      <c r="C1445" s="6"/>
      <c r="D1445" s="6"/>
    </row>
    <row r="1446" spans="3:4">
      <c r="C1446" s="6"/>
      <c r="D1446" s="6"/>
    </row>
    <row r="1447" spans="3:4">
      <c r="C1447" s="6"/>
      <c r="D1447" s="6"/>
    </row>
    <row r="1448" spans="3:4">
      <c r="C1448" s="6"/>
      <c r="D1448" s="6"/>
    </row>
    <row r="1449" spans="3:4">
      <c r="C1449" s="6"/>
      <c r="D1449" s="6"/>
    </row>
    <row r="1450" spans="3:4">
      <c r="C1450" s="6"/>
      <c r="D1450" s="6"/>
    </row>
    <row r="1451" spans="3:4">
      <c r="C1451" s="6"/>
      <c r="D1451" s="6"/>
    </row>
    <row r="1452" spans="3:4">
      <c r="C1452" s="6"/>
      <c r="D1452" s="6"/>
    </row>
    <row r="1453" spans="3:4">
      <c r="C1453" s="6"/>
      <c r="D1453" s="6"/>
    </row>
    <row r="1454" spans="3:4">
      <c r="C1454" s="6"/>
      <c r="D1454" s="6"/>
    </row>
    <row r="1455" spans="3:4">
      <c r="C1455" s="6"/>
      <c r="D1455" s="6"/>
    </row>
    <row r="1456" spans="3:4">
      <c r="C1456" s="6"/>
      <c r="D1456" s="6"/>
    </row>
    <row r="1457" spans="3:4">
      <c r="C1457" s="6"/>
      <c r="D1457" s="6"/>
    </row>
    <row r="1458" spans="3:4">
      <c r="C1458" s="6"/>
      <c r="D1458" s="6"/>
    </row>
    <row r="1459" spans="3:4">
      <c r="C1459" s="6"/>
      <c r="D1459" s="6"/>
    </row>
    <row r="1460" spans="3:4">
      <c r="C1460" s="6"/>
      <c r="D1460" s="6"/>
    </row>
    <row r="1461" spans="3:4">
      <c r="C1461" s="6"/>
      <c r="D1461" s="6"/>
    </row>
    <row r="1462" spans="3:4">
      <c r="C1462" s="6"/>
      <c r="D1462" s="6"/>
    </row>
    <row r="1463" spans="3:4">
      <c r="C1463" s="6"/>
      <c r="D1463" s="6"/>
    </row>
    <row r="1464" spans="3:4">
      <c r="C1464" s="6"/>
      <c r="D1464" s="6"/>
    </row>
    <row r="1465" spans="3:4">
      <c r="C1465" s="6"/>
      <c r="D1465" s="6"/>
    </row>
    <row r="1466" spans="3:4">
      <c r="C1466" s="6"/>
      <c r="D1466" s="6"/>
    </row>
    <row r="1467" spans="3:4">
      <c r="C1467" s="6"/>
      <c r="D1467" s="6"/>
    </row>
    <row r="1468" spans="3:4">
      <c r="C1468" s="6"/>
      <c r="D1468" s="6"/>
    </row>
    <row r="1469" spans="3:4">
      <c r="C1469" s="6"/>
      <c r="D1469" s="6"/>
    </row>
    <row r="1470" spans="3:4">
      <c r="C1470" s="6"/>
      <c r="D1470" s="6"/>
    </row>
    <row r="1471" spans="3:4">
      <c r="C1471" s="6"/>
      <c r="D1471" s="6"/>
    </row>
    <row r="1472" spans="3:4">
      <c r="C1472" s="6"/>
      <c r="D1472" s="6"/>
    </row>
    <row r="1473" spans="3:4">
      <c r="C1473" s="6"/>
      <c r="D1473" s="6"/>
    </row>
    <row r="1474" spans="3:4">
      <c r="C1474" s="6"/>
      <c r="D1474" s="6"/>
    </row>
    <row r="1475" spans="3:4">
      <c r="C1475" s="6"/>
      <c r="D1475" s="6"/>
    </row>
    <row r="1476" spans="3:4">
      <c r="C1476" s="6"/>
      <c r="D1476" s="6"/>
    </row>
    <row r="1477" spans="3:4">
      <c r="C1477" s="6"/>
      <c r="D1477" s="6"/>
    </row>
    <row r="1478" spans="3:4">
      <c r="C1478" s="6"/>
      <c r="D1478" s="6"/>
    </row>
    <row r="1479" spans="3:4">
      <c r="C1479" s="6"/>
      <c r="D1479" s="6"/>
    </row>
    <row r="1480" spans="3:4">
      <c r="C1480" s="6"/>
      <c r="D1480" s="6"/>
    </row>
    <row r="1481" spans="3:4">
      <c r="C1481" s="6"/>
      <c r="D1481" s="6"/>
    </row>
    <row r="1482" spans="3:4">
      <c r="C1482" s="6"/>
      <c r="D1482" s="6"/>
    </row>
    <row r="1483" spans="3:4">
      <c r="C1483" s="6"/>
      <c r="D1483" s="6"/>
    </row>
    <row r="1484" spans="3:4">
      <c r="C1484" s="6"/>
      <c r="D1484" s="6"/>
    </row>
    <row r="1485" spans="3:4">
      <c r="C1485" s="6"/>
      <c r="D1485" s="6"/>
    </row>
    <row r="1486" spans="3:4">
      <c r="C1486" s="6"/>
      <c r="D1486" s="6"/>
    </row>
    <row r="1487" spans="3:4">
      <c r="C1487" s="6"/>
      <c r="D1487" s="6"/>
    </row>
    <row r="1488" spans="3:4">
      <c r="C1488" s="6"/>
      <c r="D1488" s="6"/>
    </row>
    <row r="1489" spans="3:4">
      <c r="C1489" s="6"/>
      <c r="D1489" s="6"/>
    </row>
    <row r="1490" spans="3:4">
      <c r="C1490" s="6"/>
      <c r="D1490" s="6"/>
    </row>
    <row r="1491" spans="3:4">
      <c r="C1491" s="6"/>
      <c r="D1491" s="6"/>
    </row>
    <row r="1492" spans="3:4">
      <c r="C1492" s="6"/>
      <c r="D1492" s="6"/>
    </row>
    <row r="1493" spans="3:4">
      <c r="C1493" s="6"/>
      <c r="D1493" s="6"/>
    </row>
    <row r="1494" spans="3:4">
      <c r="C1494" s="6"/>
      <c r="D1494" s="6"/>
    </row>
    <row r="1495" spans="3:4">
      <c r="C1495" s="6"/>
      <c r="D1495" s="6"/>
    </row>
    <row r="1496" spans="3:4">
      <c r="C1496" s="6"/>
      <c r="D1496" s="6"/>
    </row>
    <row r="1497" spans="3:4">
      <c r="C1497" s="6"/>
      <c r="D1497" s="6"/>
    </row>
    <row r="1498" spans="3:4">
      <c r="C1498" s="6"/>
      <c r="D1498" s="6"/>
    </row>
    <row r="1499" spans="3:4">
      <c r="C1499" s="6"/>
      <c r="D1499" s="6"/>
    </row>
    <row r="1500" spans="3:4">
      <c r="C1500" s="6"/>
      <c r="D1500" s="6"/>
    </row>
    <row r="1501" spans="3:4">
      <c r="C1501" s="6"/>
      <c r="D1501" s="6"/>
    </row>
    <row r="1502" spans="3:4">
      <c r="C1502" s="6"/>
      <c r="D1502" s="6"/>
    </row>
    <row r="1503" spans="3:4">
      <c r="C1503" s="6"/>
      <c r="D1503" s="6"/>
    </row>
    <row r="1504" spans="3:4">
      <c r="C1504" s="6"/>
      <c r="D1504" s="6"/>
    </row>
    <row r="1505" spans="3:4">
      <c r="C1505" s="6"/>
      <c r="D1505" s="6"/>
    </row>
    <row r="1506" spans="3:4">
      <c r="C1506" s="6"/>
      <c r="D1506" s="6"/>
    </row>
    <row r="1507" spans="3:4">
      <c r="C1507" s="6"/>
      <c r="D1507" s="6"/>
    </row>
    <row r="1508" spans="3:4">
      <c r="C1508" s="6"/>
      <c r="D1508" s="6"/>
    </row>
    <row r="1509" spans="3:4">
      <c r="C1509" s="6"/>
      <c r="D1509" s="6"/>
    </row>
    <row r="1510" spans="3:4">
      <c r="C1510" s="6"/>
      <c r="D1510" s="6"/>
    </row>
    <row r="1511" spans="3:4">
      <c r="C1511" s="6"/>
      <c r="D1511" s="6"/>
    </row>
    <row r="1512" spans="3:4">
      <c r="C1512" s="6"/>
      <c r="D1512" s="6"/>
    </row>
    <row r="1513" spans="3:4">
      <c r="C1513" s="6"/>
      <c r="D1513" s="6"/>
    </row>
    <row r="1514" spans="3:4">
      <c r="C1514" s="6"/>
      <c r="D1514" s="6"/>
    </row>
    <row r="1515" spans="3:4">
      <c r="C1515" s="6"/>
      <c r="D1515" s="6"/>
    </row>
    <row r="1516" spans="3:4">
      <c r="C1516" s="6"/>
      <c r="D1516" s="6"/>
    </row>
    <row r="1517" spans="3:4">
      <c r="C1517" s="6"/>
      <c r="D1517" s="6"/>
    </row>
    <row r="1518" spans="3:4">
      <c r="C1518" s="6"/>
      <c r="D1518" s="6"/>
    </row>
    <row r="1519" spans="3:4">
      <c r="C1519" s="6"/>
      <c r="D1519" s="6"/>
    </row>
    <row r="1520" spans="3:4">
      <c r="C1520" s="6"/>
      <c r="D1520" s="6"/>
    </row>
    <row r="1521" spans="3:4">
      <c r="C1521" s="6"/>
      <c r="D1521" s="6"/>
    </row>
    <row r="1522" spans="3:4">
      <c r="C1522" s="6"/>
      <c r="D1522" s="6"/>
    </row>
    <row r="1523" spans="3:4">
      <c r="C1523" s="6"/>
      <c r="D1523" s="6"/>
    </row>
    <row r="1524" spans="3:4">
      <c r="C1524" s="6"/>
      <c r="D1524" s="6"/>
    </row>
    <row r="1525" spans="3:4">
      <c r="C1525" s="6"/>
      <c r="D1525" s="6"/>
    </row>
    <row r="1526" spans="3:4">
      <c r="C1526" s="6"/>
      <c r="D1526" s="6"/>
    </row>
    <row r="1527" spans="3:4">
      <c r="C1527" s="6"/>
      <c r="D1527" s="6"/>
    </row>
    <row r="1528" spans="3:4">
      <c r="C1528" s="6"/>
      <c r="D1528" s="6"/>
    </row>
    <row r="1529" spans="3:4">
      <c r="C1529" s="6"/>
      <c r="D1529" s="6"/>
    </row>
    <row r="1530" spans="3:4">
      <c r="C1530" s="6"/>
      <c r="D1530" s="6"/>
    </row>
    <row r="1531" spans="3:4">
      <c r="C1531" s="6"/>
      <c r="D1531" s="6"/>
    </row>
    <row r="1532" spans="3:4">
      <c r="C1532" s="6"/>
      <c r="D1532" s="6"/>
    </row>
    <row r="1533" spans="3:4">
      <c r="C1533" s="6"/>
      <c r="D1533" s="6"/>
    </row>
    <row r="1534" spans="3:4">
      <c r="C1534" s="6"/>
      <c r="D1534" s="6"/>
    </row>
    <row r="1535" spans="3:4">
      <c r="C1535" s="6"/>
      <c r="D1535" s="6"/>
    </row>
    <row r="1536" spans="3:4">
      <c r="C1536" s="6"/>
      <c r="D1536" s="6"/>
    </row>
    <row r="1537" spans="3:4">
      <c r="C1537" s="6"/>
      <c r="D1537" s="6"/>
    </row>
    <row r="1538" spans="3:4">
      <c r="C1538" s="6"/>
      <c r="D1538" s="6"/>
    </row>
    <row r="1539" spans="3:4">
      <c r="C1539" s="6"/>
      <c r="D1539" s="6"/>
    </row>
    <row r="1540" spans="3:4">
      <c r="C1540" s="6"/>
      <c r="D1540" s="6"/>
    </row>
    <row r="1541" spans="3:4">
      <c r="C1541" s="6"/>
      <c r="D1541" s="6"/>
    </row>
    <row r="1542" spans="3:4">
      <c r="C1542" s="6"/>
      <c r="D1542" s="6"/>
    </row>
    <row r="1543" spans="3:4">
      <c r="C1543" s="6"/>
      <c r="D1543" s="6"/>
    </row>
    <row r="1544" spans="3:4">
      <c r="C1544" s="6"/>
      <c r="D1544" s="6"/>
    </row>
    <row r="1545" spans="3:4">
      <c r="C1545" s="6"/>
      <c r="D1545" s="6"/>
    </row>
    <row r="1546" spans="3:4">
      <c r="C1546" s="6"/>
      <c r="D1546" s="6"/>
    </row>
    <row r="1547" spans="3:4">
      <c r="C1547" s="6"/>
      <c r="D1547" s="6"/>
    </row>
    <row r="1548" spans="3:4">
      <c r="C1548" s="6"/>
      <c r="D1548" s="6"/>
    </row>
    <row r="1549" spans="3:4">
      <c r="C1549" s="6"/>
      <c r="D1549" s="6"/>
    </row>
    <row r="1550" spans="3:4">
      <c r="C1550" s="6"/>
      <c r="D1550" s="6"/>
    </row>
    <row r="1551" spans="3:4">
      <c r="C1551" s="6"/>
      <c r="D1551" s="6"/>
    </row>
    <row r="1552" spans="3:4">
      <c r="C1552" s="6"/>
      <c r="D1552" s="6"/>
    </row>
    <row r="1553" spans="3:4">
      <c r="C1553" s="6"/>
      <c r="D1553" s="6"/>
    </row>
    <row r="1554" spans="3:4">
      <c r="C1554" s="6"/>
      <c r="D1554" s="6"/>
    </row>
    <row r="1555" spans="3:4">
      <c r="C1555" s="6"/>
      <c r="D1555" s="6"/>
    </row>
    <row r="1556" spans="3:4">
      <c r="C1556" s="6"/>
      <c r="D1556" s="6"/>
    </row>
    <row r="1557" spans="3:4">
      <c r="C1557" s="6"/>
      <c r="D1557" s="6"/>
    </row>
    <row r="1558" spans="3:4">
      <c r="C1558" s="6"/>
      <c r="D1558" s="6"/>
    </row>
    <row r="1559" spans="3:4">
      <c r="C1559" s="6"/>
      <c r="D1559" s="6"/>
    </row>
    <row r="1560" spans="3:4">
      <c r="C1560" s="6"/>
      <c r="D1560" s="6"/>
    </row>
    <row r="1561" spans="3:4">
      <c r="C1561" s="6"/>
      <c r="D1561" s="6"/>
    </row>
    <row r="1562" spans="3:4">
      <c r="C1562" s="6"/>
      <c r="D1562" s="6"/>
    </row>
    <row r="1563" spans="3:4">
      <c r="C1563" s="6"/>
      <c r="D1563" s="6"/>
    </row>
    <row r="1564" spans="3:4">
      <c r="C1564" s="6"/>
      <c r="D1564" s="6"/>
    </row>
    <row r="1565" spans="3:4">
      <c r="C1565" s="6"/>
      <c r="D1565" s="6"/>
    </row>
    <row r="1566" spans="3:4">
      <c r="C1566" s="6"/>
      <c r="D1566" s="6"/>
    </row>
    <row r="1567" spans="3:4">
      <c r="C1567" s="6"/>
      <c r="D1567" s="6"/>
    </row>
    <row r="1568" spans="3:4">
      <c r="C1568" s="6"/>
      <c r="D1568" s="6"/>
    </row>
    <row r="1569" spans="3:4">
      <c r="C1569" s="6"/>
      <c r="D1569" s="6"/>
    </row>
    <row r="1570" spans="3:4">
      <c r="C1570" s="6"/>
      <c r="D1570" s="6"/>
    </row>
    <row r="1571" spans="3:4">
      <c r="C1571" s="6"/>
      <c r="D1571" s="6"/>
    </row>
    <row r="1572" spans="3:4">
      <c r="C1572" s="6"/>
      <c r="D1572" s="6"/>
    </row>
    <row r="1573" spans="3:4">
      <c r="C1573" s="6"/>
      <c r="D1573" s="6"/>
    </row>
    <row r="1574" spans="3:4">
      <c r="C1574" s="6"/>
      <c r="D1574" s="6"/>
    </row>
    <row r="1575" spans="3:4">
      <c r="C1575" s="6"/>
      <c r="D1575" s="6"/>
    </row>
    <row r="1576" spans="3:4">
      <c r="C1576" s="6"/>
      <c r="D1576" s="6"/>
    </row>
    <row r="1577" spans="3:4">
      <c r="C1577" s="6"/>
      <c r="D1577" s="6"/>
    </row>
    <row r="1578" spans="3:4">
      <c r="C1578" s="6"/>
      <c r="D1578" s="6"/>
    </row>
    <row r="1579" spans="3:4">
      <c r="C1579" s="6"/>
      <c r="D1579" s="6"/>
    </row>
    <row r="1580" spans="3:4">
      <c r="C1580" s="6"/>
      <c r="D1580" s="6"/>
    </row>
    <row r="1581" spans="3:4">
      <c r="C1581" s="6"/>
      <c r="D1581" s="6"/>
    </row>
    <row r="1582" spans="3:4">
      <c r="C1582" s="6"/>
      <c r="D1582" s="6"/>
    </row>
    <row r="1583" spans="3:4">
      <c r="C1583" s="6"/>
      <c r="D1583" s="6"/>
    </row>
    <row r="1584" spans="3:4">
      <c r="C1584" s="6"/>
      <c r="D1584" s="6"/>
    </row>
    <row r="1585" spans="3:4">
      <c r="C1585" s="6"/>
      <c r="D1585" s="6"/>
    </row>
    <row r="1586" spans="3:4">
      <c r="C1586" s="6"/>
      <c r="D1586" s="6"/>
    </row>
    <row r="1587" spans="3:4">
      <c r="C1587" s="6"/>
      <c r="D1587" s="6"/>
    </row>
    <row r="1588" spans="3:4">
      <c r="C1588" s="6"/>
      <c r="D1588" s="6"/>
    </row>
    <row r="1589" spans="3:4">
      <c r="C1589" s="6"/>
      <c r="D1589" s="6"/>
    </row>
    <row r="1590" spans="3:4">
      <c r="C1590" s="6"/>
      <c r="D1590" s="6"/>
    </row>
    <row r="1591" spans="3:4">
      <c r="C1591" s="6"/>
      <c r="D1591" s="6"/>
    </row>
    <row r="1592" spans="3:4">
      <c r="C1592" s="6"/>
      <c r="D1592" s="6"/>
    </row>
    <row r="1593" spans="3:4">
      <c r="C1593" s="6"/>
      <c r="D1593" s="6"/>
    </row>
    <row r="1594" spans="3:4">
      <c r="C1594" s="6"/>
      <c r="D1594" s="6"/>
    </row>
    <row r="1595" spans="3:4">
      <c r="C1595" s="6"/>
      <c r="D1595" s="6"/>
    </row>
    <row r="1596" spans="3:4">
      <c r="C1596" s="6"/>
      <c r="D1596" s="6"/>
    </row>
    <row r="1597" spans="3:4">
      <c r="C1597" s="6"/>
      <c r="D1597" s="6"/>
    </row>
    <row r="1598" spans="3:4">
      <c r="C1598" s="6"/>
      <c r="D1598" s="6"/>
    </row>
    <row r="1599" spans="3:4">
      <c r="C1599" s="6"/>
      <c r="D1599" s="6"/>
    </row>
    <row r="1600" spans="3:4">
      <c r="C1600" s="6"/>
      <c r="D1600" s="6"/>
    </row>
    <row r="1601" spans="3:4">
      <c r="C1601" s="6"/>
      <c r="D1601" s="6"/>
    </row>
    <row r="1602" spans="3:4">
      <c r="C1602" s="6"/>
      <c r="D1602" s="6"/>
    </row>
    <row r="1603" spans="3:4">
      <c r="C1603" s="6"/>
      <c r="D1603" s="6"/>
    </row>
    <row r="1604" spans="3:4">
      <c r="C1604" s="6"/>
      <c r="D1604" s="6"/>
    </row>
    <row r="1605" spans="3:4">
      <c r="C1605" s="6"/>
      <c r="D1605" s="6"/>
    </row>
    <row r="1606" spans="3:4">
      <c r="C1606" s="6"/>
      <c r="D1606" s="6"/>
    </row>
    <row r="1607" spans="3:4">
      <c r="C1607" s="6"/>
      <c r="D1607" s="6"/>
    </row>
    <row r="1608" spans="3:4">
      <c r="C1608" s="6"/>
      <c r="D1608" s="6"/>
    </row>
    <row r="1609" spans="3:4">
      <c r="C1609" s="6"/>
      <c r="D1609" s="6"/>
    </row>
    <row r="1610" spans="3:4">
      <c r="C1610" s="6"/>
      <c r="D1610" s="6"/>
    </row>
    <row r="1611" spans="3:4">
      <c r="C1611" s="6"/>
      <c r="D1611" s="6"/>
    </row>
    <row r="1612" spans="3:4">
      <c r="C1612" s="6"/>
      <c r="D1612" s="6"/>
    </row>
    <row r="1613" spans="3:4">
      <c r="C1613" s="6"/>
      <c r="D1613" s="6"/>
    </row>
    <row r="1614" spans="3:4">
      <c r="C1614" s="6"/>
      <c r="D1614" s="6"/>
    </row>
    <row r="1615" spans="3:4">
      <c r="C1615" s="6"/>
      <c r="D1615" s="6"/>
    </row>
    <row r="1616" spans="3:4">
      <c r="C1616" s="6"/>
      <c r="D1616" s="6"/>
    </row>
    <row r="1617" spans="3:4">
      <c r="C1617" s="6"/>
      <c r="D1617" s="6"/>
    </row>
    <row r="1618" spans="3:4">
      <c r="C1618" s="6"/>
      <c r="D1618" s="6"/>
    </row>
    <row r="1619" spans="3:4">
      <c r="C1619" s="6"/>
      <c r="D1619" s="6"/>
    </row>
    <row r="1620" spans="3:4">
      <c r="C1620" s="6"/>
      <c r="D1620" s="6"/>
    </row>
    <row r="1621" spans="3:4">
      <c r="C1621" s="6"/>
      <c r="D1621" s="6"/>
    </row>
    <row r="1622" spans="3:4">
      <c r="C1622" s="6"/>
      <c r="D1622" s="6"/>
    </row>
    <row r="1623" spans="3:4">
      <c r="C1623" s="6"/>
      <c r="D1623" s="6"/>
    </row>
    <row r="1624" spans="3:4">
      <c r="C1624" s="6"/>
      <c r="D1624" s="6"/>
    </row>
    <row r="1625" spans="3:4">
      <c r="C1625" s="6"/>
      <c r="D1625" s="6"/>
    </row>
    <row r="1626" spans="3:4">
      <c r="C1626" s="6"/>
      <c r="D1626" s="6"/>
    </row>
    <row r="1627" spans="3:4">
      <c r="C1627" s="6"/>
      <c r="D1627" s="6"/>
    </row>
    <row r="1628" spans="3:4">
      <c r="C1628" s="6"/>
      <c r="D1628" s="6"/>
    </row>
    <row r="1629" spans="3:4">
      <c r="C1629" s="6"/>
      <c r="D1629" s="6"/>
    </row>
    <row r="1630" spans="3:4">
      <c r="C1630" s="6"/>
      <c r="D1630" s="6"/>
    </row>
    <row r="1631" spans="3:4">
      <c r="C1631" s="6"/>
      <c r="D1631" s="6"/>
    </row>
    <row r="1632" spans="3:4">
      <c r="C1632" s="6"/>
      <c r="D1632" s="6"/>
    </row>
    <row r="1633" spans="3:4">
      <c r="C1633" s="6"/>
      <c r="D1633" s="6"/>
    </row>
    <row r="1634" spans="3:4">
      <c r="C1634" s="6"/>
      <c r="D1634" s="6"/>
    </row>
    <row r="1635" spans="3:4">
      <c r="C1635" s="6"/>
      <c r="D1635" s="6"/>
    </row>
    <row r="1636" spans="3:4">
      <c r="C1636" s="6"/>
      <c r="D1636" s="6"/>
    </row>
    <row r="1637" spans="3:4">
      <c r="C1637" s="6"/>
      <c r="D1637" s="6"/>
    </row>
    <row r="1638" spans="3:4">
      <c r="C1638" s="6"/>
      <c r="D1638" s="6"/>
    </row>
    <row r="1639" spans="3:4">
      <c r="C1639" s="6"/>
      <c r="D1639" s="6"/>
    </row>
    <row r="1640" spans="3:4">
      <c r="C1640" s="6"/>
      <c r="D1640" s="6"/>
    </row>
    <row r="1641" spans="3:4">
      <c r="C1641" s="6"/>
      <c r="D1641" s="6"/>
    </row>
    <row r="1642" spans="3:4">
      <c r="C1642" s="6"/>
      <c r="D1642" s="6"/>
    </row>
    <row r="1643" spans="3:4">
      <c r="C1643" s="6"/>
      <c r="D1643" s="6"/>
    </row>
    <row r="1644" spans="3:4">
      <c r="C1644" s="6"/>
      <c r="D1644" s="6"/>
    </row>
    <row r="1645" spans="3:4">
      <c r="C1645" s="6"/>
      <c r="D1645" s="6"/>
    </row>
    <row r="1646" spans="3:4">
      <c r="C1646" s="6"/>
      <c r="D1646" s="6"/>
    </row>
    <row r="1647" spans="3:4">
      <c r="C1647" s="6"/>
      <c r="D1647" s="6"/>
    </row>
    <row r="1648" spans="3:4">
      <c r="C1648" s="6"/>
      <c r="D1648" s="6"/>
    </row>
    <row r="1649" spans="3:4">
      <c r="C1649" s="6"/>
      <c r="D1649" s="6"/>
    </row>
    <row r="1650" spans="3:4">
      <c r="C1650" s="6"/>
      <c r="D1650" s="6"/>
    </row>
    <row r="1651" spans="3:4">
      <c r="C1651" s="6"/>
      <c r="D1651" s="6"/>
    </row>
    <row r="1652" spans="3:4">
      <c r="C1652" s="6"/>
      <c r="D1652" s="6"/>
    </row>
    <row r="1653" spans="3:4">
      <c r="C1653" s="6"/>
      <c r="D1653" s="6"/>
    </row>
    <row r="1654" spans="3:4">
      <c r="C1654" s="6"/>
      <c r="D1654" s="6"/>
    </row>
    <row r="1655" spans="3:4">
      <c r="C1655" s="6"/>
      <c r="D1655" s="6"/>
    </row>
    <row r="1656" spans="3:4">
      <c r="C1656" s="6"/>
      <c r="D1656" s="6"/>
    </row>
    <row r="1657" spans="3:4">
      <c r="C1657" s="6"/>
      <c r="D1657" s="6"/>
    </row>
    <row r="1658" spans="3:4">
      <c r="C1658" s="6"/>
      <c r="D1658" s="6"/>
    </row>
    <row r="1659" spans="3:4">
      <c r="C1659" s="6"/>
      <c r="D1659" s="6"/>
    </row>
    <row r="1660" spans="3:4">
      <c r="C1660" s="6"/>
      <c r="D1660" s="6"/>
    </row>
    <row r="1661" spans="3:4">
      <c r="C1661" s="6"/>
      <c r="D1661" s="6"/>
    </row>
    <row r="1662" spans="3:4">
      <c r="C1662" s="6"/>
      <c r="D1662" s="6"/>
    </row>
    <row r="1663" spans="3:4">
      <c r="C1663" s="6"/>
      <c r="D1663" s="6"/>
    </row>
    <row r="1664" spans="3:4">
      <c r="C1664" s="6"/>
      <c r="D1664" s="6"/>
    </row>
    <row r="1665" spans="3:4">
      <c r="C1665" s="6"/>
      <c r="D1665" s="6"/>
    </row>
    <row r="1666" spans="3:4">
      <c r="C1666" s="6"/>
      <c r="D1666" s="6"/>
    </row>
    <row r="1667" spans="3:4">
      <c r="C1667" s="6"/>
      <c r="D1667" s="6"/>
    </row>
    <row r="1668" spans="3:4">
      <c r="C1668" s="6"/>
      <c r="D1668" s="6"/>
    </row>
    <row r="1669" spans="3:4">
      <c r="C1669" s="6"/>
      <c r="D1669" s="6"/>
    </row>
    <row r="1670" spans="3:4">
      <c r="C1670" s="6"/>
      <c r="D1670" s="6"/>
    </row>
    <row r="1671" spans="3:4">
      <c r="C1671" s="6"/>
      <c r="D1671" s="6"/>
    </row>
    <row r="1672" spans="3:4">
      <c r="C1672" s="6"/>
      <c r="D1672" s="6"/>
    </row>
    <row r="1673" spans="3:4">
      <c r="C1673" s="6"/>
      <c r="D1673" s="6"/>
    </row>
    <row r="1674" spans="3:4">
      <c r="C1674" s="6"/>
      <c r="D1674" s="6"/>
    </row>
    <row r="1675" spans="3:4">
      <c r="C1675" s="6"/>
      <c r="D1675" s="6"/>
    </row>
    <row r="1676" spans="3:4">
      <c r="C1676" s="6"/>
      <c r="D1676" s="6"/>
    </row>
    <row r="1677" spans="3:4">
      <c r="C1677" s="6"/>
      <c r="D1677" s="6"/>
    </row>
    <row r="1678" spans="3:4">
      <c r="C1678" s="6"/>
      <c r="D1678" s="6"/>
    </row>
    <row r="1679" spans="3:4">
      <c r="C1679" s="6"/>
      <c r="D1679" s="6"/>
    </row>
    <row r="1680" spans="3:4">
      <c r="C1680" s="6"/>
      <c r="D1680" s="6"/>
    </row>
    <row r="1681" spans="3:4">
      <c r="C1681" s="6"/>
      <c r="D1681" s="6"/>
    </row>
    <row r="1682" spans="3:4">
      <c r="C1682" s="6"/>
      <c r="D1682" s="6"/>
    </row>
    <row r="1683" spans="3:4">
      <c r="C1683" s="6"/>
      <c r="D1683" s="6"/>
    </row>
    <row r="1684" spans="3:4">
      <c r="C1684" s="6"/>
      <c r="D1684" s="6"/>
    </row>
    <row r="1685" spans="3:4">
      <c r="C1685" s="6"/>
      <c r="D1685" s="6"/>
    </row>
    <row r="1686" spans="3:4">
      <c r="C1686" s="6"/>
      <c r="D1686" s="6"/>
    </row>
    <row r="1687" spans="3:4">
      <c r="C1687" s="6"/>
      <c r="D1687" s="6"/>
    </row>
    <row r="1688" spans="3:4">
      <c r="C1688" s="6"/>
      <c r="D1688" s="6"/>
    </row>
    <row r="1689" spans="3:4">
      <c r="C1689" s="6"/>
      <c r="D1689" s="6"/>
    </row>
    <row r="1690" spans="3:4">
      <c r="C1690" s="6"/>
      <c r="D1690" s="6"/>
    </row>
    <row r="1691" spans="3:4">
      <c r="C1691" s="6"/>
      <c r="D1691" s="6"/>
    </row>
    <row r="1692" spans="3:4">
      <c r="C1692" s="6"/>
      <c r="D1692" s="6"/>
    </row>
    <row r="1693" spans="3:4">
      <c r="C1693" s="6"/>
      <c r="D1693" s="6"/>
    </row>
    <row r="1694" spans="3:4">
      <c r="C1694" s="6"/>
      <c r="D1694" s="6"/>
    </row>
    <row r="1695" spans="3:4">
      <c r="C1695" s="6"/>
      <c r="D1695" s="6"/>
    </row>
    <row r="1696" spans="3:4">
      <c r="C1696" s="6"/>
      <c r="D1696" s="6"/>
    </row>
    <row r="1697" spans="3:4">
      <c r="C1697" s="6"/>
      <c r="D1697" s="6"/>
    </row>
    <row r="1698" spans="3:4">
      <c r="C1698" s="6"/>
      <c r="D1698" s="6"/>
    </row>
    <row r="1699" spans="3:4">
      <c r="C1699" s="6"/>
      <c r="D1699" s="6"/>
    </row>
    <row r="1700" spans="3:4">
      <c r="C1700" s="6"/>
      <c r="D1700" s="6"/>
    </row>
    <row r="1701" spans="3:4">
      <c r="C1701" s="6"/>
      <c r="D1701" s="6"/>
    </row>
    <row r="1702" spans="3:4">
      <c r="C1702" s="6"/>
      <c r="D1702" s="6"/>
    </row>
    <row r="1703" spans="3:4">
      <c r="C1703" s="6"/>
      <c r="D1703" s="6"/>
    </row>
    <row r="1704" spans="3:4">
      <c r="C1704" s="6"/>
      <c r="D1704" s="6"/>
    </row>
    <row r="1705" spans="3:4">
      <c r="C1705" s="6"/>
      <c r="D1705" s="6"/>
    </row>
    <row r="1706" spans="3:4">
      <c r="C1706" s="6"/>
      <c r="D1706" s="6"/>
    </row>
    <row r="1707" spans="3:4">
      <c r="C1707" s="6"/>
      <c r="D1707" s="6"/>
    </row>
    <row r="1708" spans="3:4">
      <c r="C1708" s="6"/>
      <c r="D1708" s="6"/>
    </row>
    <row r="1709" spans="3:4">
      <c r="C1709" s="6"/>
      <c r="D1709" s="6"/>
    </row>
    <row r="1710" spans="3:4">
      <c r="C1710" s="6"/>
      <c r="D1710" s="6"/>
    </row>
    <row r="1711" spans="3:4">
      <c r="C1711" s="6"/>
      <c r="D1711" s="6"/>
    </row>
    <row r="1712" spans="3:4">
      <c r="C1712" s="6"/>
      <c r="D1712" s="6"/>
    </row>
    <row r="1713" spans="3:4">
      <c r="C1713" s="6"/>
      <c r="D1713" s="6"/>
    </row>
    <row r="1714" spans="3:4">
      <c r="C1714" s="6"/>
      <c r="D1714" s="6"/>
    </row>
    <row r="1715" spans="3:4">
      <c r="C1715" s="6"/>
      <c r="D1715" s="6"/>
    </row>
    <row r="1716" spans="3:4">
      <c r="C1716" s="6"/>
      <c r="D1716" s="6"/>
    </row>
  </sheetData>
  <phoneticPr fontId="8" type="noConversion"/>
  <hyperlinks>
    <hyperlink ref="H545" r:id="rId1" display="http://vsolj.cetus-net.org/bulletin.html" xr:uid="{00000000-0004-0000-0000-000000000000}"/>
    <hyperlink ref="H64332" r:id="rId2" display="http://vsolj.cetus-net.org/bulletin.html" xr:uid="{00000000-0004-0000-0000-000001000000}"/>
    <hyperlink ref="H64325" r:id="rId3" display="https://www.aavso.org/ejaavso" xr:uid="{00000000-0004-0000-0000-000002000000}"/>
    <hyperlink ref="I64332" r:id="rId4" display="http://vsolj.cetus-net.org/bulletin.html" xr:uid="{00000000-0004-0000-0000-000003000000}"/>
    <hyperlink ref="AQ57983" r:id="rId5" display="http://cdsbib.u-strasbg.fr/cgi-bin/cdsbib?1990RMxAA..21..381G" xr:uid="{00000000-0004-0000-0000-000004000000}"/>
    <hyperlink ref="H64329" r:id="rId6" display="https://www.aavso.org/ejaavso" xr:uid="{00000000-0004-0000-0000-000005000000}"/>
    <hyperlink ref="AP5347" r:id="rId7" display="http://cdsbib.u-strasbg.fr/cgi-bin/cdsbib?1990RMxAA..21..381G" xr:uid="{00000000-0004-0000-0000-000006000000}"/>
    <hyperlink ref="AP5350" r:id="rId8" display="http://cdsbib.u-strasbg.fr/cgi-bin/cdsbib?1990RMxAA..21..381G" xr:uid="{00000000-0004-0000-0000-000007000000}"/>
    <hyperlink ref="AP5348" r:id="rId9" display="http://cdsbib.u-strasbg.fr/cgi-bin/cdsbib?1990RMxAA..21..381G" xr:uid="{00000000-0004-0000-0000-000008000000}"/>
    <hyperlink ref="AP5332" r:id="rId10" display="http://cdsbib.u-strasbg.fr/cgi-bin/cdsbib?1990RMxAA..21..381G" xr:uid="{00000000-0004-0000-0000-000009000000}"/>
    <hyperlink ref="AQ5561" r:id="rId11" display="http://cdsbib.u-strasbg.fr/cgi-bin/cdsbib?1990RMxAA..21..381G" xr:uid="{00000000-0004-0000-0000-00000A000000}"/>
    <hyperlink ref="AQ5565" r:id="rId12" display="http://cdsbib.u-strasbg.fr/cgi-bin/cdsbib?1990RMxAA..21..381G" xr:uid="{00000000-0004-0000-0000-00000B000000}"/>
    <hyperlink ref="AQ65245" r:id="rId13" display="http://cdsbib.u-strasbg.fr/cgi-bin/cdsbib?1990RMxAA..21..381G" xr:uid="{00000000-0004-0000-0000-00000C000000}"/>
    <hyperlink ref="I2453" r:id="rId14" display="http://vsolj.cetus-net.org/bulletin.html" xr:uid="{00000000-0004-0000-0000-00000D000000}"/>
    <hyperlink ref="H2453" r:id="rId15" display="http://vsolj.cetus-net.org/bulletin.html" xr:uid="{00000000-0004-0000-0000-00000E000000}"/>
    <hyperlink ref="AQ370" r:id="rId16" display="http://cdsbib.u-strasbg.fr/cgi-bin/cdsbib?1990RMxAA..21..381G" xr:uid="{00000000-0004-0000-0000-00000F000000}"/>
    <hyperlink ref="AQ369" r:id="rId17" display="http://cdsbib.u-strasbg.fr/cgi-bin/cdsbib?1990RMxAA..21..381G" xr:uid="{00000000-0004-0000-0000-000010000000}"/>
    <hyperlink ref="AP3623" r:id="rId18" display="http://cdsbib.u-strasbg.fr/cgi-bin/cdsbib?1990RMxAA..21..381G" xr:uid="{00000000-0004-0000-0000-000011000000}"/>
    <hyperlink ref="AP3641" r:id="rId19" display="http://cdsbib.u-strasbg.fr/cgi-bin/cdsbib?1990RMxAA..21..381G" xr:uid="{00000000-0004-0000-0000-000012000000}"/>
    <hyperlink ref="AP3642" r:id="rId20" display="http://cdsbib.u-strasbg.fr/cgi-bin/cdsbib?1990RMxAA..21..381G" xr:uid="{00000000-0004-0000-0000-000013000000}"/>
    <hyperlink ref="AP363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4"/>
  <sheetViews>
    <sheetView topLeftCell="A17" workbookViewId="0">
      <selection activeCell="A25" sqref="A25:D65"/>
    </sheetView>
  </sheetViews>
  <sheetFormatPr defaultRowHeight="12.75"/>
  <cols>
    <col min="1" max="1" width="19.7109375" style="6" customWidth="1"/>
    <col min="2" max="2" width="4.42578125" style="13" customWidth="1"/>
    <col min="3" max="3" width="12.7109375" style="6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6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1" t="s">
        <v>55</v>
      </c>
      <c r="I1" s="42" t="s">
        <v>56</v>
      </c>
      <c r="J1" s="43" t="s">
        <v>57</v>
      </c>
    </row>
    <row r="2" spans="1:16">
      <c r="I2" s="44" t="s">
        <v>58</v>
      </c>
      <c r="J2" s="45" t="s">
        <v>59</v>
      </c>
    </row>
    <row r="3" spans="1:16">
      <c r="A3" s="46" t="s">
        <v>60</v>
      </c>
      <c r="I3" s="44" t="s">
        <v>61</v>
      </c>
      <c r="J3" s="45" t="s">
        <v>62</v>
      </c>
    </row>
    <row r="4" spans="1:16">
      <c r="I4" s="44" t="s">
        <v>63</v>
      </c>
      <c r="J4" s="45" t="s">
        <v>62</v>
      </c>
    </row>
    <row r="5" spans="1:16" ht="13.5" thickBot="1">
      <c r="I5" s="47" t="s">
        <v>64</v>
      </c>
      <c r="J5" s="48" t="s">
        <v>65</v>
      </c>
    </row>
    <row r="10" spans="1:16" ht="13.5" thickBot="1"/>
    <row r="11" spans="1:16" ht="12.75" customHeight="1" thickBot="1">
      <c r="A11" s="6" t="str">
        <f t="shared" ref="A11:A42" si="0">P11</f>
        <v> BBS 88 </v>
      </c>
      <c r="B11" s="16" t="str">
        <f t="shared" ref="B11:B42" si="1">IF(H11=INT(H11),"I","II")</f>
        <v>II</v>
      </c>
      <c r="C11" s="6">
        <f t="shared" ref="C11:C42" si="2">1*G11</f>
        <v>47176.394999999997</v>
      </c>
      <c r="D11" s="13" t="str">
        <f t="shared" ref="D11:D42" si="3">VLOOKUP(F11,I$1:J$5,2,FALSE)</f>
        <v>vis</v>
      </c>
      <c r="E11" s="49">
        <f>VLOOKUP(C11,Active!C$21:E$951,3,FALSE)</f>
        <v>-8202.5035324325854</v>
      </c>
      <c r="F11" s="16" t="s">
        <v>64</v>
      </c>
      <c r="G11" s="13" t="str">
        <f t="shared" ref="G11:G42" si="4">MID(I11,3,LEN(I11)-3)</f>
        <v>47176.395</v>
      </c>
      <c r="H11" s="6">
        <f t="shared" ref="H11:H42" si="5">1*K11</f>
        <v>-10097.5</v>
      </c>
      <c r="I11" s="50" t="s">
        <v>72</v>
      </c>
      <c r="J11" s="51" t="s">
        <v>73</v>
      </c>
      <c r="K11" s="50">
        <v>-10097.5</v>
      </c>
      <c r="L11" s="50" t="s">
        <v>74</v>
      </c>
      <c r="M11" s="51" t="s">
        <v>75</v>
      </c>
      <c r="N11" s="51"/>
      <c r="O11" s="52" t="s">
        <v>76</v>
      </c>
      <c r="P11" s="52" t="s">
        <v>77</v>
      </c>
    </row>
    <row r="12" spans="1:16" ht="12.75" customHeight="1" thickBot="1">
      <c r="A12" s="6" t="str">
        <f t="shared" si="0"/>
        <v> JAAVSO 40;975 </v>
      </c>
      <c r="B12" s="16" t="str">
        <f t="shared" si="1"/>
        <v>I</v>
      </c>
      <c r="C12" s="6">
        <f t="shared" si="2"/>
        <v>53304.822999999997</v>
      </c>
      <c r="D12" s="13" t="str">
        <f t="shared" si="3"/>
        <v>vis</v>
      </c>
      <c r="E12" s="49">
        <f>VLOOKUP(C12,Active!C$21:E$951,3,FALSE)</f>
        <v>3421.0346887554106</v>
      </c>
      <c r="F12" s="16" t="s">
        <v>64</v>
      </c>
      <c r="G12" s="13" t="str">
        <f t="shared" si="4"/>
        <v>53304.8230</v>
      </c>
      <c r="H12" s="6">
        <f t="shared" si="5"/>
        <v>1526</v>
      </c>
      <c r="I12" s="50" t="s">
        <v>158</v>
      </c>
      <c r="J12" s="51" t="s">
        <v>159</v>
      </c>
      <c r="K12" s="50">
        <v>1526</v>
      </c>
      <c r="L12" s="50" t="s">
        <v>160</v>
      </c>
      <c r="M12" s="51" t="s">
        <v>81</v>
      </c>
      <c r="N12" s="51" t="s">
        <v>64</v>
      </c>
      <c r="O12" s="52" t="s">
        <v>161</v>
      </c>
      <c r="P12" s="52" t="s">
        <v>162</v>
      </c>
    </row>
    <row r="13" spans="1:16" ht="12.75" customHeight="1" thickBot="1">
      <c r="A13" s="6" t="str">
        <f t="shared" si="0"/>
        <v> JAAVSO 40;975 </v>
      </c>
      <c r="B13" s="16" t="str">
        <f t="shared" si="1"/>
        <v>I</v>
      </c>
      <c r="C13" s="6">
        <f t="shared" si="2"/>
        <v>53369.675300000003</v>
      </c>
      <c r="D13" s="13" t="str">
        <f t="shared" si="3"/>
        <v>vis</v>
      </c>
      <c r="E13" s="49">
        <f>VLOOKUP(C13,Active!C$21:E$951,3,FALSE)</f>
        <v>3544.0373882701997</v>
      </c>
      <c r="F13" s="16" t="s">
        <v>64</v>
      </c>
      <c r="G13" s="13" t="str">
        <f t="shared" si="4"/>
        <v>53369.6753</v>
      </c>
      <c r="H13" s="6">
        <f t="shared" si="5"/>
        <v>1649</v>
      </c>
      <c r="I13" s="50" t="s">
        <v>166</v>
      </c>
      <c r="J13" s="51" t="s">
        <v>167</v>
      </c>
      <c r="K13" s="50">
        <v>1649</v>
      </c>
      <c r="L13" s="50" t="s">
        <v>168</v>
      </c>
      <c r="M13" s="51" t="s">
        <v>81</v>
      </c>
      <c r="N13" s="51" t="s">
        <v>64</v>
      </c>
      <c r="O13" s="52" t="s">
        <v>161</v>
      </c>
      <c r="P13" s="52" t="s">
        <v>162</v>
      </c>
    </row>
    <row r="14" spans="1:16" ht="12.75" customHeight="1" thickBot="1">
      <c r="A14" s="6" t="str">
        <f t="shared" si="0"/>
        <v>IBVS 5843 </v>
      </c>
      <c r="B14" s="16" t="str">
        <f t="shared" si="1"/>
        <v>II</v>
      </c>
      <c r="C14" s="6">
        <f t="shared" si="2"/>
        <v>54024.785900000003</v>
      </c>
      <c r="D14" s="13" t="str">
        <f t="shared" si="3"/>
        <v>vis</v>
      </c>
      <c r="E14" s="49">
        <f>VLOOKUP(C14,Active!C$21:E$951,3,FALSE)</f>
        <v>4786.5588143529403</v>
      </c>
      <c r="F14" s="16" t="s">
        <v>64</v>
      </c>
      <c r="G14" s="13" t="str">
        <f t="shared" si="4"/>
        <v>54024.7859</v>
      </c>
      <c r="H14" s="6">
        <f t="shared" si="5"/>
        <v>2891.5</v>
      </c>
      <c r="I14" s="50" t="s">
        <v>176</v>
      </c>
      <c r="J14" s="51" t="s">
        <v>177</v>
      </c>
      <c r="K14" s="50">
        <v>2891.5</v>
      </c>
      <c r="L14" s="50" t="s">
        <v>178</v>
      </c>
      <c r="M14" s="51" t="s">
        <v>81</v>
      </c>
      <c r="N14" s="51" t="s">
        <v>179</v>
      </c>
      <c r="O14" s="52" t="s">
        <v>180</v>
      </c>
      <c r="P14" s="53" t="s">
        <v>181</v>
      </c>
    </row>
    <row r="15" spans="1:16" ht="12.75" customHeight="1" thickBot="1">
      <c r="A15" s="6" t="str">
        <f t="shared" si="0"/>
        <v>IBVS 5843 </v>
      </c>
      <c r="B15" s="16" t="str">
        <f t="shared" si="1"/>
        <v>II</v>
      </c>
      <c r="C15" s="6">
        <f t="shared" si="2"/>
        <v>54043.766300000003</v>
      </c>
      <c r="D15" s="13" t="str">
        <f t="shared" si="3"/>
        <v>vis</v>
      </c>
      <c r="E15" s="49">
        <f>VLOOKUP(C15,Active!C$21:E$951,3,FALSE)</f>
        <v>4822.5581611435764</v>
      </c>
      <c r="F15" s="16" t="s">
        <v>64</v>
      </c>
      <c r="G15" s="13" t="str">
        <f t="shared" si="4"/>
        <v>54043.7663</v>
      </c>
      <c r="H15" s="6">
        <f t="shared" si="5"/>
        <v>2927.5</v>
      </c>
      <c r="I15" s="50" t="s">
        <v>182</v>
      </c>
      <c r="J15" s="51" t="s">
        <v>183</v>
      </c>
      <c r="K15" s="50" t="s">
        <v>184</v>
      </c>
      <c r="L15" s="50" t="s">
        <v>185</v>
      </c>
      <c r="M15" s="51" t="s">
        <v>81</v>
      </c>
      <c r="N15" s="51" t="s">
        <v>179</v>
      </c>
      <c r="O15" s="52" t="s">
        <v>180</v>
      </c>
      <c r="P15" s="53" t="s">
        <v>181</v>
      </c>
    </row>
    <row r="16" spans="1:16" ht="12.75" customHeight="1" thickBot="1">
      <c r="A16" s="6" t="str">
        <f t="shared" si="0"/>
        <v>IBVS 5843 </v>
      </c>
      <c r="B16" s="16" t="str">
        <f t="shared" si="1"/>
        <v>I</v>
      </c>
      <c r="C16" s="6">
        <f t="shared" si="2"/>
        <v>54057.7356</v>
      </c>
      <c r="D16" s="13" t="str">
        <f t="shared" si="3"/>
        <v>vis</v>
      </c>
      <c r="E16" s="49">
        <f>VLOOKUP(C16,Active!C$21:E$951,3,FALSE)</f>
        <v>4849.0531599382439</v>
      </c>
      <c r="F16" s="16" t="s">
        <v>64</v>
      </c>
      <c r="G16" s="13" t="str">
        <f t="shared" si="4"/>
        <v>54057.7356</v>
      </c>
      <c r="H16" s="6">
        <f t="shared" si="5"/>
        <v>2954</v>
      </c>
      <c r="I16" s="50" t="s">
        <v>186</v>
      </c>
      <c r="J16" s="51" t="s">
        <v>187</v>
      </c>
      <c r="K16" s="50" t="s">
        <v>188</v>
      </c>
      <c r="L16" s="50" t="s">
        <v>189</v>
      </c>
      <c r="M16" s="51" t="s">
        <v>81</v>
      </c>
      <c r="N16" s="51" t="s">
        <v>179</v>
      </c>
      <c r="O16" s="52" t="s">
        <v>180</v>
      </c>
      <c r="P16" s="53" t="s">
        <v>181</v>
      </c>
    </row>
    <row r="17" spans="1:16" ht="12.75" customHeight="1" thickBot="1">
      <c r="A17" s="6" t="str">
        <f t="shared" si="0"/>
        <v>IBVS 5843 </v>
      </c>
      <c r="B17" s="16" t="str">
        <f t="shared" si="1"/>
        <v>II</v>
      </c>
      <c r="C17" s="6">
        <f t="shared" si="2"/>
        <v>54060.640700000004</v>
      </c>
      <c r="D17" s="13" t="str">
        <f t="shared" si="3"/>
        <v>vis</v>
      </c>
      <c r="E17" s="49">
        <f>VLOOKUP(C17,Active!C$21:E$951,3,FALSE)</f>
        <v>4854.5631440461448</v>
      </c>
      <c r="F17" s="16" t="s">
        <v>64</v>
      </c>
      <c r="G17" s="13" t="str">
        <f t="shared" si="4"/>
        <v>54060.6407</v>
      </c>
      <c r="H17" s="6">
        <f t="shared" si="5"/>
        <v>2959.5</v>
      </c>
      <c r="I17" s="50" t="s">
        <v>190</v>
      </c>
      <c r="J17" s="51" t="s">
        <v>191</v>
      </c>
      <c r="K17" s="50" t="s">
        <v>192</v>
      </c>
      <c r="L17" s="50" t="s">
        <v>193</v>
      </c>
      <c r="M17" s="51" t="s">
        <v>81</v>
      </c>
      <c r="N17" s="51" t="s">
        <v>179</v>
      </c>
      <c r="O17" s="52" t="s">
        <v>180</v>
      </c>
      <c r="P17" s="53" t="s">
        <v>181</v>
      </c>
    </row>
    <row r="18" spans="1:16" ht="12.75" customHeight="1" thickBot="1">
      <c r="A18" s="6" t="str">
        <f t="shared" si="0"/>
        <v>IBVS 5843 </v>
      </c>
      <c r="B18" s="16" t="str">
        <f t="shared" si="1"/>
        <v>I</v>
      </c>
      <c r="C18" s="6">
        <f t="shared" si="2"/>
        <v>54067.753100000002</v>
      </c>
      <c r="D18" s="13" t="str">
        <f t="shared" si="3"/>
        <v>vis</v>
      </c>
      <c r="E18" s="49">
        <f>VLOOKUP(C18,Active!C$21:E$951,3,FALSE)</f>
        <v>4868.0529416327945</v>
      </c>
      <c r="F18" s="16" t="s">
        <v>64</v>
      </c>
      <c r="G18" s="13" t="str">
        <f t="shared" si="4"/>
        <v>54067.7531</v>
      </c>
      <c r="H18" s="6">
        <f t="shared" si="5"/>
        <v>2973</v>
      </c>
      <c r="I18" s="50" t="s">
        <v>194</v>
      </c>
      <c r="J18" s="51" t="s">
        <v>195</v>
      </c>
      <c r="K18" s="50" t="s">
        <v>196</v>
      </c>
      <c r="L18" s="50" t="s">
        <v>197</v>
      </c>
      <c r="M18" s="51" t="s">
        <v>81</v>
      </c>
      <c r="N18" s="51" t="s">
        <v>179</v>
      </c>
      <c r="O18" s="52" t="s">
        <v>180</v>
      </c>
      <c r="P18" s="53" t="s">
        <v>181</v>
      </c>
    </row>
    <row r="19" spans="1:16" ht="12.75" customHeight="1" thickBot="1">
      <c r="A19" s="6" t="str">
        <f t="shared" si="0"/>
        <v>IBVS 5894 </v>
      </c>
      <c r="B19" s="16" t="str">
        <f t="shared" si="1"/>
        <v>II</v>
      </c>
      <c r="C19" s="6">
        <f t="shared" si="2"/>
        <v>54844.6561</v>
      </c>
      <c r="D19" s="13" t="str">
        <f t="shared" si="3"/>
        <v>vis</v>
      </c>
      <c r="E19" s="49">
        <f>VLOOKUP(C19,Active!C$21:E$951,3,FALSE)</f>
        <v>6341.5730212772969</v>
      </c>
      <c r="F19" s="16" t="s">
        <v>64</v>
      </c>
      <c r="G19" s="13" t="str">
        <f t="shared" si="4"/>
        <v>54844.6561</v>
      </c>
      <c r="H19" s="6">
        <f t="shared" si="5"/>
        <v>4446.5</v>
      </c>
      <c r="I19" s="50" t="s">
        <v>222</v>
      </c>
      <c r="J19" s="51" t="s">
        <v>223</v>
      </c>
      <c r="K19" s="50" t="s">
        <v>224</v>
      </c>
      <c r="L19" s="50" t="s">
        <v>225</v>
      </c>
      <c r="M19" s="51" t="s">
        <v>81</v>
      </c>
      <c r="N19" s="51" t="s">
        <v>64</v>
      </c>
      <c r="O19" s="52" t="s">
        <v>226</v>
      </c>
      <c r="P19" s="53" t="s">
        <v>227</v>
      </c>
    </row>
    <row r="20" spans="1:16" ht="12.75" customHeight="1" thickBot="1">
      <c r="A20" s="6" t="str">
        <f t="shared" si="0"/>
        <v>IBVS 5894 </v>
      </c>
      <c r="B20" s="16" t="str">
        <f t="shared" si="1"/>
        <v>II</v>
      </c>
      <c r="C20" s="6">
        <f t="shared" si="2"/>
        <v>54845.7137</v>
      </c>
      <c r="D20" s="13" t="str">
        <f t="shared" si="3"/>
        <v>vis</v>
      </c>
      <c r="E20" s="49">
        <f>VLOOKUP(C20,Active!C$21:E$951,3,FALSE)</f>
        <v>6343.5789278528055</v>
      </c>
      <c r="F20" s="16" t="s">
        <v>64</v>
      </c>
      <c r="G20" s="13" t="str">
        <f t="shared" si="4"/>
        <v>54845.7137</v>
      </c>
      <c r="H20" s="6">
        <f t="shared" si="5"/>
        <v>4448.5</v>
      </c>
      <c r="I20" s="50" t="s">
        <v>228</v>
      </c>
      <c r="J20" s="51" t="s">
        <v>229</v>
      </c>
      <c r="K20" s="50" t="s">
        <v>230</v>
      </c>
      <c r="L20" s="50" t="s">
        <v>231</v>
      </c>
      <c r="M20" s="51" t="s">
        <v>81</v>
      </c>
      <c r="N20" s="51" t="s">
        <v>64</v>
      </c>
      <c r="O20" s="52" t="s">
        <v>226</v>
      </c>
      <c r="P20" s="53" t="s">
        <v>227</v>
      </c>
    </row>
    <row r="21" spans="1:16" ht="12.75" customHeight="1" thickBot="1">
      <c r="A21" s="6" t="str">
        <f t="shared" si="0"/>
        <v>IBVS 5920 </v>
      </c>
      <c r="B21" s="16" t="str">
        <f t="shared" si="1"/>
        <v>II</v>
      </c>
      <c r="C21" s="6">
        <f t="shared" si="2"/>
        <v>55139.921900000001</v>
      </c>
      <c r="D21" s="13" t="str">
        <f t="shared" si="3"/>
        <v>vis</v>
      </c>
      <c r="E21" s="49">
        <f>VLOOKUP(C21,Active!C$21:E$951,3,FALSE)</f>
        <v>6901.5915630158406</v>
      </c>
      <c r="F21" s="16" t="s">
        <v>64</v>
      </c>
      <c r="G21" s="13" t="str">
        <f t="shared" si="4"/>
        <v>55139.9219</v>
      </c>
      <c r="H21" s="6">
        <f t="shared" si="5"/>
        <v>5006.5</v>
      </c>
      <c r="I21" s="50" t="s">
        <v>232</v>
      </c>
      <c r="J21" s="51" t="s">
        <v>233</v>
      </c>
      <c r="K21" s="50" t="s">
        <v>234</v>
      </c>
      <c r="L21" s="50" t="s">
        <v>235</v>
      </c>
      <c r="M21" s="51" t="s">
        <v>81</v>
      </c>
      <c r="N21" s="51" t="s">
        <v>64</v>
      </c>
      <c r="O21" s="52" t="s">
        <v>226</v>
      </c>
      <c r="P21" s="53" t="s">
        <v>236</v>
      </c>
    </row>
    <row r="22" spans="1:16" ht="12.75" customHeight="1" thickBot="1">
      <c r="A22" s="6" t="str">
        <f t="shared" si="0"/>
        <v>IBVS 5960 </v>
      </c>
      <c r="B22" s="16" t="str">
        <f t="shared" si="1"/>
        <v>II</v>
      </c>
      <c r="C22" s="6">
        <f t="shared" si="2"/>
        <v>55506.8897</v>
      </c>
      <c r="D22" s="13" t="str">
        <f t="shared" si="3"/>
        <v>vis</v>
      </c>
      <c r="E22" s="49">
        <f>VLOOKUP(C22,Active!C$21:E$951,3,FALSE)</f>
        <v>7597.6043495322619</v>
      </c>
      <c r="F22" s="16" t="s">
        <v>64</v>
      </c>
      <c r="G22" s="13" t="str">
        <f t="shared" si="4"/>
        <v>55506.8897</v>
      </c>
      <c r="H22" s="6">
        <f t="shared" si="5"/>
        <v>5702.5</v>
      </c>
      <c r="I22" s="50" t="s">
        <v>242</v>
      </c>
      <c r="J22" s="51" t="s">
        <v>243</v>
      </c>
      <c r="K22" s="50" t="s">
        <v>244</v>
      </c>
      <c r="L22" s="50" t="s">
        <v>156</v>
      </c>
      <c r="M22" s="51" t="s">
        <v>81</v>
      </c>
      <c r="N22" s="51" t="s">
        <v>64</v>
      </c>
      <c r="O22" s="52" t="s">
        <v>226</v>
      </c>
      <c r="P22" s="53" t="s">
        <v>245</v>
      </c>
    </row>
    <row r="23" spans="1:16" ht="12.75" customHeight="1" thickBot="1">
      <c r="A23" s="6" t="str">
        <f t="shared" si="0"/>
        <v>IBVS 6011 </v>
      </c>
      <c r="B23" s="16" t="str">
        <f t="shared" si="1"/>
        <v>II</v>
      </c>
      <c r="C23" s="6">
        <f t="shared" si="2"/>
        <v>55854.877099999998</v>
      </c>
      <c r="D23" s="13" t="str">
        <f t="shared" si="3"/>
        <v>vis</v>
      </c>
      <c r="E23" s="49">
        <f>VLOOKUP(C23,Active!C$21:E$951,3,FALSE)</f>
        <v>8257.6177892580472</v>
      </c>
      <c r="F23" s="16" t="s">
        <v>64</v>
      </c>
      <c r="G23" s="13" t="str">
        <f t="shared" si="4"/>
        <v>55854.8771</v>
      </c>
      <c r="H23" s="6">
        <f t="shared" si="5"/>
        <v>6362.5</v>
      </c>
      <c r="I23" s="50" t="s">
        <v>246</v>
      </c>
      <c r="J23" s="51" t="s">
        <v>247</v>
      </c>
      <c r="K23" s="50" t="s">
        <v>248</v>
      </c>
      <c r="L23" s="50" t="s">
        <v>249</v>
      </c>
      <c r="M23" s="51" t="s">
        <v>81</v>
      </c>
      <c r="N23" s="51" t="s">
        <v>64</v>
      </c>
      <c r="O23" s="52" t="s">
        <v>226</v>
      </c>
      <c r="P23" s="53" t="s">
        <v>250</v>
      </c>
    </row>
    <row r="24" spans="1:16" ht="12.75" customHeight="1" thickBot="1">
      <c r="A24" s="6" t="str">
        <f t="shared" si="0"/>
        <v>IBVS 6042 </v>
      </c>
      <c r="B24" s="16" t="str">
        <f t="shared" si="1"/>
        <v>I</v>
      </c>
      <c r="C24" s="6">
        <f t="shared" si="2"/>
        <v>56237.926800000001</v>
      </c>
      <c r="D24" s="13" t="str">
        <f t="shared" si="3"/>
        <v>vis</v>
      </c>
      <c r="E24" s="49">
        <f>VLOOKUP(C24,Active!C$21:E$951,3,FALSE)</f>
        <v>8984.1324564067236</v>
      </c>
      <c r="F24" s="16" t="s">
        <v>64</v>
      </c>
      <c r="G24" s="13" t="str">
        <f t="shared" si="4"/>
        <v>56237.9268</v>
      </c>
      <c r="H24" s="6">
        <f t="shared" si="5"/>
        <v>7089</v>
      </c>
      <c r="I24" s="50" t="s">
        <v>265</v>
      </c>
      <c r="J24" s="51" t="s">
        <v>266</v>
      </c>
      <c r="K24" s="50" t="s">
        <v>267</v>
      </c>
      <c r="L24" s="50" t="s">
        <v>240</v>
      </c>
      <c r="M24" s="51" t="s">
        <v>81</v>
      </c>
      <c r="N24" s="51" t="s">
        <v>64</v>
      </c>
      <c r="O24" s="52" t="s">
        <v>226</v>
      </c>
      <c r="P24" s="53" t="s">
        <v>268</v>
      </c>
    </row>
    <row r="25" spans="1:16" ht="12.75" customHeight="1" thickBot="1">
      <c r="A25" s="6" t="str">
        <f t="shared" si="0"/>
        <v> GCVS 1985 </v>
      </c>
      <c r="B25" s="16" t="str">
        <f t="shared" si="1"/>
        <v>I</v>
      </c>
      <c r="C25" s="6">
        <f t="shared" si="2"/>
        <v>28869.66</v>
      </c>
      <c r="D25" s="13" t="str">
        <f t="shared" si="3"/>
        <v>vis</v>
      </c>
      <c r="E25" s="49">
        <f>VLOOKUP(C25,Active!C$21:E$951,3,FALSE)</f>
        <v>-42924.137526934923</v>
      </c>
      <c r="F25" s="16" t="s">
        <v>64</v>
      </c>
      <c r="G25" s="13" t="str">
        <f t="shared" si="4"/>
        <v>28869.66</v>
      </c>
      <c r="H25" s="6">
        <f t="shared" si="5"/>
        <v>-44819</v>
      </c>
      <c r="I25" s="50" t="s">
        <v>66</v>
      </c>
      <c r="J25" s="51" t="s">
        <v>67</v>
      </c>
      <c r="K25" s="50">
        <v>-44819</v>
      </c>
      <c r="L25" s="50" t="s">
        <v>68</v>
      </c>
      <c r="M25" s="51" t="s">
        <v>69</v>
      </c>
      <c r="N25" s="51"/>
      <c r="O25" s="52" t="s">
        <v>70</v>
      </c>
      <c r="P25" s="52" t="s">
        <v>71</v>
      </c>
    </row>
    <row r="26" spans="1:16" ht="12.75" customHeight="1" thickBot="1">
      <c r="A26" s="6" t="str">
        <f t="shared" si="0"/>
        <v>VSB 47 </v>
      </c>
      <c r="B26" s="16" t="str">
        <f t="shared" si="1"/>
        <v>II</v>
      </c>
      <c r="C26" s="6">
        <f t="shared" si="2"/>
        <v>51138.100100000003</v>
      </c>
      <c r="D26" s="13" t="str">
        <f t="shared" si="3"/>
        <v>vis</v>
      </c>
      <c r="E26" s="49" t="e">
        <f>VLOOKUP(C26,Active!C$21:E$951,3,FALSE)</f>
        <v>#N/A</v>
      </c>
      <c r="F26" s="16" t="s">
        <v>64</v>
      </c>
      <c r="G26" s="13" t="str">
        <f t="shared" si="4"/>
        <v>51138.10010</v>
      </c>
      <c r="H26" s="6">
        <f t="shared" si="5"/>
        <v>-2583.5</v>
      </c>
      <c r="I26" s="50" t="s">
        <v>78</v>
      </c>
      <c r="J26" s="51" t="s">
        <v>79</v>
      </c>
      <c r="K26" s="50">
        <v>-2583.5</v>
      </c>
      <c r="L26" s="50" t="s">
        <v>80</v>
      </c>
      <c r="M26" s="51" t="s">
        <v>81</v>
      </c>
      <c r="N26" s="51" t="s">
        <v>64</v>
      </c>
      <c r="O26" s="52" t="s">
        <v>82</v>
      </c>
      <c r="P26" s="53" t="s">
        <v>83</v>
      </c>
    </row>
    <row r="27" spans="1:16" ht="12.75" customHeight="1" thickBot="1">
      <c r="A27" s="6" t="str">
        <f t="shared" si="0"/>
        <v>VSB 47 </v>
      </c>
      <c r="B27" s="16" t="str">
        <f t="shared" si="1"/>
        <v>II</v>
      </c>
      <c r="C27" s="6">
        <f t="shared" si="2"/>
        <v>51176.061699999998</v>
      </c>
      <c r="D27" s="13" t="str">
        <f t="shared" si="3"/>
        <v>vis</v>
      </c>
      <c r="E27" s="49" t="e">
        <f>VLOOKUP(C27,Active!C$21:E$951,3,FALSE)</f>
        <v>#N/A</v>
      </c>
      <c r="F27" s="16" t="s">
        <v>64</v>
      </c>
      <c r="G27" s="13" t="str">
        <f t="shared" si="4"/>
        <v>51176.06170</v>
      </c>
      <c r="H27" s="6">
        <f t="shared" si="5"/>
        <v>-2511.5</v>
      </c>
      <c r="I27" s="50" t="s">
        <v>84</v>
      </c>
      <c r="J27" s="51" t="s">
        <v>85</v>
      </c>
      <c r="K27" s="50">
        <v>-2511.5</v>
      </c>
      <c r="L27" s="50" t="s">
        <v>86</v>
      </c>
      <c r="M27" s="51" t="s">
        <v>81</v>
      </c>
      <c r="N27" s="51" t="s">
        <v>64</v>
      </c>
      <c r="O27" s="52" t="s">
        <v>82</v>
      </c>
      <c r="P27" s="53" t="s">
        <v>83</v>
      </c>
    </row>
    <row r="28" spans="1:16" ht="12.75" customHeight="1" thickBot="1">
      <c r="A28" s="6" t="str">
        <f t="shared" si="0"/>
        <v>VSB 47 </v>
      </c>
      <c r="B28" s="16" t="str">
        <f t="shared" si="1"/>
        <v>II</v>
      </c>
      <c r="C28" s="6">
        <f t="shared" si="2"/>
        <v>51477.115700000002</v>
      </c>
      <c r="D28" s="13" t="str">
        <f t="shared" si="3"/>
        <v>vis</v>
      </c>
      <c r="E28" s="49" t="e">
        <f>VLOOKUP(C28,Active!C$21:E$951,3,FALSE)</f>
        <v>#N/A</v>
      </c>
      <c r="F28" s="16" t="s">
        <v>64</v>
      </c>
      <c r="G28" s="13" t="str">
        <f t="shared" si="4"/>
        <v>51477.11570</v>
      </c>
      <c r="H28" s="6">
        <f t="shared" si="5"/>
        <v>-1940.5</v>
      </c>
      <c r="I28" s="50" t="s">
        <v>87</v>
      </c>
      <c r="J28" s="51" t="s">
        <v>88</v>
      </c>
      <c r="K28" s="50">
        <v>-1940.5</v>
      </c>
      <c r="L28" s="50" t="s">
        <v>89</v>
      </c>
      <c r="M28" s="51" t="s">
        <v>81</v>
      </c>
      <c r="N28" s="51" t="s">
        <v>90</v>
      </c>
      <c r="O28" s="52" t="s">
        <v>91</v>
      </c>
      <c r="P28" s="53" t="s">
        <v>83</v>
      </c>
    </row>
    <row r="29" spans="1:16" ht="12.75" customHeight="1" thickBot="1">
      <c r="A29" s="6" t="str">
        <f t="shared" si="0"/>
        <v>IBVS 4937 </v>
      </c>
      <c r="B29" s="16" t="str">
        <f t="shared" si="1"/>
        <v>I</v>
      </c>
      <c r="C29" s="6">
        <f t="shared" si="2"/>
        <v>51493.197189999999</v>
      </c>
      <c r="D29" s="13" t="str">
        <f t="shared" si="3"/>
        <v>vis</v>
      </c>
      <c r="E29" s="49" t="e">
        <f>VLOOKUP(C29,Active!C$21:E$951,3,FALSE)</f>
        <v>#N/A</v>
      </c>
      <c r="F29" s="16" t="s">
        <v>64</v>
      </c>
      <c r="G29" s="13" t="str">
        <f t="shared" si="4"/>
        <v>51493.19719</v>
      </c>
      <c r="H29" s="6">
        <f t="shared" si="5"/>
        <v>-1910</v>
      </c>
      <c r="I29" s="50" t="s">
        <v>92</v>
      </c>
      <c r="J29" s="51" t="s">
        <v>93</v>
      </c>
      <c r="K29" s="50">
        <v>-1910</v>
      </c>
      <c r="L29" s="50" t="s">
        <v>94</v>
      </c>
      <c r="M29" s="51" t="s">
        <v>95</v>
      </c>
      <c r="N29" s="51" t="s">
        <v>90</v>
      </c>
      <c r="O29" s="52" t="s">
        <v>91</v>
      </c>
      <c r="P29" s="53" t="s">
        <v>96</v>
      </c>
    </row>
    <row r="30" spans="1:16" ht="12.75" customHeight="1" thickBot="1">
      <c r="A30" s="6" t="str">
        <f t="shared" si="0"/>
        <v>IBVS 4937 </v>
      </c>
      <c r="B30" s="16" t="str">
        <f t="shared" si="1"/>
        <v>I</v>
      </c>
      <c r="C30" s="6">
        <f t="shared" si="2"/>
        <v>51501.10729</v>
      </c>
      <c r="D30" s="13" t="str">
        <f t="shared" si="3"/>
        <v>vis</v>
      </c>
      <c r="E30" s="49" t="e">
        <f>VLOOKUP(C30,Active!C$21:E$951,3,FALSE)</f>
        <v>#N/A</v>
      </c>
      <c r="F30" s="16" t="s">
        <v>64</v>
      </c>
      <c r="G30" s="13" t="str">
        <f t="shared" si="4"/>
        <v>51501.10729</v>
      </c>
      <c r="H30" s="6">
        <f t="shared" si="5"/>
        <v>-1895</v>
      </c>
      <c r="I30" s="50" t="s">
        <v>97</v>
      </c>
      <c r="J30" s="51" t="s">
        <v>98</v>
      </c>
      <c r="K30" s="50">
        <v>-1895</v>
      </c>
      <c r="L30" s="50" t="s">
        <v>99</v>
      </c>
      <c r="M30" s="51" t="s">
        <v>95</v>
      </c>
      <c r="N30" s="51" t="s">
        <v>90</v>
      </c>
      <c r="O30" s="52" t="s">
        <v>91</v>
      </c>
      <c r="P30" s="53" t="s">
        <v>96</v>
      </c>
    </row>
    <row r="31" spans="1:16" ht="12.75" customHeight="1" thickBot="1">
      <c r="A31" s="6" t="str">
        <f t="shared" si="0"/>
        <v>IBVS 4937 </v>
      </c>
      <c r="B31" s="16" t="str">
        <f t="shared" si="1"/>
        <v>I</v>
      </c>
      <c r="C31" s="6">
        <f t="shared" si="2"/>
        <v>51502.159870000003</v>
      </c>
      <c r="D31" s="13" t="str">
        <f t="shared" si="3"/>
        <v>vis</v>
      </c>
      <c r="E31" s="49" t="e">
        <f>VLOOKUP(C31,Active!C$21:E$951,3,FALSE)</f>
        <v>#N/A</v>
      </c>
      <c r="F31" s="16" t="s">
        <v>64</v>
      </c>
      <c r="G31" s="13" t="str">
        <f t="shared" si="4"/>
        <v>51502.15987</v>
      </c>
      <c r="H31" s="6">
        <f t="shared" si="5"/>
        <v>-1893</v>
      </c>
      <c r="I31" s="50" t="s">
        <v>100</v>
      </c>
      <c r="J31" s="51" t="s">
        <v>101</v>
      </c>
      <c r="K31" s="50">
        <v>-1893</v>
      </c>
      <c r="L31" s="50" t="s">
        <v>102</v>
      </c>
      <c r="M31" s="51" t="s">
        <v>95</v>
      </c>
      <c r="N31" s="51" t="s">
        <v>90</v>
      </c>
      <c r="O31" s="52" t="s">
        <v>91</v>
      </c>
      <c r="P31" s="53" t="s">
        <v>96</v>
      </c>
    </row>
    <row r="32" spans="1:16" ht="12.75" customHeight="1" thickBot="1">
      <c r="A32" s="6" t="str">
        <f t="shared" si="0"/>
        <v>IBVS 4937 </v>
      </c>
      <c r="B32" s="16" t="str">
        <f t="shared" si="1"/>
        <v>II</v>
      </c>
      <c r="C32" s="6">
        <f t="shared" si="2"/>
        <v>51515.081010000002</v>
      </c>
      <c r="D32" s="13" t="str">
        <f t="shared" si="3"/>
        <v>vis</v>
      </c>
      <c r="E32" s="49" t="e">
        <f>VLOOKUP(C32,Active!C$21:E$951,3,FALSE)</f>
        <v>#N/A</v>
      </c>
      <c r="F32" s="16" t="s">
        <v>64</v>
      </c>
      <c r="G32" s="13" t="str">
        <f t="shared" si="4"/>
        <v>51515.08101</v>
      </c>
      <c r="H32" s="6">
        <f t="shared" si="5"/>
        <v>-1868.5</v>
      </c>
      <c r="I32" s="50" t="s">
        <v>103</v>
      </c>
      <c r="J32" s="51" t="s">
        <v>104</v>
      </c>
      <c r="K32" s="50">
        <v>-1868.5</v>
      </c>
      <c r="L32" s="50" t="s">
        <v>105</v>
      </c>
      <c r="M32" s="51" t="s">
        <v>95</v>
      </c>
      <c r="N32" s="51" t="s">
        <v>90</v>
      </c>
      <c r="O32" s="52" t="s">
        <v>91</v>
      </c>
      <c r="P32" s="53" t="s">
        <v>96</v>
      </c>
    </row>
    <row r="33" spans="1:16" ht="12.75" customHeight="1" thickBot="1">
      <c r="A33" s="6" t="str">
        <f t="shared" si="0"/>
        <v>IBVS 4937 </v>
      </c>
      <c r="B33" s="16" t="str">
        <f t="shared" si="1"/>
        <v>II</v>
      </c>
      <c r="C33" s="6">
        <f t="shared" si="2"/>
        <v>51525.097840000002</v>
      </c>
      <c r="D33" s="13" t="str">
        <f t="shared" si="3"/>
        <v>vis</v>
      </c>
      <c r="E33" s="49" t="e">
        <f>VLOOKUP(C33,Active!C$21:E$951,3,FALSE)</f>
        <v>#N/A</v>
      </c>
      <c r="F33" s="16" t="s">
        <v>64</v>
      </c>
      <c r="G33" s="13" t="str">
        <f t="shared" si="4"/>
        <v>51525.09784</v>
      </c>
      <c r="H33" s="6">
        <f t="shared" si="5"/>
        <v>-1849.5</v>
      </c>
      <c r="I33" s="50" t="s">
        <v>106</v>
      </c>
      <c r="J33" s="51" t="s">
        <v>107</v>
      </c>
      <c r="K33" s="50">
        <v>-1849.5</v>
      </c>
      <c r="L33" s="50" t="s">
        <v>108</v>
      </c>
      <c r="M33" s="51" t="s">
        <v>95</v>
      </c>
      <c r="N33" s="51" t="s">
        <v>90</v>
      </c>
      <c r="O33" s="52" t="s">
        <v>91</v>
      </c>
      <c r="P33" s="53" t="s">
        <v>96</v>
      </c>
    </row>
    <row r="34" spans="1:16" ht="12.75" customHeight="1" thickBot="1">
      <c r="A34" s="6" t="str">
        <f t="shared" si="0"/>
        <v>IBVS 4937 </v>
      </c>
      <c r="B34" s="16" t="str">
        <f t="shared" si="1"/>
        <v>II</v>
      </c>
      <c r="C34" s="6">
        <f t="shared" si="2"/>
        <v>51526.148099999999</v>
      </c>
      <c r="D34" s="13" t="str">
        <f t="shared" si="3"/>
        <v>vis</v>
      </c>
      <c r="E34" s="49" t="e">
        <f>VLOOKUP(C34,Active!C$21:E$951,3,FALSE)</f>
        <v>#N/A</v>
      </c>
      <c r="F34" s="16" t="s">
        <v>64</v>
      </c>
      <c r="G34" s="13" t="str">
        <f t="shared" si="4"/>
        <v>51526.14810</v>
      </c>
      <c r="H34" s="6">
        <f t="shared" si="5"/>
        <v>-1847.5</v>
      </c>
      <c r="I34" s="50" t="s">
        <v>109</v>
      </c>
      <c r="J34" s="51" t="s">
        <v>110</v>
      </c>
      <c r="K34" s="50">
        <v>-1847.5</v>
      </c>
      <c r="L34" s="50" t="s">
        <v>111</v>
      </c>
      <c r="M34" s="51" t="s">
        <v>95</v>
      </c>
      <c r="N34" s="51" t="s">
        <v>90</v>
      </c>
      <c r="O34" s="52" t="s">
        <v>91</v>
      </c>
      <c r="P34" s="53" t="s">
        <v>96</v>
      </c>
    </row>
    <row r="35" spans="1:16" ht="12.75" customHeight="1" thickBot="1">
      <c r="A35" s="6" t="str">
        <f t="shared" si="0"/>
        <v>IBVS 4937 </v>
      </c>
      <c r="B35" s="16" t="str">
        <f t="shared" si="1"/>
        <v>I</v>
      </c>
      <c r="C35" s="6">
        <f t="shared" si="2"/>
        <v>51529.051850000003</v>
      </c>
      <c r="D35" s="13" t="str">
        <f t="shared" si="3"/>
        <v>vis</v>
      </c>
      <c r="E35" s="49" t="e">
        <f>VLOOKUP(C35,Active!C$21:E$951,3,FALSE)</f>
        <v>#N/A</v>
      </c>
      <c r="F35" s="16" t="s">
        <v>64</v>
      </c>
      <c r="G35" s="13" t="str">
        <f t="shared" si="4"/>
        <v>51529.05185</v>
      </c>
      <c r="H35" s="6">
        <f t="shared" si="5"/>
        <v>-1842</v>
      </c>
      <c r="I35" s="50" t="s">
        <v>112</v>
      </c>
      <c r="J35" s="51" t="s">
        <v>113</v>
      </c>
      <c r="K35" s="50">
        <v>-1842</v>
      </c>
      <c r="L35" s="50" t="s">
        <v>114</v>
      </c>
      <c r="M35" s="51" t="s">
        <v>95</v>
      </c>
      <c r="N35" s="51" t="s">
        <v>90</v>
      </c>
      <c r="O35" s="52" t="s">
        <v>91</v>
      </c>
      <c r="P35" s="53" t="s">
        <v>96</v>
      </c>
    </row>
    <row r="36" spans="1:16" ht="12.75" customHeight="1" thickBot="1">
      <c r="A36" s="6" t="str">
        <f t="shared" si="0"/>
        <v>IBVS 4937 </v>
      </c>
      <c r="B36" s="16" t="str">
        <f t="shared" si="1"/>
        <v>I</v>
      </c>
      <c r="C36" s="6">
        <f t="shared" si="2"/>
        <v>51538.014300000003</v>
      </c>
      <c r="D36" s="13" t="str">
        <f t="shared" si="3"/>
        <v>vis</v>
      </c>
      <c r="E36" s="49" t="e">
        <f>VLOOKUP(C36,Active!C$21:E$951,3,FALSE)</f>
        <v>#N/A</v>
      </c>
      <c r="F36" s="16" t="s">
        <v>64</v>
      </c>
      <c r="G36" s="13" t="str">
        <f t="shared" si="4"/>
        <v>51538.01430</v>
      </c>
      <c r="H36" s="6">
        <f t="shared" si="5"/>
        <v>-1825</v>
      </c>
      <c r="I36" s="50" t="s">
        <v>115</v>
      </c>
      <c r="J36" s="51" t="s">
        <v>116</v>
      </c>
      <c r="K36" s="50">
        <v>-1825</v>
      </c>
      <c r="L36" s="50" t="s">
        <v>117</v>
      </c>
      <c r="M36" s="51" t="s">
        <v>95</v>
      </c>
      <c r="N36" s="51" t="s">
        <v>64</v>
      </c>
      <c r="O36" s="52" t="s">
        <v>82</v>
      </c>
      <c r="P36" s="53" t="s">
        <v>96</v>
      </c>
    </row>
    <row r="37" spans="1:16" ht="12.75" customHeight="1" thickBot="1">
      <c r="A37" s="6" t="str">
        <f t="shared" si="0"/>
        <v>IBVS 4937 </v>
      </c>
      <c r="B37" s="16" t="str">
        <f t="shared" si="1"/>
        <v>I</v>
      </c>
      <c r="C37" s="6">
        <f t="shared" si="2"/>
        <v>51548.030100000004</v>
      </c>
      <c r="D37" s="13" t="str">
        <f t="shared" si="3"/>
        <v>vis</v>
      </c>
      <c r="E37" s="49" t="e">
        <f>VLOOKUP(C37,Active!C$21:E$951,3,FALSE)</f>
        <v>#N/A</v>
      </c>
      <c r="F37" s="16" t="s">
        <v>64</v>
      </c>
      <c r="G37" s="13" t="str">
        <f t="shared" si="4"/>
        <v>51548.03010</v>
      </c>
      <c r="H37" s="6">
        <f t="shared" si="5"/>
        <v>-1806</v>
      </c>
      <c r="I37" s="50" t="s">
        <v>118</v>
      </c>
      <c r="J37" s="51" t="s">
        <v>119</v>
      </c>
      <c r="K37" s="50">
        <v>-1806</v>
      </c>
      <c r="L37" s="50" t="s">
        <v>120</v>
      </c>
      <c r="M37" s="51" t="s">
        <v>95</v>
      </c>
      <c r="N37" s="51" t="s">
        <v>90</v>
      </c>
      <c r="O37" s="52" t="s">
        <v>121</v>
      </c>
      <c r="P37" s="53" t="s">
        <v>96</v>
      </c>
    </row>
    <row r="38" spans="1:16" ht="12.75" customHeight="1" thickBot="1">
      <c r="A38" s="6" t="str">
        <f t="shared" si="0"/>
        <v>VSB 38 </v>
      </c>
      <c r="B38" s="16" t="str">
        <f t="shared" si="1"/>
        <v>I</v>
      </c>
      <c r="C38" s="6">
        <f t="shared" si="2"/>
        <v>51877.0216</v>
      </c>
      <c r="D38" s="13" t="str">
        <f t="shared" si="3"/>
        <v>vis</v>
      </c>
      <c r="E38" s="49">
        <f>VLOOKUP(C38,Active!C$21:E$951,3,FALSE)</f>
        <v>712.98229013610865</v>
      </c>
      <c r="F38" s="16" t="s">
        <v>64</v>
      </c>
      <c r="G38" s="13" t="str">
        <f t="shared" si="4"/>
        <v>51877.0216</v>
      </c>
      <c r="H38" s="6">
        <f t="shared" si="5"/>
        <v>-1182</v>
      </c>
      <c r="I38" s="50" t="s">
        <v>122</v>
      </c>
      <c r="J38" s="51" t="s">
        <v>123</v>
      </c>
      <c r="K38" s="50">
        <v>-1182</v>
      </c>
      <c r="L38" s="50" t="s">
        <v>124</v>
      </c>
      <c r="M38" s="51" t="s">
        <v>95</v>
      </c>
      <c r="N38" s="51" t="s">
        <v>125</v>
      </c>
      <c r="O38" s="52" t="s">
        <v>82</v>
      </c>
      <c r="P38" s="53" t="s">
        <v>126</v>
      </c>
    </row>
    <row r="39" spans="1:16" ht="12.75" customHeight="1" thickBot="1">
      <c r="A39" s="6" t="str">
        <f t="shared" si="0"/>
        <v>VSB 38 </v>
      </c>
      <c r="B39" s="16" t="str">
        <f t="shared" si="1"/>
        <v>II</v>
      </c>
      <c r="C39" s="6">
        <f t="shared" si="2"/>
        <v>51883.0913</v>
      </c>
      <c r="D39" s="13" t="str">
        <f t="shared" si="3"/>
        <v>vis</v>
      </c>
      <c r="E39" s="49">
        <f>VLOOKUP(C39,Active!C$21:E$951,3,FALSE)</f>
        <v>724.49444136659474</v>
      </c>
      <c r="F39" s="16" t="s">
        <v>64</v>
      </c>
      <c r="G39" s="13" t="str">
        <f t="shared" si="4"/>
        <v>51883.0913</v>
      </c>
      <c r="H39" s="6">
        <f t="shared" si="5"/>
        <v>-1170.5</v>
      </c>
      <c r="I39" s="50" t="s">
        <v>127</v>
      </c>
      <c r="J39" s="51" t="s">
        <v>128</v>
      </c>
      <c r="K39" s="50">
        <v>-1170.5</v>
      </c>
      <c r="L39" s="50" t="s">
        <v>129</v>
      </c>
      <c r="M39" s="51" t="s">
        <v>95</v>
      </c>
      <c r="N39" s="51" t="s">
        <v>125</v>
      </c>
      <c r="O39" s="52" t="s">
        <v>91</v>
      </c>
      <c r="P39" s="53" t="s">
        <v>126</v>
      </c>
    </row>
    <row r="40" spans="1:16" ht="12.75" customHeight="1" thickBot="1">
      <c r="A40" s="6" t="str">
        <f t="shared" si="0"/>
        <v>VSB 39 </v>
      </c>
      <c r="B40" s="16" t="str">
        <f t="shared" si="1"/>
        <v>II</v>
      </c>
      <c r="C40" s="6">
        <f t="shared" si="2"/>
        <v>52185.211900000002</v>
      </c>
      <c r="D40" s="13" t="str">
        <f t="shared" si="3"/>
        <v>vis</v>
      </c>
      <c r="E40" s="49">
        <f>VLOOKUP(C40,Active!C$21:E$951,3,FALSE)</f>
        <v>1297.5142013292268</v>
      </c>
      <c r="F40" s="16" t="s">
        <v>64</v>
      </c>
      <c r="G40" s="13" t="str">
        <f t="shared" si="4"/>
        <v>52185.2119</v>
      </c>
      <c r="H40" s="6">
        <f t="shared" si="5"/>
        <v>-597.5</v>
      </c>
      <c r="I40" s="50" t="s">
        <v>130</v>
      </c>
      <c r="J40" s="51" t="s">
        <v>131</v>
      </c>
      <c r="K40" s="50">
        <v>-597.5</v>
      </c>
      <c r="L40" s="50" t="s">
        <v>132</v>
      </c>
      <c r="M40" s="51" t="s">
        <v>95</v>
      </c>
      <c r="N40" s="51" t="s">
        <v>125</v>
      </c>
      <c r="O40" s="52" t="s">
        <v>91</v>
      </c>
      <c r="P40" s="53" t="s">
        <v>133</v>
      </c>
    </row>
    <row r="41" spans="1:16" ht="12.75" customHeight="1" thickBot="1">
      <c r="A41" s="6" t="str">
        <f t="shared" si="0"/>
        <v>VSB 39 </v>
      </c>
      <c r="B41" s="16" t="str">
        <f t="shared" si="1"/>
        <v>I</v>
      </c>
      <c r="C41" s="6">
        <f t="shared" si="2"/>
        <v>52209.1996</v>
      </c>
      <c r="D41" s="13" t="str">
        <f t="shared" si="3"/>
        <v>vis</v>
      </c>
      <c r="E41" s="49">
        <f>VLOOKUP(C41,Active!C$21:E$951,3,FALSE)</f>
        <v>1343.0106888115577</v>
      </c>
      <c r="F41" s="16" t="s">
        <v>64</v>
      </c>
      <c r="G41" s="13" t="str">
        <f t="shared" si="4"/>
        <v>52209.1996</v>
      </c>
      <c r="H41" s="6">
        <f t="shared" si="5"/>
        <v>-552</v>
      </c>
      <c r="I41" s="50" t="s">
        <v>134</v>
      </c>
      <c r="J41" s="51" t="s">
        <v>135</v>
      </c>
      <c r="K41" s="50">
        <v>-552</v>
      </c>
      <c r="L41" s="50" t="s">
        <v>136</v>
      </c>
      <c r="M41" s="51" t="s">
        <v>95</v>
      </c>
      <c r="N41" s="51" t="s">
        <v>125</v>
      </c>
      <c r="O41" s="52" t="s">
        <v>82</v>
      </c>
      <c r="P41" s="53" t="s">
        <v>133</v>
      </c>
    </row>
    <row r="42" spans="1:16" ht="12.75" customHeight="1" thickBot="1">
      <c r="A42" s="6" t="str">
        <f t="shared" si="0"/>
        <v>VSB 39 </v>
      </c>
      <c r="B42" s="16" t="str">
        <f t="shared" si="1"/>
        <v>II</v>
      </c>
      <c r="C42" s="6">
        <f t="shared" si="2"/>
        <v>52241.099499999997</v>
      </c>
      <c r="D42" s="13" t="str">
        <f t="shared" si="3"/>
        <v>vis</v>
      </c>
      <c r="E42" s="49">
        <f>VLOOKUP(C42,Active!C$21:E$951,3,FALSE)</f>
        <v>1403.5139217616775</v>
      </c>
      <c r="F42" s="16" t="s">
        <v>64</v>
      </c>
      <c r="G42" s="13" t="str">
        <f t="shared" si="4"/>
        <v>52241.0995</v>
      </c>
      <c r="H42" s="6">
        <f t="shared" si="5"/>
        <v>-491.5</v>
      </c>
      <c r="I42" s="50" t="s">
        <v>137</v>
      </c>
      <c r="J42" s="51" t="s">
        <v>138</v>
      </c>
      <c r="K42" s="50">
        <v>-491.5</v>
      </c>
      <c r="L42" s="50" t="s">
        <v>139</v>
      </c>
      <c r="M42" s="51" t="s">
        <v>95</v>
      </c>
      <c r="N42" s="51" t="s">
        <v>125</v>
      </c>
      <c r="O42" s="52" t="s">
        <v>82</v>
      </c>
      <c r="P42" s="53" t="s">
        <v>133</v>
      </c>
    </row>
    <row r="43" spans="1:16" ht="12.75" customHeight="1" thickBot="1">
      <c r="A43" s="6" t="str">
        <f t="shared" ref="A43:A65" si="6">P43</f>
        <v>VSB 39 </v>
      </c>
      <c r="B43" s="16" t="str">
        <f t="shared" ref="B43:B65" si="7">IF(H43=INT(H43),"I","II")</f>
        <v>I</v>
      </c>
      <c r="C43" s="6">
        <f t="shared" ref="C43:C65" si="8">1*G43</f>
        <v>52271.940999999999</v>
      </c>
      <c r="D43" s="13" t="str">
        <f t="shared" ref="D43:D65" si="9">VLOOKUP(F43,I$1:J$5,2,FALSE)</f>
        <v>vis</v>
      </c>
      <c r="E43" s="49">
        <f>VLOOKUP(C43,Active!C$21:E$951,3,FALSE)</f>
        <v>1462.0097308090867</v>
      </c>
      <c r="F43" s="16" t="s">
        <v>64</v>
      </c>
      <c r="G43" s="13" t="str">
        <f t="shared" ref="G43:G65" si="10">MID(I43,3,LEN(I43)-3)</f>
        <v>52271.9410</v>
      </c>
      <c r="H43" s="6">
        <f t="shared" ref="H43:H65" si="11">1*K43</f>
        <v>-433</v>
      </c>
      <c r="I43" s="50" t="s">
        <v>140</v>
      </c>
      <c r="J43" s="51" t="s">
        <v>141</v>
      </c>
      <c r="K43" s="50">
        <v>-433</v>
      </c>
      <c r="L43" s="50" t="s">
        <v>142</v>
      </c>
      <c r="M43" s="51" t="s">
        <v>95</v>
      </c>
      <c r="N43" s="51" t="s">
        <v>125</v>
      </c>
      <c r="O43" s="52" t="s">
        <v>82</v>
      </c>
      <c r="P43" s="53" t="s">
        <v>133</v>
      </c>
    </row>
    <row r="44" spans="1:16" ht="12.75" customHeight="1" thickBot="1">
      <c r="A44" s="6" t="str">
        <f t="shared" si="6"/>
        <v>VSB 40 </v>
      </c>
      <c r="B44" s="16" t="str">
        <f t="shared" si="7"/>
        <v>II</v>
      </c>
      <c r="C44" s="6">
        <f t="shared" si="8"/>
        <v>52607.016300000003</v>
      </c>
      <c r="D44" s="13" t="str">
        <f t="shared" si="9"/>
        <v>vis</v>
      </c>
      <c r="E44" s="49">
        <f>VLOOKUP(C44,Active!C$21:E$951,3,FALSE)</f>
        <v>2097.5333196521115</v>
      </c>
      <c r="F44" s="16" t="s">
        <v>64</v>
      </c>
      <c r="G44" s="13" t="str">
        <f t="shared" si="10"/>
        <v>52607.0163</v>
      </c>
      <c r="H44" s="6">
        <f t="shared" si="11"/>
        <v>202.5</v>
      </c>
      <c r="I44" s="50" t="s">
        <v>143</v>
      </c>
      <c r="J44" s="51" t="s">
        <v>144</v>
      </c>
      <c r="K44" s="50">
        <v>202.5</v>
      </c>
      <c r="L44" s="50" t="s">
        <v>145</v>
      </c>
      <c r="M44" s="51" t="s">
        <v>95</v>
      </c>
      <c r="N44" s="51" t="s">
        <v>125</v>
      </c>
      <c r="O44" s="52" t="s">
        <v>82</v>
      </c>
      <c r="P44" s="53" t="s">
        <v>146</v>
      </c>
    </row>
    <row r="45" spans="1:16" ht="12.75" customHeight="1" thickBot="1">
      <c r="A45" s="6" t="str">
        <f t="shared" si="6"/>
        <v>VSB 42 </v>
      </c>
      <c r="B45" s="16" t="str">
        <f t="shared" si="7"/>
        <v>II</v>
      </c>
      <c r="C45" s="6">
        <f t="shared" si="8"/>
        <v>52644.972099999999</v>
      </c>
      <c r="D45" s="13" t="str">
        <f t="shared" si="9"/>
        <v>vis</v>
      </c>
      <c r="E45" s="49">
        <f>VLOOKUP(C45,Active!C$21:E$951,3,FALSE)</f>
        <v>2169.5225299382928</v>
      </c>
      <c r="F45" s="16" t="s">
        <v>64</v>
      </c>
      <c r="G45" s="13" t="str">
        <f t="shared" si="10"/>
        <v>52644.9721</v>
      </c>
      <c r="H45" s="6">
        <f t="shared" si="11"/>
        <v>274.5</v>
      </c>
      <c r="I45" s="50" t="s">
        <v>147</v>
      </c>
      <c r="J45" s="51" t="s">
        <v>148</v>
      </c>
      <c r="K45" s="50">
        <v>274.5</v>
      </c>
      <c r="L45" s="50" t="s">
        <v>149</v>
      </c>
      <c r="M45" s="51" t="s">
        <v>95</v>
      </c>
      <c r="N45" s="51" t="s">
        <v>125</v>
      </c>
      <c r="O45" s="52" t="s">
        <v>82</v>
      </c>
      <c r="P45" s="53" t="s">
        <v>150</v>
      </c>
    </row>
    <row r="46" spans="1:16" ht="12.75" customHeight="1" thickBot="1">
      <c r="A46" s="6" t="str">
        <f t="shared" si="6"/>
        <v>VSB 42 </v>
      </c>
      <c r="B46" s="16" t="str">
        <f t="shared" si="7"/>
        <v>I</v>
      </c>
      <c r="C46" s="6">
        <f t="shared" si="8"/>
        <v>52997.9617</v>
      </c>
      <c r="D46" s="13" t="str">
        <f t="shared" si="9"/>
        <v>vis</v>
      </c>
      <c r="E46" s="49">
        <f>VLOOKUP(C46,Active!C$21:E$951,3,FALSE)</f>
        <v>2839.023437394801</v>
      </c>
      <c r="F46" s="16" t="s">
        <v>64</v>
      </c>
      <c r="G46" s="13" t="str">
        <f t="shared" si="10"/>
        <v>52997.9617</v>
      </c>
      <c r="H46" s="6">
        <f t="shared" si="11"/>
        <v>944</v>
      </c>
      <c r="I46" s="50" t="s">
        <v>151</v>
      </c>
      <c r="J46" s="51" t="s">
        <v>152</v>
      </c>
      <c r="K46" s="50">
        <v>944</v>
      </c>
      <c r="L46" s="50" t="s">
        <v>153</v>
      </c>
      <c r="M46" s="51" t="s">
        <v>95</v>
      </c>
      <c r="N46" s="51" t="s">
        <v>125</v>
      </c>
      <c r="O46" s="52" t="s">
        <v>82</v>
      </c>
      <c r="P46" s="53" t="s">
        <v>150</v>
      </c>
    </row>
    <row r="47" spans="1:16" ht="12.75" customHeight="1" thickBot="1">
      <c r="A47" s="6" t="str">
        <f t="shared" si="6"/>
        <v>VSB 43 </v>
      </c>
      <c r="B47" s="16" t="str">
        <f t="shared" si="7"/>
        <v>I</v>
      </c>
      <c r="C47" s="6">
        <f t="shared" si="8"/>
        <v>53301.132700000002</v>
      </c>
      <c r="D47" s="13" t="str">
        <f t="shared" si="9"/>
        <v>vis</v>
      </c>
      <c r="E47" s="49">
        <f>VLOOKUP(C47,Active!C$21:E$951,3,FALSE)</f>
        <v>3414.0354479880248</v>
      </c>
      <c r="F47" s="16" t="s">
        <v>64</v>
      </c>
      <c r="G47" s="13" t="str">
        <f t="shared" si="10"/>
        <v>53301.1327</v>
      </c>
      <c r="H47" s="6">
        <f t="shared" si="11"/>
        <v>1519</v>
      </c>
      <c r="I47" s="50" t="s">
        <v>154</v>
      </c>
      <c r="J47" s="51" t="s">
        <v>155</v>
      </c>
      <c r="K47" s="50">
        <v>1519</v>
      </c>
      <c r="L47" s="50" t="s">
        <v>156</v>
      </c>
      <c r="M47" s="51" t="s">
        <v>95</v>
      </c>
      <c r="N47" s="51" t="s">
        <v>125</v>
      </c>
      <c r="O47" s="52" t="s">
        <v>82</v>
      </c>
      <c r="P47" s="53" t="s">
        <v>157</v>
      </c>
    </row>
    <row r="48" spans="1:16" ht="12.75" customHeight="1" thickBot="1">
      <c r="A48" s="6" t="str">
        <f t="shared" si="6"/>
        <v>VSB 43 </v>
      </c>
      <c r="B48" s="16" t="str">
        <f t="shared" si="7"/>
        <v>II</v>
      </c>
      <c r="C48" s="6">
        <f t="shared" si="8"/>
        <v>53326.173799999997</v>
      </c>
      <c r="D48" s="13" t="str">
        <f t="shared" si="9"/>
        <v>vis</v>
      </c>
      <c r="E48" s="49">
        <f>VLOOKUP(C48,Active!C$21:E$951,3,FALSE)</f>
        <v>3461.5298760779901</v>
      </c>
      <c r="F48" s="16" t="s">
        <v>64</v>
      </c>
      <c r="G48" s="13" t="str">
        <f t="shared" si="10"/>
        <v>53326.1738</v>
      </c>
      <c r="H48" s="6">
        <f t="shared" si="11"/>
        <v>1566.5</v>
      </c>
      <c r="I48" s="50" t="s">
        <v>163</v>
      </c>
      <c r="J48" s="51" t="s">
        <v>164</v>
      </c>
      <c r="K48" s="50">
        <v>1566.5</v>
      </c>
      <c r="L48" s="50" t="s">
        <v>165</v>
      </c>
      <c r="M48" s="51" t="s">
        <v>95</v>
      </c>
      <c r="N48" s="51" t="s">
        <v>125</v>
      </c>
      <c r="O48" s="52" t="s">
        <v>82</v>
      </c>
      <c r="P48" s="53" t="s">
        <v>157</v>
      </c>
    </row>
    <row r="49" spans="1:16" ht="12.75" customHeight="1" thickBot="1">
      <c r="A49" s="6" t="str">
        <f t="shared" si="6"/>
        <v>VSB 44 </v>
      </c>
      <c r="B49" s="16" t="str">
        <f t="shared" si="7"/>
        <v>I</v>
      </c>
      <c r="C49" s="6">
        <f t="shared" si="8"/>
        <v>53715.023200000003</v>
      </c>
      <c r="D49" s="13" t="str">
        <f t="shared" si="9"/>
        <v>vis</v>
      </c>
      <c r="E49" s="49">
        <f>VLOOKUP(C49,Active!C$21:E$951,3,FALSE)</f>
        <v>4199.0445965227918</v>
      </c>
      <c r="F49" s="16" t="s">
        <v>64</v>
      </c>
      <c r="G49" s="13" t="str">
        <f t="shared" si="10"/>
        <v>53715.0232</v>
      </c>
      <c r="H49" s="6">
        <f t="shared" si="11"/>
        <v>2304</v>
      </c>
      <c r="I49" s="50" t="s">
        <v>169</v>
      </c>
      <c r="J49" s="51" t="s">
        <v>170</v>
      </c>
      <c r="K49" s="50">
        <v>2304</v>
      </c>
      <c r="L49" s="50" t="s">
        <v>171</v>
      </c>
      <c r="M49" s="51" t="s">
        <v>95</v>
      </c>
      <c r="N49" s="51" t="s">
        <v>125</v>
      </c>
      <c r="O49" s="52" t="s">
        <v>82</v>
      </c>
      <c r="P49" s="53" t="s">
        <v>172</v>
      </c>
    </row>
    <row r="50" spans="1:16" ht="12.75" customHeight="1" thickBot="1">
      <c r="A50" s="6" t="str">
        <f t="shared" si="6"/>
        <v>VSB 44 </v>
      </c>
      <c r="B50" s="16" t="str">
        <f t="shared" si="7"/>
        <v>I</v>
      </c>
      <c r="C50" s="6">
        <f t="shared" si="8"/>
        <v>53735.059800000003</v>
      </c>
      <c r="D50" s="13" t="str">
        <f t="shared" si="9"/>
        <v>vis</v>
      </c>
      <c r="E50" s="49">
        <f>VLOOKUP(C50,Active!C$21:E$951,3,FALSE)</f>
        <v>4237.0471945663112</v>
      </c>
      <c r="F50" s="16" t="s">
        <v>64</v>
      </c>
      <c r="G50" s="13" t="str">
        <f t="shared" si="10"/>
        <v>53735.0598</v>
      </c>
      <c r="H50" s="6">
        <f t="shared" si="11"/>
        <v>2342</v>
      </c>
      <c r="I50" s="50" t="s">
        <v>173</v>
      </c>
      <c r="J50" s="51" t="s">
        <v>174</v>
      </c>
      <c r="K50" s="50">
        <v>2342</v>
      </c>
      <c r="L50" s="50" t="s">
        <v>175</v>
      </c>
      <c r="M50" s="51" t="s">
        <v>95</v>
      </c>
      <c r="N50" s="51" t="s">
        <v>125</v>
      </c>
      <c r="O50" s="52" t="s">
        <v>91</v>
      </c>
      <c r="P50" s="53" t="s">
        <v>172</v>
      </c>
    </row>
    <row r="51" spans="1:16" ht="12.75" customHeight="1" thickBot="1">
      <c r="A51" s="6" t="str">
        <f t="shared" si="6"/>
        <v>VSB 46 </v>
      </c>
      <c r="B51" s="16" t="str">
        <f t="shared" si="7"/>
        <v>I</v>
      </c>
      <c r="C51" s="6">
        <f t="shared" si="8"/>
        <v>54416.266300000003</v>
      </c>
      <c r="D51" s="13" t="str">
        <f t="shared" si="9"/>
        <v>vis</v>
      </c>
      <c r="E51" s="49">
        <f>VLOOKUP(C51,Active!C$21:E$951,3,FALSE)</f>
        <v>5529.0636446692906</v>
      </c>
      <c r="F51" s="16" t="s">
        <v>64</v>
      </c>
      <c r="G51" s="13" t="str">
        <f t="shared" si="10"/>
        <v>54416.2663</v>
      </c>
      <c r="H51" s="6">
        <f t="shared" si="11"/>
        <v>3634</v>
      </c>
      <c r="I51" s="50" t="s">
        <v>198</v>
      </c>
      <c r="J51" s="51" t="s">
        <v>199</v>
      </c>
      <c r="K51" s="50" t="s">
        <v>200</v>
      </c>
      <c r="L51" s="50" t="s">
        <v>201</v>
      </c>
      <c r="M51" s="51" t="s">
        <v>81</v>
      </c>
      <c r="N51" s="51" t="s">
        <v>202</v>
      </c>
      <c r="O51" s="52" t="s">
        <v>203</v>
      </c>
      <c r="P51" s="53" t="s">
        <v>204</v>
      </c>
    </row>
    <row r="52" spans="1:16" ht="12.75" customHeight="1" thickBot="1">
      <c r="A52" s="6" t="str">
        <f t="shared" si="6"/>
        <v>VSB 46 </v>
      </c>
      <c r="B52" s="16" t="str">
        <f t="shared" si="7"/>
        <v>I</v>
      </c>
      <c r="C52" s="6">
        <f t="shared" si="8"/>
        <v>54451.066800000001</v>
      </c>
      <c r="D52" s="13" t="str">
        <f t="shared" si="9"/>
        <v>vis</v>
      </c>
      <c r="E52" s="49">
        <f>VLOOKUP(C52,Active!C$21:E$951,3,FALSE)</f>
        <v>5595.0683267617333</v>
      </c>
      <c r="F52" s="16" t="s">
        <v>64</v>
      </c>
      <c r="G52" s="13" t="str">
        <f t="shared" si="10"/>
        <v>54451.0668</v>
      </c>
      <c r="H52" s="6">
        <f t="shared" si="11"/>
        <v>3700</v>
      </c>
      <c r="I52" s="50" t="s">
        <v>205</v>
      </c>
      <c r="J52" s="51" t="s">
        <v>206</v>
      </c>
      <c r="K52" s="50" t="s">
        <v>207</v>
      </c>
      <c r="L52" s="50" t="s">
        <v>208</v>
      </c>
      <c r="M52" s="51" t="s">
        <v>81</v>
      </c>
      <c r="N52" s="51" t="s">
        <v>64</v>
      </c>
      <c r="O52" s="52" t="s">
        <v>91</v>
      </c>
      <c r="P52" s="53" t="s">
        <v>204</v>
      </c>
    </row>
    <row r="53" spans="1:16" ht="12.75" customHeight="1" thickBot="1">
      <c r="A53" s="6" t="str">
        <f t="shared" si="6"/>
        <v>VSB 48 </v>
      </c>
      <c r="B53" s="16" t="str">
        <f t="shared" si="7"/>
        <v>II</v>
      </c>
      <c r="C53" s="6">
        <f t="shared" si="8"/>
        <v>54759.253799999999</v>
      </c>
      <c r="D53" s="13" t="str">
        <f t="shared" si="9"/>
        <v>vis</v>
      </c>
      <c r="E53" s="49">
        <f>VLOOKUP(C53,Active!C$21:E$951,3,FALSE)</f>
        <v>6179.5939789800905</v>
      </c>
      <c r="F53" s="16" t="s">
        <v>64</v>
      </c>
      <c r="G53" s="13" t="str">
        <f t="shared" si="10"/>
        <v>54759.2538</v>
      </c>
      <c r="H53" s="6">
        <f t="shared" si="11"/>
        <v>4284.5</v>
      </c>
      <c r="I53" s="50" t="s">
        <v>209</v>
      </c>
      <c r="J53" s="51" t="s">
        <v>210</v>
      </c>
      <c r="K53" s="50" t="s">
        <v>211</v>
      </c>
      <c r="L53" s="50" t="s">
        <v>212</v>
      </c>
      <c r="M53" s="51" t="s">
        <v>81</v>
      </c>
      <c r="N53" s="51" t="s">
        <v>202</v>
      </c>
      <c r="O53" s="52" t="s">
        <v>203</v>
      </c>
      <c r="P53" s="53" t="s">
        <v>213</v>
      </c>
    </row>
    <row r="54" spans="1:16" ht="12.75" customHeight="1" thickBot="1">
      <c r="A54" s="6" t="str">
        <f t="shared" si="6"/>
        <v>VSB 48 </v>
      </c>
      <c r="B54" s="16" t="str">
        <f t="shared" si="7"/>
        <v>I</v>
      </c>
      <c r="C54" s="6">
        <f t="shared" si="8"/>
        <v>54772.159399999997</v>
      </c>
      <c r="D54" s="13" t="str">
        <f t="shared" si="9"/>
        <v>vis</v>
      </c>
      <c r="E54" s="49">
        <f>VLOOKUP(C54,Active!C$21:E$951,3,FALSE)</f>
        <v>6204.0715015792539</v>
      </c>
      <c r="F54" s="16" t="s">
        <v>64</v>
      </c>
      <c r="G54" s="13" t="str">
        <f t="shared" si="10"/>
        <v>54772.1594</v>
      </c>
      <c r="H54" s="6">
        <f t="shared" si="11"/>
        <v>4309</v>
      </c>
      <c r="I54" s="50" t="s">
        <v>214</v>
      </c>
      <c r="J54" s="51" t="s">
        <v>215</v>
      </c>
      <c r="K54" s="50" t="s">
        <v>216</v>
      </c>
      <c r="L54" s="50" t="s">
        <v>217</v>
      </c>
      <c r="M54" s="51" t="s">
        <v>81</v>
      </c>
      <c r="N54" s="51" t="s">
        <v>202</v>
      </c>
      <c r="O54" s="52" t="s">
        <v>82</v>
      </c>
      <c r="P54" s="53" t="s">
        <v>213</v>
      </c>
    </row>
    <row r="55" spans="1:16" ht="12.75" customHeight="1" thickBot="1">
      <c r="A55" s="6" t="str">
        <f t="shared" si="6"/>
        <v>VSB 48 </v>
      </c>
      <c r="B55" s="16" t="str">
        <f t="shared" si="7"/>
        <v>II</v>
      </c>
      <c r="C55" s="6">
        <f t="shared" si="8"/>
        <v>54794.055</v>
      </c>
      <c r="D55" s="13" t="str">
        <f t="shared" si="9"/>
        <v>vis</v>
      </c>
      <c r="E55" s="49">
        <f>VLOOKUP(C55,Active!C$21:E$951,3,FALSE)</f>
        <v>6245.599988733853</v>
      </c>
      <c r="F55" s="16" t="s">
        <v>64</v>
      </c>
      <c r="G55" s="13" t="str">
        <f t="shared" si="10"/>
        <v>54794.055</v>
      </c>
      <c r="H55" s="6">
        <f t="shared" si="11"/>
        <v>4350.5</v>
      </c>
      <c r="I55" s="50" t="s">
        <v>218</v>
      </c>
      <c r="J55" s="51" t="s">
        <v>219</v>
      </c>
      <c r="K55" s="50" t="s">
        <v>220</v>
      </c>
      <c r="L55" s="50" t="s">
        <v>221</v>
      </c>
      <c r="M55" s="51" t="s">
        <v>81</v>
      </c>
      <c r="N55" s="51" t="s">
        <v>202</v>
      </c>
      <c r="O55" s="52" t="s">
        <v>82</v>
      </c>
      <c r="P55" s="53" t="s">
        <v>213</v>
      </c>
    </row>
    <row r="56" spans="1:16" ht="12.75" customHeight="1" thickBot="1">
      <c r="A56" s="6" t="str">
        <f t="shared" si="6"/>
        <v>VSB 50 </v>
      </c>
      <c r="B56" s="16" t="str">
        <f t="shared" si="7"/>
        <v>II</v>
      </c>
      <c r="C56" s="6">
        <f t="shared" si="8"/>
        <v>55143.088799999998</v>
      </c>
      <c r="D56" s="13" t="str">
        <f t="shared" si="9"/>
        <v>vis</v>
      </c>
      <c r="E56" s="49">
        <f>VLOOKUP(C56,Active!C$21:E$951,3,FALSE)</f>
        <v>6907.5980924541636</v>
      </c>
      <c r="F56" s="16" t="s">
        <v>64</v>
      </c>
      <c r="G56" s="13" t="str">
        <f t="shared" si="10"/>
        <v>55143.0888</v>
      </c>
      <c r="H56" s="6">
        <f t="shared" si="11"/>
        <v>5012.5</v>
      </c>
      <c r="I56" s="50" t="s">
        <v>237</v>
      </c>
      <c r="J56" s="51" t="s">
        <v>238</v>
      </c>
      <c r="K56" s="50" t="s">
        <v>239</v>
      </c>
      <c r="L56" s="50" t="s">
        <v>240</v>
      </c>
      <c r="M56" s="51" t="s">
        <v>81</v>
      </c>
      <c r="N56" s="51" t="s">
        <v>202</v>
      </c>
      <c r="O56" s="52" t="s">
        <v>82</v>
      </c>
      <c r="P56" s="53" t="s">
        <v>241</v>
      </c>
    </row>
    <row r="57" spans="1:16" ht="12.75" customHeight="1" thickBot="1">
      <c r="A57" s="6" t="str">
        <f t="shared" si="6"/>
        <v>VSB 53 </v>
      </c>
      <c r="B57" s="16" t="str">
        <f t="shared" si="7"/>
        <v>I</v>
      </c>
      <c r="C57" s="6">
        <f t="shared" si="8"/>
        <v>55911.026400000002</v>
      </c>
      <c r="D57" s="13" t="str">
        <f t="shared" si="9"/>
        <v>vis</v>
      </c>
      <c r="E57" s="49">
        <f>VLOOKUP(C57,Active!C$21:E$951,3,FALSE)</f>
        <v>8364.1138653550497</v>
      </c>
      <c r="F57" s="16" t="s">
        <v>64</v>
      </c>
      <c r="G57" s="13" t="str">
        <f t="shared" si="10"/>
        <v>55911.0264</v>
      </c>
      <c r="H57" s="6">
        <f t="shared" si="11"/>
        <v>6469</v>
      </c>
      <c r="I57" s="50" t="s">
        <v>251</v>
      </c>
      <c r="J57" s="51" t="s">
        <v>252</v>
      </c>
      <c r="K57" s="50" t="s">
        <v>253</v>
      </c>
      <c r="L57" s="50" t="s">
        <v>254</v>
      </c>
      <c r="M57" s="51" t="s">
        <v>81</v>
      </c>
      <c r="N57" s="51" t="s">
        <v>255</v>
      </c>
      <c r="O57" s="52" t="s">
        <v>82</v>
      </c>
      <c r="P57" s="53" t="s">
        <v>256</v>
      </c>
    </row>
    <row r="58" spans="1:16" ht="12.75" customHeight="1" thickBot="1">
      <c r="A58" s="6" t="str">
        <f t="shared" si="6"/>
        <v>VSB 53 </v>
      </c>
      <c r="B58" s="16" t="str">
        <f t="shared" si="7"/>
        <v>II</v>
      </c>
      <c r="C58" s="6">
        <f t="shared" si="8"/>
        <v>55914.990100000003</v>
      </c>
      <c r="D58" s="13" t="str">
        <f t="shared" si="9"/>
        <v>vis</v>
      </c>
      <c r="E58" s="49">
        <f>VLOOKUP(C58,Active!C$21:E$951,3,FALSE)</f>
        <v>8371.6316526974697</v>
      </c>
      <c r="F58" s="16" t="s">
        <v>64</v>
      </c>
      <c r="G58" s="13" t="str">
        <f t="shared" si="10"/>
        <v>55914.9901</v>
      </c>
      <c r="H58" s="6">
        <f t="shared" si="11"/>
        <v>6476.5</v>
      </c>
      <c r="I58" s="50" t="s">
        <v>257</v>
      </c>
      <c r="J58" s="51" t="s">
        <v>258</v>
      </c>
      <c r="K58" s="50" t="s">
        <v>259</v>
      </c>
      <c r="L58" s="50" t="s">
        <v>260</v>
      </c>
      <c r="M58" s="51" t="s">
        <v>81</v>
      </c>
      <c r="N58" s="51" t="s">
        <v>255</v>
      </c>
      <c r="O58" s="52" t="s">
        <v>82</v>
      </c>
      <c r="P58" s="53" t="s">
        <v>256</v>
      </c>
    </row>
    <row r="59" spans="1:16" ht="12.75" customHeight="1" thickBot="1">
      <c r="A59" s="6" t="str">
        <f t="shared" si="6"/>
        <v>VSB 53 </v>
      </c>
      <c r="B59" s="16" t="str">
        <f t="shared" si="7"/>
        <v>I</v>
      </c>
      <c r="C59" s="6">
        <f t="shared" si="8"/>
        <v>55921.046399999999</v>
      </c>
      <c r="D59" s="13" t="str">
        <f t="shared" si="9"/>
        <v>vis</v>
      </c>
      <c r="E59" s="49">
        <f>VLOOKUP(C59,Active!C$21:E$951,3,FALSE)</f>
        <v>8383.1183886971321</v>
      </c>
      <c r="F59" s="16" t="s">
        <v>64</v>
      </c>
      <c r="G59" s="13" t="str">
        <f t="shared" si="10"/>
        <v>55921.0464</v>
      </c>
      <c r="H59" s="6">
        <f t="shared" si="11"/>
        <v>6488</v>
      </c>
      <c r="I59" s="50" t="s">
        <v>261</v>
      </c>
      <c r="J59" s="51" t="s">
        <v>262</v>
      </c>
      <c r="K59" s="50" t="s">
        <v>263</v>
      </c>
      <c r="L59" s="50" t="s">
        <v>264</v>
      </c>
      <c r="M59" s="51" t="s">
        <v>81</v>
      </c>
      <c r="N59" s="51" t="s">
        <v>255</v>
      </c>
      <c r="O59" s="52" t="s">
        <v>82</v>
      </c>
      <c r="P59" s="53" t="s">
        <v>256</v>
      </c>
    </row>
    <row r="60" spans="1:16" ht="12.75" customHeight="1" thickBot="1">
      <c r="A60" s="6" t="str">
        <f t="shared" si="6"/>
        <v>VSB 55 </v>
      </c>
      <c r="B60" s="16" t="str">
        <f t="shared" si="7"/>
        <v>II</v>
      </c>
      <c r="C60" s="6">
        <f t="shared" si="8"/>
        <v>56274.043599999997</v>
      </c>
      <c r="D60" s="13" t="str">
        <f t="shared" si="9"/>
        <v>vis</v>
      </c>
      <c r="E60" s="49" t="e">
        <f>VLOOKUP(C60,Active!C$21:E$951,3,FALSE)</f>
        <v>#N/A</v>
      </c>
      <c r="F60" s="16" t="s">
        <v>64</v>
      </c>
      <c r="G60" s="13" t="str">
        <f t="shared" si="10"/>
        <v>56274.0436</v>
      </c>
      <c r="H60" s="6">
        <f t="shared" si="11"/>
        <v>7157.5</v>
      </c>
      <c r="I60" s="50" t="s">
        <v>269</v>
      </c>
      <c r="J60" s="51" t="s">
        <v>270</v>
      </c>
      <c r="K60" s="50" t="s">
        <v>271</v>
      </c>
      <c r="L60" s="50" t="s">
        <v>272</v>
      </c>
      <c r="M60" s="51" t="s">
        <v>81</v>
      </c>
      <c r="N60" s="51" t="s">
        <v>202</v>
      </c>
      <c r="O60" s="52" t="s">
        <v>82</v>
      </c>
      <c r="P60" s="53" t="s">
        <v>273</v>
      </c>
    </row>
    <row r="61" spans="1:16" ht="12.75" customHeight="1" thickBot="1">
      <c r="A61" s="6" t="str">
        <f t="shared" si="6"/>
        <v>VSB 55 </v>
      </c>
      <c r="B61" s="16" t="str">
        <f t="shared" si="7"/>
        <v>II</v>
      </c>
      <c r="C61" s="6">
        <f t="shared" si="8"/>
        <v>56274.045299999998</v>
      </c>
      <c r="D61" s="13" t="str">
        <f t="shared" si="9"/>
        <v>vis</v>
      </c>
      <c r="E61" s="49" t="e">
        <f>VLOOKUP(C61,Active!C$21:E$951,3,FALSE)</f>
        <v>#N/A</v>
      </c>
      <c r="F61" s="16" t="s">
        <v>64</v>
      </c>
      <c r="G61" s="13" t="str">
        <f t="shared" si="10"/>
        <v>56274.0453</v>
      </c>
      <c r="H61" s="6">
        <f t="shared" si="11"/>
        <v>7157.5</v>
      </c>
      <c r="I61" s="50" t="s">
        <v>274</v>
      </c>
      <c r="J61" s="51" t="s">
        <v>275</v>
      </c>
      <c r="K61" s="50" t="s">
        <v>271</v>
      </c>
      <c r="L61" s="50" t="s">
        <v>276</v>
      </c>
      <c r="M61" s="51" t="s">
        <v>81</v>
      </c>
      <c r="N61" s="51" t="s">
        <v>32</v>
      </c>
      <c r="O61" s="52" t="s">
        <v>82</v>
      </c>
      <c r="P61" s="53" t="s">
        <v>273</v>
      </c>
    </row>
    <row r="62" spans="1:16" ht="12.75" customHeight="1" thickBot="1">
      <c r="A62" s="6" t="str">
        <f t="shared" si="6"/>
        <v>VSB 55 </v>
      </c>
      <c r="B62" s="16" t="str">
        <f t="shared" si="7"/>
        <v>II</v>
      </c>
      <c r="C62" s="6">
        <f t="shared" si="8"/>
        <v>56274.046499999997</v>
      </c>
      <c r="D62" s="13" t="str">
        <f t="shared" si="9"/>
        <v>vis</v>
      </c>
      <c r="E62" s="49" t="e">
        <f>VLOOKUP(C62,Active!C$21:E$951,3,FALSE)</f>
        <v>#N/A</v>
      </c>
      <c r="F62" s="16" t="s">
        <v>64</v>
      </c>
      <c r="G62" s="13" t="str">
        <f t="shared" si="10"/>
        <v>56274.0465</v>
      </c>
      <c r="H62" s="6">
        <f t="shared" si="11"/>
        <v>7157.5</v>
      </c>
      <c r="I62" s="50" t="s">
        <v>277</v>
      </c>
      <c r="J62" s="51" t="s">
        <v>278</v>
      </c>
      <c r="K62" s="50" t="s">
        <v>271</v>
      </c>
      <c r="L62" s="50" t="s">
        <v>279</v>
      </c>
      <c r="M62" s="51" t="s">
        <v>81</v>
      </c>
      <c r="N62" s="51" t="s">
        <v>64</v>
      </c>
      <c r="O62" s="52" t="s">
        <v>82</v>
      </c>
      <c r="P62" s="53" t="s">
        <v>273</v>
      </c>
    </row>
    <row r="63" spans="1:16" ht="12.75" customHeight="1" thickBot="1">
      <c r="A63" s="6" t="str">
        <f t="shared" si="6"/>
        <v>VSB 56 </v>
      </c>
      <c r="B63" s="16" t="str">
        <f t="shared" si="7"/>
        <v>I</v>
      </c>
      <c r="C63" s="6">
        <f t="shared" si="8"/>
        <v>56638.107799999998</v>
      </c>
      <c r="D63" s="13" t="str">
        <f t="shared" si="9"/>
        <v>vis</v>
      </c>
      <c r="E63" s="49" t="e">
        <f>VLOOKUP(C63,Active!C$21:E$951,3,FALSE)</f>
        <v>#N/A</v>
      </c>
      <c r="F63" s="16" t="s">
        <v>64</v>
      </c>
      <c r="G63" s="13" t="str">
        <f t="shared" si="10"/>
        <v>56638.1078</v>
      </c>
      <c r="H63" s="6">
        <f t="shared" si="11"/>
        <v>7848</v>
      </c>
      <c r="I63" s="50" t="s">
        <v>280</v>
      </c>
      <c r="J63" s="51" t="s">
        <v>281</v>
      </c>
      <c r="K63" s="50" t="s">
        <v>282</v>
      </c>
      <c r="L63" s="50" t="s">
        <v>185</v>
      </c>
      <c r="M63" s="51" t="s">
        <v>81</v>
      </c>
      <c r="N63" s="51" t="s">
        <v>64</v>
      </c>
      <c r="O63" s="52" t="s">
        <v>82</v>
      </c>
      <c r="P63" s="53" t="s">
        <v>283</v>
      </c>
    </row>
    <row r="64" spans="1:16" ht="12.75" customHeight="1" thickBot="1">
      <c r="A64" s="6" t="str">
        <f t="shared" si="6"/>
        <v>VSB 56 </v>
      </c>
      <c r="B64" s="16" t="str">
        <f t="shared" si="7"/>
        <v>I</v>
      </c>
      <c r="C64" s="6">
        <f t="shared" si="8"/>
        <v>56638.1083</v>
      </c>
      <c r="D64" s="13" t="str">
        <f t="shared" si="9"/>
        <v>vis</v>
      </c>
      <c r="E64" s="49" t="e">
        <f>VLOOKUP(C64,Active!C$21:E$951,3,FALSE)</f>
        <v>#N/A</v>
      </c>
      <c r="F64" s="16" t="s">
        <v>64</v>
      </c>
      <c r="G64" s="13" t="str">
        <f t="shared" si="10"/>
        <v>56638.1083</v>
      </c>
      <c r="H64" s="6">
        <f t="shared" si="11"/>
        <v>7848</v>
      </c>
      <c r="I64" s="50" t="s">
        <v>284</v>
      </c>
      <c r="J64" s="51" t="s">
        <v>281</v>
      </c>
      <c r="K64" s="50" t="s">
        <v>282</v>
      </c>
      <c r="L64" s="50" t="s">
        <v>285</v>
      </c>
      <c r="M64" s="51" t="s">
        <v>81</v>
      </c>
      <c r="N64" s="51" t="s">
        <v>202</v>
      </c>
      <c r="O64" s="52" t="s">
        <v>82</v>
      </c>
      <c r="P64" s="53" t="s">
        <v>283</v>
      </c>
    </row>
    <row r="65" spans="1:16" ht="12.75" customHeight="1" thickBot="1">
      <c r="A65" s="6" t="str">
        <f t="shared" si="6"/>
        <v>VSB 56 </v>
      </c>
      <c r="B65" s="16" t="str">
        <f t="shared" si="7"/>
        <v>I</v>
      </c>
      <c r="C65" s="6">
        <f t="shared" si="8"/>
        <v>56638.108899999999</v>
      </c>
      <c r="D65" s="13" t="str">
        <f t="shared" si="9"/>
        <v>vis</v>
      </c>
      <c r="E65" s="49" t="e">
        <f>VLOOKUP(C65,Active!C$21:E$951,3,FALSE)</f>
        <v>#N/A</v>
      </c>
      <c r="F65" s="16" t="s">
        <v>64</v>
      </c>
      <c r="G65" s="13" t="str">
        <f t="shared" si="10"/>
        <v>56638.1089</v>
      </c>
      <c r="H65" s="6">
        <f t="shared" si="11"/>
        <v>7848</v>
      </c>
      <c r="I65" s="50" t="s">
        <v>286</v>
      </c>
      <c r="J65" s="51" t="s">
        <v>287</v>
      </c>
      <c r="K65" s="50" t="s">
        <v>282</v>
      </c>
      <c r="L65" s="50" t="s">
        <v>288</v>
      </c>
      <c r="M65" s="51" t="s">
        <v>81</v>
      </c>
      <c r="N65" s="51" t="s">
        <v>32</v>
      </c>
      <c r="O65" s="52" t="s">
        <v>82</v>
      </c>
      <c r="P65" s="53" t="s">
        <v>283</v>
      </c>
    </row>
    <row r="66" spans="1:16">
      <c r="B66" s="16"/>
      <c r="F66" s="16"/>
    </row>
    <row r="67" spans="1:16">
      <c r="B67" s="16"/>
      <c r="F67" s="16"/>
    </row>
    <row r="68" spans="1:16">
      <c r="B68" s="16"/>
      <c r="F68" s="16"/>
    </row>
    <row r="69" spans="1:16">
      <c r="B69" s="16"/>
      <c r="F69" s="16"/>
    </row>
    <row r="70" spans="1:16">
      <c r="B70" s="16"/>
      <c r="F70" s="16"/>
    </row>
    <row r="71" spans="1:16">
      <c r="B71" s="16"/>
      <c r="F71" s="16"/>
    </row>
    <row r="72" spans="1:16">
      <c r="B72" s="16"/>
      <c r="F72" s="16"/>
    </row>
    <row r="73" spans="1:16">
      <c r="B73" s="16"/>
      <c r="F73" s="16"/>
    </row>
    <row r="74" spans="1:16">
      <c r="B74" s="16"/>
      <c r="F74" s="16"/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</sheetData>
  <phoneticPr fontId="8" type="noConversion"/>
  <hyperlinks>
    <hyperlink ref="P26" r:id="rId1" display="http://vsolj.cetus-net.org/no47.pdf" xr:uid="{00000000-0004-0000-0100-000000000000}"/>
    <hyperlink ref="P27" r:id="rId2" display="http://vsolj.cetus-net.org/no47.pdf" xr:uid="{00000000-0004-0000-0100-000001000000}"/>
    <hyperlink ref="P28" r:id="rId3" display="http://vsolj.cetus-net.org/no47.pdf" xr:uid="{00000000-0004-0000-0100-000002000000}"/>
    <hyperlink ref="P29" r:id="rId4" display="http://www.konkoly.hu/cgi-bin/IBVS?4937" xr:uid="{00000000-0004-0000-0100-000003000000}"/>
    <hyperlink ref="P30" r:id="rId5" display="http://www.konkoly.hu/cgi-bin/IBVS?4937" xr:uid="{00000000-0004-0000-0100-000004000000}"/>
    <hyperlink ref="P31" r:id="rId6" display="http://www.konkoly.hu/cgi-bin/IBVS?4937" xr:uid="{00000000-0004-0000-0100-000005000000}"/>
    <hyperlink ref="P32" r:id="rId7" display="http://www.konkoly.hu/cgi-bin/IBVS?4937" xr:uid="{00000000-0004-0000-0100-000006000000}"/>
    <hyperlink ref="P33" r:id="rId8" display="http://www.konkoly.hu/cgi-bin/IBVS?4937" xr:uid="{00000000-0004-0000-0100-000007000000}"/>
    <hyperlink ref="P34" r:id="rId9" display="http://www.konkoly.hu/cgi-bin/IBVS?4937" xr:uid="{00000000-0004-0000-0100-000008000000}"/>
    <hyperlink ref="P35" r:id="rId10" display="http://www.konkoly.hu/cgi-bin/IBVS?4937" xr:uid="{00000000-0004-0000-0100-000009000000}"/>
    <hyperlink ref="P36" r:id="rId11" display="http://www.konkoly.hu/cgi-bin/IBVS?4937" xr:uid="{00000000-0004-0000-0100-00000A000000}"/>
    <hyperlink ref="P37" r:id="rId12" display="http://www.konkoly.hu/cgi-bin/IBVS?4937" xr:uid="{00000000-0004-0000-0100-00000B000000}"/>
    <hyperlink ref="P38" r:id="rId13" display="http://vsolj.cetus-net.org/no38.pdf" xr:uid="{00000000-0004-0000-0100-00000C000000}"/>
    <hyperlink ref="P39" r:id="rId14" display="http://vsolj.cetus-net.org/no38.pdf" xr:uid="{00000000-0004-0000-0100-00000D000000}"/>
    <hyperlink ref="P40" r:id="rId15" display="http://vsolj.cetus-net.org/no39.pdf" xr:uid="{00000000-0004-0000-0100-00000E000000}"/>
    <hyperlink ref="P41" r:id="rId16" display="http://vsolj.cetus-net.org/no39.pdf" xr:uid="{00000000-0004-0000-0100-00000F000000}"/>
    <hyperlink ref="P42" r:id="rId17" display="http://vsolj.cetus-net.org/no39.pdf" xr:uid="{00000000-0004-0000-0100-000010000000}"/>
    <hyperlink ref="P43" r:id="rId18" display="http://vsolj.cetus-net.org/no39.pdf" xr:uid="{00000000-0004-0000-0100-000011000000}"/>
    <hyperlink ref="P44" r:id="rId19" display="http://vsolj.cetus-net.org/no40.pdf" xr:uid="{00000000-0004-0000-0100-000012000000}"/>
    <hyperlink ref="P45" r:id="rId20" display="http://vsolj.cetus-net.org/no42.pdf" xr:uid="{00000000-0004-0000-0100-000013000000}"/>
    <hyperlink ref="P46" r:id="rId21" display="http://vsolj.cetus-net.org/no42.pdf" xr:uid="{00000000-0004-0000-0100-000014000000}"/>
    <hyperlink ref="P47" r:id="rId22" display="http://vsolj.cetus-net.org/no43.pdf" xr:uid="{00000000-0004-0000-0100-000015000000}"/>
    <hyperlink ref="P48" r:id="rId23" display="http://vsolj.cetus-net.org/no43.pdf" xr:uid="{00000000-0004-0000-0100-000016000000}"/>
    <hyperlink ref="P49" r:id="rId24" display="http://vsolj.cetus-net.org/no44.pdf" xr:uid="{00000000-0004-0000-0100-000017000000}"/>
    <hyperlink ref="P50" r:id="rId25" display="http://vsolj.cetus-net.org/no44.pdf" xr:uid="{00000000-0004-0000-0100-000018000000}"/>
    <hyperlink ref="P14" r:id="rId26" display="http://www.konkoly.hu/cgi-bin/IBVS?5843" xr:uid="{00000000-0004-0000-0100-000019000000}"/>
    <hyperlink ref="P15" r:id="rId27" display="http://www.konkoly.hu/cgi-bin/IBVS?5843" xr:uid="{00000000-0004-0000-0100-00001A000000}"/>
    <hyperlink ref="P16" r:id="rId28" display="http://www.konkoly.hu/cgi-bin/IBVS?5843" xr:uid="{00000000-0004-0000-0100-00001B000000}"/>
    <hyperlink ref="P17" r:id="rId29" display="http://www.konkoly.hu/cgi-bin/IBVS?5843" xr:uid="{00000000-0004-0000-0100-00001C000000}"/>
    <hyperlink ref="P18" r:id="rId30" display="http://www.konkoly.hu/cgi-bin/IBVS?5843" xr:uid="{00000000-0004-0000-0100-00001D000000}"/>
    <hyperlink ref="P51" r:id="rId31" display="http://vsolj.cetus-net.org/no46.pdf" xr:uid="{00000000-0004-0000-0100-00001E000000}"/>
    <hyperlink ref="P52" r:id="rId32" display="http://vsolj.cetus-net.org/no46.pdf" xr:uid="{00000000-0004-0000-0100-00001F000000}"/>
    <hyperlink ref="P53" r:id="rId33" display="http://vsolj.cetus-net.org/no48.pdf" xr:uid="{00000000-0004-0000-0100-000020000000}"/>
    <hyperlink ref="P54" r:id="rId34" display="http://vsolj.cetus-net.org/no48.pdf" xr:uid="{00000000-0004-0000-0100-000021000000}"/>
    <hyperlink ref="P55" r:id="rId35" display="http://vsolj.cetus-net.org/no48.pdf" xr:uid="{00000000-0004-0000-0100-000022000000}"/>
    <hyperlink ref="P19" r:id="rId36" display="http://www.konkoly.hu/cgi-bin/IBVS?5894" xr:uid="{00000000-0004-0000-0100-000023000000}"/>
    <hyperlink ref="P20" r:id="rId37" display="http://www.konkoly.hu/cgi-bin/IBVS?5894" xr:uid="{00000000-0004-0000-0100-000024000000}"/>
    <hyperlink ref="P21" r:id="rId38" display="http://www.konkoly.hu/cgi-bin/IBVS?5920" xr:uid="{00000000-0004-0000-0100-000025000000}"/>
    <hyperlink ref="P56" r:id="rId39" display="http://vsolj.cetus-net.org/vsoljno50.pdf" xr:uid="{00000000-0004-0000-0100-000026000000}"/>
    <hyperlink ref="P22" r:id="rId40" display="http://www.konkoly.hu/cgi-bin/IBVS?5960" xr:uid="{00000000-0004-0000-0100-000027000000}"/>
    <hyperlink ref="P23" r:id="rId41" display="http://www.konkoly.hu/cgi-bin/IBVS?6011" xr:uid="{00000000-0004-0000-0100-000028000000}"/>
    <hyperlink ref="P57" r:id="rId42" display="http://vsolj.cetus-net.org/vsoljno53.pdf" xr:uid="{00000000-0004-0000-0100-000029000000}"/>
    <hyperlink ref="P58" r:id="rId43" display="http://vsolj.cetus-net.org/vsoljno53.pdf" xr:uid="{00000000-0004-0000-0100-00002A000000}"/>
    <hyperlink ref="P59" r:id="rId44" display="http://vsolj.cetus-net.org/vsoljno53.pdf" xr:uid="{00000000-0004-0000-0100-00002B000000}"/>
    <hyperlink ref="P24" r:id="rId45" display="http://www.konkoly.hu/cgi-bin/IBVS?6042" xr:uid="{00000000-0004-0000-0100-00002C000000}"/>
    <hyperlink ref="P60" r:id="rId46" display="http://vsolj.cetus-net.org/vsoljno55.pdf" xr:uid="{00000000-0004-0000-0100-00002D000000}"/>
    <hyperlink ref="P61" r:id="rId47" display="http://vsolj.cetus-net.org/vsoljno55.pdf" xr:uid="{00000000-0004-0000-0100-00002E000000}"/>
    <hyperlink ref="P62" r:id="rId48" display="http://vsolj.cetus-net.org/vsoljno55.pdf" xr:uid="{00000000-0004-0000-0100-00002F000000}"/>
    <hyperlink ref="P63" r:id="rId49" display="http://vsolj.cetus-net.org/vsoljno56.pdf" xr:uid="{00000000-0004-0000-0100-000030000000}"/>
    <hyperlink ref="P64" r:id="rId50" display="http://vsolj.cetus-net.org/vsoljno56.pdf" xr:uid="{00000000-0004-0000-0100-000031000000}"/>
    <hyperlink ref="P65" r:id="rId51" display="http://vsolj.cetus-net.org/vsoljno56.pdf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2023-08-21T06:12:55Z</dcterms:modified>
</cp:coreProperties>
</file>