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7D3C511-EF23-444E-B8B3-DDAF0CD9B5ED}" xr6:coauthVersionLast="47" xr6:coauthVersionMax="47" xr10:uidLastSave="{00000000-0000-0000-0000-000000000000}"/>
  <bookViews>
    <workbookView xWindow="14145" yWindow="150" windowWidth="13995" windowHeight="14310"/>
  </bookViews>
  <sheets>
    <sheet name="A" sheetId="5" r:id="rId1"/>
    <sheet name="A (old)" sheetId="1" r:id="rId2"/>
    <sheet name="A (2)" sheetId="2" r:id="rId3"/>
    <sheet name="BAV" sheetId="6" r:id="rId4"/>
    <sheet name="B" sheetId="3" r:id="rId5"/>
    <sheet name="B (2)" sheetId="4" r:id="rId6"/>
  </sheets>
  <calcPr calcId="181029"/>
</workbook>
</file>

<file path=xl/calcChain.xml><?xml version="1.0" encoding="utf-8"?>
<calcChain xmlns="http://schemas.openxmlformats.org/spreadsheetml/2006/main">
  <c r="E60" i="5" l="1"/>
  <c r="F60" i="5" s="1"/>
  <c r="G60" i="5" s="1"/>
  <c r="K60" i="5" s="1"/>
  <c r="Q60" i="5"/>
  <c r="E61" i="5"/>
  <c r="F61" i="5"/>
  <c r="G61" i="5" s="1"/>
  <c r="K61" i="5" s="1"/>
  <c r="Q61" i="5"/>
  <c r="E51" i="4"/>
  <c r="F51" i="4"/>
  <c r="Q51" i="4"/>
  <c r="E52" i="4"/>
  <c r="F52" i="4"/>
  <c r="G52" i="4"/>
  <c r="I52" i="4"/>
  <c r="Q52" i="4"/>
  <c r="E53" i="4"/>
  <c r="F53" i="4"/>
  <c r="O53" i="4"/>
  <c r="G53" i="4"/>
  <c r="I53" i="4"/>
  <c r="Q53" i="4"/>
  <c r="E51" i="3"/>
  <c r="F51" i="3"/>
  <c r="G51" i="3"/>
  <c r="I51" i="3"/>
  <c r="Q51" i="3"/>
  <c r="E52" i="3"/>
  <c r="F52" i="3"/>
  <c r="G52" i="3"/>
  <c r="I52" i="3"/>
  <c r="Q52" i="3"/>
  <c r="E53" i="3"/>
  <c r="F53" i="3"/>
  <c r="G53" i="3"/>
  <c r="I53" i="3"/>
  <c r="Q53" i="3"/>
  <c r="E51" i="2"/>
  <c r="F51" i="2"/>
  <c r="G51" i="2"/>
  <c r="I51" i="2"/>
  <c r="Q51" i="2"/>
  <c r="E52" i="2"/>
  <c r="F52" i="2"/>
  <c r="G52" i="2"/>
  <c r="I52" i="2"/>
  <c r="Q52" i="2"/>
  <c r="E53" i="2"/>
  <c r="F53" i="2"/>
  <c r="G53" i="2"/>
  <c r="I53" i="2"/>
  <c r="Q53" i="2"/>
  <c r="E33" i="2"/>
  <c r="F33" i="2"/>
  <c r="G33" i="2"/>
  <c r="I33" i="2"/>
  <c r="Q33" i="2"/>
  <c r="D9" i="5"/>
  <c r="C9" i="5"/>
  <c r="Q22" i="5"/>
  <c r="Q23" i="5"/>
  <c r="Q24" i="5"/>
  <c r="Q25" i="5"/>
  <c r="Q26" i="5"/>
  <c r="Q31" i="5"/>
  <c r="Q57" i="5"/>
  <c r="G41" i="6"/>
  <c r="C41" i="6"/>
  <c r="C21" i="5"/>
  <c r="G40" i="6"/>
  <c r="C40" i="6"/>
  <c r="G48" i="6"/>
  <c r="C48" i="6"/>
  <c r="G39" i="6"/>
  <c r="C39" i="6"/>
  <c r="G38" i="6"/>
  <c r="C38" i="6"/>
  <c r="G37" i="6"/>
  <c r="C37" i="6"/>
  <c r="G36" i="6"/>
  <c r="C36" i="6"/>
  <c r="G35" i="6"/>
  <c r="C35" i="6"/>
  <c r="G34" i="6"/>
  <c r="C34" i="6"/>
  <c r="G33" i="6"/>
  <c r="C33" i="6"/>
  <c r="G32" i="6"/>
  <c r="C32" i="6"/>
  <c r="G31" i="6"/>
  <c r="C31" i="6"/>
  <c r="G30" i="6"/>
  <c r="C30" i="6"/>
  <c r="G29" i="6"/>
  <c r="C29" i="6"/>
  <c r="G28" i="6"/>
  <c r="C28" i="6"/>
  <c r="G27" i="6"/>
  <c r="C27" i="6"/>
  <c r="G26" i="6"/>
  <c r="C26" i="6"/>
  <c r="G25" i="6"/>
  <c r="C25" i="6"/>
  <c r="G24" i="6"/>
  <c r="C24" i="6"/>
  <c r="G23" i="6"/>
  <c r="C23" i="6"/>
  <c r="G22" i="6"/>
  <c r="C22" i="6"/>
  <c r="G21" i="6"/>
  <c r="C21" i="6"/>
  <c r="G20" i="6"/>
  <c r="C20" i="6"/>
  <c r="G19" i="6"/>
  <c r="C19" i="6"/>
  <c r="G18" i="6"/>
  <c r="C18" i="6"/>
  <c r="G17" i="6"/>
  <c r="C17" i="6"/>
  <c r="G16" i="6"/>
  <c r="C16" i="6"/>
  <c r="G15" i="6"/>
  <c r="C15" i="6"/>
  <c r="G47" i="6"/>
  <c r="C47" i="6"/>
  <c r="G14" i="6"/>
  <c r="C14" i="6"/>
  <c r="G13" i="6"/>
  <c r="C13" i="6"/>
  <c r="G12" i="6"/>
  <c r="C12" i="6"/>
  <c r="G11" i="6"/>
  <c r="C11" i="6"/>
  <c r="G46" i="6"/>
  <c r="C46" i="6"/>
  <c r="G45" i="6"/>
  <c r="C45" i="6"/>
  <c r="G44" i="6"/>
  <c r="C44" i="6"/>
  <c r="G43" i="6"/>
  <c r="C43" i="6"/>
  <c r="G42" i="6"/>
  <c r="C42" i="6"/>
  <c r="H41" i="6"/>
  <c r="B41" i="6"/>
  <c r="D41" i="6"/>
  <c r="A41" i="6"/>
  <c r="H40" i="6"/>
  <c r="B40" i="6"/>
  <c r="D40" i="6"/>
  <c r="A40" i="6"/>
  <c r="H48" i="6"/>
  <c r="B48" i="6"/>
  <c r="D48" i="6"/>
  <c r="A48" i="6"/>
  <c r="H39" i="6"/>
  <c r="B39" i="6"/>
  <c r="D39" i="6"/>
  <c r="A39" i="6"/>
  <c r="H38" i="6"/>
  <c r="B38" i="6"/>
  <c r="D38" i="6"/>
  <c r="A38" i="6"/>
  <c r="H37" i="6"/>
  <c r="B37" i="6"/>
  <c r="D37" i="6"/>
  <c r="A37" i="6"/>
  <c r="H36" i="6"/>
  <c r="B36" i="6"/>
  <c r="D36" i="6"/>
  <c r="A36" i="6"/>
  <c r="H35" i="6"/>
  <c r="B35" i="6"/>
  <c r="D35" i="6"/>
  <c r="A35" i="6"/>
  <c r="H34" i="6"/>
  <c r="B34" i="6"/>
  <c r="D34" i="6"/>
  <c r="A34" i="6"/>
  <c r="H33" i="6"/>
  <c r="B33" i="6"/>
  <c r="D33" i="6"/>
  <c r="A33" i="6"/>
  <c r="H32" i="6"/>
  <c r="B32" i="6"/>
  <c r="D32" i="6"/>
  <c r="A32" i="6"/>
  <c r="H31" i="6"/>
  <c r="B31" i="6"/>
  <c r="D31" i="6"/>
  <c r="A31" i="6"/>
  <c r="H30" i="6"/>
  <c r="B30" i="6"/>
  <c r="D30" i="6"/>
  <c r="A30" i="6"/>
  <c r="H29" i="6"/>
  <c r="B29" i="6"/>
  <c r="D29" i="6"/>
  <c r="A29" i="6"/>
  <c r="H28" i="6"/>
  <c r="B28" i="6"/>
  <c r="D28" i="6"/>
  <c r="A28" i="6"/>
  <c r="H27" i="6"/>
  <c r="B27" i="6"/>
  <c r="D27" i="6"/>
  <c r="A27" i="6"/>
  <c r="H26" i="6"/>
  <c r="B26" i="6"/>
  <c r="D26" i="6"/>
  <c r="A26" i="6"/>
  <c r="H25" i="6"/>
  <c r="B25" i="6"/>
  <c r="D25" i="6"/>
  <c r="A25" i="6"/>
  <c r="H24" i="6"/>
  <c r="B24" i="6"/>
  <c r="D24" i="6"/>
  <c r="A24" i="6"/>
  <c r="H23" i="6"/>
  <c r="B23" i="6"/>
  <c r="D23" i="6"/>
  <c r="A23" i="6"/>
  <c r="H22" i="6"/>
  <c r="B22" i="6"/>
  <c r="D22" i="6"/>
  <c r="A22" i="6"/>
  <c r="H21" i="6"/>
  <c r="B21" i="6"/>
  <c r="D21" i="6"/>
  <c r="A21" i="6"/>
  <c r="H20" i="6"/>
  <c r="B20" i="6"/>
  <c r="D20" i="6"/>
  <c r="A20" i="6"/>
  <c r="H19" i="6"/>
  <c r="B19" i="6"/>
  <c r="D19" i="6"/>
  <c r="A19" i="6"/>
  <c r="H18" i="6"/>
  <c r="B18" i="6"/>
  <c r="D18" i="6"/>
  <c r="A18" i="6"/>
  <c r="H17" i="6"/>
  <c r="B17" i="6"/>
  <c r="D17" i="6"/>
  <c r="A17" i="6"/>
  <c r="H16" i="6"/>
  <c r="B16" i="6"/>
  <c r="D16" i="6"/>
  <c r="A16" i="6"/>
  <c r="H15" i="6"/>
  <c r="B15" i="6"/>
  <c r="D15" i="6"/>
  <c r="A15" i="6"/>
  <c r="H47" i="6"/>
  <c r="B47" i="6"/>
  <c r="D47" i="6"/>
  <c r="A47" i="6"/>
  <c r="H14" i="6"/>
  <c r="B14" i="6"/>
  <c r="D14" i="6"/>
  <c r="A14" i="6"/>
  <c r="H13" i="6"/>
  <c r="B13" i="6"/>
  <c r="D13" i="6"/>
  <c r="A13" i="6"/>
  <c r="H12" i="6"/>
  <c r="B12" i="6"/>
  <c r="D12" i="6"/>
  <c r="A12" i="6"/>
  <c r="H11" i="6"/>
  <c r="B11" i="6"/>
  <c r="D11" i="6"/>
  <c r="A11" i="6"/>
  <c r="H46" i="6"/>
  <c r="B46" i="6"/>
  <c r="D46" i="6"/>
  <c r="A46" i="6"/>
  <c r="H45" i="6"/>
  <c r="B45" i="6"/>
  <c r="D45" i="6"/>
  <c r="A45" i="6"/>
  <c r="H44" i="6"/>
  <c r="B44" i="6"/>
  <c r="D44" i="6"/>
  <c r="A44" i="6"/>
  <c r="H43" i="6"/>
  <c r="B43" i="6"/>
  <c r="D43" i="6"/>
  <c r="A43" i="6"/>
  <c r="H42" i="6"/>
  <c r="B42" i="6"/>
  <c r="D42" i="6"/>
  <c r="A42" i="6"/>
  <c r="F16" i="5"/>
  <c r="F17" i="5" s="1"/>
  <c r="C17" i="5"/>
  <c r="Q58" i="5"/>
  <c r="Q59" i="5"/>
  <c r="Q39" i="5"/>
  <c r="E29" i="4"/>
  <c r="F29" i="4"/>
  <c r="Q33" i="4"/>
  <c r="Q33" i="3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C21" i="1"/>
  <c r="C21" i="2"/>
  <c r="C7" i="5"/>
  <c r="E22" i="5"/>
  <c r="F22" i="5"/>
  <c r="Q21" i="5"/>
  <c r="Q27" i="5"/>
  <c r="Q28" i="5"/>
  <c r="Q29" i="5"/>
  <c r="Q30" i="5"/>
  <c r="Q32" i="5"/>
  <c r="Q33" i="5"/>
  <c r="Q34" i="5"/>
  <c r="Q35" i="5"/>
  <c r="Q36" i="5"/>
  <c r="Q37" i="5"/>
  <c r="Q38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E43" i="4"/>
  <c r="F43" i="4"/>
  <c r="G43" i="4"/>
  <c r="I43" i="4"/>
  <c r="E47" i="4"/>
  <c r="F47" i="4"/>
  <c r="G47" i="4"/>
  <c r="I47" i="4"/>
  <c r="E49" i="4"/>
  <c r="F49" i="4"/>
  <c r="G49" i="4"/>
  <c r="E35" i="4"/>
  <c r="F35" i="4"/>
  <c r="G35" i="4"/>
  <c r="I35" i="4"/>
  <c r="E23" i="4"/>
  <c r="F23" i="4"/>
  <c r="G23" i="4"/>
  <c r="I23" i="4"/>
  <c r="E25" i="4"/>
  <c r="F25" i="4"/>
  <c r="C7" i="4"/>
  <c r="C15" i="4"/>
  <c r="C18" i="4"/>
  <c r="C21" i="4"/>
  <c r="Q21" i="4"/>
  <c r="E21" i="4"/>
  <c r="F21" i="4"/>
  <c r="G21" i="4"/>
  <c r="H21" i="4"/>
  <c r="Q22" i="4"/>
  <c r="Q23" i="4"/>
  <c r="Q24" i="4"/>
  <c r="G25" i="4"/>
  <c r="I25" i="4"/>
  <c r="Q25" i="4"/>
  <c r="Q26" i="4"/>
  <c r="Q27" i="4"/>
  <c r="Q28" i="4"/>
  <c r="Q29" i="4"/>
  <c r="Q30" i="4"/>
  <c r="Q31" i="4"/>
  <c r="Q32" i="4"/>
  <c r="E34" i="4"/>
  <c r="F34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I49" i="4"/>
  <c r="Q49" i="4"/>
  <c r="Q50" i="4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C7" i="3"/>
  <c r="C21" i="3"/>
  <c r="Q21" i="3"/>
  <c r="Q22" i="3"/>
  <c r="Q23" i="3"/>
  <c r="Q24" i="3"/>
  <c r="Q25" i="3"/>
  <c r="Q26" i="3"/>
  <c r="Q27" i="3"/>
  <c r="Q28" i="3"/>
  <c r="Q29" i="3"/>
  <c r="Q30" i="3"/>
  <c r="Q31" i="3"/>
  <c r="Q32" i="3"/>
  <c r="Q34" i="3"/>
  <c r="E29" i="2"/>
  <c r="F29" i="2"/>
  <c r="E34" i="2"/>
  <c r="F34" i="2"/>
  <c r="C7" i="2"/>
  <c r="C8" i="2"/>
  <c r="C15" i="2"/>
  <c r="C18" i="2"/>
  <c r="C19" i="2"/>
  <c r="Q22" i="2"/>
  <c r="Q23" i="2"/>
  <c r="Q24" i="2"/>
  <c r="Q25" i="2"/>
  <c r="Q26" i="2"/>
  <c r="Q27" i="2"/>
  <c r="Q28" i="2"/>
  <c r="Q29" i="2"/>
  <c r="Q30" i="2"/>
  <c r="Q31" i="2"/>
  <c r="Q32" i="2"/>
  <c r="Q34" i="2"/>
  <c r="E21" i="1"/>
  <c r="F21" i="1"/>
  <c r="E23" i="1"/>
  <c r="F23" i="1"/>
  <c r="E26" i="1"/>
  <c r="F26" i="1"/>
  <c r="E31" i="1"/>
  <c r="F31" i="1"/>
  <c r="E33" i="1"/>
  <c r="F33" i="1"/>
  <c r="G33" i="1"/>
  <c r="I33" i="1"/>
  <c r="Q22" i="1"/>
  <c r="Q23" i="1"/>
  <c r="Q24" i="1"/>
  <c r="Q25" i="1"/>
  <c r="Q26" i="1"/>
  <c r="Q27" i="1"/>
  <c r="Q28" i="1"/>
  <c r="Q29" i="1"/>
  <c r="Q30" i="1"/>
  <c r="Q31" i="1"/>
  <c r="Q32" i="1"/>
  <c r="Q33" i="1"/>
  <c r="C7" i="1"/>
  <c r="E25" i="1"/>
  <c r="F25" i="1"/>
  <c r="G25" i="1"/>
  <c r="I25" i="1"/>
  <c r="C8" i="1"/>
  <c r="Q21" i="1"/>
  <c r="C19" i="1"/>
  <c r="C18" i="1"/>
  <c r="G51" i="4"/>
  <c r="I51" i="4"/>
  <c r="O51" i="4"/>
  <c r="O52" i="4"/>
  <c r="E35" i="2"/>
  <c r="F35" i="2"/>
  <c r="G35" i="2"/>
  <c r="I35" i="2"/>
  <c r="E40" i="2"/>
  <c r="F40" i="2"/>
  <c r="G40" i="2"/>
  <c r="I40" i="2"/>
  <c r="E48" i="2"/>
  <c r="F48" i="2"/>
  <c r="G48" i="2"/>
  <c r="I48" i="2"/>
  <c r="E36" i="2"/>
  <c r="F36" i="2"/>
  <c r="E44" i="2"/>
  <c r="F44" i="2"/>
  <c r="E39" i="2"/>
  <c r="F39" i="2"/>
  <c r="G39" i="2"/>
  <c r="I39" i="2"/>
  <c r="E45" i="2"/>
  <c r="F45" i="2"/>
  <c r="E38" i="2"/>
  <c r="F38" i="2"/>
  <c r="G38" i="2"/>
  <c r="I38" i="2"/>
  <c r="E42" i="2"/>
  <c r="F42" i="2"/>
  <c r="G42" i="2"/>
  <c r="I42" i="2"/>
  <c r="G45" i="2"/>
  <c r="I45" i="2"/>
  <c r="E49" i="2"/>
  <c r="F49" i="2"/>
  <c r="E26" i="2"/>
  <c r="F26" i="2"/>
  <c r="G26" i="2"/>
  <c r="I26" i="2"/>
  <c r="E30" i="2"/>
  <c r="F30" i="2"/>
  <c r="G30" i="2"/>
  <c r="I30" i="2"/>
  <c r="E22" i="2"/>
  <c r="F22" i="2"/>
  <c r="G22" i="2"/>
  <c r="I22" i="2"/>
  <c r="E46" i="2"/>
  <c r="F46" i="2"/>
  <c r="G46" i="2"/>
  <c r="I46" i="2"/>
  <c r="G49" i="2"/>
  <c r="I49" i="2"/>
  <c r="G32" i="2"/>
  <c r="I32" i="2"/>
  <c r="E43" i="2"/>
  <c r="F43" i="2"/>
  <c r="G43" i="2"/>
  <c r="I43" i="2"/>
  <c r="E50" i="2"/>
  <c r="F50" i="2"/>
  <c r="G50" i="2"/>
  <c r="I50" i="2"/>
  <c r="E23" i="2"/>
  <c r="F23" i="2"/>
  <c r="G23" i="2"/>
  <c r="I23" i="2"/>
  <c r="E27" i="2"/>
  <c r="F27" i="2"/>
  <c r="G27" i="2"/>
  <c r="I27" i="2"/>
  <c r="E31" i="2"/>
  <c r="F31" i="2"/>
  <c r="G31" i="2"/>
  <c r="I31" i="2"/>
  <c r="G34" i="2"/>
  <c r="I34" i="2"/>
  <c r="E47" i="2"/>
  <c r="F47" i="2"/>
  <c r="G47" i="2"/>
  <c r="I47" i="2"/>
  <c r="G36" i="2"/>
  <c r="I36" i="2"/>
  <c r="E28" i="2"/>
  <c r="F28" i="2"/>
  <c r="G28" i="2"/>
  <c r="I28" i="2"/>
  <c r="G32" i="1"/>
  <c r="I32" i="1"/>
  <c r="G29" i="2"/>
  <c r="I29" i="2"/>
  <c r="E25" i="2"/>
  <c r="F25" i="2"/>
  <c r="G25" i="2"/>
  <c r="I25" i="2"/>
  <c r="E23" i="3"/>
  <c r="F23" i="3"/>
  <c r="E31" i="3"/>
  <c r="F31" i="3"/>
  <c r="G31" i="3"/>
  <c r="I31" i="3"/>
  <c r="G34" i="3"/>
  <c r="I34" i="3"/>
  <c r="E40" i="3"/>
  <c r="F40" i="3"/>
  <c r="E48" i="3"/>
  <c r="F48" i="3"/>
  <c r="E26" i="3"/>
  <c r="F26" i="3"/>
  <c r="G28" i="3"/>
  <c r="I28" i="3"/>
  <c r="E35" i="3"/>
  <c r="F35" i="3"/>
  <c r="G35" i="3"/>
  <c r="I35" i="3"/>
  <c r="E43" i="3"/>
  <c r="F43" i="3"/>
  <c r="G43" i="3"/>
  <c r="I43" i="3"/>
  <c r="G45" i="3"/>
  <c r="I45" i="3"/>
  <c r="G23" i="3"/>
  <c r="I23" i="3"/>
  <c r="E29" i="3"/>
  <c r="F29" i="3"/>
  <c r="E38" i="3"/>
  <c r="F38" i="3"/>
  <c r="G38" i="3"/>
  <c r="I38" i="3"/>
  <c r="G40" i="3"/>
  <c r="I40" i="3"/>
  <c r="E46" i="3"/>
  <c r="F46" i="3"/>
  <c r="G48" i="3"/>
  <c r="I48" i="3"/>
  <c r="E27" i="3"/>
  <c r="F27" i="3"/>
  <c r="G29" i="3"/>
  <c r="I29" i="3"/>
  <c r="E36" i="3"/>
  <c r="F36" i="3"/>
  <c r="G36" i="3"/>
  <c r="I36" i="3"/>
  <c r="E44" i="3"/>
  <c r="F44" i="3"/>
  <c r="G46" i="3"/>
  <c r="I46" i="3"/>
  <c r="E22" i="3"/>
  <c r="F22" i="3"/>
  <c r="G24" i="3"/>
  <c r="I24" i="3"/>
  <c r="E30" i="3"/>
  <c r="F30" i="3"/>
  <c r="G30" i="3"/>
  <c r="I30" i="3"/>
  <c r="E39" i="3"/>
  <c r="F39" i="3"/>
  <c r="G39" i="3"/>
  <c r="I39" i="3"/>
  <c r="E47" i="3"/>
  <c r="F47" i="3"/>
  <c r="G47" i="3"/>
  <c r="I47" i="3"/>
  <c r="E37" i="3"/>
  <c r="F37" i="3"/>
  <c r="G37" i="3"/>
  <c r="I37" i="3"/>
  <c r="G44" i="3"/>
  <c r="I44" i="3"/>
  <c r="G22" i="3"/>
  <c r="I22" i="3"/>
  <c r="E45" i="3"/>
  <c r="F45" i="3"/>
  <c r="E24" i="3"/>
  <c r="F24" i="3"/>
  <c r="E25" i="3"/>
  <c r="F25" i="3"/>
  <c r="G25" i="3"/>
  <c r="I25" i="3"/>
  <c r="E32" i="3"/>
  <c r="F32" i="3"/>
  <c r="G32" i="3"/>
  <c r="I32" i="3"/>
  <c r="E34" i="3"/>
  <c r="F34" i="3"/>
  <c r="E41" i="3"/>
  <c r="F41" i="3"/>
  <c r="G41" i="3"/>
  <c r="I41" i="3"/>
  <c r="G26" i="3"/>
  <c r="I26" i="3"/>
  <c r="E42" i="3"/>
  <c r="F42" i="3"/>
  <c r="G42" i="3"/>
  <c r="I42" i="3"/>
  <c r="E49" i="3"/>
  <c r="F49" i="3"/>
  <c r="G49" i="3"/>
  <c r="I49" i="3"/>
  <c r="E33" i="3"/>
  <c r="F33" i="3"/>
  <c r="G33" i="3"/>
  <c r="I33" i="3"/>
  <c r="G27" i="3"/>
  <c r="I27" i="3"/>
  <c r="E50" i="3"/>
  <c r="F50" i="3"/>
  <c r="G50" i="3"/>
  <c r="I50" i="3"/>
  <c r="E28" i="3"/>
  <c r="F28" i="3"/>
  <c r="E21" i="3"/>
  <c r="F21" i="3"/>
  <c r="E32" i="2"/>
  <c r="F32" i="2"/>
  <c r="E24" i="2"/>
  <c r="F24" i="2"/>
  <c r="G24" i="2"/>
  <c r="I24" i="2"/>
  <c r="G44" i="2"/>
  <c r="I44" i="2"/>
  <c r="Q21" i="2"/>
  <c r="E21" i="2"/>
  <c r="F21" i="2"/>
  <c r="G21" i="2"/>
  <c r="E41" i="2"/>
  <c r="F41" i="2"/>
  <c r="G41" i="2"/>
  <c r="I41" i="2"/>
  <c r="G23" i="1"/>
  <c r="I23" i="1"/>
  <c r="E29" i="1"/>
  <c r="F29" i="1"/>
  <c r="G29" i="1"/>
  <c r="I29" i="1"/>
  <c r="G31" i="1"/>
  <c r="I31" i="1"/>
  <c r="E24" i="1"/>
  <c r="F24" i="1"/>
  <c r="G26" i="1"/>
  <c r="I26" i="1"/>
  <c r="E32" i="1"/>
  <c r="F32" i="1"/>
  <c r="E27" i="1"/>
  <c r="F27" i="1"/>
  <c r="G27" i="1"/>
  <c r="I27" i="1"/>
  <c r="E22" i="1"/>
  <c r="F22" i="1"/>
  <c r="G22" i="1"/>
  <c r="I22" i="1"/>
  <c r="E28" i="1"/>
  <c r="F28" i="1"/>
  <c r="G28" i="1"/>
  <c r="I28" i="1"/>
  <c r="G30" i="1"/>
  <c r="I30" i="1"/>
  <c r="E30" i="1"/>
  <c r="F30" i="1"/>
  <c r="G24" i="1"/>
  <c r="I24" i="1"/>
  <c r="G21" i="1"/>
  <c r="E37" i="2"/>
  <c r="F37" i="2"/>
  <c r="G37" i="2"/>
  <c r="I37" i="2"/>
  <c r="E32" i="4"/>
  <c r="F32" i="4"/>
  <c r="E42" i="4"/>
  <c r="F42" i="4"/>
  <c r="E46" i="4"/>
  <c r="F46" i="4"/>
  <c r="E50" i="4"/>
  <c r="F50" i="4"/>
  <c r="E39" i="4"/>
  <c r="F39" i="4"/>
  <c r="G39" i="4"/>
  <c r="I39" i="4"/>
  <c r="E27" i="4"/>
  <c r="F27" i="4"/>
  <c r="G29" i="4"/>
  <c r="I29" i="4"/>
  <c r="E30" i="4"/>
  <c r="F30" i="4"/>
  <c r="G32" i="4"/>
  <c r="I32" i="4"/>
  <c r="E28" i="4"/>
  <c r="F28" i="4"/>
  <c r="G28" i="4"/>
  <c r="I28" i="4"/>
  <c r="G30" i="4"/>
  <c r="I30" i="4"/>
  <c r="E44" i="4"/>
  <c r="F44" i="4"/>
  <c r="E48" i="4"/>
  <c r="F48" i="4"/>
  <c r="G48" i="4"/>
  <c r="I48" i="4"/>
  <c r="E37" i="4"/>
  <c r="F37" i="4"/>
  <c r="G37" i="4"/>
  <c r="I37" i="4"/>
  <c r="E41" i="4"/>
  <c r="F41" i="4"/>
  <c r="G41" i="4"/>
  <c r="I41" i="4"/>
  <c r="E31" i="4"/>
  <c r="F31" i="4"/>
  <c r="E24" i="4"/>
  <c r="F24" i="4"/>
  <c r="E38" i="4"/>
  <c r="F38" i="4"/>
  <c r="E39" i="6"/>
  <c r="G27" i="4"/>
  <c r="I27" i="4"/>
  <c r="E42" i="6"/>
  <c r="G24" i="4"/>
  <c r="I24" i="4"/>
  <c r="C19" i="4"/>
  <c r="E36" i="4"/>
  <c r="F36" i="4"/>
  <c r="E26" i="4"/>
  <c r="F26" i="4"/>
  <c r="G26" i="4"/>
  <c r="E29" i="6"/>
  <c r="E43" i="6"/>
  <c r="G21" i="3"/>
  <c r="C17" i="3"/>
  <c r="G50" i="4"/>
  <c r="I50" i="4"/>
  <c r="G46" i="4"/>
  <c r="I46" i="4"/>
  <c r="G44" i="4"/>
  <c r="I44" i="4"/>
  <c r="G42" i="4"/>
  <c r="I42" i="4"/>
  <c r="G38" i="4"/>
  <c r="I38" i="4"/>
  <c r="G36" i="4"/>
  <c r="I36" i="4"/>
  <c r="G34" i="4"/>
  <c r="I34" i="4"/>
  <c r="E22" i="4"/>
  <c r="F22" i="4"/>
  <c r="G22" i="4"/>
  <c r="I22" i="4"/>
  <c r="E45" i="4"/>
  <c r="F45" i="4"/>
  <c r="G45" i="4"/>
  <c r="I45" i="4"/>
  <c r="G31" i="4"/>
  <c r="I31" i="4"/>
  <c r="E33" i="4"/>
  <c r="F33" i="4"/>
  <c r="G33" i="4"/>
  <c r="I33" i="4"/>
  <c r="E24" i="6"/>
  <c r="E30" i="6"/>
  <c r="E40" i="4"/>
  <c r="F40" i="4"/>
  <c r="G40" i="4"/>
  <c r="I40" i="4"/>
  <c r="E14" i="6"/>
  <c r="E47" i="6"/>
  <c r="E19" i="6"/>
  <c r="E41" i="6"/>
  <c r="E46" i="6"/>
  <c r="E20" i="6"/>
  <c r="E32" i="6"/>
  <c r="E58" i="5"/>
  <c r="F58" i="5"/>
  <c r="E49" i="5"/>
  <c r="F49" i="5"/>
  <c r="G49" i="5"/>
  <c r="J49" i="5"/>
  <c r="E41" i="5"/>
  <c r="F41" i="5"/>
  <c r="E33" i="5"/>
  <c r="F33" i="5"/>
  <c r="G33" i="5"/>
  <c r="J33" i="5"/>
  <c r="E24" i="5"/>
  <c r="F24" i="5"/>
  <c r="E54" i="5"/>
  <c r="F54" i="5"/>
  <c r="G54" i="5"/>
  <c r="J54" i="5"/>
  <c r="E46" i="5"/>
  <c r="F46" i="5"/>
  <c r="G40" i="5"/>
  <c r="J40" i="5"/>
  <c r="E38" i="5"/>
  <c r="F38" i="5"/>
  <c r="G38" i="5"/>
  <c r="J38" i="5"/>
  <c r="E29" i="5"/>
  <c r="F29" i="5"/>
  <c r="E51" i="5"/>
  <c r="E43" i="5"/>
  <c r="G37" i="5"/>
  <c r="J37" i="5"/>
  <c r="E35" i="5"/>
  <c r="E26" i="5"/>
  <c r="F26" i="5"/>
  <c r="G26" i="5"/>
  <c r="K26" i="5"/>
  <c r="G59" i="5"/>
  <c r="J59" i="5"/>
  <c r="E56" i="5"/>
  <c r="F56" i="5"/>
  <c r="G56" i="5"/>
  <c r="J56" i="5"/>
  <c r="G50" i="5"/>
  <c r="J50" i="5"/>
  <c r="E48" i="5"/>
  <c r="F48" i="5"/>
  <c r="G48" i="5"/>
  <c r="J48" i="5"/>
  <c r="E40" i="5"/>
  <c r="F40" i="5"/>
  <c r="E32" i="5"/>
  <c r="F32" i="5"/>
  <c r="G32" i="5"/>
  <c r="J32" i="5"/>
  <c r="G25" i="5"/>
  <c r="K25" i="5"/>
  <c r="E23" i="5"/>
  <c r="F23" i="5"/>
  <c r="G23" i="5"/>
  <c r="K23" i="5"/>
  <c r="E53" i="5"/>
  <c r="F53" i="5"/>
  <c r="G53" i="5"/>
  <c r="J53" i="5"/>
  <c r="E45" i="5"/>
  <c r="F45" i="5"/>
  <c r="G45" i="5"/>
  <c r="J45" i="5"/>
  <c r="E37" i="5"/>
  <c r="F37" i="5"/>
  <c r="G30" i="5"/>
  <c r="J30" i="5"/>
  <c r="E28" i="5"/>
  <c r="E57" i="5"/>
  <c r="F57" i="5"/>
  <c r="G57" i="5"/>
  <c r="K57" i="5"/>
  <c r="E59" i="5"/>
  <c r="F59" i="5"/>
  <c r="E50" i="5"/>
  <c r="F50" i="5"/>
  <c r="G44" i="5"/>
  <c r="J44" i="5"/>
  <c r="E42" i="5"/>
  <c r="F42" i="5"/>
  <c r="G42" i="5"/>
  <c r="J42" i="5"/>
  <c r="E34" i="5"/>
  <c r="F34" i="5"/>
  <c r="G34" i="5"/>
  <c r="J34" i="5"/>
  <c r="G31" i="5"/>
  <c r="E25" i="5"/>
  <c r="F25" i="5"/>
  <c r="G22" i="5"/>
  <c r="I22" i="5"/>
  <c r="G58" i="5"/>
  <c r="J58" i="5"/>
  <c r="E55" i="5"/>
  <c r="F55" i="5"/>
  <c r="G55" i="5"/>
  <c r="J55" i="5"/>
  <c r="E47" i="5"/>
  <c r="F47" i="5"/>
  <c r="G47" i="5"/>
  <c r="J47" i="5"/>
  <c r="G41" i="5"/>
  <c r="J41" i="5"/>
  <c r="E39" i="5"/>
  <c r="F39" i="5"/>
  <c r="G39" i="5"/>
  <c r="I39" i="5"/>
  <c r="E30" i="5"/>
  <c r="F30" i="5"/>
  <c r="G24" i="5"/>
  <c r="K24" i="5"/>
  <c r="E21" i="5"/>
  <c r="F21" i="5"/>
  <c r="G21" i="5"/>
  <c r="H21" i="5"/>
  <c r="E52" i="5"/>
  <c r="F52" i="5"/>
  <c r="G52" i="5"/>
  <c r="J52" i="5"/>
  <c r="G46" i="5"/>
  <c r="J46" i="5"/>
  <c r="E44" i="5"/>
  <c r="F44" i="5"/>
  <c r="E36" i="5"/>
  <c r="F36" i="5"/>
  <c r="G36" i="5"/>
  <c r="J36" i="5"/>
  <c r="G29" i="5"/>
  <c r="J29" i="5"/>
  <c r="E27" i="5"/>
  <c r="E31" i="5"/>
  <c r="F31" i="5"/>
  <c r="C12" i="4"/>
  <c r="C16" i="4"/>
  <c r="D18" i="4"/>
  <c r="C11" i="4"/>
  <c r="I26" i="4"/>
  <c r="C11" i="2"/>
  <c r="C12" i="2"/>
  <c r="C16" i="2"/>
  <c r="D18" i="2"/>
  <c r="H21" i="2"/>
  <c r="E45" i="6"/>
  <c r="E28" i="6"/>
  <c r="C12" i="1"/>
  <c r="C16" i="1"/>
  <c r="D18" i="1"/>
  <c r="H21" i="1"/>
  <c r="C11" i="1"/>
  <c r="E37" i="6"/>
  <c r="E17" i="6"/>
  <c r="E48" i="6"/>
  <c r="E21" i="6"/>
  <c r="F27" i="5"/>
  <c r="G27" i="5"/>
  <c r="J27" i="5"/>
  <c r="E11" i="6"/>
  <c r="E25" i="6"/>
  <c r="E40" i="6"/>
  <c r="E44" i="6"/>
  <c r="E33" i="6"/>
  <c r="F51" i="5"/>
  <c r="G51" i="5"/>
  <c r="J51" i="5"/>
  <c r="E34" i="6"/>
  <c r="K31" i="5"/>
  <c r="F35" i="5"/>
  <c r="G35" i="5"/>
  <c r="E18" i="6"/>
  <c r="E38" i="6"/>
  <c r="E35" i="6"/>
  <c r="E27" i="6"/>
  <c r="E22" i="6"/>
  <c r="E16" i="6"/>
  <c r="F43" i="5"/>
  <c r="G43" i="5"/>
  <c r="J43" i="5"/>
  <c r="E26" i="6"/>
  <c r="E36" i="6"/>
  <c r="C11" i="3"/>
  <c r="C12" i="3"/>
  <c r="C16" i="3"/>
  <c r="D18" i="3"/>
  <c r="H21" i="3"/>
  <c r="E12" i="6"/>
  <c r="F28" i="5"/>
  <c r="G28" i="5"/>
  <c r="J28" i="5"/>
  <c r="E15" i="6"/>
  <c r="E31" i="6"/>
  <c r="E13" i="6"/>
  <c r="E23" i="6"/>
  <c r="O53" i="3"/>
  <c r="O52" i="3"/>
  <c r="O51" i="3"/>
  <c r="O53" i="2"/>
  <c r="O52" i="2"/>
  <c r="O51" i="2"/>
  <c r="O33" i="2"/>
  <c r="O33" i="3"/>
  <c r="O38" i="3"/>
  <c r="O46" i="3"/>
  <c r="O28" i="3"/>
  <c r="O41" i="3"/>
  <c r="O49" i="3"/>
  <c r="O23" i="3"/>
  <c r="O31" i="3"/>
  <c r="O36" i="3"/>
  <c r="O44" i="3"/>
  <c r="O26" i="3"/>
  <c r="O37" i="3"/>
  <c r="O45" i="3"/>
  <c r="O27" i="3"/>
  <c r="O25" i="3"/>
  <c r="O34" i="3"/>
  <c r="O22" i="3"/>
  <c r="O30" i="3"/>
  <c r="O40" i="3"/>
  <c r="O42" i="3"/>
  <c r="O50" i="3"/>
  <c r="O39" i="3"/>
  <c r="O47" i="3"/>
  <c r="O35" i="3"/>
  <c r="O43" i="3"/>
  <c r="O24" i="3"/>
  <c r="O32" i="3"/>
  <c r="O48" i="3"/>
  <c r="O21" i="3"/>
  <c r="O29" i="3"/>
  <c r="C15" i="3"/>
  <c r="C18" i="3"/>
  <c r="O33" i="4"/>
  <c r="O21" i="4"/>
  <c r="O23" i="4"/>
  <c r="O25" i="4"/>
  <c r="O26" i="4"/>
  <c r="O28" i="4"/>
  <c r="O31" i="4"/>
  <c r="O32" i="4"/>
  <c r="O46" i="4"/>
  <c r="O49" i="4"/>
  <c r="O29" i="4"/>
  <c r="O40" i="4"/>
  <c r="O43" i="4"/>
  <c r="O45" i="4"/>
  <c r="O22" i="4"/>
  <c r="O34" i="4"/>
  <c r="O37" i="4"/>
  <c r="O50" i="4"/>
  <c r="O44" i="4"/>
  <c r="O47" i="4"/>
  <c r="O30" i="4"/>
  <c r="O38" i="4"/>
  <c r="O41" i="4"/>
  <c r="O27" i="4"/>
  <c r="O35" i="4"/>
  <c r="O48" i="4"/>
  <c r="O42" i="4"/>
  <c r="O24" i="4"/>
  <c r="O36" i="4"/>
  <c r="O39" i="4"/>
  <c r="J35" i="5"/>
  <c r="O42" i="2"/>
  <c r="O50" i="2"/>
  <c r="O38" i="2"/>
  <c r="O46" i="2"/>
  <c r="O45" i="2"/>
  <c r="O48" i="2"/>
  <c r="O39" i="2"/>
  <c r="O21" i="2"/>
  <c r="O29" i="2"/>
  <c r="O40" i="2"/>
  <c r="O36" i="2"/>
  <c r="O49" i="2"/>
  <c r="O24" i="2"/>
  <c r="O32" i="2"/>
  <c r="O43" i="2"/>
  <c r="O27" i="2"/>
  <c r="O37" i="2"/>
  <c r="O41" i="2"/>
  <c r="O44" i="2"/>
  <c r="O28" i="2"/>
  <c r="O25" i="2"/>
  <c r="O34" i="2"/>
  <c r="O47" i="2"/>
  <c r="O22" i="2"/>
  <c r="O30" i="2"/>
  <c r="O26" i="2"/>
  <c r="O35" i="2"/>
  <c r="O23" i="2"/>
  <c r="O31" i="2"/>
  <c r="O27" i="1"/>
  <c r="O22" i="1"/>
  <c r="O30" i="1"/>
  <c r="O33" i="1"/>
  <c r="O25" i="1"/>
  <c r="O26" i="1"/>
  <c r="O31" i="1"/>
  <c r="O24" i="1"/>
  <c r="O23" i="1"/>
  <c r="O21" i="1"/>
  <c r="O28" i="1"/>
  <c r="O32" i="1"/>
  <c r="O29" i="1"/>
  <c r="C12" i="5"/>
  <c r="C11" i="5"/>
  <c r="O61" i="5" l="1"/>
  <c r="O60" i="5"/>
  <c r="O24" i="5"/>
  <c r="O51" i="5"/>
  <c r="O27" i="5"/>
  <c r="O48" i="5"/>
  <c r="O28" i="5"/>
  <c r="O59" i="5"/>
  <c r="O43" i="5"/>
  <c r="O37" i="5"/>
  <c r="O47" i="5"/>
  <c r="C15" i="5"/>
  <c r="O25" i="5"/>
  <c r="O31" i="5"/>
  <c r="O34" i="5"/>
  <c r="O36" i="5"/>
  <c r="O32" i="5"/>
  <c r="O39" i="5"/>
  <c r="O22" i="5"/>
  <c r="O50" i="5"/>
  <c r="O30" i="5"/>
  <c r="O56" i="5"/>
  <c r="O52" i="5"/>
  <c r="O33" i="5"/>
  <c r="O53" i="5"/>
  <c r="O45" i="5"/>
  <c r="O21" i="5"/>
  <c r="O57" i="5"/>
  <c r="O23" i="5"/>
  <c r="O44" i="5"/>
  <c r="O42" i="5"/>
  <c r="O38" i="5"/>
  <c r="O29" i="5"/>
  <c r="O58" i="5"/>
  <c r="O35" i="5"/>
  <c r="O54" i="5"/>
  <c r="O49" i="5"/>
  <c r="O55" i="5"/>
  <c r="O26" i="5"/>
  <c r="O40" i="5"/>
  <c r="O46" i="5"/>
  <c r="O41" i="5"/>
  <c r="C16" i="5"/>
  <c r="D18" i="5" s="1"/>
  <c r="C18" i="5" l="1"/>
  <c r="F18" i="5"/>
  <c r="F19" i="5" s="1"/>
</calcChain>
</file>

<file path=xl/sharedStrings.xml><?xml version="1.0" encoding="utf-8"?>
<sst xmlns="http://schemas.openxmlformats.org/spreadsheetml/2006/main" count="743" uniqueCount="223">
  <si>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</si>
  <si>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</si>
  <si>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</si>
  <si>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</si>
  <si>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</si>
  <si>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</si>
  <si>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</si>
  <si>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</si>
  <si>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</si>
  <si>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</si>
  <si>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</si>
  <si>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</si>
  <si>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</si>
  <si>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</si>
  <si>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</si>
  <si>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</si>
  <si>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</si>
  <si>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</si>
  <si>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</si>
  <si>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</si>
  <si>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</si>
  <si>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</si>
  <si>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</si>
  <si>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</si>
  <si>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</si>
  <si>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</si>
  <si>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</si>
  <si>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</si>
  <si>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</si>
  <si>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</si>
  <si>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I</t>
  </si>
  <si>
    <t>na</t>
  </si>
  <si>
    <t>Misc</t>
  </si>
  <si>
    <t>AH Gem</t>
  </si>
  <si>
    <t xml:space="preserve">EW/KW     </t>
  </si>
  <si>
    <t>IBVS 5484</t>
  </si>
  <si>
    <t>IBVS</t>
  </si>
  <si>
    <t>Confused</t>
  </si>
  <si>
    <t>AH Gem / na</t>
  </si>
  <si>
    <t>IBVS 5657</t>
  </si>
  <si>
    <t>Verified by ToMcat</t>
  </si>
  <si>
    <t>This is an alias</t>
  </si>
  <si>
    <t>AH Gem / ??</t>
  </si>
  <si>
    <t># of data points:</t>
  </si>
  <si>
    <t>IBVS 5438</t>
  </si>
  <si>
    <t>Best cycle count?</t>
  </si>
  <si>
    <t>IBVS 5918</t>
  </si>
  <si>
    <t>II</t>
  </si>
  <si>
    <t>.0010</t>
  </si>
  <si>
    <t>.0012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</si>
  <si>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</si>
  <si>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</si>
  <si>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</si>
  <si>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</si>
  <si>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</si>
  <si>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</si>
  <si>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</si>
  <si>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</si>
  <si>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</si>
  <si>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</si>
  <si>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</si>
  <si>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</si>
  <si>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</si>
  <si>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</si>
  <si>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</si>
  <si>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</si>
  <si>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</si>
  <si>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</si>
  <si>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</si>
  <si>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</si>
  <si>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2448683.459 </t>
  </si>
  <si>
    <t> 01.03.1992 23:00 </t>
  </si>
  <si>
    <t> -0.009 </t>
  </si>
  <si>
    <t> P.Frank </t>
  </si>
  <si>
    <t>BAVM </t>
  </si>
  <si>
    <t>2451616.4544 </t>
  </si>
  <si>
    <t> 12.03.2000 22:54 </t>
  </si>
  <si>
    <t> -0.0364 </t>
  </si>
  <si>
    <t>E </t>
  </si>
  <si>
    <t>?</t>
  </si>
  <si>
    <t> E.Blättler </t>
  </si>
  <si>
    <t> BBS 122 </t>
  </si>
  <si>
    <t>2451879.4609 </t>
  </si>
  <si>
    <t> 30.11.2000 23:03 </t>
  </si>
  <si>
    <t> -0.0707 </t>
  </si>
  <si>
    <t> R.Diethelm </t>
  </si>
  <si>
    <t> BBS 124 </t>
  </si>
  <si>
    <t>2451879.6310 </t>
  </si>
  <si>
    <t> 01.12.2000 03:08 </t>
  </si>
  <si>
    <t> -0.0690 </t>
  </si>
  <si>
    <t>2451899.6677 </t>
  </si>
  <si>
    <t> 21.12.2000 04:01 </t>
  </si>
  <si>
    <t> -0.0719 </t>
  </si>
  <si>
    <t>2451901.3494 </t>
  </si>
  <si>
    <t> 22.12.2000 20:23 </t>
  </si>
  <si>
    <t> -0.0742 </t>
  </si>
  <si>
    <t>o</t>
  </si>
  <si>
    <t>BAVM 158 </t>
  </si>
  <si>
    <t>2451901.5217 </t>
  </si>
  <si>
    <t> 23.12.2000 00:31 </t>
  </si>
  <si>
    <t> -0.0703 </t>
  </si>
  <si>
    <t>2451901.6874 </t>
  </si>
  <si>
    <t> 23.12.2000 04:29 </t>
  </si>
  <si>
    <t> -0.0730 </t>
  </si>
  <si>
    <t>2451925.4319 </t>
  </si>
  <si>
    <t> 15.01.2001 22:21 </t>
  </si>
  <si>
    <t> -0.0729 </t>
  </si>
  <si>
    <t>2452338.309 </t>
  </si>
  <si>
    <t> 04.03.2002 19:24 </t>
  </si>
  <si>
    <t> -0.113 </t>
  </si>
  <si>
    <t> BBS 127 </t>
  </si>
  <si>
    <t>2452672.3632 </t>
  </si>
  <si>
    <t> 01.02.2003 20:43 </t>
  </si>
  <si>
    <t> -0.1640 </t>
  </si>
  <si>
    <t>2452672.5344 </t>
  </si>
  <si>
    <t> 02.02.2003 00:49 </t>
  </si>
  <si>
    <t> -0.1612 </t>
  </si>
  <si>
    <t>2452680.2756 </t>
  </si>
  <si>
    <t> 09.02.2003 18:36 </t>
  </si>
  <si>
    <t> -0.1664 </t>
  </si>
  <si>
    <t>2452680.4470 </t>
  </si>
  <si>
    <t> 09.02.2003 22:43 </t>
  </si>
  <si>
    <t> -0.1634 </t>
  </si>
  <si>
    <t>2452691.3886 </t>
  </si>
  <si>
    <t> 20.02.2003 21:19 </t>
  </si>
  <si>
    <t> -0.1678 </t>
  </si>
  <si>
    <t>-I</t>
  </si>
  <si>
    <t> F.Agerer </t>
  </si>
  <si>
    <t>2452692.3998 </t>
  </si>
  <si>
    <t> 21.02.2003 21:35 </t>
  </si>
  <si>
    <t>81381</t>
  </si>
  <si>
    <t> -0.1670 </t>
  </si>
  <si>
    <t>2452716.3097 </t>
  </si>
  <si>
    <t> 17.03.2003 19:25 </t>
  </si>
  <si>
    <t>81452</t>
  </si>
  <si>
    <t> -0.1699 </t>
  </si>
  <si>
    <t>2452719.342 </t>
  </si>
  <si>
    <t> 20.03.2003 20:12 </t>
  </si>
  <si>
    <t>81461</t>
  </si>
  <si>
    <t> -0.169 </t>
  </si>
  <si>
    <t> BBS 129 </t>
  </si>
  <si>
    <t>2452721.3612 </t>
  </si>
  <si>
    <t> 22.03.2003 20:40 </t>
  </si>
  <si>
    <t>81467</t>
  </si>
  <si>
    <t> -0.1704 </t>
  </si>
  <si>
    <t>2453381.3955 </t>
  </si>
  <si>
    <t> 10.01.2005 21:29 </t>
  </si>
  <si>
    <t>83427</t>
  </si>
  <si>
    <t> -0.2641 </t>
  </si>
  <si>
    <t>BAVM 173 </t>
  </si>
  <si>
    <t>2453381.5637 </t>
  </si>
  <si>
    <t> 11.01.2005 01:31 </t>
  </si>
  <si>
    <t> -0.0959 </t>
  </si>
  <si>
    <t>2453382.5743 </t>
  </si>
  <si>
    <t> 12.01.2005 01:46 </t>
  </si>
  <si>
    <t>83430</t>
  </si>
  <si>
    <t> -0.0957 </t>
  </si>
  <si>
    <t>2453386.2802 </t>
  </si>
  <si>
    <t> 15.01.2005 18:43 </t>
  </si>
  <si>
    <t>83441</t>
  </si>
  <si>
    <t> -0.0946 </t>
  </si>
  <si>
    <t>2453386.4492 </t>
  </si>
  <si>
    <t> 15.01.2005 22:46 </t>
  </si>
  <si>
    <t>83442</t>
  </si>
  <si>
    <t> -0.2624 </t>
  </si>
  <si>
    <t>2453386.6167 </t>
  </si>
  <si>
    <t> 16.01.2005 02:48 </t>
  </si>
  <si>
    <t> -0.0949 </t>
  </si>
  <si>
    <t>2453387.2896 </t>
  </si>
  <si>
    <t> 16.01.2005 18:57 </t>
  </si>
  <si>
    <t>83444</t>
  </si>
  <si>
    <t> -0.0956 </t>
  </si>
  <si>
    <t>2453387.4580 </t>
  </si>
  <si>
    <t> 16.01.2005 22:59 </t>
  </si>
  <si>
    <t>83445</t>
  </si>
  <si>
    <t> -0.2640 </t>
  </si>
  <si>
    <t>2453387.6283 </t>
  </si>
  <si>
    <t> 17.01.2005 03:04 </t>
  </si>
  <si>
    <t> -0.0937 </t>
  </si>
  <si>
    <t>2453407.3269 </t>
  </si>
  <si>
    <t> 05.02.2005 19:50 </t>
  </si>
  <si>
    <t>83504</t>
  </si>
  <si>
    <t> -0.2663 </t>
  </si>
  <si>
    <t>2453408.3369 </t>
  </si>
  <si>
    <t> 06.02.2005 20:05 </t>
  </si>
  <si>
    <t>83507</t>
  </si>
  <si>
    <t> -0.2667 </t>
  </si>
  <si>
    <t>2453408.5033 </t>
  </si>
  <si>
    <t> 07.02.2005 00:04 </t>
  </si>
  <si>
    <t> -0.1003 </t>
  </si>
  <si>
    <t>2453409.3478 </t>
  </si>
  <si>
    <t> 07.02.2005 20:20 </t>
  </si>
  <si>
    <t>83510</t>
  </si>
  <si>
    <t> -0.2662 </t>
  </si>
  <si>
    <t>2453409.5134 </t>
  </si>
  <si>
    <t> 08.02.2005 00:19 </t>
  </si>
  <si>
    <t> -0.1006 </t>
  </si>
  <si>
    <t>2453410.3543 </t>
  </si>
  <si>
    <t> 08.02.2005 20:30 </t>
  </si>
  <si>
    <t>83513</t>
  </si>
  <si>
    <t> -0.2701 </t>
  </si>
  <si>
    <t>2453410.5178 </t>
  </si>
  <si>
    <t> 09.02.2005 00:25 </t>
  </si>
  <si>
    <t> -0.1066 </t>
  </si>
  <si>
    <t>2453446.3874 </t>
  </si>
  <si>
    <t> 16.03.2005 21:17 </t>
  </si>
  <si>
    <t>83619.5</t>
  </si>
  <si>
    <t> -0.1062 </t>
  </si>
  <si>
    <t>C </t>
  </si>
  <si>
    <t> W.Proksch </t>
  </si>
  <si>
    <t>BAVM 203 </t>
  </si>
  <si>
    <t>2454830.4442 </t>
  </si>
  <si>
    <t> 29.12.2008 22:39 </t>
  </si>
  <si>
    <t>87729</t>
  </si>
  <si>
    <t> -0.1290 </t>
  </si>
  <si>
    <t>BAVM 209 </t>
  </si>
  <si>
    <t>2454830.6150 </t>
  </si>
  <si>
    <t> 30.12.2008 02:45 </t>
  </si>
  <si>
    <t>87729.5</t>
  </si>
  <si>
    <t> -0.1266 </t>
  </si>
  <si>
    <t>BAD?</t>
  </si>
  <si>
    <t>All sheets active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</si>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</sst>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6" fillId="0" borderId="1" applyNumberFormat="0" applyFont="0" applyFill="0" applyAlignment="0" applyProtection="0"/>
  </cellStyleXfs>
  <cellXfs count="7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/>
    <xf numFmtId="0" fontId="8" fillId="0" borderId="5" xfId="0" applyFont="1" applyBorder="1" applyAlignment="1"/>
    <xf numFmtId="0" fontId="8" fillId="0" borderId="6" xfId="0" applyFont="1" applyBorder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2" fillId="2" borderId="0" xfId="0" applyFont="1" applyFill="1" applyAlignment="1"/>
    <xf numFmtId="0" fontId="13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NumberFormat="1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7" fillId="0" borderId="0" xfId="0" applyFont="1">
      <alignment vertical="top"/>
    </xf>
    <xf numFmtId="0" fontId="18" fillId="0" borderId="0" xfId="0" applyFont="1" applyAlignment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6" fillId="0" borderId="0" xfId="0" applyFont="1">
      <alignment vertical="top"/>
    </xf>
    <xf numFmtId="0" fontId="4" fillId="0" borderId="0" xfId="0" applyFont="1">
      <alignment vertical="top"/>
    </xf>
    <xf numFmtId="0" fontId="6" fillId="0" borderId="0" xfId="0" applyFont="1">
      <alignment vertical="top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21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3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3" borderId="13" xfId="0" applyFont="1" applyFill="1" applyBorder="1" applyAlignment="1">
      <alignment horizontal="left" vertical="top" wrapText="1" indent="1"/>
    </xf>
    <xf numFmtId="0" fontId="5" fillId="3" borderId="13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right" vertical="top" wrapText="1"/>
    </xf>
    <xf numFmtId="0" fontId="23" fillId="3" borderId="13" xfId="7" applyFill="1" applyBorder="1" applyAlignment="1" applyProtection="1">
      <alignment horizontal="right" vertical="top" wrapText="1"/>
    </xf>
    <xf numFmtId="0" fontId="24" fillId="0" borderId="0" xfId="0" applyFont="1" applyAlignment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5" fillId="0" borderId="4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 applyProtection="1">
      <alignment horizontal="left"/>
      <protection locked="0"/>
    </xf>
    <xf numFmtId="0" fontId="28" fillId="0" borderId="0" xfId="0" applyFont="1" applyAlignment="1" applyProtection="1">
      <alignment horizontal="center"/>
      <protection locked="0"/>
    </xf>
    <xf numFmtId="176" fontId="28" fillId="0" borderId="0" xfId="0" applyNumberFormat="1" applyFont="1" applyAlignment="1" applyProtection="1">
      <alignment vertical="center" wrapText="1"/>
      <protection locked="0"/>
    </xf>
    <xf numFmtId="0" fontId="5" fillId="0" borderId="0" xfId="0" applyFont="1" applyAlignment="1"/>
    <xf numFmtId="0" fontId="9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Gem - O-C Diagr.</a:t>
            </a:r>
          </a:p>
        </c:rich>
      </c:tx>
      <c:layout>
        <c:manualLayout>
          <c:xMode val="edge"/>
          <c:yMode val="edge"/>
          <c:x val="0.3731828917185028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23926380368099"/>
          <c:w val="0.80937058998462585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48683.459000000003</c:v>
                  </c:pt>
                  <c:pt idx="2">
                    <c:v>51616.454400000002</c:v>
                  </c:pt>
                  <c:pt idx="3">
                    <c:v>51879.460899999998</c:v>
                  </c:pt>
                  <c:pt idx="4">
                    <c:v>51879.631000000001</c:v>
                  </c:pt>
                  <c:pt idx="5">
                    <c:v>51899.667699999998</c:v>
                  </c:pt>
                  <c:pt idx="6">
                    <c:v>51901.349399999999</c:v>
                  </c:pt>
                  <c:pt idx="7">
                    <c:v>51901.521699999998</c:v>
                  </c:pt>
                  <c:pt idx="8">
                    <c:v>51901.687400000003</c:v>
                  </c:pt>
                  <c:pt idx="9">
                    <c:v>51925.431900000003</c:v>
                  </c:pt>
                  <c:pt idx="10">
                    <c:v>52338.309000000001</c:v>
                  </c:pt>
                  <c:pt idx="11">
                    <c:v>52672.3632</c:v>
                  </c:pt>
                  <c:pt idx="12">
                    <c:v>52672.534399999997</c:v>
                  </c:pt>
                  <c:pt idx="13">
                    <c:v>52680.275600000001</c:v>
                  </c:pt>
                  <c:pt idx="14">
                    <c:v>52680.447</c:v>
                  </c:pt>
                  <c:pt idx="15">
                    <c:v>52691.388599999998</c:v>
                  </c:pt>
                  <c:pt idx="16">
                    <c:v>52692.399799999999</c:v>
                  </c:pt>
                  <c:pt idx="17">
                    <c:v>52716.309699999998</c:v>
                  </c:pt>
                  <c:pt idx="18">
                    <c:v>52719.341999999997</c:v>
                  </c:pt>
                  <c:pt idx="19">
                    <c:v>52721.361199999999</c:v>
                  </c:pt>
                  <c:pt idx="20">
                    <c:v>53381.395499999999</c:v>
                  </c:pt>
                  <c:pt idx="21">
                    <c:v>53381.563699999999</c:v>
                  </c:pt>
                  <c:pt idx="22">
                    <c:v>53382.5743</c:v>
                  </c:pt>
                  <c:pt idx="23">
                    <c:v>53386.280200000001</c:v>
                  </c:pt>
                  <c:pt idx="24">
                    <c:v>53386.449200000003</c:v>
                  </c:pt>
                  <c:pt idx="25">
                    <c:v>53386.616699999999</c:v>
                  </c:pt>
                  <c:pt idx="26">
                    <c:v>53387.289599999996</c:v>
                  </c:pt>
                  <c:pt idx="27">
                    <c:v>53387.457999999999</c:v>
                  </c:pt>
                  <c:pt idx="28">
                    <c:v>53387.628299999997</c:v>
                  </c:pt>
                  <c:pt idx="29">
                    <c:v>53407.3269</c:v>
                  </c:pt>
                  <c:pt idx="30">
                    <c:v>53408.336900000002</c:v>
                  </c:pt>
                  <c:pt idx="31">
                    <c:v>53408.503299999997</c:v>
                  </c:pt>
                  <c:pt idx="32">
                    <c:v>53409.347800000003</c:v>
                  </c:pt>
                  <c:pt idx="33">
                    <c:v>53409.513400000003</c:v>
                  </c:pt>
                  <c:pt idx="34">
                    <c:v>53410.354299999999</c:v>
                  </c:pt>
                  <c:pt idx="35">
                    <c:v>53410.517800000001</c:v>
                  </c:pt>
                  <c:pt idx="36">
                    <c:v>53446.3874</c:v>
                  </c:pt>
                  <c:pt idx="37">
                    <c:v>54830.444199999998</c:v>
                  </c:pt>
                  <c:pt idx="38">
                    <c:v>54830.614999999998</c:v>
                  </c:pt>
                  <c:pt idx="39">
                    <c:v>59616.015999999829</c:v>
                  </c:pt>
                  <c:pt idx="40">
                    <c:v>59894.164599999785</c:v>
                  </c:pt>
                </c:numCache>
              </c:numRef>
            </c:plus>
            <c:minus>
              <c:numRef>
                <c:f>A!$C$21:$C$1969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48683.459000000003</c:v>
                  </c:pt>
                  <c:pt idx="2">
                    <c:v>51616.454400000002</c:v>
                  </c:pt>
                  <c:pt idx="3">
                    <c:v>51879.460899999998</c:v>
                  </c:pt>
                  <c:pt idx="4">
                    <c:v>51879.631000000001</c:v>
                  </c:pt>
                  <c:pt idx="5">
                    <c:v>51899.667699999998</c:v>
                  </c:pt>
                  <c:pt idx="6">
                    <c:v>51901.349399999999</c:v>
                  </c:pt>
                  <c:pt idx="7">
                    <c:v>51901.521699999998</c:v>
                  </c:pt>
                  <c:pt idx="8">
                    <c:v>51901.687400000003</c:v>
                  </c:pt>
                  <c:pt idx="9">
                    <c:v>51925.431900000003</c:v>
                  </c:pt>
                  <c:pt idx="10">
                    <c:v>52338.309000000001</c:v>
                  </c:pt>
                  <c:pt idx="11">
                    <c:v>52672.3632</c:v>
                  </c:pt>
                  <c:pt idx="12">
                    <c:v>52672.534399999997</c:v>
                  </c:pt>
                  <c:pt idx="13">
                    <c:v>52680.275600000001</c:v>
                  </c:pt>
                  <c:pt idx="14">
                    <c:v>52680.447</c:v>
                  </c:pt>
                  <c:pt idx="15">
                    <c:v>52691.388599999998</c:v>
                  </c:pt>
                  <c:pt idx="16">
                    <c:v>52692.399799999999</c:v>
                  </c:pt>
                  <c:pt idx="17">
                    <c:v>52716.309699999998</c:v>
                  </c:pt>
                  <c:pt idx="18">
                    <c:v>52719.341999999997</c:v>
                  </c:pt>
                  <c:pt idx="19">
                    <c:v>52721.361199999999</c:v>
                  </c:pt>
                  <c:pt idx="20">
                    <c:v>53381.395499999999</c:v>
                  </c:pt>
                  <c:pt idx="21">
                    <c:v>53381.563699999999</c:v>
                  </c:pt>
                  <c:pt idx="22">
                    <c:v>53382.5743</c:v>
                  </c:pt>
                  <c:pt idx="23">
                    <c:v>53386.280200000001</c:v>
                  </c:pt>
                  <c:pt idx="24">
                    <c:v>53386.449200000003</c:v>
                  </c:pt>
                  <c:pt idx="25">
                    <c:v>53386.616699999999</c:v>
                  </c:pt>
                  <c:pt idx="26">
                    <c:v>53387.289599999996</c:v>
                  </c:pt>
                  <c:pt idx="27">
                    <c:v>53387.457999999999</c:v>
                  </c:pt>
                  <c:pt idx="28">
                    <c:v>53387.628299999997</c:v>
                  </c:pt>
                  <c:pt idx="29">
                    <c:v>53407.3269</c:v>
                  </c:pt>
                  <c:pt idx="30">
                    <c:v>53408.336900000002</c:v>
                  </c:pt>
                  <c:pt idx="31">
                    <c:v>53408.503299999997</c:v>
                  </c:pt>
                  <c:pt idx="32">
                    <c:v>53409.347800000003</c:v>
                  </c:pt>
                  <c:pt idx="33">
                    <c:v>53409.513400000003</c:v>
                  </c:pt>
                  <c:pt idx="34">
                    <c:v>53410.354299999999</c:v>
                  </c:pt>
                  <c:pt idx="35">
                    <c:v>53410.517800000001</c:v>
                  </c:pt>
                  <c:pt idx="36">
                    <c:v>53446.3874</c:v>
                  </c:pt>
                  <c:pt idx="37">
                    <c:v>54830.444199999998</c:v>
                  </c:pt>
                  <c:pt idx="38">
                    <c:v>54830.614999999998</c:v>
                  </c:pt>
                  <c:pt idx="39">
                    <c:v>59616.015999999829</c:v>
                  </c:pt>
                  <c:pt idx="40">
                    <c:v>59894.164599999785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A!$F$21:$F$968</c:f>
              <c:numCache>
                <c:formatCode>General</c:formatCode>
                <c:ptCount val="948"/>
                <c:pt idx="0">
                  <c:v>0</c:v>
                </c:pt>
                <c:pt idx="1">
                  <c:v>69488</c:v>
                </c:pt>
                <c:pt idx="2">
                  <c:v>78198</c:v>
                </c:pt>
                <c:pt idx="3">
                  <c:v>78979</c:v>
                </c:pt>
                <c:pt idx="4">
                  <c:v>78979.5</c:v>
                </c:pt>
                <c:pt idx="5">
                  <c:v>79039</c:v>
                </c:pt>
                <c:pt idx="6">
                  <c:v>79044</c:v>
                </c:pt>
                <c:pt idx="7">
                  <c:v>79044.5</c:v>
                </c:pt>
                <c:pt idx="8">
                  <c:v>79045</c:v>
                </c:pt>
                <c:pt idx="9">
                  <c:v>79115.5</c:v>
                </c:pt>
                <c:pt idx="10">
                  <c:v>80341.5</c:v>
                </c:pt>
                <c:pt idx="11">
                  <c:v>81333.5</c:v>
                </c:pt>
                <c:pt idx="12">
                  <c:v>81334</c:v>
                </c:pt>
                <c:pt idx="13">
                  <c:v>81357</c:v>
                </c:pt>
                <c:pt idx="14">
                  <c:v>81357.5</c:v>
                </c:pt>
                <c:pt idx="15">
                  <c:v>81390</c:v>
                </c:pt>
                <c:pt idx="16">
                  <c:v>81393</c:v>
                </c:pt>
                <c:pt idx="17">
                  <c:v>81464</c:v>
                </c:pt>
                <c:pt idx="18">
                  <c:v>81473</c:v>
                </c:pt>
                <c:pt idx="19">
                  <c:v>81479</c:v>
                </c:pt>
                <c:pt idx="20">
                  <c:v>83439</c:v>
                </c:pt>
                <c:pt idx="21">
                  <c:v>83439.5</c:v>
                </c:pt>
                <c:pt idx="22">
                  <c:v>83442.5</c:v>
                </c:pt>
                <c:pt idx="23">
                  <c:v>83453.5</c:v>
                </c:pt>
                <c:pt idx="24">
                  <c:v>83454</c:v>
                </c:pt>
                <c:pt idx="25">
                  <c:v>83454.5</c:v>
                </c:pt>
                <c:pt idx="26">
                  <c:v>83456.5</c:v>
                </c:pt>
                <c:pt idx="27">
                  <c:v>83457</c:v>
                </c:pt>
                <c:pt idx="28">
                  <c:v>83457.5</c:v>
                </c:pt>
                <c:pt idx="29">
                  <c:v>83516</c:v>
                </c:pt>
                <c:pt idx="30">
                  <c:v>83519</c:v>
                </c:pt>
                <c:pt idx="31">
                  <c:v>83519.5</c:v>
                </c:pt>
                <c:pt idx="32">
                  <c:v>83522</c:v>
                </c:pt>
                <c:pt idx="33">
                  <c:v>83522.5</c:v>
                </c:pt>
                <c:pt idx="34">
                  <c:v>83525</c:v>
                </c:pt>
                <c:pt idx="35">
                  <c:v>83525.5</c:v>
                </c:pt>
                <c:pt idx="36">
                  <c:v>83632</c:v>
                </c:pt>
                <c:pt idx="37">
                  <c:v>87742</c:v>
                </c:pt>
                <c:pt idx="38">
                  <c:v>87742.5</c:v>
                </c:pt>
                <c:pt idx="39">
                  <c:v>101953.5</c:v>
                </c:pt>
                <c:pt idx="40">
                  <c:v>102779.5</c:v>
                </c:pt>
              </c:numCache>
            </c:numRef>
          </c:xVal>
          <c:yVal>
            <c:numRef>
              <c:f>A!$H$21:$H$968</c:f>
              <c:numCache>
                <c:formatCode>General</c:formatCode>
                <c:ptCount val="94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1D-4660-8E94-34FF105AB3E6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2.2000000000000001E-3</c:v>
                  </c:pt>
                  <c:pt idx="7">
                    <c:v>1.5E-3</c:v>
                  </c:pt>
                  <c:pt idx="8">
                    <c:v>6.9999999999999999E-4</c:v>
                  </c:pt>
                  <c:pt idx="9">
                    <c:v>4.0000000000000002E-4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8.9999999999999998E-4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4.0000000000000002E-4</c:v>
                  </c:pt>
                  <c:pt idx="20">
                    <c:v>6.9999999999999999E-4</c:v>
                  </c:pt>
                  <c:pt idx="21">
                    <c:v>5.9999999999999995E-4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1.5E-3</c:v>
                  </c:pt>
                  <c:pt idx="26">
                    <c:v>1.9E-3</c:v>
                  </c:pt>
                  <c:pt idx="27">
                    <c:v>6.9999999999999999E-4</c:v>
                  </c:pt>
                  <c:pt idx="28">
                    <c:v>3.0000000000000001E-3</c:v>
                  </c:pt>
                  <c:pt idx="29">
                    <c:v>4.0000000000000002E-4</c:v>
                  </c:pt>
                  <c:pt idx="30">
                    <c:v>6.9999999999999999E-4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1.6999999999999999E-3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2.2000000000000001E-3</c:v>
                  </c:pt>
                  <c:pt idx="7">
                    <c:v>1.5E-3</c:v>
                  </c:pt>
                  <c:pt idx="8">
                    <c:v>6.9999999999999999E-4</c:v>
                  </c:pt>
                  <c:pt idx="9">
                    <c:v>4.0000000000000002E-4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8.9999999999999998E-4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4.0000000000000002E-4</c:v>
                  </c:pt>
                  <c:pt idx="20">
                    <c:v>6.9999999999999999E-4</c:v>
                  </c:pt>
                  <c:pt idx="21">
                    <c:v>5.9999999999999995E-4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1.5E-3</c:v>
                  </c:pt>
                  <c:pt idx="26">
                    <c:v>1.9E-3</c:v>
                  </c:pt>
                  <c:pt idx="27">
                    <c:v>6.9999999999999999E-4</c:v>
                  </c:pt>
                  <c:pt idx="28">
                    <c:v>3.0000000000000001E-3</c:v>
                  </c:pt>
                  <c:pt idx="29">
                    <c:v>4.0000000000000002E-4</c:v>
                  </c:pt>
                  <c:pt idx="30">
                    <c:v>6.9999999999999999E-4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1.6999999999999999E-3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A!$F$21:$F$968</c:f>
              <c:numCache>
                <c:formatCode>General</c:formatCode>
                <c:ptCount val="948"/>
                <c:pt idx="0">
                  <c:v>0</c:v>
                </c:pt>
                <c:pt idx="1">
                  <c:v>69488</c:v>
                </c:pt>
                <c:pt idx="2">
                  <c:v>78198</c:v>
                </c:pt>
                <c:pt idx="3">
                  <c:v>78979</c:v>
                </c:pt>
                <c:pt idx="4">
                  <c:v>78979.5</c:v>
                </c:pt>
                <c:pt idx="5">
                  <c:v>79039</c:v>
                </c:pt>
                <c:pt idx="6">
                  <c:v>79044</c:v>
                </c:pt>
                <c:pt idx="7">
                  <c:v>79044.5</c:v>
                </c:pt>
                <c:pt idx="8">
                  <c:v>79045</c:v>
                </c:pt>
                <c:pt idx="9">
                  <c:v>79115.5</c:v>
                </c:pt>
                <c:pt idx="10">
                  <c:v>80341.5</c:v>
                </c:pt>
                <c:pt idx="11">
                  <c:v>81333.5</c:v>
                </c:pt>
                <c:pt idx="12">
                  <c:v>81334</c:v>
                </c:pt>
                <c:pt idx="13">
                  <c:v>81357</c:v>
                </c:pt>
                <c:pt idx="14">
                  <c:v>81357.5</c:v>
                </c:pt>
                <c:pt idx="15">
                  <c:v>81390</c:v>
                </c:pt>
                <c:pt idx="16">
                  <c:v>81393</c:v>
                </c:pt>
                <c:pt idx="17">
                  <c:v>81464</c:v>
                </c:pt>
                <c:pt idx="18">
                  <c:v>81473</c:v>
                </c:pt>
                <c:pt idx="19">
                  <c:v>81479</c:v>
                </c:pt>
                <c:pt idx="20">
                  <c:v>83439</c:v>
                </c:pt>
                <c:pt idx="21">
                  <c:v>83439.5</c:v>
                </c:pt>
                <c:pt idx="22">
                  <c:v>83442.5</c:v>
                </c:pt>
                <c:pt idx="23">
                  <c:v>83453.5</c:v>
                </c:pt>
                <c:pt idx="24">
                  <c:v>83454</c:v>
                </c:pt>
                <c:pt idx="25">
                  <c:v>83454.5</c:v>
                </c:pt>
                <c:pt idx="26">
                  <c:v>83456.5</c:v>
                </c:pt>
                <c:pt idx="27">
                  <c:v>83457</c:v>
                </c:pt>
                <c:pt idx="28">
                  <c:v>83457.5</c:v>
                </c:pt>
                <c:pt idx="29">
                  <c:v>83516</c:v>
                </c:pt>
                <c:pt idx="30">
                  <c:v>83519</c:v>
                </c:pt>
                <c:pt idx="31">
                  <c:v>83519.5</c:v>
                </c:pt>
                <c:pt idx="32">
                  <c:v>83522</c:v>
                </c:pt>
                <c:pt idx="33">
                  <c:v>83522.5</c:v>
                </c:pt>
                <c:pt idx="34">
                  <c:v>83525</c:v>
                </c:pt>
                <c:pt idx="35">
                  <c:v>83525.5</c:v>
                </c:pt>
                <c:pt idx="36">
                  <c:v>83632</c:v>
                </c:pt>
                <c:pt idx="37">
                  <c:v>87742</c:v>
                </c:pt>
                <c:pt idx="38">
                  <c:v>87742.5</c:v>
                </c:pt>
                <c:pt idx="39">
                  <c:v>101953.5</c:v>
                </c:pt>
                <c:pt idx="40">
                  <c:v>102779.5</c:v>
                </c:pt>
              </c:numCache>
            </c:numRef>
          </c:xVal>
          <c:yVal>
            <c:numRef>
              <c:f>A!$I$21:$I$968</c:f>
              <c:numCache>
                <c:formatCode>General</c:formatCode>
                <c:ptCount val="948"/>
                <c:pt idx="1">
                  <c:v>7.6405529776820913E-2</c:v>
                </c:pt>
                <c:pt idx="18">
                  <c:v>3.6079419856832828E-2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1D-4660-8E94-34FF105AB3E6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A!$F$21:$F$968</c:f>
              <c:numCache>
                <c:formatCode>General</c:formatCode>
                <c:ptCount val="948"/>
                <c:pt idx="0">
                  <c:v>0</c:v>
                </c:pt>
                <c:pt idx="1">
                  <c:v>69488</c:v>
                </c:pt>
                <c:pt idx="2">
                  <c:v>78198</c:v>
                </c:pt>
                <c:pt idx="3">
                  <c:v>78979</c:v>
                </c:pt>
                <c:pt idx="4">
                  <c:v>78979.5</c:v>
                </c:pt>
                <c:pt idx="5">
                  <c:v>79039</c:v>
                </c:pt>
                <c:pt idx="6">
                  <c:v>79044</c:v>
                </c:pt>
                <c:pt idx="7">
                  <c:v>79044.5</c:v>
                </c:pt>
                <c:pt idx="8">
                  <c:v>79045</c:v>
                </c:pt>
                <c:pt idx="9">
                  <c:v>79115.5</c:v>
                </c:pt>
                <c:pt idx="10">
                  <c:v>80341.5</c:v>
                </c:pt>
                <c:pt idx="11">
                  <c:v>81333.5</c:v>
                </c:pt>
                <c:pt idx="12">
                  <c:v>81334</c:v>
                </c:pt>
                <c:pt idx="13">
                  <c:v>81357</c:v>
                </c:pt>
                <c:pt idx="14">
                  <c:v>81357.5</c:v>
                </c:pt>
                <c:pt idx="15">
                  <c:v>81390</c:v>
                </c:pt>
                <c:pt idx="16">
                  <c:v>81393</c:v>
                </c:pt>
                <c:pt idx="17">
                  <c:v>81464</c:v>
                </c:pt>
                <c:pt idx="18">
                  <c:v>81473</c:v>
                </c:pt>
                <c:pt idx="19">
                  <c:v>81479</c:v>
                </c:pt>
                <c:pt idx="20">
                  <c:v>83439</c:v>
                </c:pt>
                <c:pt idx="21">
                  <c:v>83439.5</c:v>
                </c:pt>
                <c:pt idx="22">
                  <c:v>83442.5</c:v>
                </c:pt>
                <c:pt idx="23">
                  <c:v>83453.5</c:v>
                </c:pt>
                <c:pt idx="24">
                  <c:v>83454</c:v>
                </c:pt>
                <c:pt idx="25">
                  <c:v>83454.5</c:v>
                </c:pt>
                <c:pt idx="26">
                  <c:v>83456.5</c:v>
                </c:pt>
                <c:pt idx="27">
                  <c:v>83457</c:v>
                </c:pt>
                <c:pt idx="28">
                  <c:v>83457.5</c:v>
                </c:pt>
                <c:pt idx="29">
                  <c:v>83516</c:v>
                </c:pt>
                <c:pt idx="30">
                  <c:v>83519</c:v>
                </c:pt>
                <c:pt idx="31">
                  <c:v>83519.5</c:v>
                </c:pt>
                <c:pt idx="32">
                  <c:v>83522</c:v>
                </c:pt>
                <c:pt idx="33">
                  <c:v>83522.5</c:v>
                </c:pt>
                <c:pt idx="34">
                  <c:v>83525</c:v>
                </c:pt>
                <c:pt idx="35">
                  <c:v>83525.5</c:v>
                </c:pt>
                <c:pt idx="36">
                  <c:v>83632</c:v>
                </c:pt>
                <c:pt idx="37">
                  <c:v>87742</c:v>
                </c:pt>
                <c:pt idx="38">
                  <c:v>87742.5</c:v>
                </c:pt>
                <c:pt idx="39">
                  <c:v>101953.5</c:v>
                </c:pt>
                <c:pt idx="40">
                  <c:v>102779.5</c:v>
                </c:pt>
              </c:numCache>
            </c:numRef>
          </c:xVal>
          <c:yVal>
            <c:numRef>
              <c:f>A!$J$21:$J$968</c:f>
              <c:numCache>
                <c:formatCode>General</c:formatCode>
                <c:ptCount val="948"/>
                <c:pt idx="6">
                  <c:v>4.0767599493847229E-3</c:v>
                </c:pt>
                <c:pt idx="7">
                  <c:v>8.0028206066344865E-3</c:v>
                </c:pt>
                <c:pt idx="8">
                  <c:v>5.3288812632672489E-3</c:v>
                </c:pt>
                <c:pt idx="9">
                  <c:v>9.1034335564472713E-3</c:v>
                </c:pt>
                <c:pt idx="11">
                  <c:v>3.3608497236855328E-2</c:v>
                </c:pt>
                <c:pt idx="12">
                  <c:v>3.6434557892789599E-2</c:v>
                </c:pt>
                <c:pt idx="13">
                  <c:v>3.2433348002086859E-2</c:v>
                </c:pt>
                <c:pt idx="14">
                  <c:v>3.5459408652968705E-2</c:v>
                </c:pt>
                <c:pt idx="15">
                  <c:v>3.2753351202700287E-2</c:v>
                </c:pt>
                <c:pt idx="16">
                  <c:v>3.3709715135046281E-2</c:v>
                </c:pt>
                <c:pt idx="17">
                  <c:v>3.4510328077885788E-2</c:v>
                </c:pt>
                <c:pt idx="19">
                  <c:v>3.4792147722328082E-2</c:v>
                </c:pt>
                <c:pt idx="20">
                  <c:v>4.3249913636827841E-2</c:v>
                </c:pt>
                <c:pt idx="21">
                  <c:v>4.3075974288512953E-2</c:v>
                </c:pt>
                <c:pt idx="22">
                  <c:v>4.3432338221464306E-2</c:v>
                </c:pt>
                <c:pt idx="23">
                  <c:v>4.510567262332188E-2</c:v>
                </c:pt>
                <c:pt idx="24">
                  <c:v>4.5731733276625164E-2</c:v>
                </c:pt>
                <c:pt idx="25">
                  <c:v>4.4857793931441847E-2</c:v>
                </c:pt>
                <c:pt idx="26">
                  <c:v>4.4262036542932037E-2</c:v>
                </c:pt>
                <c:pt idx="27">
                  <c:v>4.4288097204116639E-2</c:v>
                </c:pt>
                <c:pt idx="28">
                  <c:v>4.6214157860958949E-2</c:v>
                </c:pt>
                <c:pt idx="29">
                  <c:v>4.5063254445267376E-2</c:v>
                </c:pt>
                <c:pt idx="30">
                  <c:v>4.4819618378824089E-2</c:v>
                </c:pt>
                <c:pt idx="31">
                  <c:v>4.2845679025049321E-2</c:v>
                </c:pt>
                <c:pt idx="32">
                  <c:v>4.5475982304196805E-2</c:v>
                </c:pt>
                <c:pt idx="33">
                  <c:v>4.2702042956079822E-2</c:v>
                </c:pt>
                <c:pt idx="34">
                  <c:v>4.1732346224307548E-2</c:v>
                </c:pt>
                <c:pt idx="35">
                  <c:v>3.6858406878309324E-2</c:v>
                </c:pt>
                <c:pt idx="37">
                  <c:v>6.5827906888443977E-2</c:v>
                </c:pt>
                <c:pt idx="38">
                  <c:v>6.8253967539931182E-2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1D-4660-8E94-34FF105AB3E6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A!$F$21:$F$968</c:f>
              <c:numCache>
                <c:formatCode>General</c:formatCode>
                <c:ptCount val="948"/>
                <c:pt idx="0">
                  <c:v>0</c:v>
                </c:pt>
                <c:pt idx="1">
                  <c:v>69488</c:v>
                </c:pt>
                <c:pt idx="2">
                  <c:v>78198</c:v>
                </c:pt>
                <c:pt idx="3">
                  <c:v>78979</c:v>
                </c:pt>
                <c:pt idx="4">
                  <c:v>78979.5</c:v>
                </c:pt>
                <c:pt idx="5">
                  <c:v>79039</c:v>
                </c:pt>
                <c:pt idx="6">
                  <c:v>79044</c:v>
                </c:pt>
                <c:pt idx="7">
                  <c:v>79044.5</c:v>
                </c:pt>
                <c:pt idx="8">
                  <c:v>79045</c:v>
                </c:pt>
                <c:pt idx="9">
                  <c:v>79115.5</c:v>
                </c:pt>
                <c:pt idx="10">
                  <c:v>80341.5</c:v>
                </c:pt>
                <c:pt idx="11">
                  <c:v>81333.5</c:v>
                </c:pt>
                <c:pt idx="12">
                  <c:v>81334</c:v>
                </c:pt>
                <c:pt idx="13">
                  <c:v>81357</c:v>
                </c:pt>
                <c:pt idx="14">
                  <c:v>81357.5</c:v>
                </c:pt>
                <c:pt idx="15">
                  <c:v>81390</c:v>
                </c:pt>
                <c:pt idx="16">
                  <c:v>81393</c:v>
                </c:pt>
                <c:pt idx="17">
                  <c:v>81464</c:v>
                </c:pt>
                <c:pt idx="18">
                  <c:v>81473</c:v>
                </c:pt>
                <c:pt idx="19">
                  <c:v>81479</c:v>
                </c:pt>
                <c:pt idx="20">
                  <c:v>83439</c:v>
                </c:pt>
                <c:pt idx="21">
                  <c:v>83439.5</c:v>
                </c:pt>
                <c:pt idx="22">
                  <c:v>83442.5</c:v>
                </c:pt>
                <c:pt idx="23">
                  <c:v>83453.5</c:v>
                </c:pt>
                <c:pt idx="24">
                  <c:v>83454</c:v>
                </c:pt>
                <c:pt idx="25">
                  <c:v>83454.5</c:v>
                </c:pt>
                <c:pt idx="26">
                  <c:v>83456.5</c:v>
                </c:pt>
                <c:pt idx="27">
                  <c:v>83457</c:v>
                </c:pt>
                <c:pt idx="28">
                  <c:v>83457.5</c:v>
                </c:pt>
                <c:pt idx="29">
                  <c:v>83516</c:v>
                </c:pt>
                <c:pt idx="30">
                  <c:v>83519</c:v>
                </c:pt>
                <c:pt idx="31">
                  <c:v>83519.5</c:v>
                </c:pt>
                <c:pt idx="32">
                  <c:v>83522</c:v>
                </c:pt>
                <c:pt idx="33">
                  <c:v>83522.5</c:v>
                </c:pt>
                <c:pt idx="34">
                  <c:v>83525</c:v>
                </c:pt>
                <c:pt idx="35">
                  <c:v>83525.5</c:v>
                </c:pt>
                <c:pt idx="36">
                  <c:v>83632</c:v>
                </c:pt>
                <c:pt idx="37">
                  <c:v>87742</c:v>
                </c:pt>
                <c:pt idx="38">
                  <c:v>87742.5</c:v>
                </c:pt>
                <c:pt idx="39">
                  <c:v>101953.5</c:v>
                </c:pt>
                <c:pt idx="40">
                  <c:v>102779.5</c:v>
                </c:pt>
              </c:numCache>
            </c:numRef>
          </c:xVal>
          <c:yVal>
            <c:numRef>
              <c:f>A!$K$21:$K$968</c:f>
              <c:numCache>
                <c:formatCode>General</c:formatCode>
                <c:ptCount val="948"/>
                <c:pt idx="2">
                  <c:v>-2.2178675790200941E-3</c:v>
                </c:pt>
                <c:pt idx="3">
                  <c:v>4.1888748601195402E-3</c:v>
                </c:pt>
                <c:pt idx="4">
                  <c:v>5.9149355147383176E-3</c:v>
                </c:pt>
                <c:pt idx="5">
                  <c:v>6.1161534031271003E-3</c:v>
                </c:pt>
                <c:pt idx="10">
                  <c:v>3.3304158569080755E-2</c:v>
                </c:pt>
                <c:pt idx="36">
                  <c:v>4.2809326303540729E-2</c:v>
                </c:pt>
                <c:pt idx="39">
                  <c:v>-5.4850108397658914E-2</c:v>
                </c:pt>
                <c:pt idx="40">
                  <c:v>-5.9997907083015889E-2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1D-4660-8E94-34FF105AB3E6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A!$F$21:$F$968</c:f>
              <c:numCache>
                <c:formatCode>General</c:formatCode>
                <c:ptCount val="948"/>
                <c:pt idx="0">
                  <c:v>0</c:v>
                </c:pt>
                <c:pt idx="1">
                  <c:v>69488</c:v>
                </c:pt>
                <c:pt idx="2">
                  <c:v>78198</c:v>
                </c:pt>
                <c:pt idx="3">
                  <c:v>78979</c:v>
                </c:pt>
                <c:pt idx="4">
                  <c:v>78979.5</c:v>
                </c:pt>
                <c:pt idx="5">
                  <c:v>79039</c:v>
                </c:pt>
                <c:pt idx="6">
                  <c:v>79044</c:v>
                </c:pt>
                <c:pt idx="7">
                  <c:v>79044.5</c:v>
                </c:pt>
                <c:pt idx="8">
                  <c:v>79045</c:v>
                </c:pt>
                <c:pt idx="9">
                  <c:v>79115.5</c:v>
                </c:pt>
                <c:pt idx="10">
                  <c:v>80341.5</c:v>
                </c:pt>
                <c:pt idx="11">
                  <c:v>81333.5</c:v>
                </c:pt>
                <c:pt idx="12">
                  <c:v>81334</c:v>
                </c:pt>
                <c:pt idx="13">
                  <c:v>81357</c:v>
                </c:pt>
                <c:pt idx="14">
                  <c:v>81357.5</c:v>
                </c:pt>
                <c:pt idx="15">
                  <c:v>81390</c:v>
                </c:pt>
                <c:pt idx="16">
                  <c:v>81393</c:v>
                </c:pt>
                <c:pt idx="17">
                  <c:v>81464</c:v>
                </c:pt>
                <c:pt idx="18">
                  <c:v>81473</c:v>
                </c:pt>
                <c:pt idx="19">
                  <c:v>81479</c:v>
                </c:pt>
                <c:pt idx="20">
                  <c:v>83439</c:v>
                </c:pt>
                <c:pt idx="21">
                  <c:v>83439.5</c:v>
                </c:pt>
                <c:pt idx="22">
                  <c:v>83442.5</c:v>
                </c:pt>
                <c:pt idx="23">
                  <c:v>83453.5</c:v>
                </c:pt>
                <c:pt idx="24">
                  <c:v>83454</c:v>
                </c:pt>
                <c:pt idx="25">
                  <c:v>83454.5</c:v>
                </c:pt>
                <c:pt idx="26">
                  <c:v>83456.5</c:v>
                </c:pt>
                <c:pt idx="27">
                  <c:v>83457</c:v>
                </c:pt>
                <c:pt idx="28">
                  <c:v>83457.5</c:v>
                </c:pt>
                <c:pt idx="29">
                  <c:v>83516</c:v>
                </c:pt>
                <c:pt idx="30">
                  <c:v>83519</c:v>
                </c:pt>
                <c:pt idx="31">
                  <c:v>83519.5</c:v>
                </c:pt>
                <c:pt idx="32">
                  <c:v>83522</c:v>
                </c:pt>
                <c:pt idx="33">
                  <c:v>83522.5</c:v>
                </c:pt>
                <c:pt idx="34">
                  <c:v>83525</c:v>
                </c:pt>
                <c:pt idx="35">
                  <c:v>83525.5</c:v>
                </c:pt>
                <c:pt idx="36">
                  <c:v>83632</c:v>
                </c:pt>
                <c:pt idx="37">
                  <c:v>87742</c:v>
                </c:pt>
                <c:pt idx="38">
                  <c:v>87742.5</c:v>
                </c:pt>
                <c:pt idx="39">
                  <c:v>101953.5</c:v>
                </c:pt>
                <c:pt idx="40">
                  <c:v>102779.5</c:v>
                </c:pt>
              </c:numCache>
            </c:numRef>
          </c:xVal>
          <c:yVal>
            <c:numRef>
              <c:f>A!$L$21:$L$968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1D-4660-8E94-34FF105AB3E6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A!$F$21:$F$968</c:f>
              <c:numCache>
                <c:formatCode>General</c:formatCode>
                <c:ptCount val="948"/>
                <c:pt idx="0">
                  <c:v>0</c:v>
                </c:pt>
                <c:pt idx="1">
                  <c:v>69488</c:v>
                </c:pt>
                <c:pt idx="2">
                  <c:v>78198</c:v>
                </c:pt>
                <c:pt idx="3">
                  <c:v>78979</c:v>
                </c:pt>
                <c:pt idx="4">
                  <c:v>78979.5</c:v>
                </c:pt>
                <c:pt idx="5">
                  <c:v>79039</c:v>
                </c:pt>
                <c:pt idx="6">
                  <c:v>79044</c:v>
                </c:pt>
                <c:pt idx="7">
                  <c:v>79044.5</c:v>
                </c:pt>
                <c:pt idx="8">
                  <c:v>79045</c:v>
                </c:pt>
                <c:pt idx="9">
                  <c:v>79115.5</c:v>
                </c:pt>
                <c:pt idx="10">
                  <c:v>80341.5</c:v>
                </c:pt>
                <c:pt idx="11">
                  <c:v>81333.5</c:v>
                </c:pt>
                <c:pt idx="12">
                  <c:v>81334</c:v>
                </c:pt>
                <c:pt idx="13">
                  <c:v>81357</c:v>
                </c:pt>
                <c:pt idx="14">
                  <c:v>81357.5</c:v>
                </c:pt>
                <c:pt idx="15">
                  <c:v>81390</c:v>
                </c:pt>
                <c:pt idx="16">
                  <c:v>81393</c:v>
                </c:pt>
                <c:pt idx="17">
                  <c:v>81464</c:v>
                </c:pt>
                <c:pt idx="18">
                  <c:v>81473</c:v>
                </c:pt>
                <c:pt idx="19">
                  <c:v>81479</c:v>
                </c:pt>
                <c:pt idx="20">
                  <c:v>83439</c:v>
                </c:pt>
                <c:pt idx="21">
                  <c:v>83439.5</c:v>
                </c:pt>
                <c:pt idx="22">
                  <c:v>83442.5</c:v>
                </c:pt>
                <c:pt idx="23">
                  <c:v>83453.5</c:v>
                </c:pt>
                <c:pt idx="24">
                  <c:v>83454</c:v>
                </c:pt>
                <c:pt idx="25">
                  <c:v>83454.5</c:v>
                </c:pt>
                <c:pt idx="26">
                  <c:v>83456.5</c:v>
                </c:pt>
                <c:pt idx="27">
                  <c:v>83457</c:v>
                </c:pt>
                <c:pt idx="28">
                  <c:v>83457.5</c:v>
                </c:pt>
                <c:pt idx="29">
                  <c:v>83516</c:v>
                </c:pt>
                <c:pt idx="30">
                  <c:v>83519</c:v>
                </c:pt>
                <c:pt idx="31">
                  <c:v>83519.5</c:v>
                </c:pt>
                <c:pt idx="32">
                  <c:v>83522</c:v>
                </c:pt>
                <c:pt idx="33">
                  <c:v>83522.5</c:v>
                </c:pt>
                <c:pt idx="34">
                  <c:v>83525</c:v>
                </c:pt>
                <c:pt idx="35">
                  <c:v>83525.5</c:v>
                </c:pt>
                <c:pt idx="36">
                  <c:v>83632</c:v>
                </c:pt>
                <c:pt idx="37">
                  <c:v>87742</c:v>
                </c:pt>
                <c:pt idx="38">
                  <c:v>87742.5</c:v>
                </c:pt>
                <c:pt idx="39">
                  <c:v>101953.5</c:v>
                </c:pt>
                <c:pt idx="40">
                  <c:v>102779.5</c:v>
                </c:pt>
              </c:numCache>
            </c:numRef>
          </c:xVal>
          <c:yVal>
            <c:numRef>
              <c:f>A!$M$21:$M$968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1D-4660-8E94-34FF105AB3E6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A!$F$21:$F$968</c:f>
              <c:numCache>
                <c:formatCode>General</c:formatCode>
                <c:ptCount val="948"/>
                <c:pt idx="0">
                  <c:v>0</c:v>
                </c:pt>
                <c:pt idx="1">
                  <c:v>69488</c:v>
                </c:pt>
                <c:pt idx="2">
                  <c:v>78198</c:v>
                </c:pt>
                <c:pt idx="3">
                  <c:v>78979</c:v>
                </c:pt>
                <c:pt idx="4">
                  <c:v>78979.5</c:v>
                </c:pt>
                <c:pt idx="5">
                  <c:v>79039</c:v>
                </c:pt>
                <c:pt idx="6">
                  <c:v>79044</c:v>
                </c:pt>
                <c:pt idx="7">
                  <c:v>79044.5</c:v>
                </c:pt>
                <c:pt idx="8">
                  <c:v>79045</c:v>
                </c:pt>
                <c:pt idx="9">
                  <c:v>79115.5</c:v>
                </c:pt>
                <c:pt idx="10">
                  <c:v>80341.5</c:v>
                </c:pt>
                <c:pt idx="11">
                  <c:v>81333.5</c:v>
                </c:pt>
                <c:pt idx="12">
                  <c:v>81334</c:v>
                </c:pt>
                <c:pt idx="13">
                  <c:v>81357</c:v>
                </c:pt>
                <c:pt idx="14">
                  <c:v>81357.5</c:v>
                </c:pt>
                <c:pt idx="15">
                  <c:v>81390</c:v>
                </c:pt>
                <c:pt idx="16">
                  <c:v>81393</c:v>
                </c:pt>
                <c:pt idx="17">
                  <c:v>81464</c:v>
                </c:pt>
                <c:pt idx="18">
                  <c:v>81473</c:v>
                </c:pt>
                <c:pt idx="19">
                  <c:v>81479</c:v>
                </c:pt>
                <c:pt idx="20">
                  <c:v>83439</c:v>
                </c:pt>
                <c:pt idx="21">
                  <c:v>83439.5</c:v>
                </c:pt>
                <c:pt idx="22">
                  <c:v>83442.5</c:v>
                </c:pt>
                <c:pt idx="23">
                  <c:v>83453.5</c:v>
                </c:pt>
                <c:pt idx="24">
                  <c:v>83454</c:v>
                </c:pt>
                <c:pt idx="25">
                  <c:v>83454.5</c:v>
                </c:pt>
                <c:pt idx="26">
                  <c:v>83456.5</c:v>
                </c:pt>
                <c:pt idx="27">
                  <c:v>83457</c:v>
                </c:pt>
                <c:pt idx="28">
                  <c:v>83457.5</c:v>
                </c:pt>
                <c:pt idx="29">
                  <c:v>83516</c:v>
                </c:pt>
                <c:pt idx="30">
                  <c:v>83519</c:v>
                </c:pt>
                <c:pt idx="31">
                  <c:v>83519.5</c:v>
                </c:pt>
                <c:pt idx="32">
                  <c:v>83522</c:v>
                </c:pt>
                <c:pt idx="33">
                  <c:v>83522.5</c:v>
                </c:pt>
                <c:pt idx="34">
                  <c:v>83525</c:v>
                </c:pt>
                <c:pt idx="35">
                  <c:v>83525.5</c:v>
                </c:pt>
                <c:pt idx="36">
                  <c:v>83632</c:v>
                </c:pt>
                <c:pt idx="37">
                  <c:v>87742</c:v>
                </c:pt>
                <c:pt idx="38">
                  <c:v>87742.5</c:v>
                </c:pt>
                <c:pt idx="39">
                  <c:v>101953.5</c:v>
                </c:pt>
                <c:pt idx="40">
                  <c:v>102779.5</c:v>
                </c:pt>
              </c:numCache>
            </c:numRef>
          </c:xVal>
          <c:yVal>
            <c:numRef>
              <c:f>A!$N$21:$N$968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1D-4660-8E94-34FF105AB3E6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A!$F$21:$F$968</c:f>
              <c:numCache>
                <c:formatCode>General</c:formatCode>
                <c:ptCount val="948"/>
                <c:pt idx="0">
                  <c:v>0</c:v>
                </c:pt>
                <c:pt idx="1">
                  <c:v>69488</c:v>
                </c:pt>
                <c:pt idx="2">
                  <c:v>78198</c:v>
                </c:pt>
                <c:pt idx="3">
                  <c:v>78979</c:v>
                </c:pt>
                <c:pt idx="4">
                  <c:v>78979.5</c:v>
                </c:pt>
                <c:pt idx="5">
                  <c:v>79039</c:v>
                </c:pt>
                <c:pt idx="6">
                  <c:v>79044</c:v>
                </c:pt>
                <c:pt idx="7">
                  <c:v>79044.5</c:v>
                </c:pt>
                <c:pt idx="8">
                  <c:v>79045</c:v>
                </c:pt>
                <c:pt idx="9">
                  <c:v>79115.5</c:v>
                </c:pt>
                <c:pt idx="10">
                  <c:v>80341.5</c:v>
                </c:pt>
                <c:pt idx="11">
                  <c:v>81333.5</c:v>
                </c:pt>
                <c:pt idx="12">
                  <c:v>81334</c:v>
                </c:pt>
                <c:pt idx="13">
                  <c:v>81357</c:v>
                </c:pt>
                <c:pt idx="14">
                  <c:v>81357.5</c:v>
                </c:pt>
                <c:pt idx="15">
                  <c:v>81390</c:v>
                </c:pt>
                <c:pt idx="16">
                  <c:v>81393</c:v>
                </c:pt>
                <c:pt idx="17">
                  <c:v>81464</c:v>
                </c:pt>
                <c:pt idx="18">
                  <c:v>81473</c:v>
                </c:pt>
                <c:pt idx="19">
                  <c:v>81479</c:v>
                </c:pt>
                <c:pt idx="20">
                  <c:v>83439</c:v>
                </c:pt>
                <c:pt idx="21">
                  <c:v>83439.5</c:v>
                </c:pt>
                <c:pt idx="22">
                  <c:v>83442.5</c:v>
                </c:pt>
                <c:pt idx="23">
                  <c:v>83453.5</c:v>
                </c:pt>
                <c:pt idx="24">
                  <c:v>83454</c:v>
                </c:pt>
                <c:pt idx="25">
                  <c:v>83454.5</c:v>
                </c:pt>
                <c:pt idx="26">
                  <c:v>83456.5</c:v>
                </c:pt>
                <c:pt idx="27">
                  <c:v>83457</c:v>
                </c:pt>
                <c:pt idx="28">
                  <c:v>83457.5</c:v>
                </c:pt>
                <c:pt idx="29">
                  <c:v>83516</c:v>
                </c:pt>
                <c:pt idx="30">
                  <c:v>83519</c:v>
                </c:pt>
                <c:pt idx="31">
                  <c:v>83519.5</c:v>
                </c:pt>
                <c:pt idx="32">
                  <c:v>83522</c:v>
                </c:pt>
                <c:pt idx="33">
                  <c:v>83522.5</c:v>
                </c:pt>
                <c:pt idx="34">
                  <c:v>83525</c:v>
                </c:pt>
                <c:pt idx="35">
                  <c:v>83525.5</c:v>
                </c:pt>
                <c:pt idx="36">
                  <c:v>83632</c:v>
                </c:pt>
                <c:pt idx="37">
                  <c:v>87742</c:v>
                </c:pt>
                <c:pt idx="38">
                  <c:v>87742.5</c:v>
                </c:pt>
                <c:pt idx="39">
                  <c:v>101953.5</c:v>
                </c:pt>
                <c:pt idx="40">
                  <c:v>102779.5</c:v>
                </c:pt>
              </c:numCache>
            </c:numRef>
          </c:xVal>
          <c:yVal>
            <c:numRef>
              <c:f>A!$O$21:$O$968</c:f>
              <c:numCache>
                <c:formatCode>General</c:formatCode>
                <c:ptCount val="948"/>
                <c:pt idx="0">
                  <c:v>0.38361082642195821</c:v>
                </c:pt>
                <c:pt idx="1">
                  <c:v>9.6690057051489364E-2</c:v>
                </c:pt>
                <c:pt idx="2">
                  <c:v>6.0725863216341103E-2</c:v>
                </c:pt>
                <c:pt idx="3">
                  <c:v>5.7501060072225052E-2</c:v>
                </c:pt>
                <c:pt idx="4">
                  <c:v>5.7498995537561715E-2</c:v>
                </c:pt>
                <c:pt idx="5">
                  <c:v>5.7253315912625891E-2</c:v>
                </c:pt>
                <c:pt idx="6">
                  <c:v>5.7232670565992627E-2</c:v>
                </c:pt>
                <c:pt idx="7">
                  <c:v>5.723060603132929E-2</c:v>
                </c:pt>
                <c:pt idx="8">
                  <c:v>5.7228541496665952E-2</c:v>
                </c:pt>
                <c:pt idx="9">
                  <c:v>5.6937442109136926E-2</c:v>
                </c:pt>
                <c:pt idx="10">
                  <c:v>5.1875203114660262E-2</c:v>
                </c:pt>
                <c:pt idx="11">
                  <c:v>4.7779166342620416E-2</c:v>
                </c:pt>
                <c:pt idx="12">
                  <c:v>4.7777101807957079E-2</c:v>
                </c:pt>
                <c:pt idx="13">
                  <c:v>4.7682133213444056E-2</c:v>
                </c:pt>
                <c:pt idx="14">
                  <c:v>4.7680068678780718E-2</c:v>
                </c:pt>
                <c:pt idx="15">
                  <c:v>4.7545873925664506E-2</c:v>
                </c:pt>
                <c:pt idx="16">
                  <c:v>4.7533486717684537E-2</c:v>
                </c:pt>
                <c:pt idx="17">
                  <c:v>4.7240322795492173E-2</c:v>
                </c:pt>
                <c:pt idx="18">
                  <c:v>4.7203161171552321E-2</c:v>
                </c:pt>
                <c:pt idx="19">
                  <c:v>4.7178386755592383E-2</c:v>
                </c:pt>
                <c:pt idx="20">
                  <c:v>3.9085410875352333E-2</c:v>
                </c:pt>
                <c:pt idx="21">
                  <c:v>3.9083346340689051E-2</c:v>
                </c:pt>
                <c:pt idx="22">
                  <c:v>3.9070959132709082E-2</c:v>
                </c:pt>
                <c:pt idx="23">
                  <c:v>3.902553937011588E-2</c:v>
                </c:pt>
                <c:pt idx="24">
                  <c:v>3.9023474835452543E-2</c:v>
                </c:pt>
                <c:pt idx="25">
                  <c:v>3.9021410300789205E-2</c:v>
                </c:pt>
                <c:pt idx="26">
                  <c:v>3.9013152162135911E-2</c:v>
                </c:pt>
                <c:pt idx="27">
                  <c:v>3.9011087627472574E-2</c:v>
                </c:pt>
                <c:pt idx="28">
                  <c:v>3.9009023092809292E-2</c:v>
                </c:pt>
                <c:pt idx="29">
                  <c:v>3.8767472537200087E-2</c:v>
                </c:pt>
                <c:pt idx="30">
                  <c:v>3.8755085329220118E-2</c:v>
                </c:pt>
                <c:pt idx="31">
                  <c:v>3.8753020794556781E-2</c:v>
                </c:pt>
                <c:pt idx="32">
                  <c:v>3.8742698121240149E-2</c:v>
                </c:pt>
                <c:pt idx="33">
                  <c:v>3.8740633586576811E-2</c:v>
                </c:pt>
                <c:pt idx="34">
                  <c:v>3.873031091326018E-2</c:v>
                </c:pt>
                <c:pt idx="35">
                  <c:v>3.8728246378596842E-2</c:v>
                </c:pt>
                <c:pt idx="36">
                  <c:v>3.8288500495308297E-2</c:v>
                </c:pt>
                <c:pt idx="37">
                  <c:v>2.1318025562764187E-2</c:v>
                </c:pt>
                <c:pt idx="38">
                  <c:v>2.1315961028100849E-2</c:v>
                </c:pt>
                <c:pt idx="39">
                  <c:v>-3.7362243172965992E-2</c:v>
                </c:pt>
                <c:pt idx="40">
                  <c:v>-4.0772854436781414E-2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1D-4660-8E94-34FF105AB3E6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69488</c:v>
                </c:pt>
                <c:pt idx="2">
                  <c:v>78198</c:v>
                </c:pt>
                <c:pt idx="3">
                  <c:v>78979</c:v>
                </c:pt>
                <c:pt idx="4">
                  <c:v>78979.5</c:v>
                </c:pt>
                <c:pt idx="5">
                  <c:v>79039</c:v>
                </c:pt>
                <c:pt idx="6">
                  <c:v>79044</c:v>
                </c:pt>
                <c:pt idx="7">
                  <c:v>79044.5</c:v>
                </c:pt>
                <c:pt idx="8">
                  <c:v>79045</c:v>
                </c:pt>
                <c:pt idx="9">
                  <c:v>79115.5</c:v>
                </c:pt>
                <c:pt idx="10">
                  <c:v>80341.5</c:v>
                </c:pt>
                <c:pt idx="11">
                  <c:v>81333.5</c:v>
                </c:pt>
                <c:pt idx="12">
                  <c:v>81334</c:v>
                </c:pt>
                <c:pt idx="13">
                  <c:v>81357</c:v>
                </c:pt>
                <c:pt idx="14">
                  <c:v>81357.5</c:v>
                </c:pt>
                <c:pt idx="15">
                  <c:v>81390</c:v>
                </c:pt>
                <c:pt idx="16">
                  <c:v>81393</c:v>
                </c:pt>
                <c:pt idx="17">
                  <c:v>81464</c:v>
                </c:pt>
                <c:pt idx="18">
                  <c:v>81473</c:v>
                </c:pt>
                <c:pt idx="19">
                  <c:v>81479</c:v>
                </c:pt>
                <c:pt idx="20">
                  <c:v>83439</c:v>
                </c:pt>
                <c:pt idx="21">
                  <c:v>83439.5</c:v>
                </c:pt>
                <c:pt idx="22">
                  <c:v>83442.5</c:v>
                </c:pt>
                <c:pt idx="23">
                  <c:v>83453.5</c:v>
                </c:pt>
                <c:pt idx="24">
                  <c:v>83454</c:v>
                </c:pt>
                <c:pt idx="25">
                  <c:v>83454.5</c:v>
                </c:pt>
                <c:pt idx="26">
                  <c:v>83456.5</c:v>
                </c:pt>
                <c:pt idx="27">
                  <c:v>83457</c:v>
                </c:pt>
                <c:pt idx="28">
                  <c:v>83457.5</c:v>
                </c:pt>
                <c:pt idx="29">
                  <c:v>83516</c:v>
                </c:pt>
                <c:pt idx="30">
                  <c:v>83519</c:v>
                </c:pt>
                <c:pt idx="31">
                  <c:v>83519.5</c:v>
                </c:pt>
                <c:pt idx="32">
                  <c:v>83522</c:v>
                </c:pt>
                <c:pt idx="33">
                  <c:v>83522.5</c:v>
                </c:pt>
                <c:pt idx="34">
                  <c:v>83525</c:v>
                </c:pt>
                <c:pt idx="35">
                  <c:v>83525.5</c:v>
                </c:pt>
                <c:pt idx="36">
                  <c:v>83632</c:v>
                </c:pt>
                <c:pt idx="37">
                  <c:v>87742</c:v>
                </c:pt>
                <c:pt idx="38">
                  <c:v>87742.5</c:v>
                </c:pt>
                <c:pt idx="39">
                  <c:v>101953.5</c:v>
                </c:pt>
                <c:pt idx="40">
                  <c:v>102779.5</c:v>
                </c:pt>
              </c:numCache>
            </c:numRef>
          </c:xVal>
          <c:yVal>
            <c:numRef>
              <c:f>A!$U$21:$U$993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61D-4660-8E94-34FF105AB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590880"/>
        <c:axId val="1"/>
      </c:scatterChart>
      <c:valAx>
        <c:axId val="559590880"/>
        <c:scaling>
          <c:orientation val="minMax"/>
          <c:min val="7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590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62698705472802"/>
          <c:y val="0.92024539877300615"/>
          <c:w val="0.79160003222537401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Gem - O-C Diagr.</a:t>
            </a:r>
          </a:p>
        </c:rich>
      </c:tx>
      <c:layout>
        <c:manualLayout>
          <c:xMode val="edge"/>
          <c:yMode val="edge"/>
          <c:x val="0.37318289171850288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814859468012961"/>
          <c:w val="0.81906365094252553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51901.349399999999</c:v>
                  </c:pt>
                  <c:pt idx="2">
                    <c:v>51901.521699999998</c:v>
                  </c:pt>
                  <c:pt idx="3">
                    <c:v>51901.687400000003</c:v>
                  </c:pt>
                  <c:pt idx="4">
                    <c:v>51925.431900000003</c:v>
                  </c:pt>
                  <c:pt idx="5">
                    <c:v>52672.3632</c:v>
                  </c:pt>
                  <c:pt idx="6">
                    <c:v>52672.534399999997</c:v>
                  </c:pt>
                  <c:pt idx="7">
                    <c:v>52680.275600000001</c:v>
                  </c:pt>
                  <c:pt idx="8">
                    <c:v>52680.447</c:v>
                  </c:pt>
                  <c:pt idx="9">
                    <c:v>52691.388599999998</c:v>
                  </c:pt>
                  <c:pt idx="10">
                    <c:v>52692.399799999999</c:v>
                  </c:pt>
                  <c:pt idx="11">
                    <c:v>52716.309699999998</c:v>
                  </c:pt>
                  <c:pt idx="12">
                    <c:v>52721.361199999999</c:v>
                  </c:pt>
                  <c:pt idx="13">
                    <c:v>53381.395499999999</c:v>
                  </c:pt>
                  <c:pt idx="14">
                    <c:v>53381.563699999999</c:v>
                  </c:pt>
                  <c:pt idx="15">
                    <c:v>53382.5743</c:v>
                  </c:pt>
                  <c:pt idx="16">
                    <c:v>53386.280200000001</c:v>
                  </c:pt>
                  <c:pt idx="17">
                    <c:v>53386.449200000003</c:v>
                  </c:pt>
                  <c:pt idx="18">
                    <c:v>53386.616699999999</c:v>
                  </c:pt>
                  <c:pt idx="19">
                    <c:v>53387.289599999996</c:v>
                  </c:pt>
                  <c:pt idx="20">
                    <c:v>53387.457999999999</c:v>
                  </c:pt>
                  <c:pt idx="21">
                    <c:v>53387.628299999997</c:v>
                  </c:pt>
                  <c:pt idx="22">
                    <c:v>53407.3269</c:v>
                  </c:pt>
                  <c:pt idx="23">
                    <c:v>53408.336900000002</c:v>
                  </c:pt>
                  <c:pt idx="24">
                    <c:v>53408.503299999997</c:v>
                  </c:pt>
                  <c:pt idx="25">
                    <c:v>53409.347800000003</c:v>
                  </c:pt>
                  <c:pt idx="26">
                    <c:v>53409.513400000003</c:v>
                  </c:pt>
                  <c:pt idx="27">
                    <c:v>53410.354299999999</c:v>
                  </c:pt>
                  <c:pt idx="28">
                    <c:v>53410.517800000001</c:v>
                  </c:pt>
                  <c:pt idx="29">
                    <c:v>52719.341999999997</c:v>
                  </c:pt>
                </c:numCache>
              </c:numRef>
            </c:plus>
            <c:minus>
              <c:numRef>
                <c:f>'A (old)'!$C$21:$C$1969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51901.349399999999</c:v>
                  </c:pt>
                  <c:pt idx="2">
                    <c:v>51901.521699999998</c:v>
                  </c:pt>
                  <c:pt idx="3">
                    <c:v>51901.687400000003</c:v>
                  </c:pt>
                  <c:pt idx="4">
                    <c:v>51925.431900000003</c:v>
                  </c:pt>
                  <c:pt idx="5">
                    <c:v>52672.3632</c:v>
                  </c:pt>
                  <c:pt idx="6">
                    <c:v>52672.534399999997</c:v>
                  </c:pt>
                  <c:pt idx="7">
                    <c:v>52680.275600000001</c:v>
                  </c:pt>
                  <c:pt idx="8">
                    <c:v>52680.447</c:v>
                  </c:pt>
                  <c:pt idx="9">
                    <c:v>52691.388599999998</c:v>
                  </c:pt>
                  <c:pt idx="10">
                    <c:v>52692.399799999999</c:v>
                  </c:pt>
                  <c:pt idx="11">
                    <c:v>52716.309699999998</c:v>
                  </c:pt>
                  <c:pt idx="12">
                    <c:v>52721.361199999999</c:v>
                  </c:pt>
                  <c:pt idx="13">
                    <c:v>53381.395499999999</c:v>
                  </c:pt>
                  <c:pt idx="14">
                    <c:v>53381.563699999999</c:v>
                  </c:pt>
                  <c:pt idx="15">
                    <c:v>53382.5743</c:v>
                  </c:pt>
                  <c:pt idx="16">
                    <c:v>53386.280200000001</c:v>
                  </c:pt>
                  <c:pt idx="17">
                    <c:v>53386.449200000003</c:v>
                  </c:pt>
                  <c:pt idx="18">
                    <c:v>53386.616699999999</c:v>
                  </c:pt>
                  <c:pt idx="19">
                    <c:v>53387.289599999996</c:v>
                  </c:pt>
                  <c:pt idx="20">
                    <c:v>53387.457999999999</c:v>
                  </c:pt>
                  <c:pt idx="21">
                    <c:v>53387.628299999997</c:v>
                  </c:pt>
                  <c:pt idx="22">
                    <c:v>53407.3269</c:v>
                  </c:pt>
                  <c:pt idx="23">
                    <c:v>53408.336900000002</c:v>
                  </c:pt>
                  <c:pt idx="24">
                    <c:v>53408.503299999997</c:v>
                  </c:pt>
                  <c:pt idx="25">
                    <c:v>53409.347800000003</c:v>
                  </c:pt>
                  <c:pt idx="26">
                    <c:v>53409.513400000003</c:v>
                  </c:pt>
                  <c:pt idx="27">
                    <c:v>53410.354299999999</c:v>
                  </c:pt>
                  <c:pt idx="28">
                    <c:v>53410.517800000001</c:v>
                  </c:pt>
                  <c:pt idx="29">
                    <c:v>52719.341999999997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(old)'!$F$21:$F$968</c:f>
              <c:numCache>
                <c:formatCode>General</c:formatCode>
                <c:ptCount val="948"/>
                <c:pt idx="0">
                  <c:v>8</c:v>
                </c:pt>
                <c:pt idx="1">
                  <c:v>79032</c:v>
                </c:pt>
                <c:pt idx="2">
                  <c:v>79032.5</c:v>
                </c:pt>
                <c:pt idx="3">
                  <c:v>79033</c:v>
                </c:pt>
                <c:pt idx="4">
                  <c:v>79103.5</c:v>
                </c:pt>
                <c:pt idx="5">
                  <c:v>81321</c:v>
                </c:pt>
                <c:pt idx="6">
                  <c:v>81321.5</c:v>
                </c:pt>
                <c:pt idx="7">
                  <c:v>81344.5</c:v>
                </c:pt>
                <c:pt idx="8">
                  <c:v>81345</c:v>
                </c:pt>
                <c:pt idx="9">
                  <c:v>81377.5</c:v>
                </c:pt>
                <c:pt idx="10">
                  <c:v>81380.5</c:v>
                </c:pt>
                <c:pt idx="11">
                  <c:v>81451.5</c:v>
                </c:pt>
                <c:pt idx="12">
                  <c:v>81466.5</c:v>
                </c:pt>
              </c:numCache>
            </c:numRef>
          </c:xVal>
          <c:yVal>
            <c:numRef>
              <c:f>'A (old)'!$H$21:$H$968</c:f>
              <c:numCache>
                <c:formatCode>General</c:formatCode>
                <c:ptCount val="948"/>
                <c:pt idx="0">
                  <c:v>-2.6944000000003143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AC-41A6-AC1E-72EB7738AA95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2.2000000000000001E-3</c:v>
                  </c:pt>
                  <c:pt idx="2">
                    <c:v>1.5E-3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8.9999999999999998E-4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2E-3</c:v>
                  </c:pt>
                  <c:pt idx="12">
                    <c:v>4.0000000000000002E-4</c:v>
                  </c:pt>
                  <c:pt idx="29">
                    <c:v>2E-3</c:v>
                  </c:pt>
                </c:numCache>
              </c:numRef>
            </c:plus>
            <c:minus>
              <c:numRef>
                <c:f>'A (old)'!$D$21:$D$87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2.2000000000000001E-3</c:v>
                  </c:pt>
                  <c:pt idx="2">
                    <c:v>1.5E-3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8.9999999999999998E-4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2E-3</c:v>
                  </c:pt>
                  <c:pt idx="12">
                    <c:v>4.0000000000000002E-4</c:v>
                  </c:pt>
                  <c:pt idx="29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(old)'!$F$21:$F$968</c:f>
              <c:numCache>
                <c:formatCode>General</c:formatCode>
                <c:ptCount val="948"/>
                <c:pt idx="0">
                  <c:v>8</c:v>
                </c:pt>
                <c:pt idx="1">
                  <c:v>79032</c:v>
                </c:pt>
                <c:pt idx="2">
                  <c:v>79032.5</c:v>
                </c:pt>
                <c:pt idx="3">
                  <c:v>79033</c:v>
                </c:pt>
                <c:pt idx="4">
                  <c:v>79103.5</c:v>
                </c:pt>
                <c:pt idx="5">
                  <c:v>81321</c:v>
                </c:pt>
                <c:pt idx="6">
                  <c:v>81321.5</c:v>
                </c:pt>
                <c:pt idx="7">
                  <c:v>81344.5</c:v>
                </c:pt>
                <c:pt idx="8">
                  <c:v>81345</c:v>
                </c:pt>
                <c:pt idx="9">
                  <c:v>81377.5</c:v>
                </c:pt>
                <c:pt idx="10">
                  <c:v>81380.5</c:v>
                </c:pt>
                <c:pt idx="11">
                  <c:v>81451.5</c:v>
                </c:pt>
                <c:pt idx="12">
                  <c:v>81466.5</c:v>
                </c:pt>
              </c:numCache>
            </c:numRef>
          </c:xVal>
          <c:yVal>
            <c:numRef>
              <c:f>'A (old)'!$I$21:$I$968</c:f>
              <c:numCache>
                <c:formatCode>General</c:formatCode>
                <c:ptCount val="948"/>
                <c:pt idx="1">
                  <c:v>-7.4199999995471444E-2</c:v>
                </c:pt>
                <c:pt idx="2">
                  <c:v>-7.0300000006682239E-2</c:v>
                </c:pt>
                <c:pt idx="3">
                  <c:v>-7.2999999996682163E-2</c:v>
                </c:pt>
                <c:pt idx="4">
                  <c:v>-7.2899999991932418E-2</c:v>
                </c:pt>
                <c:pt idx="5">
                  <c:v>4.3999999979860149E-3</c:v>
                </c:pt>
                <c:pt idx="6">
                  <c:v>7.2000000000116415E-3</c:v>
                </c:pt>
                <c:pt idx="7">
                  <c:v>2.0000000004074536E-3</c:v>
                </c:pt>
                <c:pt idx="8">
                  <c:v>5.0000000046566129E-3</c:v>
                </c:pt>
                <c:pt idx="9">
                  <c:v>5.9999999939464033E-4</c:v>
                </c:pt>
                <c:pt idx="10">
                  <c:v>1.4000000010128133E-3</c:v>
                </c:pt>
                <c:pt idx="11">
                  <c:v>-1.4999999984866008E-3</c:v>
                </c:pt>
                <c:pt idx="12">
                  <c:v>-2.0000000004074536E-3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AC-41A6-AC1E-72EB7738AA95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 (old)'!$D$21:$D$21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(old)'!$F$21:$F$968</c:f>
              <c:numCache>
                <c:formatCode>General</c:formatCode>
                <c:ptCount val="948"/>
                <c:pt idx="0">
                  <c:v>8</c:v>
                </c:pt>
                <c:pt idx="1">
                  <c:v>79032</c:v>
                </c:pt>
                <c:pt idx="2">
                  <c:v>79032.5</c:v>
                </c:pt>
                <c:pt idx="3">
                  <c:v>79033</c:v>
                </c:pt>
                <c:pt idx="4">
                  <c:v>79103.5</c:v>
                </c:pt>
                <c:pt idx="5">
                  <c:v>81321</c:v>
                </c:pt>
                <c:pt idx="6">
                  <c:v>81321.5</c:v>
                </c:pt>
                <c:pt idx="7">
                  <c:v>81344.5</c:v>
                </c:pt>
                <c:pt idx="8">
                  <c:v>81345</c:v>
                </c:pt>
                <c:pt idx="9">
                  <c:v>81377.5</c:v>
                </c:pt>
                <c:pt idx="10">
                  <c:v>81380.5</c:v>
                </c:pt>
                <c:pt idx="11">
                  <c:v>81451.5</c:v>
                </c:pt>
                <c:pt idx="12">
                  <c:v>81466.5</c:v>
                </c:pt>
              </c:numCache>
            </c:numRef>
          </c:xVal>
          <c:yVal>
            <c:numRef>
              <c:f>'A (old)'!$J$21:$J$968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AC-41A6-AC1E-72EB7738AA95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(old)'!$F$21:$F$968</c:f>
              <c:numCache>
                <c:formatCode>General</c:formatCode>
                <c:ptCount val="948"/>
                <c:pt idx="0">
                  <c:v>8</c:v>
                </c:pt>
                <c:pt idx="1">
                  <c:v>79032</c:v>
                </c:pt>
                <c:pt idx="2">
                  <c:v>79032.5</c:v>
                </c:pt>
                <c:pt idx="3">
                  <c:v>79033</c:v>
                </c:pt>
                <c:pt idx="4">
                  <c:v>79103.5</c:v>
                </c:pt>
                <c:pt idx="5">
                  <c:v>81321</c:v>
                </c:pt>
                <c:pt idx="6">
                  <c:v>81321.5</c:v>
                </c:pt>
                <c:pt idx="7">
                  <c:v>81344.5</c:v>
                </c:pt>
                <c:pt idx="8">
                  <c:v>81345</c:v>
                </c:pt>
                <c:pt idx="9">
                  <c:v>81377.5</c:v>
                </c:pt>
                <c:pt idx="10">
                  <c:v>81380.5</c:v>
                </c:pt>
                <c:pt idx="11">
                  <c:v>81451.5</c:v>
                </c:pt>
                <c:pt idx="12">
                  <c:v>81466.5</c:v>
                </c:pt>
              </c:numCache>
            </c:numRef>
          </c:xVal>
          <c:yVal>
            <c:numRef>
              <c:f>'A (old)'!$K$21:$K$968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AC-41A6-AC1E-72EB7738AA95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(old)'!$F$21:$F$968</c:f>
              <c:numCache>
                <c:formatCode>General</c:formatCode>
                <c:ptCount val="948"/>
                <c:pt idx="0">
                  <c:v>8</c:v>
                </c:pt>
                <c:pt idx="1">
                  <c:v>79032</c:v>
                </c:pt>
                <c:pt idx="2">
                  <c:v>79032.5</c:v>
                </c:pt>
                <c:pt idx="3">
                  <c:v>79033</c:v>
                </c:pt>
                <c:pt idx="4">
                  <c:v>79103.5</c:v>
                </c:pt>
                <c:pt idx="5">
                  <c:v>81321</c:v>
                </c:pt>
                <c:pt idx="6">
                  <c:v>81321.5</c:v>
                </c:pt>
                <c:pt idx="7">
                  <c:v>81344.5</c:v>
                </c:pt>
                <c:pt idx="8">
                  <c:v>81345</c:v>
                </c:pt>
                <c:pt idx="9">
                  <c:v>81377.5</c:v>
                </c:pt>
                <c:pt idx="10">
                  <c:v>81380.5</c:v>
                </c:pt>
                <c:pt idx="11">
                  <c:v>81451.5</c:v>
                </c:pt>
                <c:pt idx="12">
                  <c:v>81466.5</c:v>
                </c:pt>
              </c:numCache>
            </c:numRef>
          </c:xVal>
          <c:yVal>
            <c:numRef>
              <c:f>'A (old)'!$L$21:$L$968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AC-41A6-AC1E-72EB7738AA95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(old)'!$F$21:$F$968</c:f>
              <c:numCache>
                <c:formatCode>General</c:formatCode>
                <c:ptCount val="948"/>
                <c:pt idx="0">
                  <c:v>8</c:v>
                </c:pt>
                <c:pt idx="1">
                  <c:v>79032</c:v>
                </c:pt>
                <c:pt idx="2">
                  <c:v>79032.5</c:v>
                </c:pt>
                <c:pt idx="3">
                  <c:v>79033</c:v>
                </c:pt>
                <c:pt idx="4">
                  <c:v>79103.5</c:v>
                </c:pt>
                <c:pt idx="5">
                  <c:v>81321</c:v>
                </c:pt>
                <c:pt idx="6">
                  <c:v>81321.5</c:v>
                </c:pt>
                <c:pt idx="7">
                  <c:v>81344.5</c:v>
                </c:pt>
                <c:pt idx="8">
                  <c:v>81345</c:v>
                </c:pt>
                <c:pt idx="9">
                  <c:v>81377.5</c:v>
                </c:pt>
                <c:pt idx="10">
                  <c:v>81380.5</c:v>
                </c:pt>
                <c:pt idx="11">
                  <c:v>81451.5</c:v>
                </c:pt>
                <c:pt idx="12">
                  <c:v>81466.5</c:v>
                </c:pt>
              </c:numCache>
            </c:numRef>
          </c:xVal>
          <c:yVal>
            <c:numRef>
              <c:f>'A (old)'!$M$21:$M$968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AC-41A6-AC1E-72EB7738AA95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(old)'!$F$21:$F$968</c:f>
              <c:numCache>
                <c:formatCode>General</c:formatCode>
                <c:ptCount val="948"/>
                <c:pt idx="0">
                  <c:v>8</c:v>
                </c:pt>
                <c:pt idx="1">
                  <c:v>79032</c:v>
                </c:pt>
                <c:pt idx="2">
                  <c:v>79032.5</c:v>
                </c:pt>
                <c:pt idx="3">
                  <c:v>79033</c:v>
                </c:pt>
                <c:pt idx="4">
                  <c:v>79103.5</c:v>
                </c:pt>
                <c:pt idx="5">
                  <c:v>81321</c:v>
                </c:pt>
                <c:pt idx="6">
                  <c:v>81321.5</c:v>
                </c:pt>
                <c:pt idx="7">
                  <c:v>81344.5</c:v>
                </c:pt>
                <c:pt idx="8">
                  <c:v>81345</c:v>
                </c:pt>
                <c:pt idx="9">
                  <c:v>81377.5</c:v>
                </c:pt>
                <c:pt idx="10">
                  <c:v>81380.5</c:v>
                </c:pt>
                <c:pt idx="11">
                  <c:v>81451.5</c:v>
                </c:pt>
                <c:pt idx="12">
                  <c:v>81466.5</c:v>
                </c:pt>
              </c:numCache>
            </c:numRef>
          </c:xVal>
          <c:yVal>
            <c:numRef>
              <c:f>'A (old)'!$N$21:$N$968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AC-41A6-AC1E-72EB7738AA95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(old)'!$F$21:$F$968</c:f>
              <c:numCache>
                <c:formatCode>General</c:formatCode>
                <c:ptCount val="948"/>
                <c:pt idx="0">
                  <c:v>8</c:v>
                </c:pt>
                <c:pt idx="1">
                  <c:v>79032</c:v>
                </c:pt>
                <c:pt idx="2">
                  <c:v>79032.5</c:v>
                </c:pt>
                <c:pt idx="3">
                  <c:v>79033</c:v>
                </c:pt>
                <c:pt idx="4">
                  <c:v>79103.5</c:v>
                </c:pt>
                <c:pt idx="5">
                  <c:v>81321</c:v>
                </c:pt>
                <c:pt idx="6">
                  <c:v>81321.5</c:v>
                </c:pt>
                <c:pt idx="7">
                  <c:v>81344.5</c:v>
                </c:pt>
                <c:pt idx="8">
                  <c:v>81345</c:v>
                </c:pt>
                <c:pt idx="9">
                  <c:v>81377.5</c:v>
                </c:pt>
                <c:pt idx="10">
                  <c:v>81380.5</c:v>
                </c:pt>
                <c:pt idx="11">
                  <c:v>81451.5</c:v>
                </c:pt>
                <c:pt idx="12">
                  <c:v>81466.5</c:v>
                </c:pt>
              </c:numCache>
            </c:numRef>
          </c:xVal>
          <c:yVal>
            <c:numRef>
              <c:f>'A (old)'!$O$21:$O$968</c:f>
              <c:numCache>
                <c:formatCode>General</c:formatCode>
                <c:ptCount val="948"/>
                <c:pt idx="0">
                  <c:v>-2.694193909816716</c:v>
                </c:pt>
                <c:pt idx="1">
                  <c:v>-7.4791410747117482E-2</c:v>
                </c:pt>
                <c:pt idx="2">
                  <c:v>-7.4774837285263906E-2</c:v>
                </c:pt>
                <c:pt idx="3">
                  <c:v>-7.4758263823409887E-2</c:v>
                </c:pt>
                <c:pt idx="4">
                  <c:v>-7.2421405702023822E-2</c:v>
                </c:pt>
                <c:pt idx="5">
                  <c:v>1.0818976195849928E-3</c:v>
                </c:pt>
                <c:pt idx="6">
                  <c:v>1.098471081439012E-3</c:v>
                </c:pt>
                <c:pt idx="7">
                  <c:v>1.8608503267136811E-3</c:v>
                </c:pt>
                <c:pt idx="8">
                  <c:v>1.8774237885677003E-3</c:v>
                </c:pt>
                <c:pt idx="9">
                  <c:v>2.9546988090647375E-3</c:v>
                </c:pt>
                <c:pt idx="10">
                  <c:v>3.0541395801875204E-3</c:v>
                </c:pt>
                <c:pt idx="11">
                  <c:v>5.4075711634271606E-3</c:v>
                </c:pt>
                <c:pt idx="12">
                  <c:v>5.9047750190415194E-3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AC-41A6-AC1E-72EB7738A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126352"/>
        <c:axId val="1"/>
      </c:scatterChart>
      <c:valAx>
        <c:axId val="558126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126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39920030190085"/>
          <c:y val="0.91975600272188196"/>
          <c:w val="0.70597789169730196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Gem - O-C Diagr.</a:t>
            </a:r>
          </a:p>
        </c:rich>
      </c:tx>
      <c:layout>
        <c:manualLayout>
          <c:xMode val="edge"/>
          <c:yMode val="edge"/>
          <c:x val="0.37318289171850288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39428229304629"/>
          <c:y val="0.14814859468012961"/>
          <c:w val="0.82552569158112532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51901.349399999999</c:v>
                  </c:pt>
                  <c:pt idx="2">
                    <c:v>51901.521699999998</c:v>
                  </c:pt>
                  <c:pt idx="3">
                    <c:v>51901.687400000003</c:v>
                  </c:pt>
                  <c:pt idx="4">
                    <c:v>51925.431900000003</c:v>
                  </c:pt>
                  <c:pt idx="5">
                    <c:v>52672.3632</c:v>
                  </c:pt>
                  <c:pt idx="6">
                    <c:v>52672.534399999997</c:v>
                  </c:pt>
                  <c:pt idx="7">
                    <c:v>52680.275600000001</c:v>
                  </c:pt>
                  <c:pt idx="8">
                    <c:v>52680.447</c:v>
                  </c:pt>
                  <c:pt idx="9">
                    <c:v>52691.388599999998</c:v>
                  </c:pt>
                  <c:pt idx="10">
                    <c:v>52692.399799999999</c:v>
                  </c:pt>
                  <c:pt idx="11">
                    <c:v>52716.309699999998</c:v>
                  </c:pt>
                  <c:pt idx="12">
                    <c:v>52719.341999999997</c:v>
                  </c:pt>
                  <c:pt idx="13">
                    <c:v>52721.361199999999</c:v>
                  </c:pt>
                  <c:pt idx="14">
                    <c:v>53381.395499999999</c:v>
                  </c:pt>
                  <c:pt idx="15">
                    <c:v>53381.563699999999</c:v>
                  </c:pt>
                  <c:pt idx="16">
                    <c:v>53382.5743</c:v>
                  </c:pt>
                  <c:pt idx="17">
                    <c:v>53386.280200000001</c:v>
                  </c:pt>
                  <c:pt idx="18">
                    <c:v>53386.449200000003</c:v>
                  </c:pt>
                  <c:pt idx="19">
                    <c:v>53386.616699999999</c:v>
                  </c:pt>
                  <c:pt idx="20">
                    <c:v>53387.289599999996</c:v>
                  </c:pt>
                  <c:pt idx="21">
                    <c:v>53387.457999999999</c:v>
                  </c:pt>
                  <c:pt idx="22">
                    <c:v>53387.628299999997</c:v>
                  </c:pt>
                  <c:pt idx="23">
                    <c:v>53407.3269</c:v>
                  </c:pt>
                  <c:pt idx="24">
                    <c:v>53408.336900000002</c:v>
                  </c:pt>
                  <c:pt idx="25">
                    <c:v>53408.503299999997</c:v>
                  </c:pt>
                  <c:pt idx="26">
                    <c:v>53409.347800000003</c:v>
                  </c:pt>
                  <c:pt idx="27">
                    <c:v>53409.513400000003</c:v>
                  </c:pt>
                  <c:pt idx="28">
                    <c:v>53410.354299999999</c:v>
                  </c:pt>
                  <c:pt idx="29">
                    <c:v>53410.517800000001</c:v>
                  </c:pt>
                  <c:pt idx="30">
                    <c:v>53446.3874</c:v>
                  </c:pt>
                  <c:pt idx="31">
                    <c:v>54830.444199999998</c:v>
                  </c:pt>
                  <c:pt idx="32">
                    <c:v>54830.614999999998</c:v>
                  </c:pt>
                </c:numCache>
              </c:numRef>
            </c:plus>
            <c:minus>
              <c:numRef>
                <c:f>'A (2)'!$C$21:$C$1969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51901.349399999999</c:v>
                  </c:pt>
                  <c:pt idx="2">
                    <c:v>51901.521699999998</c:v>
                  </c:pt>
                  <c:pt idx="3">
                    <c:v>51901.687400000003</c:v>
                  </c:pt>
                  <c:pt idx="4">
                    <c:v>51925.431900000003</c:v>
                  </c:pt>
                  <c:pt idx="5">
                    <c:v>52672.3632</c:v>
                  </c:pt>
                  <c:pt idx="6">
                    <c:v>52672.534399999997</c:v>
                  </c:pt>
                  <c:pt idx="7">
                    <c:v>52680.275600000001</c:v>
                  </c:pt>
                  <c:pt idx="8">
                    <c:v>52680.447</c:v>
                  </c:pt>
                  <c:pt idx="9">
                    <c:v>52691.388599999998</c:v>
                  </c:pt>
                  <c:pt idx="10">
                    <c:v>52692.399799999999</c:v>
                  </c:pt>
                  <c:pt idx="11">
                    <c:v>52716.309699999998</c:v>
                  </c:pt>
                  <c:pt idx="12">
                    <c:v>52719.341999999997</c:v>
                  </c:pt>
                  <c:pt idx="13">
                    <c:v>52721.361199999999</c:v>
                  </c:pt>
                  <c:pt idx="14">
                    <c:v>53381.395499999999</c:v>
                  </c:pt>
                  <c:pt idx="15">
                    <c:v>53381.563699999999</c:v>
                  </c:pt>
                  <c:pt idx="16">
                    <c:v>53382.5743</c:v>
                  </c:pt>
                  <c:pt idx="17">
                    <c:v>53386.280200000001</c:v>
                  </c:pt>
                  <c:pt idx="18">
                    <c:v>53386.449200000003</c:v>
                  </c:pt>
                  <c:pt idx="19">
                    <c:v>53386.616699999999</c:v>
                  </c:pt>
                  <c:pt idx="20">
                    <c:v>53387.289599999996</c:v>
                  </c:pt>
                  <c:pt idx="21">
                    <c:v>53387.457999999999</c:v>
                  </c:pt>
                  <c:pt idx="22">
                    <c:v>53387.628299999997</c:v>
                  </c:pt>
                  <c:pt idx="23">
                    <c:v>53407.3269</c:v>
                  </c:pt>
                  <c:pt idx="24">
                    <c:v>53408.336900000002</c:v>
                  </c:pt>
                  <c:pt idx="25">
                    <c:v>53408.503299999997</c:v>
                  </c:pt>
                  <c:pt idx="26">
                    <c:v>53409.347800000003</c:v>
                  </c:pt>
                  <c:pt idx="27">
                    <c:v>53409.513400000003</c:v>
                  </c:pt>
                  <c:pt idx="28">
                    <c:v>53410.354299999999</c:v>
                  </c:pt>
                  <c:pt idx="29">
                    <c:v>53410.517800000001</c:v>
                  </c:pt>
                  <c:pt idx="30">
                    <c:v>53446.3874</c:v>
                  </c:pt>
                  <c:pt idx="31">
                    <c:v>54830.444199999998</c:v>
                  </c:pt>
                  <c:pt idx="32">
                    <c:v>54830.614999999998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'A (2)'!$H$21:$H$968</c:f>
              <c:numCache>
                <c:formatCode>General</c:formatCode>
                <c:ptCount val="94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3C-4546-BE35-DD72D8F6DC44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2.2000000000000001E-3</c:v>
                  </c:pt>
                  <c:pt idx="2">
                    <c:v>1.5E-3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8.9999999999999998E-4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2E-3</c:v>
                  </c:pt>
                  <c:pt idx="12">
                    <c:v>2E-3</c:v>
                  </c:pt>
                  <c:pt idx="13">
                    <c:v>4.0000000000000002E-4</c:v>
                  </c:pt>
                  <c:pt idx="14">
                    <c:v>1.0004</c:v>
                  </c:pt>
                  <c:pt idx="15">
                    <c:v>2.0004</c:v>
                  </c:pt>
                  <c:pt idx="16">
                    <c:v>3.0004</c:v>
                  </c:pt>
                  <c:pt idx="17">
                    <c:v>4.0004</c:v>
                  </c:pt>
                  <c:pt idx="18">
                    <c:v>5.0004</c:v>
                  </c:pt>
                  <c:pt idx="19">
                    <c:v>6.0004</c:v>
                  </c:pt>
                  <c:pt idx="20">
                    <c:v>7.0004</c:v>
                  </c:pt>
                  <c:pt idx="21">
                    <c:v>8.0004000000000008</c:v>
                  </c:pt>
                  <c:pt idx="22">
                    <c:v>9.0004000000000008</c:v>
                  </c:pt>
                  <c:pt idx="23">
                    <c:v>10.000400000000001</c:v>
                  </c:pt>
                  <c:pt idx="24">
                    <c:v>11.000400000000001</c:v>
                  </c:pt>
                  <c:pt idx="25">
                    <c:v>12.000400000000001</c:v>
                  </c:pt>
                  <c:pt idx="26">
                    <c:v>13.000400000000001</c:v>
                  </c:pt>
                  <c:pt idx="27">
                    <c:v>14.000400000000001</c:v>
                  </c:pt>
                  <c:pt idx="28">
                    <c:v>15.000400000000001</c:v>
                  </c:pt>
                  <c:pt idx="29">
                    <c:v>16.000399999999999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plus>
            <c:minus>
              <c:numRef>
                <c:f>'A (2)'!$D$21:$D$87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2.2000000000000001E-3</c:v>
                  </c:pt>
                  <c:pt idx="2">
                    <c:v>1.5E-3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8.9999999999999998E-4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2E-3</c:v>
                  </c:pt>
                  <c:pt idx="12">
                    <c:v>2E-3</c:v>
                  </c:pt>
                  <c:pt idx="13">
                    <c:v>4.0000000000000002E-4</c:v>
                  </c:pt>
                  <c:pt idx="14">
                    <c:v>1.0004</c:v>
                  </c:pt>
                  <c:pt idx="15">
                    <c:v>2.0004</c:v>
                  </c:pt>
                  <c:pt idx="16">
                    <c:v>3.0004</c:v>
                  </c:pt>
                  <c:pt idx="17">
                    <c:v>4.0004</c:v>
                  </c:pt>
                  <c:pt idx="18">
                    <c:v>5.0004</c:v>
                  </c:pt>
                  <c:pt idx="19">
                    <c:v>6.0004</c:v>
                  </c:pt>
                  <c:pt idx="20">
                    <c:v>7.0004</c:v>
                  </c:pt>
                  <c:pt idx="21">
                    <c:v>8.0004000000000008</c:v>
                  </c:pt>
                  <c:pt idx="22">
                    <c:v>9.0004000000000008</c:v>
                  </c:pt>
                  <c:pt idx="23">
                    <c:v>10.000400000000001</c:v>
                  </c:pt>
                  <c:pt idx="24">
                    <c:v>11.000400000000001</c:v>
                  </c:pt>
                  <c:pt idx="25">
                    <c:v>12.000400000000001</c:v>
                  </c:pt>
                  <c:pt idx="26">
                    <c:v>13.000400000000001</c:v>
                  </c:pt>
                  <c:pt idx="27">
                    <c:v>14.000400000000001</c:v>
                  </c:pt>
                  <c:pt idx="28">
                    <c:v>15.000400000000001</c:v>
                  </c:pt>
                  <c:pt idx="29">
                    <c:v>16.000399999999999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'A (2)'!$I$21:$I$968</c:f>
              <c:numCache>
                <c:formatCode>General</c:formatCode>
                <c:ptCount val="948"/>
                <c:pt idx="1">
                  <c:v>2.6201999999975669</c:v>
                </c:pt>
                <c:pt idx="2">
                  <c:v>2.624100000000908</c:v>
                </c:pt>
                <c:pt idx="3">
                  <c:v>2.6214000000036322</c:v>
                </c:pt>
                <c:pt idx="4">
                  <c:v>2.6215000000011059</c:v>
                </c:pt>
                <c:pt idx="5">
                  <c:v>2.6988000000055763</c:v>
                </c:pt>
                <c:pt idx="6">
                  <c:v>2.70159999999305</c:v>
                </c:pt>
                <c:pt idx="7">
                  <c:v>2.6964000000007218</c:v>
                </c:pt>
                <c:pt idx="8">
                  <c:v>2.699399999997695</c:v>
                </c:pt>
                <c:pt idx="9">
                  <c:v>2.694999999999709</c:v>
                </c:pt>
                <c:pt idx="10">
                  <c:v>2.6958000000013271</c:v>
                </c:pt>
                <c:pt idx="11">
                  <c:v>2.6928999999945518</c:v>
                </c:pt>
                <c:pt idx="12">
                  <c:v>2.6939999999958673</c:v>
                </c:pt>
                <c:pt idx="13">
                  <c:v>2.6923999999999069</c:v>
                </c:pt>
                <c:pt idx="14">
                  <c:v>2.7670999999972992</c:v>
                </c:pt>
                <c:pt idx="15">
                  <c:v>2.7669000000023516</c:v>
                </c:pt>
                <c:pt idx="16">
                  <c:v>2.7671000000045751</c:v>
                </c:pt>
                <c:pt idx="17">
                  <c:v>2.7681999999986147</c:v>
                </c:pt>
                <c:pt idx="18">
                  <c:v>2.7688000000052853</c:v>
                </c:pt>
                <c:pt idx="19">
                  <c:v>2.7678999999989173</c:v>
                </c:pt>
                <c:pt idx="20">
                  <c:v>2.767199999994773</c:v>
                </c:pt>
                <c:pt idx="21">
                  <c:v>2.7672000000020489</c:v>
                </c:pt>
                <c:pt idx="22">
                  <c:v>2.7690999999977066</c:v>
                </c:pt>
                <c:pt idx="23">
                  <c:v>2.7649000000019441</c:v>
                </c:pt>
                <c:pt idx="24">
                  <c:v>2.764500000004773</c:v>
                </c:pt>
                <c:pt idx="25">
                  <c:v>2.7624999999970896</c:v>
                </c:pt>
                <c:pt idx="26">
                  <c:v>2.7649999999994179</c:v>
                </c:pt>
                <c:pt idx="27">
                  <c:v>2.7622000000046683</c:v>
                </c:pt>
                <c:pt idx="28">
                  <c:v>2.7610999999960768</c:v>
                </c:pt>
                <c:pt idx="29">
                  <c:v>2.7562000000034459</c:v>
                </c:pt>
                <c:pt idx="30">
                  <c:v>2.756600000000617</c:v>
                </c:pt>
                <c:pt idx="31">
                  <c:v>2.7338000000017928</c:v>
                </c:pt>
                <c:pt idx="32">
                  <c:v>2.7361999999993714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3C-4546-BE35-DD72D8F6DC44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 (2)'!$D$21:$D$21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'A (2)'!$J$21:$J$968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3C-4546-BE35-DD72D8F6DC44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'A (2)'!$K$21:$K$968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3C-4546-BE35-DD72D8F6DC44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'A (2)'!$L$21:$L$968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3C-4546-BE35-DD72D8F6DC44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'A (2)'!$M$21:$M$968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3C-4546-BE35-DD72D8F6DC44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'A (2)'!$N$21:$N$968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3C-4546-BE35-DD72D8F6DC44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'A (2)'!$O$21:$O$968</c:f>
              <c:numCache>
                <c:formatCode>General</c:formatCode>
                <c:ptCount val="948"/>
                <c:pt idx="0">
                  <c:v>2.1372222854385559E-2</c:v>
                </c:pt>
                <c:pt idx="1">
                  <c:v>2.6083001920839957</c:v>
                </c:pt>
                <c:pt idx="2">
                  <c:v>2.6083165600732725</c:v>
                </c:pt>
                <c:pt idx="3">
                  <c:v>2.6083329280625493</c:v>
                </c:pt>
                <c:pt idx="4">
                  <c:v>2.6106408145505871</c:v>
                </c:pt>
                <c:pt idx="5">
                  <c:v>2.6832328469934734</c:v>
                </c:pt>
                <c:pt idx="6">
                  <c:v>2.6832492149827503</c:v>
                </c:pt>
                <c:pt idx="7">
                  <c:v>2.684002142489486</c:v>
                </c:pt>
                <c:pt idx="8">
                  <c:v>2.6840185104787628</c:v>
                </c:pt>
                <c:pt idx="9">
                  <c:v>2.685082429781759</c:v>
                </c:pt>
                <c:pt idx="10">
                  <c:v>2.6851806377174201</c:v>
                </c:pt>
                <c:pt idx="11">
                  <c:v>2.6875048921947347</c:v>
                </c:pt>
                <c:pt idx="12">
                  <c:v>2.6877995160017178</c:v>
                </c:pt>
                <c:pt idx="13">
                  <c:v>2.6879959318730404</c:v>
                </c:pt>
                <c:pt idx="14">
                  <c:v>2.7521420818490658</c:v>
                </c:pt>
                <c:pt idx="15">
                  <c:v>2.7521584498383427</c:v>
                </c:pt>
                <c:pt idx="16">
                  <c:v>2.7522566577740037</c:v>
                </c:pt>
                <c:pt idx="17">
                  <c:v>2.7526167535380948</c:v>
                </c:pt>
                <c:pt idx="18">
                  <c:v>2.7526331215273716</c:v>
                </c:pt>
                <c:pt idx="19">
                  <c:v>2.7526494895166485</c:v>
                </c:pt>
                <c:pt idx="20">
                  <c:v>2.7527149614737558</c:v>
                </c:pt>
                <c:pt idx="21">
                  <c:v>2.7527313294630327</c:v>
                </c:pt>
                <c:pt idx="22">
                  <c:v>2.7527476974523095</c:v>
                </c:pt>
                <c:pt idx="23">
                  <c:v>2.7546627521977025</c:v>
                </c:pt>
                <c:pt idx="24">
                  <c:v>2.7547609601333636</c:v>
                </c:pt>
                <c:pt idx="25">
                  <c:v>2.7547773281226404</c:v>
                </c:pt>
                <c:pt idx="26">
                  <c:v>2.7548591680690251</c:v>
                </c:pt>
                <c:pt idx="27">
                  <c:v>2.7548755360583019</c:v>
                </c:pt>
                <c:pt idx="28">
                  <c:v>2.7549573760046862</c:v>
                </c:pt>
                <c:pt idx="29">
                  <c:v>2.754973743993963</c:v>
                </c:pt>
                <c:pt idx="30">
                  <c:v>2.7584601257099348</c:v>
                </c:pt>
                <c:pt idx="31">
                  <c:v>2.89298862957647</c:v>
                </c:pt>
                <c:pt idx="32">
                  <c:v>2.8930049975657468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3C-4546-BE35-DD72D8F6D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591240"/>
        <c:axId val="1"/>
      </c:scatterChart>
      <c:valAx>
        <c:axId val="559591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34767362480338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591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47512921950992"/>
          <c:y val="0.91975600272188196"/>
          <c:w val="0.72374848943558956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Gem - O-C Diagr.</a:t>
            </a:r>
          </a:p>
        </c:rich>
      </c:tx>
      <c:layout>
        <c:manualLayout>
          <c:xMode val="edge"/>
          <c:yMode val="edge"/>
          <c:x val="0.37318289171850288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814859468012961"/>
          <c:w val="0.79967752902672617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51901.349399999999</c:v>
                  </c:pt>
                  <c:pt idx="2">
                    <c:v>51901.521699999998</c:v>
                  </c:pt>
                  <c:pt idx="3">
                    <c:v>51901.687400000003</c:v>
                  </c:pt>
                  <c:pt idx="4">
                    <c:v>51925.431900000003</c:v>
                  </c:pt>
                  <c:pt idx="5">
                    <c:v>52672.3632</c:v>
                  </c:pt>
                  <c:pt idx="6">
                    <c:v>52672.534399999997</c:v>
                  </c:pt>
                  <c:pt idx="7">
                    <c:v>52680.275600000001</c:v>
                  </c:pt>
                  <c:pt idx="8">
                    <c:v>52680.447</c:v>
                  </c:pt>
                  <c:pt idx="9">
                    <c:v>52691.388599999998</c:v>
                  </c:pt>
                  <c:pt idx="10">
                    <c:v>52692.399799999999</c:v>
                  </c:pt>
                  <c:pt idx="11">
                    <c:v>52716.309699999998</c:v>
                  </c:pt>
                  <c:pt idx="12">
                    <c:v>52719.341999999997</c:v>
                  </c:pt>
                  <c:pt idx="13">
                    <c:v>52721.361199999999</c:v>
                  </c:pt>
                  <c:pt idx="14">
                    <c:v>53381.395499999999</c:v>
                  </c:pt>
                  <c:pt idx="15">
                    <c:v>53381.563699999999</c:v>
                  </c:pt>
                  <c:pt idx="16">
                    <c:v>53382.5743</c:v>
                  </c:pt>
                  <c:pt idx="17">
                    <c:v>53386.280200000001</c:v>
                  </c:pt>
                  <c:pt idx="18">
                    <c:v>53386.449200000003</c:v>
                  </c:pt>
                  <c:pt idx="19">
                    <c:v>53386.616699999999</c:v>
                  </c:pt>
                  <c:pt idx="20">
                    <c:v>53387.289599999996</c:v>
                  </c:pt>
                  <c:pt idx="21">
                    <c:v>53387.457999999999</c:v>
                  </c:pt>
                  <c:pt idx="22">
                    <c:v>53387.628299999997</c:v>
                  </c:pt>
                  <c:pt idx="23">
                    <c:v>53407.3269</c:v>
                  </c:pt>
                  <c:pt idx="24">
                    <c:v>53408.336900000002</c:v>
                  </c:pt>
                  <c:pt idx="25">
                    <c:v>53408.503299999997</c:v>
                  </c:pt>
                  <c:pt idx="26">
                    <c:v>53409.347800000003</c:v>
                  </c:pt>
                  <c:pt idx="27">
                    <c:v>53409.513400000003</c:v>
                  </c:pt>
                  <c:pt idx="28">
                    <c:v>53410.354299999999</c:v>
                  </c:pt>
                  <c:pt idx="29">
                    <c:v>53410.517800000001</c:v>
                  </c:pt>
                  <c:pt idx="30">
                    <c:v>53446.3874</c:v>
                  </c:pt>
                  <c:pt idx="31">
                    <c:v>54830.444199999998</c:v>
                  </c:pt>
                  <c:pt idx="32">
                    <c:v>54830.614999999998</c:v>
                  </c:pt>
                </c:numCache>
              </c:numRef>
            </c:plus>
            <c:minus>
              <c:numRef>
                <c:f>B!$C$21:$C$1969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51901.349399999999</c:v>
                  </c:pt>
                  <c:pt idx="2">
                    <c:v>51901.521699999998</c:v>
                  </c:pt>
                  <c:pt idx="3">
                    <c:v>51901.687400000003</c:v>
                  </c:pt>
                  <c:pt idx="4">
                    <c:v>51925.431900000003</c:v>
                  </c:pt>
                  <c:pt idx="5">
                    <c:v>52672.3632</c:v>
                  </c:pt>
                  <c:pt idx="6">
                    <c:v>52672.534399999997</c:v>
                  </c:pt>
                  <c:pt idx="7">
                    <c:v>52680.275600000001</c:v>
                  </c:pt>
                  <c:pt idx="8">
                    <c:v>52680.447</c:v>
                  </c:pt>
                  <c:pt idx="9">
                    <c:v>52691.388599999998</c:v>
                  </c:pt>
                  <c:pt idx="10">
                    <c:v>52692.399799999999</c:v>
                  </c:pt>
                  <c:pt idx="11">
                    <c:v>52716.309699999998</c:v>
                  </c:pt>
                  <c:pt idx="12">
                    <c:v>52719.341999999997</c:v>
                  </c:pt>
                  <c:pt idx="13">
                    <c:v>52721.361199999999</c:v>
                  </c:pt>
                  <c:pt idx="14">
                    <c:v>53381.395499999999</c:v>
                  </c:pt>
                  <c:pt idx="15">
                    <c:v>53381.563699999999</c:v>
                  </c:pt>
                  <c:pt idx="16">
                    <c:v>53382.5743</c:v>
                  </c:pt>
                  <c:pt idx="17">
                    <c:v>53386.280200000001</c:v>
                  </c:pt>
                  <c:pt idx="18">
                    <c:v>53386.449200000003</c:v>
                  </c:pt>
                  <c:pt idx="19">
                    <c:v>53386.616699999999</c:v>
                  </c:pt>
                  <c:pt idx="20">
                    <c:v>53387.289599999996</c:v>
                  </c:pt>
                  <c:pt idx="21">
                    <c:v>53387.457999999999</c:v>
                  </c:pt>
                  <c:pt idx="22">
                    <c:v>53387.628299999997</c:v>
                  </c:pt>
                  <c:pt idx="23">
                    <c:v>53407.3269</c:v>
                  </c:pt>
                  <c:pt idx="24">
                    <c:v>53408.336900000002</c:v>
                  </c:pt>
                  <c:pt idx="25">
                    <c:v>53408.503299999997</c:v>
                  </c:pt>
                  <c:pt idx="26">
                    <c:v>53409.347800000003</c:v>
                  </c:pt>
                  <c:pt idx="27">
                    <c:v>53409.513400000003</c:v>
                  </c:pt>
                  <c:pt idx="28">
                    <c:v>53410.354299999999</c:v>
                  </c:pt>
                  <c:pt idx="29">
                    <c:v>53410.517800000001</c:v>
                  </c:pt>
                  <c:pt idx="30">
                    <c:v>53446.3874</c:v>
                  </c:pt>
                  <c:pt idx="31">
                    <c:v>54830.444199999998</c:v>
                  </c:pt>
                  <c:pt idx="32">
                    <c:v>54830.614999999998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B!$H$21:$H$968</c:f>
              <c:numCache>
                <c:formatCode>General</c:formatCode>
                <c:ptCount val="94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C5-49CC-8E33-3E24371B9D3D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2.2000000000000001E-3</c:v>
                  </c:pt>
                  <c:pt idx="2">
                    <c:v>1.5E-3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8.9999999999999998E-4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2E-3</c:v>
                  </c:pt>
                  <c:pt idx="12">
                    <c:v>2E-3</c:v>
                  </c:pt>
                  <c:pt idx="13">
                    <c:v>4.0000000000000002E-4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2.0000000000000001E-4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1.5E-3</c:v>
                  </c:pt>
                  <c:pt idx="20">
                    <c:v>1.9E-3</c:v>
                  </c:pt>
                  <c:pt idx="21">
                    <c:v>6.9999999999999999E-4</c:v>
                  </c:pt>
                  <c:pt idx="22">
                    <c:v>3.0000000000000001E-3</c:v>
                  </c:pt>
                  <c:pt idx="23">
                    <c:v>4.0000000000000002E-4</c:v>
                  </c:pt>
                  <c:pt idx="24">
                    <c:v>6.9999999999999999E-4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1.6999999999999999E-3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plus>
            <c:minus>
              <c:numRef>
                <c:f>B!$D$21:$D$87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2.2000000000000001E-3</c:v>
                  </c:pt>
                  <c:pt idx="2">
                    <c:v>1.5E-3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8.9999999999999998E-4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2E-3</c:v>
                  </c:pt>
                  <c:pt idx="12">
                    <c:v>2E-3</c:v>
                  </c:pt>
                  <c:pt idx="13">
                    <c:v>4.0000000000000002E-4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2.0000000000000001E-4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1.5E-3</c:v>
                  </c:pt>
                  <c:pt idx="20">
                    <c:v>1.9E-3</c:v>
                  </c:pt>
                  <c:pt idx="21">
                    <c:v>6.9999999999999999E-4</c:v>
                  </c:pt>
                  <c:pt idx="22">
                    <c:v>3.0000000000000001E-3</c:v>
                  </c:pt>
                  <c:pt idx="23">
                    <c:v>4.0000000000000002E-4</c:v>
                  </c:pt>
                  <c:pt idx="24">
                    <c:v>6.9999999999999999E-4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1.6999999999999999E-3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B!$I$21:$I$968</c:f>
              <c:numCache>
                <c:formatCode>General</c:formatCode>
                <c:ptCount val="948"/>
                <c:pt idx="1">
                  <c:v>7.9750092845642939E-4</c:v>
                </c:pt>
                <c:pt idx="2">
                  <c:v>4.6809274645056576E-3</c:v>
                </c:pt>
                <c:pt idx="3">
                  <c:v>1.9643540072138421E-3</c:v>
                </c:pt>
                <c:pt idx="4">
                  <c:v>-2.725041049416177E-4</c:v>
                </c:pt>
                <c:pt idx="5">
                  <c:v>3.5241925652371719E-3</c:v>
                </c:pt>
                <c:pt idx="6">
                  <c:v>6.307619099970907E-3</c:v>
                </c:pt>
                <c:pt idx="7">
                  <c:v>3.4523985959822312E-4</c:v>
                </c:pt>
                <c:pt idx="8">
                  <c:v>3.3286663965554908E-3</c:v>
                </c:pt>
                <c:pt idx="9">
                  <c:v>-2.148608626157511E-3</c:v>
                </c:pt>
                <c:pt idx="10">
                  <c:v>-1.448049399186857E-3</c:v>
                </c:pt>
                <c:pt idx="11">
                  <c:v>-6.7014809756074101E-3</c:v>
                </c:pt>
                <c:pt idx="12">
                  <c:v>-5.8998032982344739E-3</c:v>
                </c:pt>
                <c:pt idx="13">
                  <c:v>-7.6986848362139426E-3</c:v>
                </c:pt>
                <c:pt idx="14">
                  <c:v>2.0499181555351242E-3</c:v>
                </c:pt>
                <c:pt idx="15">
                  <c:v>1.8333446932956576E-3</c:v>
                </c:pt>
                <c:pt idx="16">
                  <c:v>1.9339039281476289E-3</c:v>
                </c:pt>
                <c:pt idx="17">
                  <c:v>2.6692877654568292E-3</c:v>
                </c:pt>
                <c:pt idx="18">
                  <c:v>3.2527143048355356E-3</c:v>
                </c:pt>
                <c:pt idx="19">
                  <c:v>2.3361408384516835E-3</c:v>
                </c:pt>
                <c:pt idx="20">
                  <c:v>1.5698469942435622E-3</c:v>
                </c:pt>
                <c:pt idx="21">
                  <c:v>1.5532735342276283E-3</c:v>
                </c:pt>
                <c:pt idx="22">
                  <c:v>3.4367000698694028E-3</c:v>
                </c:pt>
                <c:pt idx="23">
                  <c:v>-2.7023949660360813E-3</c:v>
                </c:pt>
                <c:pt idx="24">
                  <c:v>-3.201835737854708E-3</c:v>
                </c:pt>
                <c:pt idx="25">
                  <c:v>-5.2184092055540532E-3</c:v>
                </c:pt>
                <c:pt idx="26">
                  <c:v>-2.8012765033054166E-3</c:v>
                </c:pt>
                <c:pt idx="27">
                  <c:v>-5.6178499653469771E-3</c:v>
                </c:pt>
                <c:pt idx="28">
                  <c:v>-6.8007172740180977E-3</c:v>
                </c:pt>
                <c:pt idx="29">
                  <c:v>-1.1717290733940899E-2</c:v>
                </c:pt>
                <c:pt idx="30">
                  <c:v>-1.4847438120341394E-2</c:v>
                </c:pt>
                <c:pt idx="31">
                  <c:v>-5.4481476327055134E-3</c:v>
                </c:pt>
                <c:pt idx="32">
                  <c:v>-3.0647210878669284E-3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C5-49CC-8E33-3E24371B9D3D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B!$D$21:$D$21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B!$J$21:$J$968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C5-49CC-8E33-3E24371B9D3D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B!$K$21:$K$968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C5-49CC-8E33-3E24371B9D3D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B!$L$21:$L$968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C5-49CC-8E33-3E24371B9D3D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B!$M$21:$M$968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C5-49CC-8E33-3E24371B9D3D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B!$N$21:$N$968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C5-49CC-8E33-3E24371B9D3D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B!$O$21:$O$968</c:f>
              <c:numCache>
                <c:formatCode>General</c:formatCode>
                <c:ptCount val="948"/>
                <c:pt idx="0">
                  <c:v>1.0585968899512264E-3</c:v>
                </c:pt>
                <c:pt idx="1">
                  <c:v>-1.3016506263999088E-3</c:v>
                </c:pt>
                <c:pt idx="2">
                  <c:v>-1.301665560138497E-3</c:v>
                </c:pt>
                <c:pt idx="3">
                  <c:v>-1.3016804938770848E-3</c:v>
                </c:pt>
                <c:pt idx="4">
                  <c:v>-1.3037861510179886E-3</c:v>
                </c:pt>
                <c:pt idx="5">
                  <c:v>-1.3700172816556255E-3</c:v>
                </c:pt>
                <c:pt idx="6">
                  <c:v>-1.3700322153942137E-3</c:v>
                </c:pt>
                <c:pt idx="7">
                  <c:v>-1.37071916736926E-3</c:v>
                </c:pt>
                <c:pt idx="8">
                  <c:v>-1.3707341011078482E-3</c:v>
                </c:pt>
                <c:pt idx="9">
                  <c:v>-1.3717047941160662E-3</c:v>
                </c:pt>
                <c:pt idx="10">
                  <c:v>-1.371794396547594E-3</c:v>
                </c:pt>
                <c:pt idx="11">
                  <c:v>-1.3739149874270851E-3</c:v>
                </c:pt>
                <c:pt idx="12">
                  <c:v>-1.3741837947216686E-3</c:v>
                </c:pt>
                <c:pt idx="13">
                  <c:v>-1.3743629995847243E-3</c:v>
                </c:pt>
                <c:pt idx="14">
                  <c:v>-1.4328883211109703E-3</c:v>
                </c:pt>
                <c:pt idx="15">
                  <c:v>-1.432903254849558E-3</c:v>
                </c:pt>
                <c:pt idx="16">
                  <c:v>-1.4329928572810859E-3</c:v>
                </c:pt>
                <c:pt idx="17">
                  <c:v>-1.4333213995300213E-3</c:v>
                </c:pt>
                <c:pt idx="18">
                  <c:v>-1.433336333268609E-3</c:v>
                </c:pt>
                <c:pt idx="19">
                  <c:v>-1.4333512670071972E-3</c:v>
                </c:pt>
                <c:pt idx="20">
                  <c:v>-1.4334110019615491E-3</c:v>
                </c:pt>
                <c:pt idx="21">
                  <c:v>-1.4334259357001368E-3</c:v>
                </c:pt>
                <c:pt idx="22">
                  <c:v>-1.433440869438725E-3</c:v>
                </c:pt>
                <c:pt idx="23">
                  <c:v>-1.4351881168535171E-3</c:v>
                </c:pt>
                <c:pt idx="24">
                  <c:v>-1.4352777192850449E-3</c:v>
                </c:pt>
                <c:pt idx="25">
                  <c:v>-1.4352926530236331E-3</c:v>
                </c:pt>
                <c:pt idx="26">
                  <c:v>-1.4353673217165728E-3</c:v>
                </c:pt>
                <c:pt idx="27">
                  <c:v>-1.4353822554551605E-3</c:v>
                </c:pt>
                <c:pt idx="28">
                  <c:v>-1.4354569241481006E-3</c:v>
                </c:pt>
                <c:pt idx="29">
                  <c:v>-1.4354718578866883E-3</c:v>
                </c:pt>
                <c:pt idx="30">
                  <c:v>-1.4386527442059257E-3</c:v>
                </c:pt>
                <c:pt idx="31">
                  <c:v>-1.5613782079218449E-3</c:v>
                </c:pt>
                <c:pt idx="32">
                  <c:v>-1.5613931416604331E-3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C5-49CC-8E33-3E24371B9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125992"/>
        <c:axId val="1"/>
      </c:scatterChart>
      <c:valAx>
        <c:axId val="558125992"/>
        <c:scaling>
          <c:orientation val="minMax"/>
          <c:min val="7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125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8739920030190085"/>
          <c:y val="0.91975600272188196"/>
          <c:w val="0.91114768973749038"/>
          <c:h val="0.9814847218171802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Gem - O-C Diagr.</a:t>
            </a:r>
          </a:p>
        </c:rich>
      </c:tx>
      <c:layout>
        <c:manualLayout>
          <c:xMode val="edge"/>
          <c:yMode val="edge"/>
          <c:x val="0.372580645161290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"/>
          <c:y val="0.14769252958613219"/>
          <c:w val="0.8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51901.349399999999</c:v>
                  </c:pt>
                  <c:pt idx="2">
                    <c:v>51901.521699999998</c:v>
                  </c:pt>
                  <c:pt idx="3">
                    <c:v>51901.687400000003</c:v>
                  </c:pt>
                  <c:pt idx="4">
                    <c:v>51925.431900000003</c:v>
                  </c:pt>
                  <c:pt idx="5">
                    <c:v>52672.3632</c:v>
                  </c:pt>
                  <c:pt idx="6">
                    <c:v>52672.534399999997</c:v>
                  </c:pt>
                  <c:pt idx="7">
                    <c:v>52680.275600000001</c:v>
                  </c:pt>
                  <c:pt idx="8">
                    <c:v>52680.447</c:v>
                  </c:pt>
                  <c:pt idx="9">
                    <c:v>52691.388599999998</c:v>
                  </c:pt>
                  <c:pt idx="10">
                    <c:v>52692.399799999999</c:v>
                  </c:pt>
                  <c:pt idx="11">
                    <c:v>52716.309699999998</c:v>
                  </c:pt>
                  <c:pt idx="12">
                    <c:v>52719.341999999997</c:v>
                  </c:pt>
                  <c:pt idx="13">
                    <c:v>52721.361199999999</c:v>
                  </c:pt>
                  <c:pt idx="14">
                    <c:v>53381.395499999999</c:v>
                  </c:pt>
                  <c:pt idx="15">
                    <c:v>53381.563699999999</c:v>
                  </c:pt>
                  <c:pt idx="16">
                    <c:v>53382.5743</c:v>
                  </c:pt>
                  <c:pt idx="17">
                    <c:v>53386.280200000001</c:v>
                  </c:pt>
                  <c:pt idx="18">
                    <c:v>53386.449200000003</c:v>
                  </c:pt>
                  <c:pt idx="19">
                    <c:v>53386.616699999999</c:v>
                  </c:pt>
                  <c:pt idx="20">
                    <c:v>53387.289599999996</c:v>
                  </c:pt>
                  <c:pt idx="21">
                    <c:v>53387.457999999999</c:v>
                  </c:pt>
                  <c:pt idx="22">
                    <c:v>53387.628299999997</c:v>
                  </c:pt>
                  <c:pt idx="23">
                    <c:v>53407.3269</c:v>
                  </c:pt>
                  <c:pt idx="24">
                    <c:v>53408.336900000002</c:v>
                  </c:pt>
                  <c:pt idx="25">
                    <c:v>53408.503299999997</c:v>
                  </c:pt>
                  <c:pt idx="26">
                    <c:v>53409.347800000003</c:v>
                  </c:pt>
                  <c:pt idx="27">
                    <c:v>53409.513400000003</c:v>
                  </c:pt>
                  <c:pt idx="28">
                    <c:v>53410.354299999999</c:v>
                  </c:pt>
                  <c:pt idx="29">
                    <c:v>53410.517800000001</c:v>
                  </c:pt>
                  <c:pt idx="30">
                    <c:v>53446.3874</c:v>
                  </c:pt>
                  <c:pt idx="31">
                    <c:v>54830.444199999998</c:v>
                  </c:pt>
                  <c:pt idx="32">
                    <c:v>54830.614999999998</c:v>
                  </c:pt>
                </c:numCache>
              </c:numRef>
            </c:plus>
            <c:minus>
              <c:numRef>
                <c:f>B!$C$21:$C$1969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51901.349399999999</c:v>
                  </c:pt>
                  <c:pt idx="2">
                    <c:v>51901.521699999998</c:v>
                  </c:pt>
                  <c:pt idx="3">
                    <c:v>51901.687400000003</c:v>
                  </c:pt>
                  <c:pt idx="4">
                    <c:v>51925.431900000003</c:v>
                  </c:pt>
                  <c:pt idx="5">
                    <c:v>52672.3632</c:v>
                  </c:pt>
                  <c:pt idx="6">
                    <c:v>52672.534399999997</c:v>
                  </c:pt>
                  <c:pt idx="7">
                    <c:v>52680.275600000001</c:v>
                  </c:pt>
                  <c:pt idx="8">
                    <c:v>52680.447</c:v>
                  </c:pt>
                  <c:pt idx="9">
                    <c:v>52691.388599999998</c:v>
                  </c:pt>
                  <c:pt idx="10">
                    <c:v>52692.399799999999</c:v>
                  </c:pt>
                  <c:pt idx="11">
                    <c:v>52716.309699999998</c:v>
                  </c:pt>
                  <c:pt idx="12">
                    <c:v>52719.341999999997</c:v>
                  </c:pt>
                  <c:pt idx="13">
                    <c:v>52721.361199999999</c:v>
                  </c:pt>
                  <c:pt idx="14">
                    <c:v>53381.395499999999</c:v>
                  </c:pt>
                  <c:pt idx="15">
                    <c:v>53381.563699999999</c:v>
                  </c:pt>
                  <c:pt idx="16">
                    <c:v>53382.5743</c:v>
                  </c:pt>
                  <c:pt idx="17">
                    <c:v>53386.280200000001</c:v>
                  </c:pt>
                  <c:pt idx="18">
                    <c:v>53386.449200000003</c:v>
                  </c:pt>
                  <c:pt idx="19">
                    <c:v>53386.616699999999</c:v>
                  </c:pt>
                  <c:pt idx="20">
                    <c:v>53387.289599999996</c:v>
                  </c:pt>
                  <c:pt idx="21">
                    <c:v>53387.457999999999</c:v>
                  </c:pt>
                  <c:pt idx="22">
                    <c:v>53387.628299999997</c:v>
                  </c:pt>
                  <c:pt idx="23">
                    <c:v>53407.3269</c:v>
                  </c:pt>
                  <c:pt idx="24">
                    <c:v>53408.336900000002</c:v>
                  </c:pt>
                  <c:pt idx="25">
                    <c:v>53408.503299999997</c:v>
                  </c:pt>
                  <c:pt idx="26">
                    <c:v>53409.347800000003</c:v>
                  </c:pt>
                  <c:pt idx="27">
                    <c:v>53409.513400000003</c:v>
                  </c:pt>
                  <c:pt idx="28">
                    <c:v>53410.354299999999</c:v>
                  </c:pt>
                  <c:pt idx="29">
                    <c:v>53410.517800000001</c:v>
                  </c:pt>
                  <c:pt idx="30">
                    <c:v>53446.3874</c:v>
                  </c:pt>
                  <c:pt idx="31">
                    <c:v>54830.444199999998</c:v>
                  </c:pt>
                  <c:pt idx="32">
                    <c:v>54830.614999999998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B!$H$21:$H$968</c:f>
              <c:numCache>
                <c:formatCode>General</c:formatCode>
                <c:ptCount val="94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B6-42D1-8F03-F15187DCA8AE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2.2000000000000001E-3</c:v>
                  </c:pt>
                  <c:pt idx="2">
                    <c:v>1.5E-3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8.9999999999999998E-4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2E-3</c:v>
                  </c:pt>
                  <c:pt idx="12">
                    <c:v>2E-3</c:v>
                  </c:pt>
                  <c:pt idx="13">
                    <c:v>4.0000000000000002E-4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2.0000000000000001E-4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1.5E-3</c:v>
                  </c:pt>
                  <c:pt idx="20">
                    <c:v>1.9E-3</c:v>
                  </c:pt>
                  <c:pt idx="21">
                    <c:v>6.9999999999999999E-4</c:v>
                  </c:pt>
                  <c:pt idx="22">
                    <c:v>3.0000000000000001E-3</c:v>
                  </c:pt>
                  <c:pt idx="23">
                    <c:v>4.0000000000000002E-4</c:v>
                  </c:pt>
                  <c:pt idx="24">
                    <c:v>6.9999999999999999E-4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1.6999999999999999E-3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plus>
            <c:minus>
              <c:numRef>
                <c:f>B!$D$21:$D$87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2.2000000000000001E-3</c:v>
                  </c:pt>
                  <c:pt idx="2">
                    <c:v>1.5E-3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8.9999999999999998E-4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2E-3</c:v>
                  </c:pt>
                  <c:pt idx="12">
                    <c:v>2E-3</c:v>
                  </c:pt>
                  <c:pt idx="13">
                    <c:v>4.0000000000000002E-4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2.0000000000000001E-4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1.5E-3</c:v>
                  </c:pt>
                  <c:pt idx="20">
                    <c:v>1.9E-3</c:v>
                  </c:pt>
                  <c:pt idx="21">
                    <c:v>6.9999999999999999E-4</c:v>
                  </c:pt>
                  <c:pt idx="22">
                    <c:v>3.0000000000000001E-3</c:v>
                  </c:pt>
                  <c:pt idx="23">
                    <c:v>4.0000000000000002E-4</c:v>
                  </c:pt>
                  <c:pt idx="24">
                    <c:v>6.9999999999999999E-4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1.6999999999999999E-3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B!$I$21:$I$968</c:f>
              <c:numCache>
                <c:formatCode>General</c:formatCode>
                <c:ptCount val="948"/>
                <c:pt idx="1">
                  <c:v>7.9750092845642939E-4</c:v>
                </c:pt>
                <c:pt idx="2">
                  <c:v>4.6809274645056576E-3</c:v>
                </c:pt>
                <c:pt idx="3">
                  <c:v>1.9643540072138421E-3</c:v>
                </c:pt>
                <c:pt idx="4">
                  <c:v>-2.725041049416177E-4</c:v>
                </c:pt>
                <c:pt idx="5">
                  <c:v>3.5241925652371719E-3</c:v>
                </c:pt>
                <c:pt idx="6">
                  <c:v>6.307619099970907E-3</c:v>
                </c:pt>
                <c:pt idx="7">
                  <c:v>3.4523985959822312E-4</c:v>
                </c:pt>
                <c:pt idx="8">
                  <c:v>3.3286663965554908E-3</c:v>
                </c:pt>
                <c:pt idx="9">
                  <c:v>-2.148608626157511E-3</c:v>
                </c:pt>
                <c:pt idx="10">
                  <c:v>-1.448049399186857E-3</c:v>
                </c:pt>
                <c:pt idx="11">
                  <c:v>-6.7014809756074101E-3</c:v>
                </c:pt>
                <c:pt idx="12">
                  <c:v>-5.8998032982344739E-3</c:v>
                </c:pt>
                <c:pt idx="13">
                  <c:v>-7.6986848362139426E-3</c:v>
                </c:pt>
                <c:pt idx="14">
                  <c:v>2.0499181555351242E-3</c:v>
                </c:pt>
                <c:pt idx="15">
                  <c:v>1.8333446932956576E-3</c:v>
                </c:pt>
                <c:pt idx="16">
                  <c:v>1.9339039281476289E-3</c:v>
                </c:pt>
                <c:pt idx="17">
                  <c:v>2.6692877654568292E-3</c:v>
                </c:pt>
                <c:pt idx="18">
                  <c:v>3.2527143048355356E-3</c:v>
                </c:pt>
                <c:pt idx="19">
                  <c:v>2.3361408384516835E-3</c:v>
                </c:pt>
                <c:pt idx="20">
                  <c:v>1.5698469942435622E-3</c:v>
                </c:pt>
                <c:pt idx="21">
                  <c:v>1.5532735342276283E-3</c:v>
                </c:pt>
                <c:pt idx="22">
                  <c:v>3.4367000698694028E-3</c:v>
                </c:pt>
                <c:pt idx="23">
                  <c:v>-2.7023949660360813E-3</c:v>
                </c:pt>
                <c:pt idx="24">
                  <c:v>-3.201835737854708E-3</c:v>
                </c:pt>
                <c:pt idx="25">
                  <c:v>-5.2184092055540532E-3</c:v>
                </c:pt>
                <c:pt idx="26">
                  <c:v>-2.8012765033054166E-3</c:v>
                </c:pt>
                <c:pt idx="27">
                  <c:v>-5.6178499653469771E-3</c:v>
                </c:pt>
                <c:pt idx="28">
                  <c:v>-6.8007172740180977E-3</c:v>
                </c:pt>
                <c:pt idx="29">
                  <c:v>-1.1717290733940899E-2</c:v>
                </c:pt>
                <c:pt idx="30">
                  <c:v>-1.4847438120341394E-2</c:v>
                </c:pt>
                <c:pt idx="31">
                  <c:v>-5.4481476327055134E-3</c:v>
                </c:pt>
                <c:pt idx="32">
                  <c:v>-3.0647210878669284E-3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B6-42D1-8F03-F15187DCA8AE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B!$D$21:$D$21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B!$J$21:$J$968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B6-42D1-8F03-F15187DCA8AE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B!$K$21:$K$968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B6-42D1-8F03-F15187DCA8AE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B!$L$21:$L$968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B6-42D1-8F03-F15187DCA8AE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B!$M$21:$M$968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B6-42D1-8F03-F15187DCA8AE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B!$N$21:$N$968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B6-42D1-8F03-F15187DCA8AE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B!$O$21:$O$968</c:f>
              <c:numCache>
                <c:formatCode>General</c:formatCode>
                <c:ptCount val="948"/>
                <c:pt idx="0">
                  <c:v>1.0585968899512264E-3</c:v>
                </c:pt>
                <c:pt idx="1">
                  <c:v>-1.3016506263999088E-3</c:v>
                </c:pt>
                <c:pt idx="2">
                  <c:v>-1.301665560138497E-3</c:v>
                </c:pt>
                <c:pt idx="3">
                  <c:v>-1.3016804938770848E-3</c:v>
                </c:pt>
                <c:pt idx="4">
                  <c:v>-1.3037861510179886E-3</c:v>
                </c:pt>
                <c:pt idx="5">
                  <c:v>-1.3700172816556255E-3</c:v>
                </c:pt>
                <c:pt idx="6">
                  <c:v>-1.3700322153942137E-3</c:v>
                </c:pt>
                <c:pt idx="7">
                  <c:v>-1.37071916736926E-3</c:v>
                </c:pt>
                <c:pt idx="8">
                  <c:v>-1.3707341011078482E-3</c:v>
                </c:pt>
                <c:pt idx="9">
                  <c:v>-1.3717047941160662E-3</c:v>
                </c:pt>
                <c:pt idx="10">
                  <c:v>-1.371794396547594E-3</c:v>
                </c:pt>
                <c:pt idx="11">
                  <c:v>-1.3739149874270851E-3</c:v>
                </c:pt>
                <c:pt idx="12">
                  <c:v>-1.3741837947216686E-3</c:v>
                </c:pt>
                <c:pt idx="13">
                  <c:v>-1.3743629995847243E-3</c:v>
                </c:pt>
                <c:pt idx="14">
                  <c:v>-1.4328883211109703E-3</c:v>
                </c:pt>
                <c:pt idx="15">
                  <c:v>-1.432903254849558E-3</c:v>
                </c:pt>
                <c:pt idx="16">
                  <c:v>-1.4329928572810859E-3</c:v>
                </c:pt>
                <c:pt idx="17">
                  <c:v>-1.4333213995300213E-3</c:v>
                </c:pt>
                <c:pt idx="18">
                  <c:v>-1.433336333268609E-3</c:v>
                </c:pt>
                <c:pt idx="19">
                  <c:v>-1.4333512670071972E-3</c:v>
                </c:pt>
                <c:pt idx="20">
                  <c:v>-1.4334110019615491E-3</c:v>
                </c:pt>
                <c:pt idx="21">
                  <c:v>-1.4334259357001368E-3</c:v>
                </c:pt>
                <c:pt idx="22">
                  <c:v>-1.433440869438725E-3</c:v>
                </c:pt>
                <c:pt idx="23">
                  <c:v>-1.4351881168535171E-3</c:v>
                </c:pt>
                <c:pt idx="24">
                  <c:v>-1.4352777192850449E-3</c:v>
                </c:pt>
                <c:pt idx="25">
                  <c:v>-1.4352926530236331E-3</c:v>
                </c:pt>
                <c:pt idx="26">
                  <c:v>-1.4353673217165728E-3</c:v>
                </c:pt>
                <c:pt idx="27">
                  <c:v>-1.4353822554551605E-3</c:v>
                </c:pt>
                <c:pt idx="28">
                  <c:v>-1.4354569241481006E-3</c:v>
                </c:pt>
                <c:pt idx="29">
                  <c:v>-1.4354718578866883E-3</c:v>
                </c:pt>
                <c:pt idx="30">
                  <c:v>-1.4386527442059257E-3</c:v>
                </c:pt>
                <c:pt idx="31">
                  <c:v>-1.5613782079218449E-3</c:v>
                </c:pt>
                <c:pt idx="32">
                  <c:v>-1.5613931416604331E-3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B6-42D1-8F03-F15187DCA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364832"/>
        <c:axId val="1"/>
      </c:scatterChart>
      <c:valAx>
        <c:axId val="559364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03225806451615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364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8870967741935485"/>
          <c:y val="0.92000129214617399"/>
          <c:w val="0.91129032258064513"/>
          <c:h val="0.981539753684635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Gem - O-C Diagr.</a:t>
            </a:r>
          </a:p>
        </c:rich>
      </c:tx>
      <c:layout>
        <c:manualLayout>
          <c:xMode val="edge"/>
          <c:yMode val="edge"/>
          <c:x val="0.37318289171850288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814859468012961"/>
          <c:w val="0.81906365094252553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51901.349399999999</c:v>
                  </c:pt>
                  <c:pt idx="2">
                    <c:v>51901.521699999998</c:v>
                  </c:pt>
                  <c:pt idx="3">
                    <c:v>51901.687400000003</c:v>
                  </c:pt>
                  <c:pt idx="4">
                    <c:v>51925.431900000003</c:v>
                  </c:pt>
                  <c:pt idx="5">
                    <c:v>52672.3632</c:v>
                  </c:pt>
                  <c:pt idx="6">
                    <c:v>52672.534399999997</c:v>
                  </c:pt>
                  <c:pt idx="7">
                    <c:v>52680.275600000001</c:v>
                  </c:pt>
                  <c:pt idx="8">
                    <c:v>52680.447</c:v>
                  </c:pt>
                  <c:pt idx="9">
                    <c:v>52691.388599999998</c:v>
                  </c:pt>
                  <c:pt idx="10">
                    <c:v>52692.399799999999</c:v>
                  </c:pt>
                  <c:pt idx="11">
                    <c:v>52716.309699999998</c:v>
                  </c:pt>
                  <c:pt idx="12">
                    <c:v>52719.341999999997</c:v>
                  </c:pt>
                  <c:pt idx="13">
                    <c:v>52721.361199999999</c:v>
                  </c:pt>
                  <c:pt idx="14">
                    <c:v>53381.395499999999</c:v>
                  </c:pt>
                  <c:pt idx="15">
                    <c:v>53381.563699999999</c:v>
                  </c:pt>
                  <c:pt idx="16">
                    <c:v>53382.5743</c:v>
                  </c:pt>
                  <c:pt idx="17">
                    <c:v>53386.280200000001</c:v>
                  </c:pt>
                  <c:pt idx="18">
                    <c:v>53386.449200000003</c:v>
                  </c:pt>
                  <c:pt idx="19">
                    <c:v>53386.616699999999</c:v>
                  </c:pt>
                  <c:pt idx="20">
                    <c:v>53387.289599999996</c:v>
                  </c:pt>
                  <c:pt idx="21">
                    <c:v>53387.457999999999</c:v>
                  </c:pt>
                  <c:pt idx="22">
                    <c:v>53387.628299999997</c:v>
                  </c:pt>
                  <c:pt idx="23">
                    <c:v>53407.3269</c:v>
                  </c:pt>
                  <c:pt idx="24">
                    <c:v>53408.336900000002</c:v>
                  </c:pt>
                  <c:pt idx="25">
                    <c:v>53408.503299999997</c:v>
                  </c:pt>
                  <c:pt idx="26">
                    <c:v>53409.347800000003</c:v>
                  </c:pt>
                  <c:pt idx="27">
                    <c:v>53409.513400000003</c:v>
                  </c:pt>
                  <c:pt idx="28">
                    <c:v>53410.354299999999</c:v>
                  </c:pt>
                  <c:pt idx="29">
                    <c:v>53410.517800000001</c:v>
                  </c:pt>
                  <c:pt idx="30">
                    <c:v>53446.3874</c:v>
                  </c:pt>
                  <c:pt idx="31">
                    <c:v>54830.444199999998</c:v>
                  </c:pt>
                  <c:pt idx="32">
                    <c:v>54830.614999999998</c:v>
                  </c:pt>
                </c:numCache>
              </c:numRef>
            </c:plus>
            <c:minus>
              <c:numRef>
                <c:f>'B (2)'!$C$21:$C$1969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51901.349399999999</c:v>
                  </c:pt>
                  <c:pt idx="2">
                    <c:v>51901.521699999998</c:v>
                  </c:pt>
                  <c:pt idx="3">
                    <c:v>51901.687400000003</c:v>
                  </c:pt>
                  <c:pt idx="4">
                    <c:v>51925.431900000003</c:v>
                  </c:pt>
                  <c:pt idx="5">
                    <c:v>52672.3632</c:v>
                  </c:pt>
                  <c:pt idx="6">
                    <c:v>52672.534399999997</c:v>
                  </c:pt>
                  <c:pt idx="7">
                    <c:v>52680.275600000001</c:v>
                  </c:pt>
                  <c:pt idx="8">
                    <c:v>52680.447</c:v>
                  </c:pt>
                  <c:pt idx="9">
                    <c:v>52691.388599999998</c:v>
                  </c:pt>
                  <c:pt idx="10">
                    <c:v>52692.399799999999</c:v>
                  </c:pt>
                  <c:pt idx="11">
                    <c:v>52716.309699999998</c:v>
                  </c:pt>
                  <c:pt idx="12">
                    <c:v>52719.341999999997</c:v>
                  </c:pt>
                  <c:pt idx="13">
                    <c:v>52721.361199999999</c:v>
                  </c:pt>
                  <c:pt idx="14">
                    <c:v>53381.395499999999</c:v>
                  </c:pt>
                  <c:pt idx="15">
                    <c:v>53381.563699999999</c:v>
                  </c:pt>
                  <c:pt idx="16">
                    <c:v>53382.5743</c:v>
                  </c:pt>
                  <c:pt idx="17">
                    <c:v>53386.280200000001</c:v>
                  </c:pt>
                  <c:pt idx="18">
                    <c:v>53386.449200000003</c:v>
                  </c:pt>
                  <c:pt idx="19">
                    <c:v>53386.616699999999</c:v>
                  </c:pt>
                  <c:pt idx="20">
                    <c:v>53387.289599999996</c:v>
                  </c:pt>
                  <c:pt idx="21">
                    <c:v>53387.457999999999</c:v>
                  </c:pt>
                  <c:pt idx="22">
                    <c:v>53387.628299999997</c:v>
                  </c:pt>
                  <c:pt idx="23">
                    <c:v>53407.3269</c:v>
                  </c:pt>
                  <c:pt idx="24">
                    <c:v>53408.336900000002</c:v>
                  </c:pt>
                  <c:pt idx="25">
                    <c:v>53408.503299999997</c:v>
                  </c:pt>
                  <c:pt idx="26">
                    <c:v>53409.347800000003</c:v>
                  </c:pt>
                  <c:pt idx="27">
                    <c:v>53409.513400000003</c:v>
                  </c:pt>
                  <c:pt idx="28">
                    <c:v>53410.354299999999</c:v>
                  </c:pt>
                  <c:pt idx="29">
                    <c:v>53410.517800000001</c:v>
                  </c:pt>
                  <c:pt idx="30">
                    <c:v>53446.3874</c:v>
                  </c:pt>
                  <c:pt idx="31">
                    <c:v>54830.444199999998</c:v>
                  </c:pt>
                  <c:pt idx="32">
                    <c:v>54830.614999999998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79023.5</c:v>
                </c:pt>
                <c:pt idx="2">
                  <c:v>79024</c:v>
                </c:pt>
                <c:pt idx="3">
                  <c:v>79024.5</c:v>
                </c:pt>
                <c:pt idx="4">
                  <c:v>79095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83418.5</c:v>
                </c:pt>
                <c:pt idx="15">
                  <c:v>83419</c:v>
                </c:pt>
                <c:pt idx="16">
                  <c:v>83422</c:v>
                </c:pt>
                <c:pt idx="17">
                  <c:v>83433</c:v>
                </c:pt>
                <c:pt idx="18">
                  <c:v>83433.5</c:v>
                </c:pt>
                <c:pt idx="19">
                  <c:v>83434</c:v>
                </c:pt>
                <c:pt idx="20">
                  <c:v>83436</c:v>
                </c:pt>
                <c:pt idx="21">
                  <c:v>83436.5</c:v>
                </c:pt>
                <c:pt idx="22">
                  <c:v>83437</c:v>
                </c:pt>
                <c:pt idx="23">
                  <c:v>83495.5</c:v>
                </c:pt>
                <c:pt idx="24">
                  <c:v>83498.5</c:v>
                </c:pt>
                <c:pt idx="25">
                  <c:v>83499</c:v>
                </c:pt>
                <c:pt idx="26">
                  <c:v>83501.5</c:v>
                </c:pt>
                <c:pt idx="27">
                  <c:v>83502</c:v>
                </c:pt>
                <c:pt idx="28">
                  <c:v>83504.5</c:v>
                </c:pt>
                <c:pt idx="29">
                  <c:v>83505</c:v>
                </c:pt>
                <c:pt idx="30">
                  <c:v>83611.5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'B (2)'!$H$21:$H$968</c:f>
              <c:numCache>
                <c:formatCode>General</c:formatCode>
                <c:ptCount val="94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F3-437A-B641-21F9830C5967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2.2000000000000001E-3</c:v>
                  </c:pt>
                  <c:pt idx="2">
                    <c:v>1.5E-3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8.9999999999999998E-4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2E-3</c:v>
                  </c:pt>
                  <c:pt idx="12">
                    <c:v>2E-3</c:v>
                  </c:pt>
                  <c:pt idx="13">
                    <c:v>4.0000000000000002E-4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2.0000000000000001E-4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1.5E-3</c:v>
                  </c:pt>
                  <c:pt idx="20">
                    <c:v>1.9E-3</c:v>
                  </c:pt>
                  <c:pt idx="21">
                    <c:v>6.9999999999999999E-4</c:v>
                  </c:pt>
                  <c:pt idx="22">
                    <c:v>3.0000000000000001E-3</c:v>
                  </c:pt>
                  <c:pt idx="23">
                    <c:v>4.0000000000000002E-4</c:v>
                  </c:pt>
                  <c:pt idx="24">
                    <c:v>6.9999999999999999E-4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1.6999999999999999E-3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plus>
            <c:minus>
              <c:numRef>
                <c:f>'B (2)'!$D$21:$D$87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2.2000000000000001E-3</c:v>
                  </c:pt>
                  <c:pt idx="2">
                    <c:v>1.5E-3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8.9999999999999998E-4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2E-3</c:v>
                  </c:pt>
                  <c:pt idx="12">
                    <c:v>2E-3</c:v>
                  </c:pt>
                  <c:pt idx="13">
                    <c:v>4.0000000000000002E-4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2.0000000000000001E-4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1.5E-3</c:v>
                  </c:pt>
                  <c:pt idx="20">
                    <c:v>1.9E-3</c:v>
                  </c:pt>
                  <c:pt idx="21">
                    <c:v>6.9999999999999999E-4</c:v>
                  </c:pt>
                  <c:pt idx="22">
                    <c:v>3.0000000000000001E-3</c:v>
                  </c:pt>
                  <c:pt idx="23">
                    <c:v>4.0000000000000002E-4</c:v>
                  </c:pt>
                  <c:pt idx="24">
                    <c:v>6.9999999999999999E-4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1.6999999999999999E-3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79023.5</c:v>
                </c:pt>
                <c:pt idx="2">
                  <c:v>79024</c:v>
                </c:pt>
                <c:pt idx="3">
                  <c:v>79024.5</c:v>
                </c:pt>
                <c:pt idx="4">
                  <c:v>79095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83418.5</c:v>
                </c:pt>
                <c:pt idx="15">
                  <c:v>83419</c:v>
                </c:pt>
                <c:pt idx="16">
                  <c:v>83422</c:v>
                </c:pt>
                <c:pt idx="17">
                  <c:v>83433</c:v>
                </c:pt>
                <c:pt idx="18">
                  <c:v>83433.5</c:v>
                </c:pt>
                <c:pt idx="19">
                  <c:v>83434</c:v>
                </c:pt>
                <c:pt idx="20">
                  <c:v>83436</c:v>
                </c:pt>
                <c:pt idx="21">
                  <c:v>83436.5</c:v>
                </c:pt>
                <c:pt idx="22">
                  <c:v>83437</c:v>
                </c:pt>
                <c:pt idx="23">
                  <c:v>83495.5</c:v>
                </c:pt>
                <c:pt idx="24">
                  <c:v>83498.5</c:v>
                </c:pt>
                <c:pt idx="25">
                  <c:v>83499</c:v>
                </c:pt>
                <c:pt idx="26">
                  <c:v>83501.5</c:v>
                </c:pt>
                <c:pt idx="27">
                  <c:v>83502</c:v>
                </c:pt>
                <c:pt idx="28">
                  <c:v>83504.5</c:v>
                </c:pt>
                <c:pt idx="29">
                  <c:v>83505</c:v>
                </c:pt>
                <c:pt idx="30">
                  <c:v>83611.5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'B (2)'!$I$21:$I$968</c:f>
              <c:numCache>
                <c:formatCode>General</c:formatCode>
                <c:ptCount val="948"/>
                <c:pt idx="1">
                  <c:v>0.16921407439076575</c:v>
                </c:pt>
                <c:pt idx="2">
                  <c:v>0.17309750092681497</c:v>
                </c:pt>
                <c:pt idx="3">
                  <c:v>0.17038092746952316</c:v>
                </c:pt>
                <c:pt idx="4">
                  <c:v>0.1681440693573677</c:v>
                </c:pt>
                <c:pt idx="5">
                  <c:v>3.5241925652371719E-3</c:v>
                </c:pt>
                <c:pt idx="6">
                  <c:v>6.307619099970907E-3</c:v>
                </c:pt>
                <c:pt idx="7">
                  <c:v>3.4523985959822312E-4</c:v>
                </c:pt>
                <c:pt idx="8">
                  <c:v>3.3286663965554908E-3</c:v>
                </c:pt>
                <c:pt idx="9">
                  <c:v>-2.148608626157511E-3</c:v>
                </c:pt>
                <c:pt idx="10">
                  <c:v>-1.448049399186857E-3</c:v>
                </c:pt>
                <c:pt idx="11">
                  <c:v>-6.7014809756074101E-3</c:v>
                </c:pt>
                <c:pt idx="12">
                  <c:v>-5.8998032982344739E-3</c:v>
                </c:pt>
                <c:pt idx="13">
                  <c:v>-7.6986848362139426E-3</c:v>
                </c:pt>
                <c:pt idx="14">
                  <c:v>-0.16636665530677419</c:v>
                </c:pt>
                <c:pt idx="15">
                  <c:v>-0.16658322876901366</c:v>
                </c:pt>
                <c:pt idx="16">
                  <c:v>-0.16648266953416169</c:v>
                </c:pt>
                <c:pt idx="17">
                  <c:v>-0.16574728569685249</c:v>
                </c:pt>
                <c:pt idx="18">
                  <c:v>-0.16516385915747378</c:v>
                </c:pt>
                <c:pt idx="19">
                  <c:v>-0.16608043262385763</c:v>
                </c:pt>
                <c:pt idx="20">
                  <c:v>-0.16684672646806575</c:v>
                </c:pt>
                <c:pt idx="21">
                  <c:v>-0.16686329992808169</c:v>
                </c:pt>
                <c:pt idx="22">
                  <c:v>-0.16497987339243991</c:v>
                </c:pt>
                <c:pt idx="23">
                  <c:v>-0.1711189684283454</c:v>
                </c:pt>
                <c:pt idx="24">
                  <c:v>-0.17161840920016402</c:v>
                </c:pt>
                <c:pt idx="25">
                  <c:v>-0.17363498266786337</c:v>
                </c:pt>
                <c:pt idx="26">
                  <c:v>-0.17121784996561473</c:v>
                </c:pt>
                <c:pt idx="27">
                  <c:v>-0.17403442342765629</c:v>
                </c:pt>
                <c:pt idx="28">
                  <c:v>-0.17521729073632741</c:v>
                </c:pt>
                <c:pt idx="29">
                  <c:v>-0.18013386419625022</c:v>
                </c:pt>
                <c:pt idx="30">
                  <c:v>-0.18326401157537475</c:v>
                </c:pt>
                <c:pt idx="31">
                  <c:v>-0.17386472108773887</c:v>
                </c:pt>
                <c:pt idx="32">
                  <c:v>-0.17148129455017624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F3-437A-B641-21F9830C5967}"/>
            </c:ext>
          </c:extLst>
        </c:ser>
        <c:ser>
          <c:idx val="3"/>
          <c:order val="2"/>
          <c:tx>
            <c:strRef>
              <c:f>'B (2)'!$J$20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'B (2)'!$D$21:$D$21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79023.5</c:v>
                </c:pt>
                <c:pt idx="2">
                  <c:v>79024</c:v>
                </c:pt>
                <c:pt idx="3">
                  <c:v>79024.5</c:v>
                </c:pt>
                <c:pt idx="4">
                  <c:v>79095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83418.5</c:v>
                </c:pt>
                <c:pt idx="15">
                  <c:v>83419</c:v>
                </c:pt>
                <c:pt idx="16">
                  <c:v>83422</c:v>
                </c:pt>
                <c:pt idx="17">
                  <c:v>83433</c:v>
                </c:pt>
                <c:pt idx="18">
                  <c:v>83433.5</c:v>
                </c:pt>
                <c:pt idx="19">
                  <c:v>83434</c:v>
                </c:pt>
                <c:pt idx="20">
                  <c:v>83436</c:v>
                </c:pt>
                <c:pt idx="21">
                  <c:v>83436.5</c:v>
                </c:pt>
                <c:pt idx="22">
                  <c:v>83437</c:v>
                </c:pt>
                <c:pt idx="23">
                  <c:v>83495.5</c:v>
                </c:pt>
                <c:pt idx="24">
                  <c:v>83498.5</c:v>
                </c:pt>
                <c:pt idx="25">
                  <c:v>83499</c:v>
                </c:pt>
                <c:pt idx="26">
                  <c:v>83501.5</c:v>
                </c:pt>
                <c:pt idx="27">
                  <c:v>83502</c:v>
                </c:pt>
                <c:pt idx="28">
                  <c:v>83504.5</c:v>
                </c:pt>
                <c:pt idx="29">
                  <c:v>83505</c:v>
                </c:pt>
                <c:pt idx="30">
                  <c:v>83611.5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'B (2)'!$J$21:$J$968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F3-437A-B641-21F9830C5967}"/>
            </c:ext>
          </c:extLst>
        </c:ser>
        <c:ser>
          <c:idx val="4"/>
          <c:order val="3"/>
          <c:tx>
            <c:strRef>
              <c:f>'B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'B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79023.5</c:v>
                </c:pt>
                <c:pt idx="2">
                  <c:v>79024</c:v>
                </c:pt>
                <c:pt idx="3">
                  <c:v>79024.5</c:v>
                </c:pt>
                <c:pt idx="4">
                  <c:v>79095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83418.5</c:v>
                </c:pt>
                <c:pt idx="15">
                  <c:v>83419</c:v>
                </c:pt>
                <c:pt idx="16">
                  <c:v>83422</c:v>
                </c:pt>
                <c:pt idx="17">
                  <c:v>83433</c:v>
                </c:pt>
                <c:pt idx="18">
                  <c:v>83433.5</c:v>
                </c:pt>
                <c:pt idx="19">
                  <c:v>83434</c:v>
                </c:pt>
                <c:pt idx="20">
                  <c:v>83436</c:v>
                </c:pt>
                <c:pt idx="21">
                  <c:v>83436.5</c:v>
                </c:pt>
                <c:pt idx="22">
                  <c:v>83437</c:v>
                </c:pt>
                <c:pt idx="23">
                  <c:v>83495.5</c:v>
                </c:pt>
                <c:pt idx="24">
                  <c:v>83498.5</c:v>
                </c:pt>
                <c:pt idx="25">
                  <c:v>83499</c:v>
                </c:pt>
                <c:pt idx="26">
                  <c:v>83501.5</c:v>
                </c:pt>
                <c:pt idx="27">
                  <c:v>83502</c:v>
                </c:pt>
                <c:pt idx="28">
                  <c:v>83504.5</c:v>
                </c:pt>
                <c:pt idx="29">
                  <c:v>83505</c:v>
                </c:pt>
                <c:pt idx="30">
                  <c:v>83611.5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'B (2)'!$K$21:$K$968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F3-437A-B641-21F9830C5967}"/>
            </c:ext>
          </c:extLst>
        </c:ser>
        <c:ser>
          <c:idx val="2"/>
          <c:order val="4"/>
          <c:tx>
            <c:strRef>
              <c:f>'B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'B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79023.5</c:v>
                </c:pt>
                <c:pt idx="2">
                  <c:v>79024</c:v>
                </c:pt>
                <c:pt idx="3">
                  <c:v>79024.5</c:v>
                </c:pt>
                <c:pt idx="4">
                  <c:v>79095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83418.5</c:v>
                </c:pt>
                <c:pt idx="15">
                  <c:v>83419</c:v>
                </c:pt>
                <c:pt idx="16">
                  <c:v>83422</c:v>
                </c:pt>
                <c:pt idx="17">
                  <c:v>83433</c:v>
                </c:pt>
                <c:pt idx="18">
                  <c:v>83433.5</c:v>
                </c:pt>
                <c:pt idx="19">
                  <c:v>83434</c:v>
                </c:pt>
                <c:pt idx="20">
                  <c:v>83436</c:v>
                </c:pt>
                <c:pt idx="21">
                  <c:v>83436.5</c:v>
                </c:pt>
                <c:pt idx="22">
                  <c:v>83437</c:v>
                </c:pt>
                <c:pt idx="23">
                  <c:v>83495.5</c:v>
                </c:pt>
                <c:pt idx="24">
                  <c:v>83498.5</c:v>
                </c:pt>
                <c:pt idx="25">
                  <c:v>83499</c:v>
                </c:pt>
                <c:pt idx="26">
                  <c:v>83501.5</c:v>
                </c:pt>
                <c:pt idx="27">
                  <c:v>83502</c:v>
                </c:pt>
                <c:pt idx="28">
                  <c:v>83504.5</c:v>
                </c:pt>
                <c:pt idx="29">
                  <c:v>83505</c:v>
                </c:pt>
                <c:pt idx="30">
                  <c:v>83611.5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'B (2)'!$L$21:$L$968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F3-437A-B641-21F9830C5967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79023.5</c:v>
                </c:pt>
                <c:pt idx="2">
                  <c:v>79024</c:v>
                </c:pt>
                <c:pt idx="3">
                  <c:v>79024.5</c:v>
                </c:pt>
                <c:pt idx="4">
                  <c:v>79095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83418.5</c:v>
                </c:pt>
                <c:pt idx="15">
                  <c:v>83419</c:v>
                </c:pt>
                <c:pt idx="16">
                  <c:v>83422</c:v>
                </c:pt>
                <c:pt idx="17">
                  <c:v>83433</c:v>
                </c:pt>
                <c:pt idx="18">
                  <c:v>83433.5</c:v>
                </c:pt>
                <c:pt idx="19">
                  <c:v>83434</c:v>
                </c:pt>
                <c:pt idx="20">
                  <c:v>83436</c:v>
                </c:pt>
                <c:pt idx="21">
                  <c:v>83436.5</c:v>
                </c:pt>
                <c:pt idx="22">
                  <c:v>83437</c:v>
                </c:pt>
                <c:pt idx="23">
                  <c:v>83495.5</c:v>
                </c:pt>
                <c:pt idx="24">
                  <c:v>83498.5</c:v>
                </c:pt>
                <c:pt idx="25">
                  <c:v>83499</c:v>
                </c:pt>
                <c:pt idx="26">
                  <c:v>83501.5</c:v>
                </c:pt>
                <c:pt idx="27">
                  <c:v>83502</c:v>
                </c:pt>
                <c:pt idx="28">
                  <c:v>83504.5</c:v>
                </c:pt>
                <c:pt idx="29">
                  <c:v>83505</c:v>
                </c:pt>
                <c:pt idx="30">
                  <c:v>83611.5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'B (2)'!$M$21:$M$968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F3-437A-B641-21F9830C5967}"/>
            </c:ext>
          </c:extLst>
        </c:ser>
        <c:ser>
          <c:idx val="6"/>
          <c:order val="6"/>
          <c:tx>
            <c:strRef>
              <c:f>'B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'B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79023.5</c:v>
                </c:pt>
                <c:pt idx="2">
                  <c:v>79024</c:v>
                </c:pt>
                <c:pt idx="3">
                  <c:v>79024.5</c:v>
                </c:pt>
                <c:pt idx="4">
                  <c:v>79095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83418.5</c:v>
                </c:pt>
                <c:pt idx="15">
                  <c:v>83419</c:v>
                </c:pt>
                <c:pt idx="16">
                  <c:v>83422</c:v>
                </c:pt>
                <c:pt idx="17">
                  <c:v>83433</c:v>
                </c:pt>
                <c:pt idx="18">
                  <c:v>83433.5</c:v>
                </c:pt>
                <c:pt idx="19">
                  <c:v>83434</c:v>
                </c:pt>
                <c:pt idx="20">
                  <c:v>83436</c:v>
                </c:pt>
                <c:pt idx="21">
                  <c:v>83436.5</c:v>
                </c:pt>
                <c:pt idx="22">
                  <c:v>83437</c:v>
                </c:pt>
                <c:pt idx="23">
                  <c:v>83495.5</c:v>
                </c:pt>
                <c:pt idx="24">
                  <c:v>83498.5</c:v>
                </c:pt>
                <c:pt idx="25">
                  <c:v>83499</c:v>
                </c:pt>
                <c:pt idx="26">
                  <c:v>83501.5</c:v>
                </c:pt>
                <c:pt idx="27">
                  <c:v>83502</c:v>
                </c:pt>
                <c:pt idx="28">
                  <c:v>83504.5</c:v>
                </c:pt>
                <c:pt idx="29">
                  <c:v>83505</c:v>
                </c:pt>
                <c:pt idx="30">
                  <c:v>83611.5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'B (2)'!$N$21:$N$968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F3-437A-B641-21F9830C5967}"/>
            </c:ext>
          </c:extLst>
        </c:ser>
        <c:ser>
          <c:idx val="7"/>
          <c:order val="7"/>
          <c:tx>
            <c:strRef>
              <c:f>'B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79023.5</c:v>
                </c:pt>
                <c:pt idx="2">
                  <c:v>79024</c:v>
                </c:pt>
                <c:pt idx="3">
                  <c:v>79024.5</c:v>
                </c:pt>
                <c:pt idx="4">
                  <c:v>79095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83418.5</c:v>
                </c:pt>
                <c:pt idx="15">
                  <c:v>83419</c:v>
                </c:pt>
                <c:pt idx="16">
                  <c:v>83422</c:v>
                </c:pt>
                <c:pt idx="17">
                  <c:v>83433</c:v>
                </c:pt>
                <c:pt idx="18">
                  <c:v>83433.5</c:v>
                </c:pt>
                <c:pt idx="19">
                  <c:v>83434</c:v>
                </c:pt>
                <c:pt idx="20">
                  <c:v>83436</c:v>
                </c:pt>
                <c:pt idx="21">
                  <c:v>83436.5</c:v>
                </c:pt>
                <c:pt idx="22">
                  <c:v>83437</c:v>
                </c:pt>
                <c:pt idx="23">
                  <c:v>83495.5</c:v>
                </c:pt>
                <c:pt idx="24">
                  <c:v>83498.5</c:v>
                </c:pt>
                <c:pt idx="25">
                  <c:v>83499</c:v>
                </c:pt>
                <c:pt idx="26">
                  <c:v>83501.5</c:v>
                </c:pt>
                <c:pt idx="27">
                  <c:v>83502</c:v>
                </c:pt>
                <c:pt idx="28">
                  <c:v>83504.5</c:v>
                </c:pt>
                <c:pt idx="29">
                  <c:v>83505</c:v>
                </c:pt>
                <c:pt idx="30">
                  <c:v>83611.5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'B (2)'!$O$21:$O$968</c:f>
              <c:numCache>
                <c:formatCode>General</c:formatCode>
                <c:ptCount val="948"/>
                <c:pt idx="0">
                  <c:v>6.5221557797910972</c:v>
                </c:pt>
                <c:pt idx="1">
                  <c:v>0.18754116655958342</c:v>
                </c:pt>
                <c:pt idx="2">
                  <c:v>0.18750108598473414</c:v>
                </c:pt>
                <c:pt idx="3">
                  <c:v>0.18746100540988486</c:v>
                </c:pt>
                <c:pt idx="4">
                  <c:v>0.18180964435611191</c:v>
                </c:pt>
                <c:pt idx="5">
                  <c:v>4.0122143239376129E-3</c:v>
                </c:pt>
                <c:pt idx="6">
                  <c:v>3.9721337490883357E-3</c:v>
                </c:pt>
                <c:pt idx="7">
                  <c:v>2.1284273060135916E-3</c:v>
                </c:pt>
                <c:pt idx="8">
                  <c:v>2.0883467311643145E-3</c:v>
                </c:pt>
                <c:pt idx="9">
                  <c:v>-5.1689063405024882E-4</c:v>
                </c:pt>
                <c:pt idx="10">
                  <c:v>-7.573740831468001E-4</c:v>
                </c:pt>
                <c:pt idx="11">
                  <c:v>-6.4488157117690292E-3</c:v>
                </c:pt>
                <c:pt idx="12">
                  <c:v>-7.1702660590595713E-3</c:v>
                </c:pt>
                <c:pt idx="13">
                  <c:v>-7.6512329572526738E-3</c:v>
                </c:pt>
                <c:pt idx="14">
                  <c:v>-0.16476708636710935</c:v>
                </c:pt>
                <c:pt idx="15">
                  <c:v>-0.16480716694195863</c:v>
                </c:pt>
                <c:pt idx="16">
                  <c:v>-0.16504765039105518</c:v>
                </c:pt>
                <c:pt idx="17">
                  <c:v>-0.16592942303774283</c:v>
                </c:pt>
                <c:pt idx="18">
                  <c:v>-0.16596950361259299</c:v>
                </c:pt>
                <c:pt idx="19">
                  <c:v>-0.16600958418744227</c:v>
                </c:pt>
                <c:pt idx="20">
                  <c:v>-0.16616990648684027</c:v>
                </c:pt>
                <c:pt idx="21">
                  <c:v>-0.16620998706168955</c:v>
                </c:pt>
                <c:pt idx="22">
                  <c:v>-0.16625006763653882</c:v>
                </c:pt>
                <c:pt idx="23">
                  <c:v>-0.17093949489392468</c:v>
                </c:pt>
                <c:pt idx="24">
                  <c:v>-0.17117997834302123</c:v>
                </c:pt>
                <c:pt idx="25">
                  <c:v>-0.17122005891787051</c:v>
                </c:pt>
                <c:pt idx="26">
                  <c:v>-0.17142046179211778</c:v>
                </c:pt>
                <c:pt idx="27">
                  <c:v>-0.17146054236696795</c:v>
                </c:pt>
                <c:pt idx="28">
                  <c:v>-0.17166094524121522</c:v>
                </c:pt>
                <c:pt idx="29">
                  <c:v>-0.1717010258160645</c:v>
                </c:pt>
                <c:pt idx="30">
                  <c:v>-0.18023818825899784</c:v>
                </c:pt>
                <c:pt idx="31">
                  <c:v>-0.5096203523718037</c:v>
                </c:pt>
                <c:pt idx="32">
                  <c:v>-0.50966043294665297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F3-437A-B641-21F9830C5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538960"/>
        <c:axId val="1"/>
      </c:scatterChart>
      <c:valAx>
        <c:axId val="553538960"/>
        <c:scaling>
          <c:orientation val="minMax"/>
          <c:min val="7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3538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770614699010764"/>
          <c:y val="0.91975600272188196"/>
          <c:w val="0.90145463642569723"/>
          <c:h val="0.9814847218171802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16</xdr:col>
      <xdr:colOff>381000</xdr:colOff>
      <xdr:row>18</xdr:row>
      <xdr:rowOff>38100</xdr:rowOff>
    </xdr:to>
    <xdr:graphicFrame macro="">
      <xdr:nvGraphicFramePr>
        <xdr:cNvPr id="58370" name="Chart 1">
          <a:extLst>
            <a:ext uri="{FF2B5EF4-FFF2-40B4-BE49-F238E27FC236}">
              <a16:creationId xmlns:a16="http://schemas.microsoft.com/office/drawing/2014/main" id="{7DE2B05F-1C07-D4B8-D566-A3AC1C59A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0</xdr:row>
      <xdr:rowOff>28575</xdr:rowOff>
    </xdr:from>
    <xdr:to>
      <xdr:col>14</xdr:col>
      <xdr:colOff>361950</xdr:colOff>
      <xdr:row>18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054E409-1C74-14FA-BF05-EB5E15E93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142875</xdr:rowOff>
    </xdr:from>
    <xdr:to>
      <xdr:col>16</xdr:col>
      <xdr:colOff>133350</xdr:colOff>
      <xdr:row>19</xdr:row>
      <xdr:rowOff>9525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43A53B48-CE79-8ADC-FAEF-BCBB36D06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0</xdr:row>
      <xdr:rowOff>28575</xdr:rowOff>
    </xdr:from>
    <xdr:to>
      <xdr:col>14</xdr:col>
      <xdr:colOff>361950</xdr:colOff>
      <xdr:row>18</xdr:row>
      <xdr:rowOff>66675</xdr:rowOff>
    </xdr:to>
    <xdr:graphicFrame macro="">
      <xdr:nvGraphicFramePr>
        <xdr:cNvPr id="54275" name="Chart 1">
          <a:extLst>
            <a:ext uri="{FF2B5EF4-FFF2-40B4-BE49-F238E27FC236}">
              <a16:creationId xmlns:a16="http://schemas.microsoft.com/office/drawing/2014/main" id="{BFF1D8D5-E5F1-1D3D-9220-4E22382C6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25</xdr:col>
      <xdr:colOff>419100</xdr:colOff>
      <xdr:row>18</xdr:row>
      <xdr:rowOff>47625</xdr:rowOff>
    </xdr:to>
    <xdr:graphicFrame macro="">
      <xdr:nvGraphicFramePr>
        <xdr:cNvPr id="54276" name="Chart 2">
          <a:extLst>
            <a:ext uri="{FF2B5EF4-FFF2-40B4-BE49-F238E27FC236}">
              <a16:creationId xmlns:a16="http://schemas.microsoft.com/office/drawing/2014/main" id="{3E6FCA07-2645-60A2-2FA8-16C4C9866A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0</xdr:row>
      <xdr:rowOff>57150</xdr:rowOff>
    </xdr:from>
    <xdr:to>
      <xdr:col>16</xdr:col>
      <xdr:colOff>238125</xdr:colOff>
      <xdr:row>18</xdr:row>
      <xdr:rowOff>95250</xdr:rowOff>
    </xdr:to>
    <xdr:graphicFrame macro="">
      <xdr:nvGraphicFramePr>
        <xdr:cNvPr id="56323" name="Chart 1">
          <a:extLst>
            <a:ext uri="{FF2B5EF4-FFF2-40B4-BE49-F238E27FC236}">
              <a16:creationId xmlns:a16="http://schemas.microsoft.com/office/drawing/2014/main" id="{B90FA2DF-8D3D-6B83-99AE-96411B3E38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8" TargetMode="External"/><Relationship Id="rId13" Type="http://schemas.openxmlformats.org/officeDocument/2006/relationships/hyperlink" Target="http://www.bav-astro.de/sfs/BAVM_link.php?BAVMnr=158" TargetMode="External"/><Relationship Id="rId18" Type="http://schemas.openxmlformats.org/officeDocument/2006/relationships/hyperlink" Target="http://www.bav-astro.de/sfs/BAVM_link.php?BAVMnr=173" TargetMode="External"/><Relationship Id="rId26" Type="http://schemas.openxmlformats.org/officeDocument/2006/relationships/hyperlink" Target="http://www.bav-astro.de/sfs/BAVM_link.php?BAVMnr=173" TargetMode="External"/><Relationship Id="rId3" Type="http://schemas.openxmlformats.org/officeDocument/2006/relationships/hyperlink" Target="http://www.bav-astro.de/sfs/BAVM_link.php?BAVMnr=158" TargetMode="External"/><Relationship Id="rId21" Type="http://schemas.openxmlformats.org/officeDocument/2006/relationships/hyperlink" Target="http://www.bav-astro.de/sfs/BAVM_link.php?BAVMnr=173" TargetMode="External"/><Relationship Id="rId7" Type="http://schemas.openxmlformats.org/officeDocument/2006/relationships/hyperlink" Target="http://www.bav-astro.de/sfs/BAVM_link.php?BAVMnr=158" TargetMode="External"/><Relationship Id="rId12" Type="http://schemas.openxmlformats.org/officeDocument/2006/relationships/hyperlink" Target="http://www.bav-astro.de/sfs/BAVM_link.php?BAVMnr=158" TargetMode="External"/><Relationship Id="rId17" Type="http://schemas.openxmlformats.org/officeDocument/2006/relationships/hyperlink" Target="http://www.bav-astro.de/sfs/BAVM_link.php?BAVMnr=173" TargetMode="External"/><Relationship Id="rId25" Type="http://schemas.openxmlformats.org/officeDocument/2006/relationships/hyperlink" Target="http://www.bav-astro.de/sfs/BAVM_link.php?BAVMnr=173" TargetMode="External"/><Relationship Id="rId33" Type="http://schemas.openxmlformats.org/officeDocument/2006/relationships/hyperlink" Target="http://www.bav-astro.de/sfs/BAVM_link.php?BAVMnr=209" TargetMode="External"/><Relationship Id="rId2" Type="http://schemas.openxmlformats.org/officeDocument/2006/relationships/hyperlink" Target="http://www.bav-astro.de/sfs/BAVM_link.php?BAVMnr=" TargetMode="External"/><Relationship Id="rId16" Type="http://schemas.openxmlformats.org/officeDocument/2006/relationships/hyperlink" Target="http://www.bav-astro.de/sfs/BAVM_link.php?BAVMnr=173" TargetMode="External"/><Relationship Id="rId20" Type="http://schemas.openxmlformats.org/officeDocument/2006/relationships/hyperlink" Target="http://www.bav-astro.de/sfs/BAVM_link.php?BAVMnr=173" TargetMode="External"/><Relationship Id="rId29" Type="http://schemas.openxmlformats.org/officeDocument/2006/relationships/hyperlink" Target="http://www.bav-astro.de/sfs/BAVM_link.php?BAVMnr=173" TargetMode="External"/><Relationship Id="rId1" Type="http://schemas.openxmlformats.org/officeDocument/2006/relationships/hyperlink" Target="http://www.bav-astro.de/sfs/BAVM_link.php?BAVMnr=" TargetMode="External"/><Relationship Id="rId6" Type="http://schemas.openxmlformats.org/officeDocument/2006/relationships/hyperlink" Target="http://www.bav-astro.de/sfs/BAVM_link.php?BAVMnr=158" TargetMode="External"/><Relationship Id="rId11" Type="http://schemas.openxmlformats.org/officeDocument/2006/relationships/hyperlink" Target="http://www.bav-astro.de/sfs/BAVM_link.php?BAVMnr=158" TargetMode="External"/><Relationship Id="rId24" Type="http://schemas.openxmlformats.org/officeDocument/2006/relationships/hyperlink" Target="http://www.bav-astro.de/sfs/BAVM_link.php?BAVMnr=173" TargetMode="External"/><Relationship Id="rId32" Type="http://schemas.openxmlformats.org/officeDocument/2006/relationships/hyperlink" Target="http://www.bav-astro.de/sfs/BAVM_link.php?BAVMnr=209" TargetMode="External"/><Relationship Id="rId5" Type="http://schemas.openxmlformats.org/officeDocument/2006/relationships/hyperlink" Target="http://www.bav-astro.de/sfs/BAVM_link.php?BAVMnr=158" TargetMode="External"/><Relationship Id="rId15" Type="http://schemas.openxmlformats.org/officeDocument/2006/relationships/hyperlink" Target="http://www.bav-astro.de/sfs/BAVM_link.php?BAVMnr=173" TargetMode="External"/><Relationship Id="rId23" Type="http://schemas.openxmlformats.org/officeDocument/2006/relationships/hyperlink" Target="http://www.bav-astro.de/sfs/BAVM_link.php?BAVMnr=173" TargetMode="External"/><Relationship Id="rId28" Type="http://schemas.openxmlformats.org/officeDocument/2006/relationships/hyperlink" Target="http://www.bav-astro.de/sfs/BAVM_link.php?BAVMnr=173" TargetMode="External"/><Relationship Id="rId10" Type="http://schemas.openxmlformats.org/officeDocument/2006/relationships/hyperlink" Target="http://www.bav-astro.de/sfs/BAVM_link.php?BAVMnr=158" TargetMode="External"/><Relationship Id="rId19" Type="http://schemas.openxmlformats.org/officeDocument/2006/relationships/hyperlink" Target="http://www.bav-astro.de/sfs/BAVM_link.php?BAVMnr=173" TargetMode="External"/><Relationship Id="rId31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www.bav-astro.de/sfs/BAVM_link.php?BAVMnr=158" TargetMode="External"/><Relationship Id="rId9" Type="http://schemas.openxmlformats.org/officeDocument/2006/relationships/hyperlink" Target="http://www.bav-astro.de/sfs/BAVM_link.php?BAVMnr=158" TargetMode="External"/><Relationship Id="rId14" Type="http://schemas.openxmlformats.org/officeDocument/2006/relationships/hyperlink" Target="http://www.bav-astro.de/sfs/BAVM_link.php?BAVMnr=158" TargetMode="External"/><Relationship Id="rId22" Type="http://schemas.openxmlformats.org/officeDocument/2006/relationships/hyperlink" Target="http://www.bav-astro.de/sfs/BAVM_link.php?BAVMnr=173" TargetMode="External"/><Relationship Id="rId27" Type="http://schemas.openxmlformats.org/officeDocument/2006/relationships/hyperlink" Target="http://www.bav-astro.de/sfs/BAVM_link.php?BAVMnr=173" TargetMode="External"/><Relationship Id="rId30" Type="http://schemas.openxmlformats.org/officeDocument/2006/relationships/hyperlink" Target="http://www.bav-astro.de/sfs/BAVM_link.php?BAVMnr=17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2564"/>
  <sheetViews>
    <sheetView tabSelected="1"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38</v>
      </c>
      <c r="C1" s="39" t="s">
        <v>45</v>
      </c>
    </row>
    <row r="2" spans="1:6">
      <c r="A2" t="s">
        <v>26</v>
      </c>
      <c r="B2" s="11" t="s">
        <v>34</v>
      </c>
    </row>
    <row r="3" spans="1:6" ht="13.5" thickBot="1">
      <c r="C3" s="24"/>
      <c r="F3" s="72" t="s">
        <v>221</v>
      </c>
    </row>
    <row r="4" spans="1:6" ht="13.5" thickBot="1">
      <c r="A4" s="8" t="s">
        <v>0</v>
      </c>
      <c r="C4" s="12">
        <v>25283.446</v>
      </c>
      <c r="D4" s="13">
        <v>0.33679999999999999</v>
      </c>
    </row>
    <row r="5" spans="1:6">
      <c r="A5" s="42" t="s">
        <v>50</v>
      </c>
      <c r="B5" s="43"/>
      <c r="C5" s="44">
        <v>-9.5</v>
      </c>
      <c r="D5" s="43" t="s">
        <v>51</v>
      </c>
    </row>
    <row r="6" spans="1:6">
      <c r="A6" s="8" t="s">
        <v>1</v>
      </c>
    </row>
    <row r="7" spans="1:6">
      <c r="A7" t="s">
        <v>2</v>
      </c>
      <c r="C7">
        <f>+C4</f>
        <v>25283.446</v>
      </c>
    </row>
    <row r="8" spans="1:6">
      <c r="A8" t="s">
        <v>3</v>
      </c>
      <c r="C8">
        <v>0.33674787869085632</v>
      </c>
      <c r="D8" s="28"/>
    </row>
    <row r="9" spans="1:6">
      <c r="A9" s="53" t="s">
        <v>57</v>
      </c>
      <c r="B9" s="54">
        <v>31</v>
      </c>
      <c r="C9" s="46" t="str">
        <f>"F"&amp;B9</f>
        <v>F31</v>
      </c>
      <c r="D9" s="21" t="str">
        <f>"G"&amp;B9</f>
        <v>G31</v>
      </c>
    </row>
    <row r="10" spans="1:6" ht="13.5" thickBot="1">
      <c r="A10" s="43"/>
      <c r="B10" s="43"/>
      <c r="C10" s="7" t="s">
        <v>21</v>
      </c>
      <c r="D10" s="7" t="s">
        <v>22</v>
      </c>
      <c r="E10" s="43"/>
    </row>
    <row r="11" spans="1:6">
      <c r="A11" s="43" t="s">
        <v>15</v>
      </c>
      <c r="B11" s="43"/>
      <c r="C11" s="45">
        <f ca="1">INTERCEPT(INDIRECT($D$9):G992,INDIRECT($C$9):F992)</f>
        <v>0.38361082642195821</v>
      </c>
      <c r="D11" s="6"/>
      <c r="E11" s="43"/>
    </row>
    <row r="12" spans="1:6">
      <c r="A12" s="43" t="s">
        <v>16</v>
      </c>
      <c r="B12" s="43"/>
      <c r="C12" s="45">
        <f ca="1">SLOPE(INDIRECT($D$9):G992,INDIRECT($C$9):F992)</f>
        <v>-4.1290693266530742E-6</v>
      </c>
      <c r="D12" s="6"/>
      <c r="E12" s="43"/>
    </row>
    <row r="13" spans="1:6">
      <c r="A13" s="43" t="s">
        <v>20</v>
      </c>
      <c r="B13" s="43"/>
      <c r="C13" s="6" t="s">
        <v>31</v>
      </c>
    </row>
    <row r="14" spans="1:6">
      <c r="A14" s="43"/>
      <c r="B14" s="43"/>
      <c r="C14" s="43"/>
    </row>
    <row r="15" spans="1:6">
      <c r="A15" s="48" t="s">
        <v>17</v>
      </c>
      <c r="B15" s="43"/>
      <c r="C15" s="31">
        <f ca="1">(C7+C11)+(C8+C12)*INT(MAX(F21:F3533))</f>
        <v>59894.015453177621</v>
      </c>
      <c r="E15" s="47" t="s">
        <v>52</v>
      </c>
      <c r="F15" s="44">
        <v>1</v>
      </c>
    </row>
    <row r="16" spans="1:6">
      <c r="A16" s="49" t="s">
        <v>4</v>
      </c>
      <c r="B16" s="43"/>
      <c r="C16" s="32">
        <f ca="1">+C8+C12</f>
        <v>0.33674374962152964</v>
      </c>
      <c r="E16" s="47" t="s">
        <v>53</v>
      </c>
      <c r="F16" s="38">
        <f ca="1">NOW()+15018.5+$C$5/24</f>
        <v>60177.769235879627</v>
      </c>
    </row>
    <row r="17" spans="1:21" ht="13.5" thickBot="1">
      <c r="A17" s="47" t="s">
        <v>43</v>
      </c>
      <c r="B17" s="43"/>
      <c r="C17" s="43">
        <f>COUNT(C21:C2191)</f>
        <v>41</v>
      </c>
      <c r="E17" s="47" t="s">
        <v>54</v>
      </c>
      <c r="F17" s="38">
        <f ca="1">ROUND(2*(F16-$C$7)/$C$8,0)/2+F15</f>
        <v>103622.5</v>
      </c>
    </row>
    <row r="18" spans="1:21" ht="14.25" thickTop="1" thickBot="1">
      <c r="A18" s="49" t="s">
        <v>5</v>
      </c>
      <c r="B18" s="43"/>
      <c r="C18" s="51">
        <f ca="1">+C15</f>
        <v>59894.015453177621</v>
      </c>
      <c r="D18" s="52">
        <f ca="1">+C16</f>
        <v>0.33674374962152964</v>
      </c>
      <c r="E18" s="47" t="s">
        <v>55</v>
      </c>
      <c r="F18" s="21">
        <f ca="1">ROUND(2*(F16-$C$15)/$C$16,0)/2+F15</f>
        <v>843.5</v>
      </c>
    </row>
    <row r="19" spans="1:21" ht="13.5" thickTop="1">
      <c r="E19" s="47" t="s">
        <v>56</v>
      </c>
      <c r="F19" s="50">
        <f ca="1">+$C$15+$C$16*F18-15018.5-$C$5/24</f>
        <v>45159.954639316718</v>
      </c>
    </row>
    <row r="20" spans="1:2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65</v>
      </c>
      <c r="I20" s="10" t="s">
        <v>68</v>
      </c>
      <c r="J20" s="10" t="s">
        <v>62</v>
      </c>
      <c r="K20" s="10" t="s">
        <v>60</v>
      </c>
      <c r="L20" s="10" t="s">
        <v>28</v>
      </c>
      <c r="M20" s="10" t="s">
        <v>29</v>
      </c>
      <c r="N20" s="10" t="s">
        <v>32</v>
      </c>
      <c r="O20" s="10" t="s">
        <v>24</v>
      </c>
      <c r="P20" s="9" t="s">
        <v>23</v>
      </c>
      <c r="Q20" s="7" t="s">
        <v>14</v>
      </c>
      <c r="U20" s="71" t="s">
        <v>220</v>
      </c>
    </row>
    <row r="21" spans="1:21">
      <c r="A21" s="14" t="s">
        <v>12</v>
      </c>
      <c r="B21" s="15" t="s">
        <v>30</v>
      </c>
      <c r="C21" s="33">
        <f>+C4</f>
        <v>25283.446</v>
      </c>
      <c r="D21" s="33" t="s">
        <v>31</v>
      </c>
      <c r="E21">
        <f t="shared" ref="E21:E59" si="0">+(C21-C$7)/C$8</f>
        <v>0</v>
      </c>
      <c r="F21" s="22">
        <f t="shared" ref="F21:F59" si="1">ROUND(2*E21,0)/2</f>
        <v>0</v>
      </c>
      <c r="G21" s="22">
        <f t="shared" ref="G21:G59" si="2">+C21-(C$7+F21*C$8)</f>
        <v>0</v>
      </c>
      <c r="H21">
        <f>G21</f>
        <v>0</v>
      </c>
      <c r="O21">
        <f t="shared" ref="O21:O59" ca="1" si="3">+C$11+C$12*$F21</f>
        <v>0.38361082642195821</v>
      </c>
      <c r="Q21" s="2">
        <f t="shared" ref="Q21:Q59" si="4">+C21-15018.5</f>
        <v>10264.946</v>
      </c>
    </row>
    <row r="22" spans="1:21">
      <c r="A22" s="68" t="s">
        <v>74</v>
      </c>
      <c r="B22" s="70" t="s">
        <v>47</v>
      </c>
      <c r="C22" s="69">
        <v>48683.459000000003</v>
      </c>
      <c r="D22" s="69" t="s">
        <v>68</v>
      </c>
      <c r="E22">
        <f t="shared" si="0"/>
        <v>69488.226892386301</v>
      </c>
      <c r="F22" s="29">
        <f t="shared" si="1"/>
        <v>69488</v>
      </c>
      <c r="G22">
        <f t="shared" si="2"/>
        <v>7.6405529776820913E-2</v>
      </c>
      <c r="I22">
        <f>+G22</f>
        <v>7.6405529776820913E-2</v>
      </c>
      <c r="O22">
        <f t="shared" ca="1" si="3"/>
        <v>9.6690057051489364E-2</v>
      </c>
      <c r="Q22" s="2">
        <f t="shared" si="4"/>
        <v>33664.959000000003</v>
      </c>
    </row>
    <row r="23" spans="1:21">
      <c r="A23" s="68" t="s">
        <v>81</v>
      </c>
      <c r="B23" s="70" t="s">
        <v>30</v>
      </c>
      <c r="C23" s="69">
        <v>51616.454400000002</v>
      </c>
      <c r="D23" s="69" t="s">
        <v>68</v>
      </c>
      <c r="E23">
        <f t="shared" si="0"/>
        <v>78197.993413863252</v>
      </c>
      <c r="F23" s="29">
        <f t="shared" si="1"/>
        <v>78198</v>
      </c>
      <c r="G23">
        <f t="shared" si="2"/>
        <v>-2.2178675790200941E-3</v>
      </c>
      <c r="K23">
        <f>+G23</f>
        <v>-2.2178675790200941E-3</v>
      </c>
      <c r="O23">
        <f t="shared" ca="1" si="3"/>
        <v>6.0725863216341103E-2</v>
      </c>
      <c r="Q23" s="2">
        <f t="shared" si="4"/>
        <v>36597.954400000002</v>
      </c>
    </row>
    <row r="24" spans="1:21">
      <c r="A24" s="68" t="s">
        <v>86</v>
      </c>
      <c r="B24" s="70" t="s">
        <v>30</v>
      </c>
      <c r="C24" s="69">
        <v>51879.460899999998</v>
      </c>
      <c r="D24" s="69" t="s">
        <v>68</v>
      </c>
      <c r="E24">
        <f t="shared" si="0"/>
        <v>78979.012439201921</v>
      </c>
      <c r="F24" s="29">
        <f t="shared" si="1"/>
        <v>78979</v>
      </c>
      <c r="G24">
        <f t="shared" si="2"/>
        <v>4.1888748601195402E-3</v>
      </c>
      <c r="K24">
        <f>+G24</f>
        <v>4.1888748601195402E-3</v>
      </c>
      <c r="O24">
        <f t="shared" ca="1" si="3"/>
        <v>5.7501060072225052E-2</v>
      </c>
      <c r="Q24" s="2">
        <f t="shared" si="4"/>
        <v>36860.960899999998</v>
      </c>
    </row>
    <row r="25" spans="1:21">
      <c r="A25" s="68" t="s">
        <v>86</v>
      </c>
      <c r="B25" s="70" t="s">
        <v>47</v>
      </c>
      <c r="C25" s="69">
        <v>51879.631000000001</v>
      </c>
      <c r="D25" s="69" t="s">
        <v>68</v>
      </c>
      <c r="E25">
        <f t="shared" si="0"/>
        <v>78979.517564878319</v>
      </c>
      <c r="F25" s="29">
        <f t="shared" si="1"/>
        <v>78979.5</v>
      </c>
      <c r="G25">
        <f t="shared" si="2"/>
        <v>5.9149355147383176E-3</v>
      </c>
      <c r="K25">
        <f>+G25</f>
        <v>5.9149355147383176E-3</v>
      </c>
      <c r="O25">
        <f t="shared" ca="1" si="3"/>
        <v>5.7498995537561715E-2</v>
      </c>
      <c r="Q25" s="2">
        <f t="shared" si="4"/>
        <v>36861.131000000001</v>
      </c>
    </row>
    <row r="26" spans="1:21">
      <c r="A26" s="68" t="s">
        <v>74</v>
      </c>
      <c r="B26" s="70" t="s">
        <v>30</v>
      </c>
      <c r="C26" s="69">
        <v>51899.667699999998</v>
      </c>
      <c r="D26" s="69" t="s">
        <v>68</v>
      </c>
      <c r="E26">
        <f t="shared" si="0"/>
        <v>79039.018162411085</v>
      </c>
      <c r="F26" s="29">
        <f t="shared" si="1"/>
        <v>79039</v>
      </c>
      <c r="G26">
        <f t="shared" si="2"/>
        <v>6.1161534031271003E-3</v>
      </c>
      <c r="K26">
        <f>+G26</f>
        <v>6.1161534031271003E-3</v>
      </c>
      <c r="O26">
        <f t="shared" ca="1" si="3"/>
        <v>5.7253315912625891E-2</v>
      </c>
      <c r="Q26" s="2">
        <f t="shared" si="4"/>
        <v>36881.167699999998</v>
      </c>
    </row>
    <row r="27" spans="1:21">
      <c r="A27" s="20" t="s">
        <v>35</v>
      </c>
      <c r="B27" s="17"/>
      <c r="C27" s="34">
        <v>51901.349399999999</v>
      </c>
      <c r="D27" s="34">
        <v>2.2000000000000001E-3</v>
      </c>
      <c r="E27">
        <f t="shared" si="0"/>
        <v>79044.012106267663</v>
      </c>
      <c r="F27" s="29">
        <f t="shared" si="1"/>
        <v>79044</v>
      </c>
      <c r="G27">
        <f t="shared" si="2"/>
        <v>4.0767599493847229E-3</v>
      </c>
      <c r="J27">
        <f>+G27</f>
        <v>4.0767599493847229E-3</v>
      </c>
      <c r="O27">
        <f t="shared" ca="1" si="3"/>
        <v>5.7232670565992627E-2</v>
      </c>
      <c r="Q27" s="2">
        <f t="shared" si="4"/>
        <v>36882.849399999999</v>
      </c>
    </row>
    <row r="28" spans="1:21">
      <c r="A28" s="20" t="s">
        <v>35</v>
      </c>
      <c r="B28" s="17"/>
      <c r="C28" s="34">
        <v>51901.521699999998</v>
      </c>
      <c r="D28" s="34">
        <v>1.5E-3</v>
      </c>
      <c r="E28">
        <f t="shared" si="0"/>
        <v>79044.523765021586</v>
      </c>
      <c r="F28" s="29">
        <f t="shared" si="1"/>
        <v>79044.5</v>
      </c>
      <c r="G28">
        <f t="shared" si="2"/>
        <v>8.0028206066344865E-3</v>
      </c>
      <c r="J28">
        <f>+G28</f>
        <v>8.0028206066344865E-3</v>
      </c>
      <c r="O28">
        <f t="shared" ca="1" si="3"/>
        <v>5.723060603132929E-2</v>
      </c>
      <c r="Q28" s="2">
        <f t="shared" si="4"/>
        <v>36883.021699999998</v>
      </c>
    </row>
    <row r="29" spans="1:21">
      <c r="A29" s="20" t="s">
        <v>35</v>
      </c>
      <c r="B29" s="17"/>
      <c r="C29" s="34">
        <v>51901.687400000003</v>
      </c>
      <c r="D29" s="34">
        <v>6.9999999999999999E-4</v>
      </c>
      <c r="E29">
        <f t="shared" si="0"/>
        <v>79045.015824542934</v>
      </c>
      <c r="F29" s="29">
        <f t="shared" si="1"/>
        <v>79045</v>
      </c>
      <c r="G29">
        <f t="shared" si="2"/>
        <v>5.3288812632672489E-3</v>
      </c>
      <c r="J29">
        <f>+G29</f>
        <v>5.3288812632672489E-3</v>
      </c>
      <c r="O29">
        <f t="shared" ca="1" si="3"/>
        <v>5.7228541496665952E-2</v>
      </c>
      <c r="Q29" s="2">
        <f t="shared" si="4"/>
        <v>36883.187400000003</v>
      </c>
    </row>
    <row r="30" spans="1:21">
      <c r="A30" s="20" t="s">
        <v>35</v>
      </c>
      <c r="B30" s="17"/>
      <c r="C30" s="34">
        <v>51925.431900000003</v>
      </c>
      <c r="D30" s="34">
        <v>4.0000000000000002E-4</v>
      </c>
      <c r="E30">
        <f t="shared" si="0"/>
        <v>79115.527033380567</v>
      </c>
      <c r="F30" s="29">
        <f t="shared" si="1"/>
        <v>79115.5</v>
      </c>
      <c r="G30">
        <f t="shared" si="2"/>
        <v>9.1034335564472713E-3</v>
      </c>
      <c r="J30">
        <f>+G30</f>
        <v>9.1034335564472713E-3</v>
      </c>
      <c r="O30">
        <f t="shared" ca="1" si="3"/>
        <v>5.6937442109136926E-2</v>
      </c>
      <c r="Q30" s="2">
        <f t="shared" si="4"/>
        <v>36906.931900000003</v>
      </c>
    </row>
    <row r="31" spans="1:21">
      <c r="A31" s="68" t="s">
        <v>110</v>
      </c>
      <c r="B31" s="70" t="s">
        <v>47</v>
      </c>
      <c r="C31" s="69">
        <v>52338.309000000001</v>
      </c>
      <c r="D31" s="69" t="s">
        <v>68</v>
      </c>
      <c r="E31">
        <f t="shared" si="0"/>
        <v>80341.598899386387</v>
      </c>
      <c r="F31" s="29">
        <f t="shared" si="1"/>
        <v>80341.5</v>
      </c>
      <c r="G31">
        <f t="shared" si="2"/>
        <v>3.3304158569080755E-2</v>
      </c>
      <c r="K31">
        <f>+G31</f>
        <v>3.3304158569080755E-2</v>
      </c>
      <c r="O31">
        <f t="shared" ca="1" si="3"/>
        <v>5.1875203114660262E-2</v>
      </c>
      <c r="Q31" s="2">
        <f t="shared" si="4"/>
        <v>37319.809000000001</v>
      </c>
    </row>
    <row r="32" spans="1:21">
      <c r="A32" s="20" t="s">
        <v>35</v>
      </c>
      <c r="B32" s="17"/>
      <c r="C32" s="34">
        <v>52672.3632</v>
      </c>
      <c r="D32" s="34">
        <v>1.8E-3</v>
      </c>
      <c r="E32">
        <f t="shared" si="0"/>
        <v>81333.599803144622</v>
      </c>
      <c r="F32" s="29">
        <f t="shared" si="1"/>
        <v>81333.5</v>
      </c>
      <c r="G32" s="8">
        <f t="shared" si="2"/>
        <v>3.3608497236855328E-2</v>
      </c>
      <c r="J32">
        <f t="shared" ref="J32:J38" si="5">+G32</f>
        <v>3.3608497236855328E-2</v>
      </c>
      <c r="O32">
        <f t="shared" ca="1" si="3"/>
        <v>4.7779166342620416E-2</v>
      </c>
      <c r="Q32" s="2">
        <f t="shared" si="4"/>
        <v>37653.8632</v>
      </c>
    </row>
    <row r="33" spans="1:17">
      <c r="A33" s="20" t="s">
        <v>35</v>
      </c>
      <c r="B33" s="17"/>
      <c r="C33" s="34">
        <v>52672.534399999997</v>
      </c>
      <c r="D33" s="34">
        <v>8.9999999999999998E-4</v>
      </c>
      <c r="E33">
        <f t="shared" si="0"/>
        <v>81334.108195359775</v>
      </c>
      <c r="F33" s="29">
        <f t="shared" si="1"/>
        <v>81334</v>
      </c>
      <c r="G33" s="8">
        <f t="shared" si="2"/>
        <v>3.6434557892789599E-2</v>
      </c>
      <c r="J33">
        <f t="shared" si="5"/>
        <v>3.6434557892789599E-2</v>
      </c>
      <c r="O33">
        <f t="shared" ca="1" si="3"/>
        <v>4.7777101807957079E-2</v>
      </c>
      <c r="Q33" s="2">
        <f t="shared" si="4"/>
        <v>37654.034399999997</v>
      </c>
    </row>
    <row r="34" spans="1:17">
      <c r="A34" s="20" t="s">
        <v>35</v>
      </c>
      <c r="B34" s="17"/>
      <c r="C34" s="34">
        <v>52680.275600000001</v>
      </c>
      <c r="D34" s="34">
        <v>4.0000000000000002E-4</v>
      </c>
      <c r="E34">
        <f t="shared" si="0"/>
        <v>81357.096313444141</v>
      </c>
      <c r="F34" s="29">
        <f t="shared" si="1"/>
        <v>81357</v>
      </c>
      <c r="G34" s="8">
        <f t="shared" si="2"/>
        <v>3.2433348002086859E-2</v>
      </c>
      <c r="J34">
        <f t="shared" si="5"/>
        <v>3.2433348002086859E-2</v>
      </c>
      <c r="O34">
        <f t="shared" ca="1" si="3"/>
        <v>4.7682133213444056E-2</v>
      </c>
      <c r="Q34" s="2">
        <f t="shared" si="4"/>
        <v>37661.775600000001</v>
      </c>
    </row>
    <row r="35" spans="1:17">
      <c r="A35" s="20" t="s">
        <v>35</v>
      </c>
      <c r="B35" s="17"/>
      <c r="C35" s="34">
        <v>52680.447</v>
      </c>
      <c r="D35" s="34">
        <v>8.9999999999999998E-4</v>
      </c>
      <c r="E35">
        <f t="shared" si="0"/>
        <v>81357.605299575443</v>
      </c>
      <c r="F35" s="29">
        <f t="shared" si="1"/>
        <v>81357.5</v>
      </c>
      <c r="G35" s="8">
        <f t="shared" si="2"/>
        <v>3.5459408652968705E-2</v>
      </c>
      <c r="J35">
        <f t="shared" si="5"/>
        <v>3.5459408652968705E-2</v>
      </c>
      <c r="O35">
        <f t="shared" ca="1" si="3"/>
        <v>4.7680068678780718E-2</v>
      </c>
      <c r="Q35" s="2">
        <f t="shared" si="4"/>
        <v>37661.947</v>
      </c>
    </row>
    <row r="36" spans="1:17">
      <c r="A36" s="20" t="s">
        <v>35</v>
      </c>
      <c r="B36" s="17"/>
      <c r="C36" s="34">
        <v>52691.388599999998</v>
      </c>
      <c r="D36" s="34">
        <v>1E-3</v>
      </c>
      <c r="E36">
        <f t="shared" si="0"/>
        <v>81390.097263719465</v>
      </c>
      <c r="F36" s="29">
        <f t="shared" si="1"/>
        <v>81390</v>
      </c>
      <c r="G36" s="8">
        <f t="shared" si="2"/>
        <v>3.2753351202700287E-2</v>
      </c>
      <c r="J36">
        <f t="shared" si="5"/>
        <v>3.2753351202700287E-2</v>
      </c>
      <c r="O36">
        <f t="shared" ca="1" si="3"/>
        <v>4.7545873925664506E-2</v>
      </c>
      <c r="Q36" s="2">
        <f t="shared" si="4"/>
        <v>37672.888599999998</v>
      </c>
    </row>
    <row r="37" spans="1:17">
      <c r="A37" s="20" t="s">
        <v>35</v>
      </c>
      <c r="B37" s="17"/>
      <c r="C37" s="34">
        <v>52692.399799999999</v>
      </c>
      <c r="D37" s="34">
        <v>6.9999999999999999E-4</v>
      </c>
      <c r="E37">
        <f t="shared" si="0"/>
        <v>81393.10010371932</v>
      </c>
      <c r="F37" s="29">
        <f t="shared" si="1"/>
        <v>81393</v>
      </c>
      <c r="G37" s="8">
        <f t="shared" si="2"/>
        <v>3.3709715135046281E-2</v>
      </c>
      <c r="J37">
        <f t="shared" si="5"/>
        <v>3.3709715135046281E-2</v>
      </c>
      <c r="O37">
        <f t="shared" ca="1" si="3"/>
        <v>4.7533486717684537E-2</v>
      </c>
      <c r="Q37" s="2">
        <f t="shared" si="4"/>
        <v>37673.899799999999</v>
      </c>
    </row>
    <row r="38" spans="1:17">
      <c r="A38" s="20" t="s">
        <v>35</v>
      </c>
      <c r="B38" s="17"/>
      <c r="C38" s="33">
        <v>52716.309699999998</v>
      </c>
      <c r="D38" s="34">
        <v>2E-3</v>
      </c>
      <c r="E38">
        <f t="shared" si="0"/>
        <v>81464.102481204085</v>
      </c>
      <c r="F38" s="29">
        <f t="shared" si="1"/>
        <v>81464</v>
      </c>
      <c r="G38" s="8">
        <f t="shared" si="2"/>
        <v>3.4510328077885788E-2</v>
      </c>
      <c r="J38">
        <f t="shared" si="5"/>
        <v>3.4510328077885788E-2</v>
      </c>
      <c r="O38">
        <f t="shared" ca="1" si="3"/>
        <v>4.7240322795492173E-2</v>
      </c>
      <c r="Q38" s="2">
        <f t="shared" si="4"/>
        <v>37697.809699999998</v>
      </c>
    </row>
    <row r="39" spans="1:17">
      <c r="A39" s="35" t="s">
        <v>44</v>
      </c>
      <c r="B39" s="36" t="s">
        <v>30</v>
      </c>
      <c r="C39" s="37">
        <v>52719.341999999997</v>
      </c>
      <c r="D39" s="37">
        <v>2E-3</v>
      </c>
      <c r="E39">
        <f t="shared" si="0"/>
        <v>81473.107140748747</v>
      </c>
      <c r="F39" s="29">
        <f t="shared" si="1"/>
        <v>81473</v>
      </c>
      <c r="G39">
        <f t="shared" si="2"/>
        <v>3.6079419856832828E-2</v>
      </c>
      <c r="I39">
        <f>+G39</f>
        <v>3.6079419856832828E-2</v>
      </c>
      <c r="O39">
        <f t="shared" ca="1" si="3"/>
        <v>4.7203161171552321E-2</v>
      </c>
      <c r="Q39" s="2">
        <f t="shared" si="4"/>
        <v>37700.841999999997</v>
      </c>
    </row>
    <row r="40" spans="1:17">
      <c r="A40" s="20" t="s">
        <v>35</v>
      </c>
      <c r="B40" s="17"/>
      <c r="C40" s="34">
        <v>52721.361199999999</v>
      </c>
      <c r="D40" s="34">
        <v>4.0000000000000002E-4</v>
      </c>
      <c r="E40">
        <f t="shared" si="0"/>
        <v>81479.10331809023</v>
      </c>
      <c r="F40" s="29">
        <f t="shared" si="1"/>
        <v>81479</v>
      </c>
      <c r="G40" s="8">
        <f t="shared" si="2"/>
        <v>3.4792147722328082E-2</v>
      </c>
      <c r="J40">
        <f t="shared" ref="J40:J56" si="6">+G40</f>
        <v>3.4792147722328082E-2</v>
      </c>
      <c r="O40">
        <f t="shared" ca="1" si="3"/>
        <v>4.7178386755592383E-2</v>
      </c>
      <c r="Q40" s="2">
        <f t="shared" si="4"/>
        <v>37702.861199999999</v>
      </c>
    </row>
    <row r="41" spans="1:17">
      <c r="A41" s="25" t="s">
        <v>39</v>
      </c>
      <c r="B41" s="26"/>
      <c r="C41" s="27">
        <v>53381.395499999999</v>
      </c>
      <c r="D41" s="27">
        <v>6.9999999999999999E-4</v>
      </c>
      <c r="E41">
        <f t="shared" si="0"/>
        <v>83439.128434108643</v>
      </c>
      <c r="F41" s="29">
        <f t="shared" si="1"/>
        <v>83439</v>
      </c>
      <c r="G41">
        <f t="shared" si="2"/>
        <v>4.3249913636827841E-2</v>
      </c>
      <c r="J41">
        <f t="shared" si="6"/>
        <v>4.3249913636827841E-2</v>
      </c>
      <c r="O41">
        <f t="shared" ca="1" si="3"/>
        <v>3.9085410875352333E-2</v>
      </c>
      <c r="Q41" s="2">
        <f t="shared" si="4"/>
        <v>38362.895499999999</v>
      </c>
    </row>
    <row r="42" spans="1:17">
      <c r="A42" s="25" t="s">
        <v>39</v>
      </c>
      <c r="B42" s="26"/>
      <c r="C42" s="27">
        <v>53381.563699999999</v>
      </c>
      <c r="D42" s="27">
        <v>5.9999999999999995E-4</v>
      </c>
      <c r="E42">
        <f t="shared" si="0"/>
        <v>83439.627917581718</v>
      </c>
      <c r="F42" s="29">
        <f t="shared" si="1"/>
        <v>83439.5</v>
      </c>
      <c r="G42">
        <f t="shared" si="2"/>
        <v>4.3075974288512953E-2</v>
      </c>
      <c r="J42">
        <f t="shared" si="6"/>
        <v>4.3075974288512953E-2</v>
      </c>
      <c r="O42">
        <f t="shared" ca="1" si="3"/>
        <v>3.9083346340689051E-2</v>
      </c>
      <c r="Q42" s="2">
        <f t="shared" si="4"/>
        <v>38363.063699999999</v>
      </c>
    </row>
    <row r="43" spans="1:17">
      <c r="A43" s="25" t="s">
        <v>39</v>
      </c>
      <c r="B43" s="26"/>
      <c r="C43" s="27">
        <v>53382.5743</v>
      </c>
      <c r="D43" s="27">
        <v>2.0000000000000001E-4</v>
      </c>
      <c r="E43">
        <f t="shared" si="0"/>
        <v>83442.62897583317</v>
      </c>
      <c r="F43" s="29">
        <f t="shared" si="1"/>
        <v>83442.5</v>
      </c>
      <c r="G43">
        <f t="shared" si="2"/>
        <v>4.3432338221464306E-2</v>
      </c>
      <c r="J43">
        <f t="shared" si="6"/>
        <v>4.3432338221464306E-2</v>
      </c>
      <c r="O43">
        <f t="shared" ca="1" si="3"/>
        <v>3.9070959132709082E-2</v>
      </c>
      <c r="Q43" s="2">
        <f t="shared" si="4"/>
        <v>38364.0743</v>
      </c>
    </row>
    <row r="44" spans="1:17">
      <c r="A44" s="25" t="s">
        <v>39</v>
      </c>
      <c r="B44" s="26"/>
      <c r="C44" s="27">
        <v>53386.280200000001</v>
      </c>
      <c r="D44" s="27">
        <v>5.0000000000000001E-4</v>
      </c>
      <c r="E44">
        <f t="shared" si="0"/>
        <v>83453.6339449347</v>
      </c>
      <c r="F44" s="29">
        <f t="shared" si="1"/>
        <v>83453.5</v>
      </c>
      <c r="G44">
        <f t="shared" si="2"/>
        <v>4.510567262332188E-2</v>
      </c>
      <c r="J44">
        <f t="shared" si="6"/>
        <v>4.510567262332188E-2</v>
      </c>
      <c r="O44">
        <f t="shared" ca="1" si="3"/>
        <v>3.902553937011588E-2</v>
      </c>
      <c r="Q44" s="2">
        <f t="shared" si="4"/>
        <v>38367.780200000001</v>
      </c>
    </row>
    <row r="45" spans="1:17">
      <c r="A45" s="25" t="s">
        <v>39</v>
      </c>
      <c r="B45" s="26"/>
      <c r="C45" s="27">
        <v>53386.449200000003</v>
      </c>
      <c r="D45" s="27">
        <v>5.9999999999999995E-4</v>
      </c>
      <c r="E45">
        <f t="shared" si="0"/>
        <v>83454.135804072343</v>
      </c>
      <c r="F45" s="29">
        <f t="shared" si="1"/>
        <v>83454</v>
      </c>
      <c r="G45">
        <f t="shared" si="2"/>
        <v>4.5731733276625164E-2</v>
      </c>
      <c r="J45">
        <f t="shared" si="6"/>
        <v>4.5731733276625164E-2</v>
      </c>
      <c r="O45">
        <f t="shared" ca="1" si="3"/>
        <v>3.9023474835452543E-2</v>
      </c>
      <c r="Q45" s="2">
        <f t="shared" si="4"/>
        <v>38367.949200000003</v>
      </c>
    </row>
    <row r="46" spans="1:17">
      <c r="A46" s="25" t="s">
        <v>39</v>
      </c>
      <c r="B46" s="26"/>
      <c r="C46" s="27">
        <v>53386.616699999999</v>
      </c>
      <c r="D46" s="27">
        <v>1.5E-3</v>
      </c>
      <c r="E46">
        <f t="shared" si="0"/>
        <v>83454.633208838917</v>
      </c>
      <c r="F46" s="29">
        <f t="shared" si="1"/>
        <v>83454.5</v>
      </c>
      <c r="G46">
        <f t="shared" si="2"/>
        <v>4.4857793931441847E-2</v>
      </c>
      <c r="J46">
        <f t="shared" si="6"/>
        <v>4.4857793931441847E-2</v>
      </c>
      <c r="O46">
        <f t="shared" ca="1" si="3"/>
        <v>3.9021410300789205E-2</v>
      </c>
      <c r="Q46" s="2">
        <f t="shared" si="4"/>
        <v>38368.116699999999</v>
      </c>
    </row>
    <row r="47" spans="1:17">
      <c r="A47" s="25" t="s">
        <v>39</v>
      </c>
      <c r="B47" s="26"/>
      <c r="C47" s="27">
        <v>53387.289599999996</v>
      </c>
      <c r="D47" s="27">
        <v>1.9E-3</v>
      </c>
      <c r="E47">
        <f t="shared" si="0"/>
        <v>83456.631439689299</v>
      </c>
      <c r="F47" s="29">
        <f t="shared" si="1"/>
        <v>83456.5</v>
      </c>
      <c r="G47">
        <f t="shared" si="2"/>
        <v>4.4262036542932037E-2</v>
      </c>
      <c r="J47">
        <f t="shared" si="6"/>
        <v>4.4262036542932037E-2</v>
      </c>
      <c r="O47">
        <f t="shared" ca="1" si="3"/>
        <v>3.9013152162135911E-2</v>
      </c>
      <c r="Q47" s="2">
        <f t="shared" si="4"/>
        <v>38368.789599999996</v>
      </c>
    </row>
    <row r="48" spans="1:17">
      <c r="A48" s="25" t="s">
        <v>39</v>
      </c>
      <c r="B48" s="26"/>
      <c r="C48" s="27">
        <v>53387.457999999999</v>
      </c>
      <c r="D48" s="27">
        <v>6.9999999999999999E-4</v>
      </c>
      <c r="E48">
        <f t="shared" si="0"/>
        <v>83457.131517078524</v>
      </c>
      <c r="F48" s="29">
        <f t="shared" si="1"/>
        <v>83457</v>
      </c>
      <c r="G48">
        <f t="shared" si="2"/>
        <v>4.4288097204116639E-2</v>
      </c>
      <c r="J48">
        <f t="shared" si="6"/>
        <v>4.4288097204116639E-2</v>
      </c>
      <c r="O48">
        <f t="shared" ca="1" si="3"/>
        <v>3.9011087627472574E-2</v>
      </c>
      <c r="Q48" s="2">
        <f t="shared" si="4"/>
        <v>38368.957999999999</v>
      </c>
    </row>
    <row r="49" spans="1:17">
      <c r="A49" s="25" t="s">
        <v>39</v>
      </c>
      <c r="B49" s="26"/>
      <c r="C49" s="27">
        <v>53387.628299999997</v>
      </c>
      <c r="D49" s="27">
        <v>3.0000000000000001E-3</v>
      </c>
      <c r="E49">
        <f t="shared" si="0"/>
        <v>83457.637236671057</v>
      </c>
      <c r="F49" s="29">
        <f t="shared" si="1"/>
        <v>83457.5</v>
      </c>
      <c r="G49">
        <f t="shared" si="2"/>
        <v>4.6214157860958949E-2</v>
      </c>
      <c r="J49">
        <f t="shared" si="6"/>
        <v>4.6214157860958949E-2</v>
      </c>
      <c r="O49">
        <f t="shared" ca="1" si="3"/>
        <v>3.9009023092809292E-2</v>
      </c>
      <c r="Q49" s="2">
        <f t="shared" si="4"/>
        <v>38369.128299999997</v>
      </c>
    </row>
    <row r="50" spans="1:17">
      <c r="A50" s="25" t="s">
        <v>39</v>
      </c>
      <c r="B50" s="26"/>
      <c r="C50" s="27">
        <v>53407.3269</v>
      </c>
      <c r="D50" s="27">
        <v>4.0000000000000002E-4</v>
      </c>
      <c r="E50">
        <f t="shared" si="0"/>
        <v>83516.133818970498</v>
      </c>
      <c r="F50" s="29">
        <f t="shared" si="1"/>
        <v>83516</v>
      </c>
      <c r="G50">
        <f t="shared" si="2"/>
        <v>4.5063254445267376E-2</v>
      </c>
      <c r="J50">
        <f t="shared" si="6"/>
        <v>4.5063254445267376E-2</v>
      </c>
      <c r="O50">
        <f t="shared" ca="1" si="3"/>
        <v>3.8767472537200087E-2</v>
      </c>
      <c r="Q50" s="2">
        <f t="shared" si="4"/>
        <v>38388.8269</v>
      </c>
    </row>
    <row r="51" spans="1:17">
      <c r="A51" s="25" t="s">
        <v>39</v>
      </c>
      <c r="B51" s="26"/>
      <c r="C51" s="27">
        <v>53408.336900000002</v>
      </c>
      <c r="D51" s="27">
        <v>6.9999999999999999E-4</v>
      </c>
      <c r="E51">
        <f t="shared" si="0"/>
        <v>83519.133095473531</v>
      </c>
      <c r="F51" s="29">
        <f t="shared" si="1"/>
        <v>83519</v>
      </c>
      <c r="G51">
        <f t="shared" si="2"/>
        <v>4.4819618378824089E-2</v>
      </c>
      <c r="J51">
        <f t="shared" si="6"/>
        <v>4.4819618378824089E-2</v>
      </c>
      <c r="O51">
        <f t="shared" ca="1" si="3"/>
        <v>3.8755085329220118E-2</v>
      </c>
      <c r="Q51" s="2">
        <f t="shared" si="4"/>
        <v>38389.836900000002</v>
      </c>
    </row>
    <row r="52" spans="1:17">
      <c r="A52" s="25" t="s">
        <v>39</v>
      </c>
      <c r="B52" s="26"/>
      <c r="C52" s="27">
        <v>53408.503299999997</v>
      </c>
      <c r="D52" s="27">
        <v>8.9999999999999998E-4</v>
      </c>
      <c r="E52">
        <f t="shared" si="0"/>
        <v>83519.627233701336</v>
      </c>
      <c r="F52" s="29">
        <f t="shared" si="1"/>
        <v>83519.5</v>
      </c>
      <c r="G52">
        <f t="shared" si="2"/>
        <v>4.2845679025049321E-2</v>
      </c>
      <c r="J52">
        <f t="shared" si="6"/>
        <v>4.2845679025049321E-2</v>
      </c>
      <c r="O52">
        <f t="shared" ca="1" si="3"/>
        <v>3.8753020794556781E-2</v>
      </c>
      <c r="Q52" s="2">
        <f t="shared" si="4"/>
        <v>38390.003299999997</v>
      </c>
    </row>
    <row r="53" spans="1:17">
      <c r="A53" s="25" t="s">
        <v>39</v>
      </c>
      <c r="B53" s="26"/>
      <c r="C53" s="27">
        <v>53409.347800000003</v>
      </c>
      <c r="D53" s="27">
        <v>6.9999999999999999E-4</v>
      </c>
      <c r="E53">
        <f t="shared" si="0"/>
        <v>83522.135044599185</v>
      </c>
      <c r="F53" s="76">
        <f t="shared" si="1"/>
        <v>83522</v>
      </c>
      <c r="G53">
        <f t="shared" si="2"/>
        <v>4.5475982304196805E-2</v>
      </c>
      <c r="J53">
        <f t="shared" si="6"/>
        <v>4.5475982304196805E-2</v>
      </c>
      <c r="O53">
        <f t="shared" ca="1" si="3"/>
        <v>3.8742698121240149E-2</v>
      </c>
      <c r="Q53" s="2">
        <f t="shared" si="4"/>
        <v>38390.847800000003</v>
      </c>
    </row>
    <row r="54" spans="1:17">
      <c r="A54" s="25" t="s">
        <v>39</v>
      </c>
      <c r="B54" s="26"/>
      <c r="C54" s="27">
        <v>53409.513400000003</v>
      </c>
      <c r="D54" s="27">
        <v>6.9999999999999999E-4</v>
      </c>
      <c r="E54">
        <f t="shared" si="0"/>
        <v>83522.626807162451</v>
      </c>
      <c r="F54" s="76">
        <f t="shared" si="1"/>
        <v>83522.5</v>
      </c>
      <c r="G54">
        <f t="shared" si="2"/>
        <v>4.2702042956079822E-2</v>
      </c>
      <c r="J54">
        <f t="shared" si="6"/>
        <v>4.2702042956079822E-2</v>
      </c>
      <c r="O54">
        <f t="shared" ca="1" si="3"/>
        <v>3.8740633586576811E-2</v>
      </c>
      <c r="Q54" s="2">
        <f t="shared" si="4"/>
        <v>38391.013400000003</v>
      </c>
    </row>
    <row r="55" spans="1:17">
      <c r="A55" s="25" t="s">
        <v>39</v>
      </c>
      <c r="B55" s="26"/>
      <c r="C55" s="27">
        <v>53410.354299999999</v>
      </c>
      <c r="D55" s="27">
        <v>1.6000000000000001E-3</v>
      </c>
      <c r="E55">
        <f t="shared" si="0"/>
        <v>83525.123927569759</v>
      </c>
      <c r="F55" s="76">
        <f t="shared" si="1"/>
        <v>83525</v>
      </c>
      <c r="G55">
        <f t="shared" si="2"/>
        <v>4.1732346224307548E-2</v>
      </c>
      <c r="J55">
        <f t="shared" si="6"/>
        <v>4.1732346224307548E-2</v>
      </c>
      <c r="O55">
        <f t="shared" ca="1" si="3"/>
        <v>3.873031091326018E-2</v>
      </c>
      <c r="Q55" s="2">
        <f t="shared" si="4"/>
        <v>38391.854299999999</v>
      </c>
    </row>
    <row r="56" spans="1:17">
      <c r="A56" s="25" t="s">
        <v>39</v>
      </c>
      <c r="B56" s="26"/>
      <c r="C56" s="27">
        <v>53410.517800000001</v>
      </c>
      <c r="D56" s="27">
        <v>1.6999999999999999E-3</v>
      </c>
      <c r="E56">
        <f t="shared" si="0"/>
        <v>83525.609454013567</v>
      </c>
      <c r="F56" s="76">
        <f t="shared" si="1"/>
        <v>83525.5</v>
      </c>
      <c r="G56">
        <f t="shared" si="2"/>
        <v>3.6858406878309324E-2</v>
      </c>
      <c r="J56">
        <f t="shared" si="6"/>
        <v>3.6858406878309324E-2</v>
      </c>
      <c r="O56">
        <f t="shared" ca="1" si="3"/>
        <v>3.8728246378596842E-2</v>
      </c>
      <c r="Q56" s="2">
        <f t="shared" si="4"/>
        <v>38392.017800000001</v>
      </c>
    </row>
    <row r="57" spans="1:17">
      <c r="A57" s="68" t="s">
        <v>210</v>
      </c>
      <c r="B57" s="70" t="s">
        <v>47</v>
      </c>
      <c r="C57" s="69">
        <v>53446.3874</v>
      </c>
      <c r="D57" s="69" t="s">
        <v>68</v>
      </c>
      <c r="E57">
        <f t="shared" si="0"/>
        <v>83632.127125749001</v>
      </c>
      <c r="F57" s="76">
        <f t="shared" si="1"/>
        <v>83632</v>
      </c>
      <c r="G57">
        <f t="shared" si="2"/>
        <v>4.2809326303540729E-2</v>
      </c>
      <c r="K57">
        <f>+G57</f>
        <v>4.2809326303540729E-2</v>
      </c>
      <c r="O57">
        <f t="shared" ca="1" si="3"/>
        <v>3.8288500495308297E-2</v>
      </c>
      <c r="Q57" s="2">
        <f t="shared" si="4"/>
        <v>38427.8874</v>
      </c>
    </row>
    <row r="58" spans="1:17">
      <c r="A58" s="40" t="s">
        <v>46</v>
      </c>
      <c r="B58" s="41" t="s">
        <v>47</v>
      </c>
      <c r="C58" s="40">
        <v>54830.444199999998</v>
      </c>
      <c r="D58" s="40" t="s">
        <v>48</v>
      </c>
      <c r="E58">
        <f t="shared" si="0"/>
        <v>87742.195481281538</v>
      </c>
      <c r="F58" s="76">
        <f t="shared" si="1"/>
        <v>87742</v>
      </c>
      <c r="G58">
        <f t="shared" si="2"/>
        <v>6.5827906888443977E-2</v>
      </c>
      <c r="J58">
        <f>+G58</f>
        <v>6.5827906888443977E-2</v>
      </c>
      <c r="O58">
        <f t="shared" ca="1" si="3"/>
        <v>2.1318025562764187E-2</v>
      </c>
      <c r="Q58" s="2">
        <f t="shared" si="4"/>
        <v>39811.944199999998</v>
      </c>
    </row>
    <row r="59" spans="1:17">
      <c r="A59" s="40" t="s">
        <v>46</v>
      </c>
      <c r="B59" s="41" t="s">
        <v>30</v>
      </c>
      <c r="C59" s="40">
        <v>54830.614999999998</v>
      </c>
      <c r="D59" s="40" t="s">
        <v>49</v>
      </c>
      <c r="E59">
        <f t="shared" si="0"/>
        <v>87742.702685664422</v>
      </c>
      <c r="F59" s="76">
        <f t="shared" si="1"/>
        <v>87742.5</v>
      </c>
      <c r="G59">
        <f t="shared" si="2"/>
        <v>6.8253967539931182E-2</v>
      </c>
      <c r="J59">
        <f>+G59</f>
        <v>6.8253967539931182E-2</v>
      </c>
      <c r="O59">
        <f t="shared" ca="1" si="3"/>
        <v>2.1315961028100849E-2</v>
      </c>
      <c r="Q59" s="2">
        <f t="shared" si="4"/>
        <v>39812.114999999998</v>
      </c>
    </row>
    <row r="60" spans="1:17">
      <c r="A60" s="73" t="s">
        <v>222</v>
      </c>
      <c r="B60" s="74" t="s">
        <v>30</v>
      </c>
      <c r="C60" s="75">
        <v>59616.015999999829</v>
      </c>
      <c r="D60" s="27"/>
      <c r="E60">
        <f t="shared" ref="E60:E61" si="7">+(C60-C$7)/C$8</f>
        <v>101953.33711817696</v>
      </c>
      <c r="F60" s="76">
        <f t="shared" ref="F60:F61" si="8">ROUND(2*E60,0)/2</f>
        <v>101953.5</v>
      </c>
      <c r="G60">
        <f t="shared" ref="G60:G61" si="9">+C60-(C$7+F60*C$8)</f>
        <v>-5.4850108397658914E-2</v>
      </c>
      <c r="K60">
        <f>+G60</f>
        <v>-5.4850108397658914E-2</v>
      </c>
      <c r="O60">
        <f t="shared" ref="O60:O61" ca="1" si="10">+C$11+C$12*$F60</f>
        <v>-3.7362243172965992E-2</v>
      </c>
      <c r="Q60" s="2">
        <f t="shared" ref="Q60:Q61" si="11">+C60-15018.5</f>
        <v>44597.515999999829</v>
      </c>
    </row>
    <row r="61" spans="1:17">
      <c r="A61" s="73" t="s">
        <v>222</v>
      </c>
      <c r="B61" s="74" t="s">
        <v>30</v>
      </c>
      <c r="C61" s="75">
        <v>59894.164599999785</v>
      </c>
      <c r="D61" s="27"/>
      <c r="E61">
        <f t="shared" si="7"/>
        <v>102779.32183137334</v>
      </c>
      <c r="F61" s="76">
        <f t="shared" si="8"/>
        <v>102779.5</v>
      </c>
      <c r="G61">
        <f t="shared" si="9"/>
        <v>-5.9997907083015889E-2</v>
      </c>
      <c r="K61">
        <f>+G61</f>
        <v>-5.9997907083015889E-2</v>
      </c>
      <c r="O61">
        <f t="shared" ca="1" si="10"/>
        <v>-4.0772854436781414E-2</v>
      </c>
      <c r="Q61" s="2">
        <f t="shared" si="11"/>
        <v>44875.664599999785</v>
      </c>
    </row>
    <row r="62" spans="1:17">
      <c r="C62" s="27"/>
      <c r="D62" s="27"/>
      <c r="F62" s="77"/>
    </row>
    <row r="63" spans="1:17">
      <c r="C63" s="27"/>
      <c r="D63" s="27"/>
      <c r="F63" s="77"/>
    </row>
    <row r="64" spans="1:17">
      <c r="C64" s="27"/>
      <c r="D64" s="27"/>
      <c r="F64" s="77"/>
    </row>
    <row r="65" spans="3:6">
      <c r="C65" s="27"/>
      <c r="D65" s="27"/>
      <c r="F65" s="77"/>
    </row>
    <row r="66" spans="3:6">
      <c r="C66" s="27"/>
      <c r="D66" s="27"/>
    </row>
    <row r="67" spans="3:6">
      <c r="C67" s="27"/>
      <c r="D67" s="27"/>
    </row>
    <row r="68" spans="3:6">
      <c r="C68" s="27"/>
      <c r="D68" s="27"/>
    </row>
    <row r="69" spans="3:6">
      <c r="C69" s="27"/>
      <c r="D69" s="27"/>
    </row>
    <row r="70" spans="3:6">
      <c r="C70" s="27"/>
      <c r="D70" s="27"/>
    </row>
    <row r="71" spans="3:6">
      <c r="C71" s="27"/>
      <c r="D71" s="27"/>
    </row>
    <row r="72" spans="3:6">
      <c r="C72" s="27"/>
      <c r="D72" s="27"/>
    </row>
    <row r="73" spans="3:6">
      <c r="C73" s="27"/>
      <c r="D73" s="27"/>
    </row>
    <row r="74" spans="3:6">
      <c r="C74" s="27"/>
      <c r="D74" s="27"/>
    </row>
    <row r="75" spans="3:6">
      <c r="C75" s="27"/>
      <c r="D75" s="27"/>
    </row>
    <row r="76" spans="3:6">
      <c r="C76" s="27"/>
      <c r="D76" s="27"/>
    </row>
    <row r="77" spans="3:6">
      <c r="C77" s="27"/>
      <c r="D77" s="27"/>
    </row>
    <row r="78" spans="3:6">
      <c r="C78" s="27"/>
      <c r="D78" s="27"/>
    </row>
    <row r="79" spans="3:6">
      <c r="C79" s="27"/>
      <c r="D79" s="27"/>
    </row>
    <row r="80" spans="3:6">
      <c r="C80" s="27"/>
      <c r="D80" s="27"/>
    </row>
    <row r="81" spans="3:4">
      <c r="C81" s="27"/>
      <c r="D81" s="27"/>
    </row>
    <row r="82" spans="3:4">
      <c r="C82" s="27"/>
      <c r="D82" s="27"/>
    </row>
    <row r="83" spans="3:4">
      <c r="C83" s="27"/>
      <c r="D83" s="27"/>
    </row>
    <row r="84" spans="3:4">
      <c r="C84" s="27"/>
      <c r="D84" s="27"/>
    </row>
    <row r="85" spans="3:4">
      <c r="C85" s="27"/>
      <c r="D85" s="27"/>
    </row>
    <row r="86" spans="3:4">
      <c r="C86" s="27"/>
      <c r="D86" s="27"/>
    </row>
    <row r="87" spans="3:4">
      <c r="C87" s="27"/>
      <c r="D87" s="27"/>
    </row>
    <row r="88" spans="3:4">
      <c r="C88" s="27"/>
      <c r="D88" s="27"/>
    </row>
    <row r="89" spans="3:4">
      <c r="C89" s="27"/>
      <c r="D89" s="27"/>
    </row>
    <row r="90" spans="3:4">
      <c r="C90" s="27"/>
      <c r="D90" s="27"/>
    </row>
    <row r="91" spans="3:4">
      <c r="C91" s="27"/>
      <c r="D91" s="27"/>
    </row>
    <row r="92" spans="3:4">
      <c r="C92" s="27"/>
      <c r="D92" s="27"/>
    </row>
    <row r="93" spans="3:4">
      <c r="C93" s="27"/>
      <c r="D93" s="27"/>
    </row>
    <row r="94" spans="3:4">
      <c r="C94" s="27"/>
      <c r="D94" s="27"/>
    </row>
    <row r="95" spans="3:4">
      <c r="C95" s="27"/>
      <c r="D95" s="27"/>
    </row>
    <row r="96" spans="3:4">
      <c r="C96" s="27"/>
      <c r="D96" s="27"/>
    </row>
    <row r="97" spans="3:4">
      <c r="C97" s="27"/>
      <c r="D97" s="27"/>
    </row>
    <row r="98" spans="3:4">
      <c r="C98" s="27"/>
      <c r="D98" s="27"/>
    </row>
    <row r="99" spans="3:4">
      <c r="C99" s="27"/>
      <c r="D99" s="27"/>
    </row>
    <row r="100" spans="3:4">
      <c r="C100" s="27"/>
      <c r="D100" s="27"/>
    </row>
    <row r="101" spans="3:4">
      <c r="C101" s="27"/>
      <c r="D101" s="27"/>
    </row>
    <row r="102" spans="3:4">
      <c r="C102" s="27"/>
      <c r="D102" s="27"/>
    </row>
    <row r="103" spans="3:4">
      <c r="C103" s="27"/>
      <c r="D103" s="27"/>
    </row>
    <row r="104" spans="3:4">
      <c r="C104" s="27"/>
      <c r="D104" s="27"/>
    </row>
    <row r="105" spans="3:4">
      <c r="C105" s="27"/>
      <c r="D105" s="27"/>
    </row>
    <row r="106" spans="3:4">
      <c r="C106" s="27"/>
      <c r="D106" s="27"/>
    </row>
    <row r="107" spans="3:4">
      <c r="C107" s="27"/>
      <c r="D107" s="27"/>
    </row>
    <row r="108" spans="3:4">
      <c r="C108" s="27"/>
      <c r="D108" s="27"/>
    </row>
    <row r="109" spans="3:4">
      <c r="C109" s="27"/>
      <c r="D109" s="27"/>
    </row>
    <row r="110" spans="3:4">
      <c r="C110" s="27"/>
      <c r="D110" s="27"/>
    </row>
    <row r="111" spans="3:4">
      <c r="C111" s="27"/>
      <c r="D111" s="27"/>
    </row>
    <row r="112" spans="3:4">
      <c r="C112" s="27"/>
      <c r="D112" s="27"/>
    </row>
    <row r="113" spans="3:4">
      <c r="C113" s="27"/>
      <c r="D113" s="27"/>
    </row>
    <row r="114" spans="3:4">
      <c r="C114" s="27"/>
      <c r="D114" s="27"/>
    </row>
    <row r="115" spans="3:4">
      <c r="C115" s="27"/>
      <c r="D115" s="27"/>
    </row>
    <row r="116" spans="3:4">
      <c r="C116" s="27"/>
      <c r="D116" s="27"/>
    </row>
    <row r="117" spans="3:4">
      <c r="C117" s="27"/>
      <c r="D117" s="27"/>
    </row>
    <row r="118" spans="3:4">
      <c r="C118" s="27"/>
      <c r="D118" s="27"/>
    </row>
    <row r="119" spans="3:4">
      <c r="C119" s="27"/>
      <c r="D119" s="27"/>
    </row>
    <row r="120" spans="3:4">
      <c r="C120" s="27"/>
      <c r="D120" s="27"/>
    </row>
    <row r="121" spans="3:4">
      <c r="C121" s="27"/>
      <c r="D121" s="27"/>
    </row>
    <row r="122" spans="3:4">
      <c r="C122" s="27"/>
      <c r="D122" s="27"/>
    </row>
    <row r="123" spans="3:4">
      <c r="C123" s="27"/>
      <c r="D123" s="27"/>
    </row>
    <row r="124" spans="3:4">
      <c r="C124" s="27"/>
      <c r="D124" s="27"/>
    </row>
    <row r="125" spans="3:4">
      <c r="C125" s="27"/>
      <c r="D125" s="27"/>
    </row>
    <row r="126" spans="3:4">
      <c r="C126" s="27"/>
      <c r="D126" s="27"/>
    </row>
    <row r="127" spans="3:4">
      <c r="C127" s="27"/>
      <c r="D127" s="27"/>
    </row>
    <row r="128" spans="3:4">
      <c r="C128" s="27"/>
      <c r="D128" s="27"/>
    </row>
    <row r="129" spans="3:4">
      <c r="C129" s="27"/>
      <c r="D129" s="27"/>
    </row>
    <row r="130" spans="3:4">
      <c r="C130" s="27"/>
      <c r="D130" s="27"/>
    </row>
    <row r="131" spans="3:4">
      <c r="C131" s="27"/>
      <c r="D131" s="27"/>
    </row>
    <row r="132" spans="3:4">
      <c r="C132" s="27"/>
      <c r="D132" s="27"/>
    </row>
    <row r="133" spans="3:4">
      <c r="C133" s="27"/>
      <c r="D133" s="27"/>
    </row>
    <row r="134" spans="3:4">
      <c r="C134" s="27"/>
      <c r="D134" s="27"/>
    </row>
    <row r="135" spans="3:4">
      <c r="C135" s="27"/>
      <c r="D135" s="27"/>
    </row>
    <row r="136" spans="3:4">
      <c r="C136" s="27"/>
      <c r="D136" s="27"/>
    </row>
    <row r="137" spans="3:4">
      <c r="C137" s="27"/>
      <c r="D137" s="27"/>
    </row>
    <row r="138" spans="3:4">
      <c r="C138" s="27"/>
      <c r="D138" s="27"/>
    </row>
    <row r="139" spans="3:4">
      <c r="C139" s="27"/>
      <c r="D139" s="27"/>
    </row>
    <row r="140" spans="3:4">
      <c r="C140" s="27"/>
      <c r="D140" s="27"/>
    </row>
    <row r="141" spans="3:4">
      <c r="C141" s="27"/>
      <c r="D141" s="27"/>
    </row>
    <row r="142" spans="3:4">
      <c r="C142" s="27"/>
      <c r="D142" s="27"/>
    </row>
    <row r="143" spans="3:4">
      <c r="C143" s="27"/>
      <c r="D143" s="27"/>
    </row>
    <row r="144" spans="3:4">
      <c r="C144" s="27"/>
      <c r="D144" s="27"/>
    </row>
    <row r="145" spans="3:4">
      <c r="C145" s="27"/>
      <c r="D145" s="27"/>
    </row>
    <row r="146" spans="3:4">
      <c r="C146" s="27"/>
      <c r="D146" s="27"/>
    </row>
    <row r="147" spans="3:4">
      <c r="C147" s="27"/>
      <c r="D147" s="27"/>
    </row>
    <row r="148" spans="3:4">
      <c r="C148" s="27"/>
      <c r="D148" s="27"/>
    </row>
    <row r="149" spans="3:4">
      <c r="C149" s="27"/>
      <c r="D149" s="27"/>
    </row>
    <row r="150" spans="3:4">
      <c r="C150" s="27"/>
      <c r="D150" s="27"/>
    </row>
    <row r="151" spans="3:4">
      <c r="C151" s="27"/>
      <c r="D151" s="27"/>
    </row>
    <row r="152" spans="3:4">
      <c r="C152" s="27"/>
      <c r="D152" s="27"/>
    </row>
    <row r="153" spans="3:4">
      <c r="C153" s="27"/>
      <c r="D153" s="27"/>
    </row>
    <row r="154" spans="3:4">
      <c r="C154" s="27"/>
      <c r="D154" s="27"/>
    </row>
    <row r="155" spans="3:4">
      <c r="C155" s="27"/>
      <c r="D155" s="27"/>
    </row>
    <row r="156" spans="3:4">
      <c r="C156" s="27"/>
      <c r="D156" s="27"/>
    </row>
    <row r="157" spans="3:4">
      <c r="C157" s="27"/>
      <c r="D157" s="27"/>
    </row>
    <row r="158" spans="3:4">
      <c r="C158" s="27"/>
      <c r="D158" s="27"/>
    </row>
    <row r="159" spans="3:4">
      <c r="C159" s="27"/>
      <c r="D159" s="27"/>
    </row>
    <row r="160" spans="3:4">
      <c r="C160" s="27"/>
      <c r="D160" s="27"/>
    </row>
    <row r="161" spans="3:4">
      <c r="C161" s="27"/>
      <c r="D161" s="27"/>
    </row>
    <row r="162" spans="3:4">
      <c r="C162" s="27"/>
      <c r="D162" s="27"/>
    </row>
    <row r="163" spans="3:4">
      <c r="C163" s="27"/>
      <c r="D163" s="27"/>
    </row>
    <row r="164" spans="3:4">
      <c r="C164" s="27"/>
      <c r="D164" s="27"/>
    </row>
    <row r="165" spans="3:4">
      <c r="C165" s="27"/>
      <c r="D165" s="27"/>
    </row>
    <row r="166" spans="3:4">
      <c r="C166" s="27"/>
      <c r="D166" s="27"/>
    </row>
    <row r="167" spans="3:4">
      <c r="C167" s="27"/>
      <c r="D167" s="27"/>
    </row>
    <row r="168" spans="3:4">
      <c r="C168" s="27"/>
      <c r="D168" s="27"/>
    </row>
    <row r="169" spans="3:4">
      <c r="C169" s="27"/>
      <c r="D169" s="27"/>
    </row>
    <row r="170" spans="3:4">
      <c r="C170" s="27"/>
      <c r="D170" s="27"/>
    </row>
    <row r="171" spans="3:4">
      <c r="C171" s="27"/>
      <c r="D171" s="27"/>
    </row>
    <row r="172" spans="3:4">
      <c r="C172" s="27"/>
      <c r="D172" s="27"/>
    </row>
    <row r="173" spans="3:4">
      <c r="C173" s="27"/>
      <c r="D173" s="27"/>
    </row>
    <row r="174" spans="3:4">
      <c r="C174" s="27"/>
      <c r="D174" s="27"/>
    </row>
    <row r="175" spans="3:4">
      <c r="C175" s="27"/>
      <c r="D175" s="27"/>
    </row>
    <row r="176" spans="3:4">
      <c r="C176" s="27"/>
      <c r="D176" s="27"/>
    </row>
    <row r="177" spans="3:4">
      <c r="C177" s="27"/>
      <c r="D177" s="27"/>
    </row>
    <row r="178" spans="3:4">
      <c r="C178" s="27"/>
      <c r="D178" s="27"/>
    </row>
    <row r="179" spans="3:4">
      <c r="C179" s="27"/>
      <c r="D179" s="27"/>
    </row>
    <row r="180" spans="3:4">
      <c r="C180" s="27"/>
      <c r="D180" s="27"/>
    </row>
    <row r="181" spans="3:4">
      <c r="C181" s="27"/>
      <c r="D181" s="27"/>
    </row>
    <row r="182" spans="3:4">
      <c r="C182" s="27"/>
      <c r="D182" s="27"/>
    </row>
    <row r="183" spans="3:4">
      <c r="C183" s="27"/>
      <c r="D183" s="27"/>
    </row>
    <row r="184" spans="3:4">
      <c r="C184" s="27"/>
      <c r="D184" s="27"/>
    </row>
    <row r="185" spans="3:4">
      <c r="C185" s="27"/>
      <c r="D185" s="27"/>
    </row>
    <row r="186" spans="3:4">
      <c r="C186" s="27"/>
      <c r="D186" s="27"/>
    </row>
    <row r="187" spans="3:4">
      <c r="C187" s="27"/>
      <c r="D187" s="27"/>
    </row>
    <row r="188" spans="3:4">
      <c r="C188" s="27"/>
      <c r="D188" s="27"/>
    </row>
    <row r="189" spans="3:4">
      <c r="C189" s="27"/>
      <c r="D189" s="27"/>
    </row>
    <row r="190" spans="3:4">
      <c r="C190" s="27"/>
      <c r="D190" s="27"/>
    </row>
    <row r="191" spans="3:4">
      <c r="C191" s="27"/>
      <c r="D191" s="27"/>
    </row>
    <row r="192" spans="3:4">
      <c r="C192" s="27"/>
      <c r="D192" s="27"/>
    </row>
    <row r="193" spans="3:4">
      <c r="C193" s="27"/>
      <c r="D193" s="27"/>
    </row>
    <row r="194" spans="3:4">
      <c r="C194" s="27"/>
      <c r="D194" s="27"/>
    </row>
    <row r="195" spans="3:4">
      <c r="C195" s="27"/>
      <c r="D195" s="27"/>
    </row>
    <row r="196" spans="3:4">
      <c r="C196" s="27"/>
      <c r="D196" s="27"/>
    </row>
    <row r="197" spans="3:4">
      <c r="C197" s="27"/>
      <c r="D197" s="27"/>
    </row>
    <row r="198" spans="3:4">
      <c r="C198" s="27"/>
      <c r="D198" s="27"/>
    </row>
    <row r="199" spans="3:4">
      <c r="C199" s="27"/>
      <c r="D199" s="27"/>
    </row>
    <row r="200" spans="3:4">
      <c r="C200" s="27"/>
      <c r="D200" s="27"/>
    </row>
    <row r="201" spans="3:4">
      <c r="C201" s="27"/>
      <c r="D201" s="27"/>
    </row>
    <row r="202" spans="3:4">
      <c r="C202" s="27"/>
      <c r="D202" s="27"/>
    </row>
    <row r="203" spans="3:4">
      <c r="C203" s="27"/>
      <c r="D203" s="27"/>
    </row>
    <row r="204" spans="3:4">
      <c r="C204" s="27"/>
      <c r="D204" s="27"/>
    </row>
    <row r="205" spans="3:4">
      <c r="C205" s="27"/>
      <c r="D205" s="27"/>
    </row>
    <row r="206" spans="3:4">
      <c r="C206" s="27"/>
      <c r="D206" s="27"/>
    </row>
    <row r="207" spans="3:4">
      <c r="C207" s="27"/>
      <c r="D207" s="27"/>
    </row>
    <row r="208" spans="3:4">
      <c r="C208" s="27"/>
      <c r="D208" s="27"/>
    </row>
    <row r="209" spans="3:4">
      <c r="C209" s="27"/>
      <c r="D209" s="27"/>
    </row>
    <row r="210" spans="3:4">
      <c r="C210" s="27"/>
      <c r="D210" s="27"/>
    </row>
    <row r="211" spans="3:4">
      <c r="C211" s="27"/>
      <c r="D211" s="27"/>
    </row>
    <row r="212" spans="3:4">
      <c r="C212" s="27"/>
      <c r="D212" s="27"/>
    </row>
    <row r="213" spans="3:4">
      <c r="C213" s="27"/>
      <c r="D213" s="27"/>
    </row>
    <row r="214" spans="3:4">
      <c r="C214" s="27"/>
      <c r="D214" s="27"/>
    </row>
    <row r="215" spans="3:4">
      <c r="C215" s="27"/>
      <c r="D215" s="27"/>
    </row>
    <row r="216" spans="3:4">
      <c r="C216" s="27"/>
      <c r="D216" s="27"/>
    </row>
    <row r="217" spans="3:4">
      <c r="C217" s="27"/>
      <c r="D217" s="27"/>
    </row>
    <row r="218" spans="3:4">
      <c r="C218" s="27"/>
      <c r="D218" s="27"/>
    </row>
    <row r="219" spans="3:4">
      <c r="C219" s="27"/>
      <c r="D219" s="27"/>
    </row>
    <row r="220" spans="3:4">
      <c r="C220" s="27"/>
      <c r="D220" s="27"/>
    </row>
    <row r="221" spans="3:4">
      <c r="C221" s="27"/>
      <c r="D221" s="27"/>
    </row>
    <row r="222" spans="3:4">
      <c r="C222" s="27"/>
      <c r="D222" s="27"/>
    </row>
    <row r="223" spans="3:4">
      <c r="C223" s="27"/>
      <c r="D223" s="27"/>
    </row>
    <row r="224" spans="3:4">
      <c r="C224" s="27"/>
      <c r="D224" s="27"/>
    </row>
    <row r="225" spans="3:4">
      <c r="C225" s="27"/>
      <c r="D225" s="27"/>
    </row>
    <row r="226" spans="3:4">
      <c r="C226" s="27"/>
      <c r="D226" s="27"/>
    </row>
    <row r="227" spans="3:4">
      <c r="C227" s="27"/>
      <c r="D227" s="27"/>
    </row>
    <row r="228" spans="3:4">
      <c r="C228" s="27"/>
      <c r="D228" s="27"/>
    </row>
    <row r="229" spans="3:4">
      <c r="C229" s="27"/>
      <c r="D229" s="27"/>
    </row>
    <row r="230" spans="3:4">
      <c r="C230" s="27"/>
      <c r="D230" s="27"/>
    </row>
    <row r="231" spans="3:4">
      <c r="C231" s="27"/>
      <c r="D231" s="27"/>
    </row>
    <row r="232" spans="3:4">
      <c r="C232" s="27"/>
      <c r="D232" s="27"/>
    </row>
    <row r="233" spans="3:4">
      <c r="C233" s="27"/>
      <c r="D233" s="27"/>
    </row>
    <row r="234" spans="3:4">
      <c r="C234" s="27"/>
      <c r="D234" s="27"/>
    </row>
    <row r="235" spans="3:4">
      <c r="C235" s="27"/>
      <c r="D235" s="27"/>
    </row>
    <row r="236" spans="3:4">
      <c r="C236" s="27"/>
      <c r="D236" s="27"/>
    </row>
    <row r="237" spans="3:4">
      <c r="C237" s="27"/>
      <c r="D237" s="27"/>
    </row>
    <row r="238" spans="3:4">
      <c r="C238" s="27"/>
      <c r="D238" s="27"/>
    </row>
    <row r="239" spans="3:4">
      <c r="C239" s="27"/>
      <c r="D239" s="27"/>
    </row>
    <row r="240" spans="3:4">
      <c r="C240" s="27"/>
      <c r="D240" s="27"/>
    </row>
    <row r="241" spans="3:4">
      <c r="C241" s="27"/>
      <c r="D241" s="27"/>
    </row>
    <row r="242" spans="3:4">
      <c r="C242" s="27"/>
      <c r="D242" s="27"/>
    </row>
    <row r="243" spans="3:4">
      <c r="C243" s="27"/>
      <c r="D243" s="27"/>
    </row>
    <row r="244" spans="3:4">
      <c r="C244" s="27"/>
      <c r="D244" s="27"/>
    </row>
    <row r="245" spans="3:4">
      <c r="C245" s="27"/>
      <c r="D245" s="27"/>
    </row>
    <row r="246" spans="3:4">
      <c r="C246" s="27"/>
      <c r="D246" s="27"/>
    </row>
    <row r="247" spans="3:4">
      <c r="C247" s="27"/>
      <c r="D247" s="27"/>
    </row>
    <row r="248" spans="3:4">
      <c r="C248" s="27"/>
      <c r="D248" s="27"/>
    </row>
    <row r="249" spans="3:4">
      <c r="C249" s="27"/>
      <c r="D249" s="27"/>
    </row>
    <row r="250" spans="3:4">
      <c r="C250" s="27"/>
      <c r="D250" s="27"/>
    </row>
    <row r="251" spans="3:4">
      <c r="C251" s="27"/>
      <c r="D251" s="27"/>
    </row>
    <row r="252" spans="3:4">
      <c r="C252" s="27"/>
      <c r="D252" s="27"/>
    </row>
    <row r="253" spans="3:4">
      <c r="C253" s="27"/>
      <c r="D253" s="27"/>
    </row>
    <row r="254" spans="3:4">
      <c r="C254" s="27"/>
      <c r="D254" s="27"/>
    </row>
    <row r="255" spans="3:4">
      <c r="C255" s="27"/>
      <c r="D255" s="27"/>
    </row>
    <row r="256" spans="3:4">
      <c r="C256" s="27"/>
      <c r="D256" s="27"/>
    </row>
    <row r="257" spans="3:4">
      <c r="C257" s="27"/>
      <c r="D257" s="27"/>
    </row>
    <row r="258" spans="3:4">
      <c r="C258" s="27"/>
      <c r="D258" s="27"/>
    </row>
    <row r="259" spans="3:4">
      <c r="C259" s="27"/>
      <c r="D259" s="27"/>
    </row>
    <row r="260" spans="3:4">
      <c r="C260" s="27"/>
      <c r="D260" s="27"/>
    </row>
    <row r="261" spans="3:4">
      <c r="C261" s="27"/>
      <c r="D261" s="27"/>
    </row>
    <row r="262" spans="3:4">
      <c r="C262" s="27"/>
      <c r="D262" s="27"/>
    </row>
    <row r="263" spans="3:4">
      <c r="C263" s="27"/>
      <c r="D263" s="27"/>
    </row>
    <row r="264" spans="3:4">
      <c r="C264" s="27"/>
      <c r="D264" s="27"/>
    </row>
    <row r="265" spans="3:4">
      <c r="C265" s="27"/>
      <c r="D265" s="27"/>
    </row>
    <row r="266" spans="3:4">
      <c r="C266" s="27"/>
      <c r="D266" s="27"/>
    </row>
    <row r="267" spans="3:4">
      <c r="C267" s="27"/>
      <c r="D267" s="27"/>
    </row>
    <row r="268" spans="3:4">
      <c r="C268" s="27"/>
      <c r="D268" s="27"/>
    </row>
    <row r="269" spans="3:4">
      <c r="C269" s="27"/>
      <c r="D269" s="27"/>
    </row>
    <row r="270" spans="3:4">
      <c r="C270" s="27"/>
      <c r="D270" s="27"/>
    </row>
    <row r="271" spans="3:4">
      <c r="C271" s="27"/>
      <c r="D271" s="27"/>
    </row>
    <row r="272" spans="3:4">
      <c r="C272" s="27"/>
      <c r="D272" s="27"/>
    </row>
    <row r="273" spans="3:4">
      <c r="C273" s="27"/>
      <c r="D273" s="27"/>
    </row>
    <row r="274" spans="3:4">
      <c r="C274" s="27"/>
      <c r="D274" s="27"/>
    </row>
    <row r="275" spans="3:4">
      <c r="C275" s="27"/>
      <c r="D275" s="27"/>
    </row>
    <row r="276" spans="3:4">
      <c r="C276" s="27"/>
      <c r="D276" s="27"/>
    </row>
    <row r="277" spans="3:4">
      <c r="C277" s="27"/>
      <c r="D277" s="27"/>
    </row>
    <row r="278" spans="3:4">
      <c r="C278" s="27"/>
      <c r="D278" s="27"/>
    </row>
    <row r="279" spans="3:4">
      <c r="C279" s="27"/>
      <c r="D279" s="27"/>
    </row>
    <row r="280" spans="3:4">
      <c r="C280" s="27"/>
      <c r="D280" s="27"/>
    </row>
    <row r="281" spans="3:4">
      <c r="C281" s="27"/>
      <c r="D281" s="27"/>
    </row>
    <row r="282" spans="3:4">
      <c r="C282" s="27"/>
      <c r="D282" s="27"/>
    </row>
    <row r="283" spans="3:4">
      <c r="C283" s="27"/>
      <c r="D283" s="27"/>
    </row>
    <row r="284" spans="3:4">
      <c r="C284" s="27"/>
      <c r="D284" s="27"/>
    </row>
    <row r="285" spans="3:4">
      <c r="C285" s="27"/>
      <c r="D285" s="27"/>
    </row>
    <row r="286" spans="3:4">
      <c r="C286" s="27"/>
      <c r="D286" s="27"/>
    </row>
    <row r="287" spans="3:4">
      <c r="C287" s="27"/>
      <c r="D287" s="27"/>
    </row>
    <row r="288" spans="3:4">
      <c r="C288" s="27"/>
      <c r="D288" s="27"/>
    </row>
    <row r="289" spans="3:4">
      <c r="C289" s="27"/>
      <c r="D289" s="27"/>
    </row>
    <row r="290" spans="3:4">
      <c r="C290" s="27"/>
      <c r="D290" s="27"/>
    </row>
    <row r="291" spans="3:4">
      <c r="C291" s="27"/>
      <c r="D291" s="27"/>
    </row>
    <row r="292" spans="3:4">
      <c r="C292" s="27"/>
      <c r="D292" s="27"/>
    </row>
    <row r="293" spans="3:4">
      <c r="C293" s="27"/>
      <c r="D293" s="27"/>
    </row>
    <row r="294" spans="3:4">
      <c r="C294" s="27"/>
      <c r="D294" s="27"/>
    </row>
    <row r="295" spans="3:4">
      <c r="C295" s="27"/>
      <c r="D295" s="27"/>
    </row>
    <row r="296" spans="3:4">
      <c r="C296" s="27"/>
      <c r="D296" s="27"/>
    </row>
    <row r="297" spans="3:4">
      <c r="C297" s="27"/>
      <c r="D297" s="27"/>
    </row>
    <row r="298" spans="3:4">
      <c r="C298" s="27"/>
      <c r="D298" s="27"/>
    </row>
    <row r="299" spans="3:4">
      <c r="C299" s="27"/>
      <c r="D299" s="27"/>
    </row>
    <row r="300" spans="3:4">
      <c r="C300" s="27"/>
      <c r="D300" s="27"/>
    </row>
    <row r="301" spans="3:4">
      <c r="C301" s="27"/>
      <c r="D301" s="27"/>
    </row>
    <row r="302" spans="3:4">
      <c r="C302" s="27"/>
      <c r="D302" s="27"/>
    </row>
    <row r="303" spans="3:4">
      <c r="C303" s="27"/>
      <c r="D303" s="27"/>
    </row>
    <row r="304" spans="3:4">
      <c r="C304" s="27"/>
      <c r="D304" s="27"/>
    </row>
    <row r="305" spans="3:4">
      <c r="C305" s="27"/>
      <c r="D305" s="27"/>
    </row>
    <row r="306" spans="3:4">
      <c r="C306" s="27"/>
      <c r="D306" s="27"/>
    </row>
    <row r="307" spans="3:4">
      <c r="C307" s="27"/>
      <c r="D307" s="27"/>
    </row>
    <row r="308" spans="3:4">
      <c r="C308" s="27"/>
      <c r="D308" s="27"/>
    </row>
    <row r="309" spans="3:4">
      <c r="C309" s="27"/>
      <c r="D309" s="27"/>
    </row>
    <row r="310" spans="3:4">
      <c r="C310" s="27"/>
      <c r="D310" s="27"/>
    </row>
    <row r="311" spans="3:4">
      <c r="C311" s="27"/>
      <c r="D311" s="27"/>
    </row>
    <row r="312" spans="3:4">
      <c r="C312" s="27"/>
      <c r="D312" s="27"/>
    </row>
    <row r="313" spans="3:4">
      <c r="C313" s="27"/>
      <c r="D313" s="27"/>
    </row>
    <row r="314" spans="3:4">
      <c r="C314" s="27"/>
      <c r="D314" s="27"/>
    </row>
    <row r="315" spans="3:4">
      <c r="C315" s="27"/>
      <c r="D315" s="27"/>
    </row>
    <row r="316" spans="3:4">
      <c r="C316" s="27"/>
      <c r="D316" s="27"/>
    </row>
    <row r="317" spans="3:4">
      <c r="C317" s="27"/>
      <c r="D317" s="27"/>
    </row>
    <row r="318" spans="3:4">
      <c r="C318" s="27"/>
      <c r="D318" s="27"/>
    </row>
    <row r="319" spans="3:4">
      <c r="C319" s="27"/>
      <c r="D319" s="27"/>
    </row>
    <row r="320" spans="3:4">
      <c r="C320" s="27"/>
      <c r="D320" s="27"/>
    </row>
    <row r="321" spans="3:4">
      <c r="C321" s="27"/>
      <c r="D321" s="27"/>
    </row>
    <row r="322" spans="3:4">
      <c r="C322" s="27"/>
      <c r="D322" s="27"/>
    </row>
    <row r="323" spans="3:4">
      <c r="C323" s="27"/>
      <c r="D323" s="27"/>
    </row>
    <row r="324" spans="3:4">
      <c r="C324" s="27"/>
      <c r="D324" s="27"/>
    </row>
    <row r="325" spans="3:4">
      <c r="C325" s="27"/>
      <c r="D325" s="27"/>
    </row>
    <row r="326" spans="3:4">
      <c r="C326" s="27"/>
      <c r="D326" s="27"/>
    </row>
    <row r="327" spans="3:4">
      <c r="C327" s="27"/>
      <c r="D327" s="27"/>
    </row>
    <row r="328" spans="3:4">
      <c r="C328" s="27"/>
      <c r="D328" s="27"/>
    </row>
    <row r="329" spans="3:4">
      <c r="C329" s="27"/>
      <c r="D329" s="27"/>
    </row>
    <row r="330" spans="3:4">
      <c r="C330" s="27"/>
      <c r="D330" s="27"/>
    </row>
    <row r="331" spans="3:4">
      <c r="C331" s="27"/>
      <c r="D331" s="27"/>
    </row>
    <row r="332" spans="3:4">
      <c r="C332" s="27"/>
      <c r="D332" s="27"/>
    </row>
    <row r="333" spans="3:4">
      <c r="C333" s="27"/>
      <c r="D333" s="27"/>
    </row>
    <row r="334" spans="3:4">
      <c r="C334" s="27"/>
      <c r="D334" s="27"/>
    </row>
    <row r="335" spans="3:4">
      <c r="C335" s="27"/>
      <c r="D335" s="27"/>
    </row>
    <row r="336" spans="3:4">
      <c r="C336" s="27"/>
      <c r="D336" s="27"/>
    </row>
    <row r="337" spans="3:4">
      <c r="C337" s="27"/>
      <c r="D337" s="27"/>
    </row>
    <row r="338" spans="3:4">
      <c r="C338" s="27"/>
      <c r="D338" s="27"/>
    </row>
    <row r="339" spans="3:4">
      <c r="C339" s="27"/>
      <c r="D339" s="27"/>
    </row>
    <row r="340" spans="3:4">
      <c r="C340" s="27"/>
      <c r="D340" s="27"/>
    </row>
    <row r="341" spans="3:4">
      <c r="C341" s="27"/>
      <c r="D341" s="27"/>
    </row>
    <row r="342" spans="3:4">
      <c r="C342" s="27"/>
      <c r="D342" s="27"/>
    </row>
    <row r="343" spans="3:4">
      <c r="C343" s="27"/>
      <c r="D343" s="27"/>
    </row>
    <row r="344" spans="3:4">
      <c r="C344" s="27"/>
      <c r="D344" s="27"/>
    </row>
    <row r="345" spans="3:4">
      <c r="C345" s="27"/>
      <c r="D345" s="27"/>
    </row>
    <row r="346" spans="3:4">
      <c r="C346" s="27"/>
      <c r="D346" s="27"/>
    </row>
    <row r="347" spans="3:4">
      <c r="C347" s="27"/>
      <c r="D347" s="27"/>
    </row>
    <row r="348" spans="3:4">
      <c r="C348" s="27"/>
      <c r="D348" s="27"/>
    </row>
    <row r="349" spans="3:4">
      <c r="C349" s="27"/>
      <c r="D349" s="27"/>
    </row>
    <row r="350" spans="3:4">
      <c r="C350" s="27"/>
      <c r="D350" s="27"/>
    </row>
    <row r="351" spans="3:4">
      <c r="C351" s="27"/>
      <c r="D351" s="27"/>
    </row>
    <row r="352" spans="3:4">
      <c r="C352" s="27"/>
      <c r="D352" s="27"/>
    </row>
    <row r="353" spans="3:4">
      <c r="C353" s="27"/>
      <c r="D353" s="27"/>
    </row>
    <row r="354" spans="3:4">
      <c r="C354" s="27"/>
      <c r="D354" s="27"/>
    </row>
    <row r="355" spans="3:4">
      <c r="C355" s="27"/>
      <c r="D355" s="27"/>
    </row>
    <row r="356" spans="3:4">
      <c r="C356" s="27"/>
      <c r="D356" s="27"/>
    </row>
    <row r="357" spans="3:4">
      <c r="C357" s="27"/>
      <c r="D357" s="27"/>
    </row>
    <row r="358" spans="3:4">
      <c r="C358" s="27"/>
      <c r="D358" s="27"/>
    </row>
    <row r="359" spans="3:4">
      <c r="C359" s="27"/>
      <c r="D359" s="27"/>
    </row>
    <row r="360" spans="3:4">
      <c r="C360" s="27"/>
      <c r="D360" s="27"/>
    </row>
    <row r="361" spans="3:4">
      <c r="C361" s="27"/>
      <c r="D361" s="27"/>
    </row>
    <row r="362" spans="3:4">
      <c r="C362" s="27"/>
      <c r="D362" s="27"/>
    </row>
    <row r="363" spans="3:4">
      <c r="C363" s="27"/>
      <c r="D363" s="27"/>
    </row>
    <row r="364" spans="3:4">
      <c r="C364" s="27"/>
      <c r="D364" s="27"/>
    </row>
    <row r="365" spans="3:4">
      <c r="C365" s="27"/>
      <c r="D365" s="27"/>
    </row>
    <row r="366" spans="3:4">
      <c r="C366" s="27"/>
      <c r="D366" s="27"/>
    </row>
    <row r="367" spans="3:4">
      <c r="C367" s="27"/>
      <c r="D367" s="27"/>
    </row>
    <row r="368" spans="3:4">
      <c r="C368" s="27"/>
      <c r="D368" s="27"/>
    </row>
    <row r="369" spans="3:4">
      <c r="C369" s="27"/>
      <c r="D369" s="27"/>
    </row>
    <row r="370" spans="3:4">
      <c r="C370" s="27"/>
      <c r="D370" s="27"/>
    </row>
    <row r="371" spans="3:4">
      <c r="C371" s="27"/>
      <c r="D371" s="27"/>
    </row>
    <row r="372" spans="3:4">
      <c r="C372" s="27"/>
      <c r="D372" s="27"/>
    </row>
    <row r="373" spans="3:4">
      <c r="C373" s="27"/>
      <c r="D373" s="27"/>
    </row>
    <row r="374" spans="3:4">
      <c r="C374" s="27"/>
      <c r="D374" s="27"/>
    </row>
    <row r="375" spans="3:4">
      <c r="C375" s="27"/>
      <c r="D375" s="27"/>
    </row>
    <row r="376" spans="3:4">
      <c r="C376" s="27"/>
      <c r="D376" s="27"/>
    </row>
    <row r="377" spans="3:4">
      <c r="C377" s="27"/>
      <c r="D377" s="27"/>
    </row>
    <row r="378" spans="3:4">
      <c r="C378" s="27"/>
      <c r="D378" s="27"/>
    </row>
    <row r="379" spans="3:4">
      <c r="C379" s="27"/>
      <c r="D379" s="27"/>
    </row>
    <row r="380" spans="3:4">
      <c r="C380" s="27"/>
      <c r="D380" s="27"/>
    </row>
    <row r="381" spans="3:4">
      <c r="C381" s="27"/>
      <c r="D381" s="27"/>
    </row>
    <row r="382" spans="3:4">
      <c r="C382" s="27"/>
      <c r="D382" s="27"/>
    </row>
    <row r="383" spans="3:4">
      <c r="C383" s="27"/>
      <c r="D383" s="27"/>
    </row>
    <row r="384" spans="3:4">
      <c r="C384" s="27"/>
      <c r="D384" s="27"/>
    </row>
    <row r="385" spans="3:4">
      <c r="C385" s="27"/>
      <c r="D385" s="27"/>
    </row>
    <row r="386" spans="3:4">
      <c r="C386" s="27"/>
      <c r="D386" s="27"/>
    </row>
    <row r="387" spans="3:4">
      <c r="C387" s="27"/>
      <c r="D387" s="27"/>
    </row>
    <row r="388" spans="3:4">
      <c r="C388" s="27"/>
      <c r="D388" s="27"/>
    </row>
    <row r="389" spans="3:4">
      <c r="C389" s="27"/>
      <c r="D389" s="27"/>
    </row>
    <row r="390" spans="3:4">
      <c r="C390" s="27"/>
      <c r="D390" s="27"/>
    </row>
    <row r="391" spans="3:4">
      <c r="C391" s="27"/>
      <c r="D391" s="27"/>
    </row>
    <row r="392" spans="3:4">
      <c r="C392" s="27"/>
      <c r="D392" s="27"/>
    </row>
    <row r="393" spans="3:4">
      <c r="C393" s="27"/>
      <c r="D393" s="27"/>
    </row>
    <row r="394" spans="3:4">
      <c r="C394" s="27"/>
      <c r="D394" s="27"/>
    </row>
    <row r="395" spans="3:4">
      <c r="C395" s="27"/>
      <c r="D395" s="27"/>
    </row>
    <row r="396" spans="3:4">
      <c r="C396" s="27"/>
      <c r="D396" s="27"/>
    </row>
    <row r="397" spans="3:4">
      <c r="C397" s="27"/>
      <c r="D397" s="27"/>
    </row>
    <row r="398" spans="3:4">
      <c r="C398" s="27"/>
      <c r="D398" s="27"/>
    </row>
    <row r="399" spans="3:4">
      <c r="C399" s="27"/>
      <c r="D399" s="27"/>
    </row>
    <row r="400" spans="3:4">
      <c r="C400" s="27"/>
      <c r="D400" s="27"/>
    </row>
    <row r="401" spans="3:4">
      <c r="C401" s="27"/>
      <c r="D401" s="27"/>
    </row>
    <row r="402" spans="3:4">
      <c r="C402" s="27"/>
      <c r="D402" s="27"/>
    </row>
    <row r="403" spans="3:4">
      <c r="C403" s="27"/>
      <c r="D403" s="27"/>
    </row>
    <row r="404" spans="3:4">
      <c r="C404" s="27"/>
      <c r="D404" s="27"/>
    </row>
    <row r="405" spans="3:4">
      <c r="C405" s="27"/>
      <c r="D405" s="27"/>
    </row>
    <row r="406" spans="3:4">
      <c r="C406" s="27"/>
      <c r="D406" s="27"/>
    </row>
    <row r="407" spans="3:4">
      <c r="C407" s="27"/>
      <c r="D407" s="27"/>
    </row>
    <row r="408" spans="3:4">
      <c r="C408" s="27"/>
      <c r="D408" s="27"/>
    </row>
    <row r="409" spans="3:4">
      <c r="C409" s="27"/>
      <c r="D409" s="27"/>
    </row>
    <row r="410" spans="3:4">
      <c r="C410" s="27"/>
      <c r="D410" s="27"/>
    </row>
    <row r="411" spans="3:4">
      <c r="C411" s="27"/>
      <c r="D411" s="27"/>
    </row>
    <row r="412" spans="3:4">
      <c r="C412" s="27"/>
      <c r="D412" s="27"/>
    </row>
    <row r="413" spans="3:4">
      <c r="C413" s="27"/>
      <c r="D413" s="27"/>
    </row>
    <row r="414" spans="3:4">
      <c r="C414" s="27"/>
      <c r="D414" s="27"/>
    </row>
    <row r="415" spans="3:4">
      <c r="C415" s="27"/>
      <c r="D415" s="27"/>
    </row>
    <row r="416" spans="3:4">
      <c r="C416" s="27"/>
      <c r="D416" s="27"/>
    </row>
    <row r="417" spans="3:4">
      <c r="C417" s="27"/>
      <c r="D417" s="27"/>
    </row>
    <row r="418" spans="3:4">
      <c r="C418" s="27"/>
      <c r="D418" s="27"/>
    </row>
    <row r="419" spans="3:4">
      <c r="C419" s="27"/>
      <c r="D419" s="27"/>
    </row>
    <row r="420" spans="3:4">
      <c r="C420" s="27"/>
      <c r="D420" s="27"/>
    </row>
    <row r="421" spans="3:4">
      <c r="C421" s="27"/>
      <c r="D421" s="27"/>
    </row>
    <row r="422" spans="3:4">
      <c r="C422" s="27"/>
      <c r="D422" s="27"/>
    </row>
    <row r="423" spans="3:4">
      <c r="C423" s="27"/>
      <c r="D423" s="27"/>
    </row>
    <row r="424" spans="3:4">
      <c r="C424" s="27"/>
      <c r="D424" s="27"/>
    </row>
    <row r="425" spans="3:4">
      <c r="C425" s="27"/>
      <c r="D425" s="27"/>
    </row>
    <row r="426" spans="3:4">
      <c r="C426" s="27"/>
      <c r="D426" s="27"/>
    </row>
    <row r="427" spans="3:4">
      <c r="C427" s="27"/>
      <c r="D427" s="27"/>
    </row>
    <row r="428" spans="3:4">
      <c r="C428" s="27"/>
      <c r="D428" s="27"/>
    </row>
    <row r="429" spans="3:4">
      <c r="C429" s="27"/>
      <c r="D429" s="27"/>
    </row>
    <row r="430" spans="3:4">
      <c r="C430" s="27"/>
      <c r="D430" s="27"/>
    </row>
    <row r="431" spans="3:4">
      <c r="C431" s="27"/>
      <c r="D431" s="27"/>
    </row>
    <row r="432" spans="3:4">
      <c r="C432" s="27"/>
      <c r="D432" s="27"/>
    </row>
    <row r="433" spans="3:4">
      <c r="C433" s="27"/>
      <c r="D433" s="27"/>
    </row>
    <row r="434" spans="3:4">
      <c r="C434" s="27"/>
      <c r="D434" s="27"/>
    </row>
    <row r="435" spans="3:4">
      <c r="C435" s="27"/>
      <c r="D435" s="27"/>
    </row>
    <row r="436" spans="3:4">
      <c r="C436" s="27"/>
      <c r="D436" s="27"/>
    </row>
    <row r="437" spans="3:4">
      <c r="C437" s="27"/>
      <c r="D437" s="27"/>
    </row>
    <row r="438" spans="3:4">
      <c r="C438" s="27"/>
      <c r="D438" s="27"/>
    </row>
    <row r="439" spans="3:4">
      <c r="C439" s="27"/>
      <c r="D439" s="27"/>
    </row>
    <row r="440" spans="3:4">
      <c r="C440" s="27"/>
      <c r="D440" s="27"/>
    </row>
    <row r="441" spans="3:4">
      <c r="C441" s="27"/>
      <c r="D441" s="27"/>
    </row>
    <row r="442" spans="3:4">
      <c r="C442" s="27"/>
      <c r="D442" s="27"/>
    </row>
    <row r="443" spans="3:4">
      <c r="C443" s="27"/>
      <c r="D443" s="27"/>
    </row>
    <row r="444" spans="3:4">
      <c r="C444" s="27"/>
      <c r="D444" s="27"/>
    </row>
    <row r="445" spans="3:4">
      <c r="C445" s="27"/>
      <c r="D445" s="27"/>
    </row>
    <row r="446" spans="3:4">
      <c r="C446" s="27"/>
      <c r="D446" s="27"/>
    </row>
    <row r="447" spans="3:4">
      <c r="C447" s="27"/>
      <c r="D447" s="27"/>
    </row>
    <row r="448" spans="3:4">
      <c r="C448" s="27"/>
      <c r="D448" s="27"/>
    </row>
    <row r="449" spans="3:4">
      <c r="C449" s="27"/>
      <c r="D449" s="27"/>
    </row>
    <row r="450" spans="3:4">
      <c r="C450" s="27"/>
      <c r="D450" s="27"/>
    </row>
    <row r="451" spans="3:4">
      <c r="C451" s="27"/>
      <c r="D451" s="27"/>
    </row>
    <row r="452" spans="3:4">
      <c r="C452" s="27"/>
      <c r="D452" s="27"/>
    </row>
    <row r="453" spans="3:4">
      <c r="C453" s="27"/>
      <c r="D453" s="27"/>
    </row>
    <row r="454" spans="3:4">
      <c r="C454" s="27"/>
      <c r="D454" s="27"/>
    </row>
    <row r="455" spans="3:4">
      <c r="C455" s="27"/>
      <c r="D455" s="27"/>
    </row>
    <row r="456" spans="3:4">
      <c r="C456" s="27"/>
      <c r="D456" s="27"/>
    </row>
    <row r="457" spans="3:4">
      <c r="C457" s="27"/>
      <c r="D457" s="27"/>
    </row>
    <row r="458" spans="3:4">
      <c r="C458" s="27"/>
      <c r="D458" s="27"/>
    </row>
    <row r="459" spans="3:4">
      <c r="C459" s="27"/>
      <c r="D459" s="27"/>
    </row>
    <row r="460" spans="3:4">
      <c r="C460" s="27"/>
      <c r="D460" s="27"/>
    </row>
    <row r="461" spans="3:4">
      <c r="C461" s="27"/>
      <c r="D461" s="27"/>
    </row>
    <row r="462" spans="3:4">
      <c r="C462" s="27"/>
      <c r="D462" s="27"/>
    </row>
    <row r="463" spans="3:4">
      <c r="C463" s="27"/>
      <c r="D463" s="27"/>
    </row>
    <row r="464" spans="3:4">
      <c r="C464" s="27"/>
      <c r="D464" s="27"/>
    </row>
    <row r="465" spans="3:4">
      <c r="C465" s="27"/>
      <c r="D465" s="27"/>
    </row>
    <row r="466" spans="3:4">
      <c r="C466" s="27"/>
      <c r="D466" s="27"/>
    </row>
    <row r="467" spans="3:4">
      <c r="C467" s="27"/>
      <c r="D467" s="27"/>
    </row>
    <row r="468" spans="3:4">
      <c r="C468" s="27"/>
      <c r="D468" s="27"/>
    </row>
    <row r="469" spans="3:4">
      <c r="C469" s="27"/>
      <c r="D469" s="27"/>
    </row>
    <row r="470" spans="3:4">
      <c r="C470" s="27"/>
      <c r="D470" s="27"/>
    </row>
    <row r="471" spans="3:4">
      <c r="C471" s="27"/>
      <c r="D471" s="27"/>
    </row>
    <row r="472" spans="3:4">
      <c r="C472" s="27"/>
      <c r="D472" s="27"/>
    </row>
    <row r="473" spans="3:4">
      <c r="C473" s="27"/>
      <c r="D473" s="27"/>
    </row>
    <row r="474" spans="3:4">
      <c r="C474" s="27"/>
      <c r="D474" s="27"/>
    </row>
    <row r="475" spans="3:4">
      <c r="C475" s="27"/>
      <c r="D475" s="27"/>
    </row>
    <row r="476" spans="3:4">
      <c r="C476" s="27"/>
      <c r="D476" s="27"/>
    </row>
    <row r="477" spans="3:4">
      <c r="C477" s="27"/>
      <c r="D477" s="27"/>
    </row>
    <row r="478" spans="3:4">
      <c r="C478" s="27"/>
      <c r="D478" s="27"/>
    </row>
    <row r="479" spans="3:4">
      <c r="C479" s="27"/>
      <c r="D479" s="27"/>
    </row>
    <row r="480" spans="3:4">
      <c r="C480" s="27"/>
      <c r="D480" s="27"/>
    </row>
    <row r="481" spans="3:4">
      <c r="C481" s="27"/>
      <c r="D481" s="27"/>
    </row>
    <row r="482" spans="3:4">
      <c r="C482" s="27"/>
      <c r="D482" s="27"/>
    </row>
    <row r="483" spans="3:4">
      <c r="C483" s="27"/>
      <c r="D483" s="27"/>
    </row>
    <row r="484" spans="3:4">
      <c r="C484" s="27"/>
      <c r="D484" s="27"/>
    </row>
    <row r="485" spans="3:4">
      <c r="C485" s="27"/>
      <c r="D485" s="27"/>
    </row>
    <row r="486" spans="3:4">
      <c r="C486" s="27"/>
      <c r="D486" s="27"/>
    </row>
    <row r="487" spans="3:4">
      <c r="C487" s="27"/>
      <c r="D487" s="27"/>
    </row>
    <row r="488" spans="3:4">
      <c r="C488" s="27"/>
      <c r="D488" s="27"/>
    </row>
    <row r="489" spans="3:4">
      <c r="C489" s="27"/>
      <c r="D489" s="27"/>
    </row>
    <row r="490" spans="3:4">
      <c r="C490" s="27"/>
      <c r="D490" s="27"/>
    </row>
    <row r="491" spans="3:4">
      <c r="C491" s="27"/>
      <c r="D491" s="27"/>
    </row>
    <row r="492" spans="3:4">
      <c r="C492" s="27"/>
      <c r="D492" s="27"/>
    </row>
    <row r="493" spans="3:4">
      <c r="C493" s="27"/>
      <c r="D493" s="27"/>
    </row>
    <row r="494" spans="3:4">
      <c r="C494" s="27"/>
      <c r="D494" s="27"/>
    </row>
    <row r="495" spans="3:4">
      <c r="C495" s="27"/>
      <c r="D495" s="27"/>
    </row>
    <row r="496" spans="3:4">
      <c r="C496" s="27"/>
      <c r="D496" s="27"/>
    </row>
    <row r="497" spans="3:4">
      <c r="C497" s="27"/>
      <c r="D497" s="27"/>
    </row>
    <row r="498" spans="3:4">
      <c r="C498" s="27"/>
      <c r="D498" s="27"/>
    </row>
    <row r="499" spans="3:4">
      <c r="C499" s="27"/>
      <c r="D499" s="27"/>
    </row>
    <row r="500" spans="3:4">
      <c r="C500" s="27"/>
      <c r="D500" s="27"/>
    </row>
    <row r="501" spans="3:4">
      <c r="C501" s="27"/>
      <c r="D501" s="27"/>
    </row>
    <row r="502" spans="3:4">
      <c r="C502" s="27"/>
      <c r="D502" s="27"/>
    </row>
    <row r="503" spans="3:4">
      <c r="C503" s="27"/>
      <c r="D503" s="27"/>
    </row>
    <row r="504" spans="3:4">
      <c r="C504" s="27"/>
      <c r="D504" s="27"/>
    </row>
    <row r="505" spans="3:4">
      <c r="C505" s="27"/>
      <c r="D505" s="27"/>
    </row>
    <row r="506" spans="3:4">
      <c r="C506" s="27"/>
      <c r="D506" s="27"/>
    </row>
    <row r="507" spans="3:4">
      <c r="C507" s="27"/>
      <c r="D507" s="27"/>
    </row>
    <row r="508" spans="3:4">
      <c r="C508" s="27"/>
      <c r="D508" s="27"/>
    </row>
    <row r="509" spans="3:4">
      <c r="C509" s="27"/>
      <c r="D509" s="27"/>
    </row>
    <row r="510" spans="3:4">
      <c r="C510" s="27"/>
      <c r="D510" s="27"/>
    </row>
    <row r="511" spans="3:4">
      <c r="C511" s="27"/>
      <c r="D511" s="27"/>
    </row>
    <row r="512" spans="3:4">
      <c r="C512" s="27"/>
      <c r="D512" s="27"/>
    </row>
    <row r="513" spans="3:4">
      <c r="C513" s="27"/>
      <c r="D513" s="27"/>
    </row>
    <row r="514" spans="3:4">
      <c r="C514" s="27"/>
      <c r="D514" s="27"/>
    </row>
    <row r="515" spans="3:4">
      <c r="C515" s="27"/>
      <c r="D515" s="27"/>
    </row>
    <row r="516" spans="3:4">
      <c r="C516" s="27"/>
      <c r="D516" s="27"/>
    </row>
    <row r="517" spans="3:4">
      <c r="C517" s="27"/>
      <c r="D517" s="27"/>
    </row>
    <row r="518" spans="3:4">
      <c r="C518" s="27"/>
      <c r="D518" s="27"/>
    </row>
    <row r="519" spans="3:4">
      <c r="C519" s="27"/>
      <c r="D519" s="27"/>
    </row>
    <row r="520" spans="3:4">
      <c r="C520" s="27"/>
      <c r="D520" s="27"/>
    </row>
    <row r="521" spans="3:4">
      <c r="C521" s="27"/>
      <c r="D521" s="27"/>
    </row>
    <row r="522" spans="3:4">
      <c r="C522" s="27"/>
      <c r="D522" s="27"/>
    </row>
    <row r="523" spans="3:4">
      <c r="C523" s="27"/>
      <c r="D523" s="27"/>
    </row>
    <row r="524" spans="3:4">
      <c r="C524" s="27"/>
      <c r="D524" s="27"/>
    </row>
    <row r="525" spans="3:4">
      <c r="C525" s="27"/>
      <c r="D525" s="27"/>
    </row>
    <row r="526" spans="3:4">
      <c r="C526" s="27"/>
      <c r="D526" s="27"/>
    </row>
    <row r="527" spans="3:4">
      <c r="C527" s="27"/>
      <c r="D527" s="27"/>
    </row>
    <row r="528" spans="3:4">
      <c r="C528" s="27"/>
      <c r="D528" s="27"/>
    </row>
    <row r="529" spans="3:4">
      <c r="C529" s="27"/>
      <c r="D529" s="27"/>
    </row>
    <row r="530" spans="3:4">
      <c r="C530" s="27"/>
      <c r="D530" s="27"/>
    </row>
    <row r="531" spans="3:4">
      <c r="C531" s="27"/>
      <c r="D531" s="27"/>
    </row>
    <row r="532" spans="3:4">
      <c r="C532" s="27"/>
      <c r="D532" s="27"/>
    </row>
    <row r="533" spans="3:4">
      <c r="C533" s="27"/>
      <c r="D533" s="27"/>
    </row>
    <row r="534" spans="3:4">
      <c r="C534" s="27"/>
      <c r="D534" s="27"/>
    </row>
    <row r="535" spans="3:4">
      <c r="C535" s="27"/>
      <c r="D535" s="27"/>
    </row>
    <row r="536" spans="3:4">
      <c r="C536" s="27"/>
      <c r="D536" s="27"/>
    </row>
    <row r="537" spans="3:4">
      <c r="C537" s="27"/>
      <c r="D537" s="27"/>
    </row>
    <row r="538" spans="3:4">
      <c r="C538" s="27"/>
      <c r="D538" s="27"/>
    </row>
    <row r="539" spans="3:4">
      <c r="C539" s="27"/>
      <c r="D539" s="27"/>
    </row>
    <row r="540" spans="3:4">
      <c r="C540" s="27"/>
      <c r="D540" s="27"/>
    </row>
    <row r="541" spans="3:4">
      <c r="C541" s="27"/>
      <c r="D541" s="27"/>
    </row>
    <row r="542" spans="3:4">
      <c r="C542" s="27"/>
      <c r="D542" s="27"/>
    </row>
    <row r="543" spans="3:4">
      <c r="C543" s="27"/>
      <c r="D543" s="27"/>
    </row>
    <row r="544" spans="3:4">
      <c r="C544" s="27"/>
      <c r="D544" s="27"/>
    </row>
    <row r="545" spans="3:4">
      <c r="C545" s="27"/>
      <c r="D545" s="27"/>
    </row>
    <row r="546" spans="3:4">
      <c r="C546" s="27"/>
      <c r="D546" s="27"/>
    </row>
    <row r="547" spans="3:4">
      <c r="C547" s="27"/>
      <c r="D547" s="27"/>
    </row>
    <row r="548" spans="3:4">
      <c r="C548" s="27"/>
      <c r="D548" s="27"/>
    </row>
    <row r="549" spans="3:4">
      <c r="C549" s="27"/>
      <c r="D549" s="27"/>
    </row>
    <row r="550" spans="3:4">
      <c r="C550" s="27"/>
      <c r="D550" s="27"/>
    </row>
    <row r="551" spans="3:4">
      <c r="C551" s="27"/>
      <c r="D551" s="27"/>
    </row>
    <row r="552" spans="3:4">
      <c r="C552" s="27"/>
      <c r="D552" s="27"/>
    </row>
    <row r="553" spans="3:4">
      <c r="C553" s="27"/>
      <c r="D553" s="27"/>
    </row>
    <row r="554" spans="3:4">
      <c r="C554" s="27"/>
      <c r="D554" s="27"/>
    </row>
    <row r="555" spans="3:4">
      <c r="C555" s="27"/>
      <c r="D555" s="27"/>
    </row>
    <row r="556" spans="3:4">
      <c r="C556" s="27"/>
      <c r="D556" s="27"/>
    </row>
    <row r="557" spans="3:4">
      <c r="C557" s="27"/>
      <c r="D557" s="27"/>
    </row>
    <row r="558" spans="3:4">
      <c r="C558" s="27"/>
      <c r="D558" s="27"/>
    </row>
    <row r="559" spans="3:4">
      <c r="C559" s="27"/>
      <c r="D559" s="27"/>
    </row>
    <row r="560" spans="3:4">
      <c r="C560" s="27"/>
      <c r="D560" s="27"/>
    </row>
    <row r="561" spans="3:4">
      <c r="C561" s="27"/>
      <c r="D561" s="27"/>
    </row>
    <row r="562" spans="3:4">
      <c r="C562" s="27"/>
      <c r="D562" s="27"/>
    </row>
    <row r="563" spans="3:4">
      <c r="C563" s="27"/>
      <c r="D563" s="27"/>
    </row>
    <row r="564" spans="3:4">
      <c r="C564" s="27"/>
      <c r="D564" s="27"/>
    </row>
    <row r="565" spans="3:4">
      <c r="C565" s="27"/>
      <c r="D565" s="27"/>
    </row>
    <row r="566" spans="3:4">
      <c r="C566" s="27"/>
      <c r="D566" s="27"/>
    </row>
    <row r="567" spans="3:4">
      <c r="C567" s="27"/>
      <c r="D567" s="27"/>
    </row>
    <row r="568" spans="3:4">
      <c r="C568" s="27"/>
      <c r="D568" s="27"/>
    </row>
    <row r="569" spans="3:4">
      <c r="C569" s="27"/>
      <c r="D569" s="27"/>
    </row>
    <row r="570" spans="3:4">
      <c r="C570" s="27"/>
      <c r="D570" s="27"/>
    </row>
    <row r="571" spans="3:4">
      <c r="C571" s="27"/>
      <c r="D571" s="27"/>
    </row>
    <row r="572" spans="3:4">
      <c r="C572" s="27"/>
      <c r="D572" s="27"/>
    </row>
    <row r="573" spans="3:4">
      <c r="C573" s="27"/>
      <c r="D573" s="27"/>
    </row>
    <row r="574" spans="3:4">
      <c r="C574" s="27"/>
      <c r="D574" s="27"/>
    </row>
    <row r="575" spans="3:4">
      <c r="C575" s="27"/>
      <c r="D575" s="27"/>
    </row>
    <row r="576" spans="3:4">
      <c r="C576" s="27"/>
      <c r="D576" s="27"/>
    </row>
    <row r="577" spans="3:4">
      <c r="C577" s="27"/>
      <c r="D577" s="27"/>
    </row>
    <row r="578" spans="3:4">
      <c r="C578" s="27"/>
      <c r="D578" s="27"/>
    </row>
    <row r="579" spans="3:4">
      <c r="C579" s="27"/>
      <c r="D579" s="27"/>
    </row>
    <row r="580" spans="3:4">
      <c r="C580" s="27"/>
      <c r="D580" s="27"/>
    </row>
    <row r="581" spans="3:4">
      <c r="C581" s="27"/>
      <c r="D581" s="27"/>
    </row>
    <row r="582" spans="3:4">
      <c r="C582" s="27"/>
      <c r="D582" s="27"/>
    </row>
    <row r="583" spans="3:4">
      <c r="C583" s="27"/>
      <c r="D583" s="27"/>
    </row>
    <row r="584" spans="3:4">
      <c r="C584" s="27"/>
      <c r="D584" s="27"/>
    </row>
    <row r="585" spans="3:4">
      <c r="C585" s="27"/>
      <c r="D585" s="27"/>
    </row>
    <row r="586" spans="3:4">
      <c r="C586" s="27"/>
      <c r="D586" s="27"/>
    </row>
    <row r="587" spans="3:4">
      <c r="C587" s="27"/>
      <c r="D587" s="27"/>
    </row>
    <row r="588" spans="3:4">
      <c r="C588" s="27"/>
      <c r="D588" s="27"/>
    </row>
    <row r="589" spans="3:4">
      <c r="C589" s="27"/>
      <c r="D589" s="27"/>
    </row>
    <row r="590" spans="3:4">
      <c r="C590" s="27"/>
      <c r="D590" s="27"/>
    </row>
    <row r="591" spans="3:4">
      <c r="C591" s="27"/>
      <c r="D591" s="27"/>
    </row>
    <row r="592" spans="3:4">
      <c r="C592" s="27"/>
      <c r="D592" s="27"/>
    </row>
    <row r="593" spans="3:4">
      <c r="C593" s="27"/>
      <c r="D593" s="27"/>
    </row>
    <row r="594" spans="3:4">
      <c r="C594" s="27"/>
      <c r="D594" s="27"/>
    </row>
    <row r="595" spans="3:4">
      <c r="C595" s="27"/>
      <c r="D595" s="27"/>
    </row>
    <row r="596" spans="3:4">
      <c r="C596" s="27"/>
      <c r="D596" s="27"/>
    </row>
    <row r="597" spans="3:4">
      <c r="C597" s="27"/>
      <c r="D597" s="27"/>
    </row>
    <row r="598" spans="3:4">
      <c r="C598" s="27"/>
      <c r="D598" s="27"/>
    </row>
    <row r="599" spans="3:4">
      <c r="C599" s="27"/>
      <c r="D599" s="27"/>
    </row>
    <row r="600" spans="3:4">
      <c r="C600" s="27"/>
      <c r="D600" s="27"/>
    </row>
    <row r="601" spans="3:4">
      <c r="C601" s="27"/>
      <c r="D601" s="27"/>
    </row>
    <row r="602" spans="3:4">
      <c r="C602" s="27"/>
      <c r="D602" s="27"/>
    </row>
    <row r="603" spans="3:4">
      <c r="C603" s="27"/>
      <c r="D603" s="27"/>
    </row>
    <row r="604" spans="3:4">
      <c r="C604" s="27"/>
      <c r="D604" s="27"/>
    </row>
    <row r="605" spans="3:4">
      <c r="C605" s="27"/>
      <c r="D605" s="27"/>
    </row>
    <row r="606" spans="3:4">
      <c r="C606" s="27"/>
      <c r="D606" s="27"/>
    </row>
    <row r="607" spans="3:4">
      <c r="C607" s="27"/>
      <c r="D607" s="27"/>
    </row>
    <row r="608" spans="3:4">
      <c r="C608" s="27"/>
      <c r="D608" s="27"/>
    </row>
    <row r="609" spans="3:4">
      <c r="C609" s="27"/>
      <c r="D609" s="27"/>
    </row>
    <row r="610" spans="3:4">
      <c r="C610" s="27"/>
      <c r="D610" s="27"/>
    </row>
    <row r="611" spans="3:4">
      <c r="C611" s="27"/>
      <c r="D611" s="27"/>
    </row>
    <row r="612" spans="3:4">
      <c r="C612" s="27"/>
      <c r="D612" s="27"/>
    </row>
    <row r="613" spans="3:4">
      <c r="C613" s="27"/>
      <c r="D613" s="27"/>
    </row>
    <row r="614" spans="3:4">
      <c r="C614" s="27"/>
      <c r="D614" s="27"/>
    </row>
    <row r="615" spans="3:4">
      <c r="C615" s="27"/>
      <c r="D615" s="27"/>
    </row>
    <row r="616" spans="3:4">
      <c r="C616" s="27"/>
      <c r="D616" s="27"/>
    </row>
    <row r="617" spans="3:4">
      <c r="C617" s="27"/>
      <c r="D617" s="27"/>
    </row>
    <row r="618" spans="3:4">
      <c r="C618" s="27"/>
      <c r="D618" s="27"/>
    </row>
    <row r="619" spans="3:4">
      <c r="C619" s="27"/>
      <c r="D619" s="27"/>
    </row>
    <row r="620" spans="3:4">
      <c r="C620" s="27"/>
      <c r="D620" s="27"/>
    </row>
    <row r="621" spans="3:4">
      <c r="C621" s="27"/>
      <c r="D621" s="27"/>
    </row>
    <row r="622" spans="3:4">
      <c r="C622" s="27"/>
      <c r="D622" s="27"/>
    </row>
    <row r="623" spans="3:4">
      <c r="C623" s="27"/>
      <c r="D623" s="27"/>
    </row>
    <row r="624" spans="3:4">
      <c r="C624" s="27"/>
      <c r="D624" s="27"/>
    </row>
    <row r="625" spans="3:4">
      <c r="C625" s="27"/>
      <c r="D625" s="27"/>
    </row>
    <row r="626" spans="3:4">
      <c r="C626" s="27"/>
      <c r="D626" s="27"/>
    </row>
    <row r="627" spans="3:4">
      <c r="C627" s="27"/>
      <c r="D627" s="27"/>
    </row>
    <row r="628" spans="3:4">
      <c r="C628" s="27"/>
      <c r="D628" s="27"/>
    </row>
    <row r="629" spans="3:4">
      <c r="C629" s="27"/>
      <c r="D629" s="27"/>
    </row>
    <row r="630" spans="3:4">
      <c r="C630" s="27"/>
      <c r="D630" s="27"/>
    </row>
    <row r="631" spans="3:4">
      <c r="C631" s="27"/>
      <c r="D631" s="27"/>
    </row>
    <row r="632" spans="3:4">
      <c r="C632" s="27"/>
      <c r="D632" s="27"/>
    </row>
    <row r="633" spans="3:4">
      <c r="C633" s="27"/>
      <c r="D633" s="27"/>
    </row>
    <row r="634" spans="3:4">
      <c r="C634" s="27"/>
      <c r="D634" s="27"/>
    </row>
    <row r="635" spans="3:4">
      <c r="C635" s="27"/>
      <c r="D635" s="27"/>
    </row>
    <row r="636" spans="3:4">
      <c r="C636" s="27"/>
      <c r="D636" s="27"/>
    </row>
    <row r="637" spans="3:4">
      <c r="C637" s="27"/>
      <c r="D637" s="27"/>
    </row>
    <row r="638" spans="3:4">
      <c r="C638" s="27"/>
      <c r="D638" s="27"/>
    </row>
    <row r="639" spans="3:4">
      <c r="C639" s="27"/>
      <c r="D639" s="27"/>
    </row>
    <row r="640" spans="3:4">
      <c r="C640" s="27"/>
      <c r="D640" s="27"/>
    </row>
    <row r="641" spans="3:4">
      <c r="C641" s="27"/>
      <c r="D641" s="27"/>
    </row>
    <row r="642" spans="3:4">
      <c r="C642" s="27"/>
      <c r="D642" s="27"/>
    </row>
    <row r="643" spans="3:4">
      <c r="C643" s="27"/>
      <c r="D643" s="27"/>
    </row>
    <row r="644" spans="3:4">
      <c r="C644" s="27"/>
      <c r="D644" s="27"/>
    </row>
    <row r="645" spans="3:4">
      <c r="C645" s="27"/>
      <c r="D645" s="27"/>
    </row>
    <row r="646" spans="3:4">
      <c r="C646" s="27"/>
      <c r="D646" s="27"/>
    </row>
    <row r="647" spans="3:4">
      <c r="C647" s="27"/>
      <c r="D647" s="27"/>
    </row>
    <row r="648" spans="3:4">
      <c r="C648" s="27"/>
      <c r="D648" s="27"/>
    </row>
    <row r="649" spans="3:4">
      <c r="C649" s="27"/>
      <c r="D649" s="27"/>
    </row>
    <row r="650" spans="3:4">
      <c r="C650" s="27"/>
      <c r="D650" s="27"/>
    </row>
    <row r="651" spans="3:4">
      <c r="C651" s="27"/>
      <c r="D651" s="27"/>
    </row>
    <row r="652" spans="3:4">
      <c r="C652" s="27"/>
      <c r="D652" s="27"/>
    </row>
    <row r="653" spans="3:4">
      <c r="C653" s="27"/>
      <c r="D653" s="27"/>
    </row>
    <row r="654" spans="3:4">
      <c r="C654" s="27"/>
      <c r="D654" s="27"/>
    </row>
    <row r="655" spans="3:4">
      <c r="C655" s="27"/>
      <c r="D655" s="27"/>
    </row>
    <row r="656" spans="3:4">
      <c r="C656" s="27"/>
      <c r="D656" s="27"/>
    </row>
    <row r="657" spans="3:4">
      <c r="C657" s="27"/>
      <c r="D657" s="27"/>
    </row>
    <row r="658" spans="3:4">
      <c r="C658" s="27"/>
      <c r="D658" s="27"/>
    </row>
    <row r="659" spans="3:4">
      <c r="C659" s="27"/>
      <c r="D659" s="27"/>
    </row>
    <row r="660" spans="3:4">
      <c r="C660" s="27"/>
      <c r="D660" s="27"/>
    </row>
    <row r="661" spans="3:4">
      <c r="C661" s="27"/>
      <c r="D661" s="27"/>
    </row>
    <row r="662" spans="3:4">
      <c r="C662" s="27"/>
      <c r="D662" s="27"/>
    </row>
    <row r="663" spans="3:4">
      <c r="C663" s="27"/>
      <c r="D663" s="27"/>
    </row>
    <row r="664" spans="3:4">
      <c r="C664" s="27"/>
      <c r="D664" s="27"/>
    </row>
    <row r="665" spans="3:4">
      <c r="C665" s="27"/>
      <c r="D665" s="27"/>
    </row>
    <row r="666" spans="3:4">
      <c r="C666" s="27"/>
      <c r="D666" s="27"/>
    </row>
    <row r="667" spans="3:4">
      <c r="C667" s="27"/>
      <c r="D667" s="27"/>
    </row>
    <row r="668" spans="3:4">
      <c r="C668" s="27"/>
      <c r="D668" s="27"/>
    </row>
    <row r="669" spans="3:4">
      <c r="C669" s="27"/>
      <c r="D669" s="27"/>
    </row>
    <row r="670" spans="3:4">
      <c r="C670" s="27"/>
      <c r="D670" s="27"/>
    </row>
    <row r="671" spans="3:4">
      <c r="C671" s="27"/>
      <c r="D671" s="27"/>
    </row>
    <row r="672" spans="3:4">
      <c r="C672" s="27"/>
      <c r="D672" s="27"/>
    </row>
    <row r="673" spans="3:4">
      <c r="C673" s="27"/>
      <c r="D673" s="27"/>
    </row>
    <row r="674" spans="3:4">
      <c r="C674" s="27"/>
      <c r="D674" s="27"/>
    </row>
    <row r="675" spans="3:4">
      <c r="C675" s="27"/>
      <c r="D675" s="27"/>
    </row>
    <row r="676" spans="3:4">
      <c r="C676" s="27"/>
      <c r="D676" s="27"/>
    </row>
    <row r="677" spans="3:4">
      <c r="C677" s="27"/>
      <c r="D677" s="27"/>
    </row>
    <row r="678" spans="3:4">
      <c r="C678" s="27"/>
      <c r="D678" s="27"/>
    </row>
    <row r="679" spans="3:4">
      <c r="C679" s="27"/>
      <c r="D679" s="27"/>
    </row>
    <row r="680" spans="3:4">
      <c r="C680" s="27"/>
      <c r="D680" s="27"/>
    </row>
    <row r="681" spans="3:4">
      <c r="C681" s="27"/>
      <c r="D681" s="27"/>
    </row>
    <row r="682" spans="3:4">
      <c r="C682" s="27"/>
      <c r="D682" s="27"/>
    </row>
    <row r="683" spans="3:4">
      <c r="C683" s="27"/>
      <c r="D683" s="27"/>
    </row>
    <row r="684" spans="3:4">
      <c r="C684" s="27"/>
      <c r="D684" s="27"/>
    </row>
    <row r="685" spans="3:4">
      <c r="C685" s="27"/>
      <c r="D685" s="27"/>
    </row>
    <row r="686" spans="3:4">
      <c r="C686" s="27"/>
      <c r="D686" s="27"/>
    </row>
    <row r="687" spans="3:4">
      <c r="C687" s="27"/>
      <c r="D687" s="27"/>
    </row>
    <row r="688" spans="3:4">
      <c r="C688" s="27"/>
      <c r="D688" s="27"/>
    </row>
    <row r="689" spans="3:4">
      <c r="C689" s="27"/>
      <c r="D689" s="27"/>
    </row>
    <row r="690" spans="3:4">
      <c r="C690" s="27"/>
      <c r="D690" s="27"/>
    </row>
    <row r="691" spans="3:4">
      <c r="C691" s="27"/>
      <c r="D691" s="27"/>
    </row>
    <row r="692" spans="3:4">
      <c r="C692" s="27"/>
      <c r="D692" s="27"/>
    </row>
    <row r="693" spans="3:4">
      <c r="C693" s="27"/>
      <c r="D693" s="27"/>
    </row>
    <row r="694" spans="3:4">
      <c r="C694" s="27"/>
      <c r="D694" s="27"/>
    </row>
    <row r="695" spans="3:4">
      <c r="C695" s="27"/>
      <c r="D695" s="27"/>
    </row>
    <row r="696" spans="3:4">
      <c r="C696" s="27"/>
      <c r="D696" s="27"/>
    </row>
    <row r="697" spans="3:4">
      <c r="C697" s="27"/>
      <c r="D697" s="27"/>
    </row>
    <row r="698" spans="3:4">
      <c r="C698" s="27"/>
      <c r="D698" s="27"/>
    </row>
    <row r="699" spans="3:4">
      <c r="C699" s="27"/>
      <c r="D699" s="27"/>
    </row>
    <row r="700" spans="3:4">
      <c r="C700" s="27"/>
      <c r="D700" s="27"/>
    </row>
    <row r="701" spans="3:4">
      <c r="C701" s="27"/>
      <c r="D701" s="27"/>
    </row>
    <row r="702" spans="3:4">
      <c r="C702" s="27"/>
      <c r="D702" s="27"/>
    </row>
    <row r="703" spans="3:4">
      <c r="C703" s="27"/>
      <c r="D703" s="27"/>
    </row>
    <row r="704" spans="3:4">
      <c r="C704" s="27"/>
      <c r="D704" s="27"/>
    </row>
    <row r="705" spans="3:4">
      <c r="C705" s="27"/>
      <c r="D705" s="27"/>
    </row>
    <row r="706" spans="3:4">
      <c r="C706" s="27"/>
      <c r="D706" s="27"/>
    </row>
    <row r="707" spans="3:4">
      <c r="C707" s="27"/>
      <c r="D707" s="27"/>
    </row>
    <row r="708" spans="3:4">
      <c r="C708" s="27"/>
      <c r="D708" s="27"/>
    </row>
    <row r="709" spans="3:4">
      <c r="C709" s="27"/>
      <c r="D709" s="27"/>
    </row>
    <row r="710" spans="3:4">
      <c r="C710" s="27"/>
      <c r="D710" s="27"/>
    </row>
    <row r="711" spans="3:4">
      <c r="C711" s="27"/>
      <c r="D711" s="27"/>
    </row>
    <row r="712" spans="3:4">
      <c r="C712" s="27"/>
      <c r="D712" s="27"/>
    </row>
    <row r="713" spans="3:4">
      <c r="C713" s="27"/>
      <c r="D713" s="27"/>
    </row>
    <row r="714" spans="3:4">
      <c r="C714" s="27"/>
      <c r="D714" s="27"/>
    </row>
    <row r="715" spans="3:4">
      <c r="C715" s="27"/>
      <c r="D715" s="27"/>
    </row>
    <row r="716" spans="3:4">
      <c r="C716" s="27"/>
      <c r="D716" s="27"/>
    </row>
    <row r="717" spans="3:4">
      <c r="C717" s="27"/>
      <c r="D717" s="27"/>
    </row>
    <row r="718" spans="3:4">
      <c r="C718" s="27"/>
      <c r="D718" s="27"/>
    </row>
    <row r="719" spans="3:4">
      <c r="C719" s="27"/>
      <c r="D719" s="27"/>
    </row>
    <row r="720" spans="3:4">
      <c r="C720" s="27"/>
      <c r="D720" s="27"/>
    </row>
    <row r="721" spans="3:4">
      <c r="C721" s="27"/>
      <c r="D721" s="27"/>
    </row>
    <row r="722" spans="3:4">
      <c r="C722" s="27"/>
      <c r="D722" s="27"/>
    </row>
    <row r="723" spans="3:4">
      <c r="C723" s="27"/>
      <c r="D723" s="27"/>
    </row>
    <row r="724" spans="3:4">
      <c r="C724" s="27"/>
      <c r="D724" s="27"/>
    </row>
    <row r="725" spans="3:4">
      <c r="C725" s="27"/>
      <c r="D725" s="27"/>
    </row>
    <row r="726" spans="3:4">
      <c r="C726" s="27"/>
      <c r="D726" s="27"/>
    </row>
    <row r="727" spans="3:4">
      <c r="C727" s="27"/>
      <c r="D727" s="27"/>
    </row>
    <row r="728" spans="3:4">
      <c r="C728" s="27"/>
      <c r="D728" s="27"/>
    </row>
    <row r="729" spans="3:4">
      <c r="C729" s="27"/>
      <c r="D729" s="27"/>
    </row>
    <row r="730" spans="3:4">
      <c r="C730" s="27"/>
      <c r="D730" s="27"/>
    </row>
    <row r="731" spans="3:4">
      <c r="C731" s="27"/>
      <c r="D731" s="27"/>
    </row>
    <row r="732" spans="3:4">
      <c r="C732" s="27"/>
      <c r="D732" s="27"/>
    </row>
    <row r="733" spans="3:4">
      <c r="C733" s="27"/>
      <c r="D733" s="27"/>
    </row>
    <row r="734" spans="3:4">
      <c r="C734" s="27"/>
      <c r="D734" s="27"/>
    </row>
    <row r="735" spans="3:4">
      <c r="C735" s="27"/>
      <c r="D735" s="27"/>
    </row>
    <row r="736" spans="3:4">
      <c r="C736" s="27"/>
      <c r="D736" s="27"/>
    </row>
    <row r="737" spans="3:4">
      <c r="C737" s="27"/>
      <c r="D737" s="27"/>
    </row>
    <row r="738" spans="3:4">
      <c r="C738" s="27"/>
      <c r="D738" s="27"/>
    </row>
    <row r="739" spans="3:4">
      <c r="C739" s="27"/>
      <c r="D739" s="27"/>
    </row>
    <row r="740" spans="3:4">
      <c r="C740" s="27"/>
      <c r="D740" s="27"/>
    </row>
    <row r="741" spans="3:4">
      <c r="C741" s="27"/>
      <c r="D741" s="27"/>
    </row>
    <row r="742" spans="3:4">
      <c r="C742" s="27"/>
      <c r="D742" s="27"/>
    </row>
    <row r="743" spans="3:4">
      <c r="C743" s="27"/>
      <c r="D743" s="27"/>
    </row>
    <row r="744" spans="3:4">
      <c r="C744" s="27"/>
      <c r="D744" s="27"/>
    </row>
    <row r="745" spans="3:4">
      <c r="C745" s="27"/>
      <c r="D745" s="27"/>
    </row>
    <row r="746" spans="3:4">
      <c r="C746" s="27"/>
      <c r="D746" s="27"/>
    </row>
    <row r="747" spans="3:4">
      <c r="C747" s="27"/>
      <c r="D747" s="27"/>
    </row>
    <row r="748" spans="3:4">
      <c r="C748" s="27"/>
      <c r="D748" s="27"/>
    </row>
    <row r="749" spans="3:4">
      <c r="C749" s="27"/>
      <c r="D749" s="27"/>
    </row>
    <row r="750" spans="3:4">
      <c r="C750" s="27"/>
      <c r="D750" s="27"/>
    </row>
    <row r="751" spans="3:4">
      <c r="C751" s="27"/>
      <c r="D751" s="27"/>
    </row>
    <row r="752" spans="3:4">
      <c r="C752" s="27"/>
      <c r="D752" s="27"/>
    </row>
    <row r="753" spans="3:4">
      <c r="C753" s="27"/>
      <c r="D753" s="27"/>
    </row>
    <row r="754" spans="3:4">
      <c r="C754" s="27"/>
      <c r="D754" s="27"/>
    </row>
    <row r="755" spans="3:4">
      <c r="C755" s="27"/>
      <c r="D755" s="27"/>
    </row>
    <row r="756" spans="3:4">
      <c r="C756" s="27"/>
      <c r="D756" s="27"/>
    </row>
    <row r="757" spans="3:4">
      <c r="C757" s="27"/>
      <c r="D757" s="27"/>
    </row>
    <row r="758" spans="3:4">
      <c r="C758" s="27"/>
      <c r="D758" s="27"/>
    </row>
    <row r="759" spans="3:4">
      <c r="C759" s="27"/>
      <c r="D759" s="27"/>
    </row>
    <row r="760" spans="3:4">
      <c r="C760" s="27"/>
      <c r="D760" s="27"/>
    </row>
    <row r="761" spans="3:4">
      <c r="C761" s="27"/>
      <c r="D761" s="27"/>
    </row>
    <row r="762" spans="3:4">
      <c r="C762" s="27"/>
      <c r="D762" s="27"/>
    </row>
    <row r="763" spans="3:4">
      <c r="C763" s="27"/>
      <c r="D763" s="27"/>
    </row>
    <row r="764" spans="3:4">
      <c r="C764" s="27"/>
      <c r="D764" s="27"/>
    </row>
    <row r="765" spans="3:4">
      <c r="C765" s="27"/>
      <c r="D765" s="27"/>
    </row>
    <row r="766" spans="3:4">
      <c r="C766" s="27"/>
      <c r="D766" s="27"/>
    </row>
    <row r="767" spans="3:4">
      <c r="C767" s="27"/>
      <c r="D767" s="27"/>
    </row>
    <row r="768" spans="3:4">
      <c r="C768" s="27"/>
      <c r="D768" s="27"/>
    </row>
    <row r="769" spans="3:4">
      <c r="C769" s="27"/>
      <c r="D769" s="27"/>
    </row>
    <row r="770" spans="3:4">
      <c r="C770" s="27"/>
      <c r="D770" s="27"/>
    </row>
    <row r="771" spans="3:4">
      <c r="C771" s="27"/>
      <c r="D771" s="27"/>
    </row>
    <row r="772" spans="3:4">
      <c r="C772" s="27"/>
      <c r="D772" s="27"/>
    </row>
    <row r="773" spans="3:4">
      <c r="C773" s="27"/>
      <c r="D773" s="27"/>
    </row>
    <row r="774" spans="3:4">
      <c r="C774" s="27"/>
      <c r="D774" s="27"/>
    </row>
    <row r="775" spans="3:4">
      <c r="C775" s="27"/>
      <c r="D775" s="27"/>
    </row>
    <row r="776" spans="3:4">
      <c r="C776" s="27"/>
      <c r="D776" s="27"/>
    </row>
    <row r="777" spans="3:4">
      <c r="C777" s="27"/>
      <c r="D777" s="27"/>
    </row>
    <row r="778" spans="3:4">
      <c r="C778" s="27"/>
      <c r="D778" s="27"/>
    </row>
    <row r="779" spans="3:4">
      <c r="C779" s="27"/>
      <c r="D779" s="27"/>
    </row>
    <row r="780" spans="3:4">
      <c r="C780" s="27"/>
      <c r="D780" s="27"/>
    </row>
    <row r="781" spans="3:4">
      <c r="C781" s="27"/>
      <c r="D781" s="27"/>
    </row>
    <row r="782" spans="3:4">
      <c r="C782" s="27"/>
      <c r="D782" s="27"/>
    </row>
    <row r="783" spans="3:4">
      <c r="C783" s="27"/>
      <c r="D783" s="27"/>
    </row>
    <row r="784" spans="3:4">
      <c r="C784" s="27"/>
      <c r="D784" s="27"/>
    </row>
    <row r="785" spans="3:4">
      <c r="C785" s="27"/>
      <c r="D785" s="27"/>
    </row>
    <row r="786" spans="3:4">
      <c r="C786" s="27"/>
      <c r="D786" s="27"/>
    </row>
    <row r="787" spans="3:4">
      <c r="C787" s="27"/>
      <c r="D787" s="27"/>
    </row>
    <row r="788" spans="3:4">
      <c r="C788" s="27"/>
      <c r="D788" s="27"/>
    </row>
    <row r="789" spans="3:4">
      <c r="C789" s="27"/>
      <c r="D789" s="27"/>
    </row>
    <row r="790" spans="3:4">
      <c r="C790" s="27"/>
      <c r="D790" s="27"/>
    </row>
    <row r="791" spans="3:4">
      <c r="C791" s="27"/>
      <c r="D791" s="27"/>
    </row>
    <row r="792" spans="3:4">
      <c r="C792" s="27"/>
      <c r="D792" s="27"/>
    </row>
    <row r="793" spans="3:4">
      <c r="C793" s="27"/>
      <c r="D793" s="27"/>
    </row>
    <row r="794" spans="3:4">
      <c r="C794" s="27"/>
      <c r="D794" s="27"/>
    </row>
    <row r="795" spans="3:4">
      <c r="C795" s="27"/>
      <c r="D795" s="27"/>
    </row>
    <row r="796" spans="3:4">
      <c r="C796" s="27"/>
      <c r="D796" s="27"/>
    </row>
    <row r="797" spans="3:4">
      <c r="C797" s="27"/>
      <c r="D797" s="27"/>
    </row>
    <row r="798" spans="3:4">
      <c r="C798" s="27"/>
      <c r="D798" s="27"/>
    </row>
    <row r="799" spans="3:4">
      <c r="C799" s="27"/>
      <c r="D799" s="27"/>
    </row>
    <row r="800" spans="3:4">
      <c r="C800" s="27"/>
      <c r="D800" s="27"/>
    </row>
    <row r="801" spans="3:4">
      <c r="C801" s="27"/>
      <c r="D801" s="27"/>
    </row>
    <row r="802" spans="3:4">
      <c r="C802" s="27"/>
      <c r="D802" s="27"/>
    </row>
    <row r="803" spans="3:4">
      <c r="C803" s="27"/>
      <c r="D803" s="27"/>
    </row>
    <row r="804" spans="3:4">
      <c r="C804" s="27"/>
      <c r="D804" s="27"/>
    </row>
    <row r="805" spans="3:4">
      <c r="C805" s="27"/>
      <c r="D805" s="27"/>
    </row>
    <row r="806" spans="3:4">
      <c r="C806" s="27"/>
      <c r="D806" s="27"/>
    </row>
    <row r="807" spans="3:4">
      <c r="C807" s="27"/>
      <c r="D807" s="27"/>
    </row>
    <row r="808" spans="3:4">
      <c r="C808" s="27"/>
      <c r="D808" s="27"/>
    </row>
    <row r="809" spans="3:4">
      <c r="C809" s="27"/>
      <c r="D809" s="27"/>
    </row>
    <row r="810" spans="3:4">
      <c r="C810" s="27"/>
      <c r="D810" s="27"/>
    </row>
    <row r="811" spans="3:4">
      <c r="C811" s="27"/>
      <c r="D811" s="27"/>
    </row>
    <row r="812" spans="3:4">
      <c r="C812" s="27"/>
      <c r="D812" s="27"/>
    </row>
    <row r="813" spans="3:4">
      <c r="C813" s="27"/>
      <c r="D813" s="27"/>
    </row>
    <row r="814" spans="3:4">
      <c r="C814" s="27"/>
      <c r="D814" s="27"/>
    </row>
    <row r="815" spans="3:4">
      <c r="C815" s="27"/>
      <c r="D815" s="27"/>
    </row>
    <row r="816" spans="3:4">
      <c r="C816" s="27"/>
      <c r="D816" s="27"/>
    </row>
    <row r="817" spans="3:4">
      <c r="C817" s="27"/>
      <c r="D817" s="27"/>
    </row>
    <row r="818" spans="3:4">
      <c r="C818" s="27"/>
      <c r="D818" s="27"/>
    </row>
    <row r="819" spans="3:4">
      <c r="C819" s="27"/>
      <c r="D819" s="27"/>
    </row>
    <row r="820" spans="3:4">
      <c r="C820" s="27"/>
      <c r="D820" s="27"/>
    </row>
    <row r="821" spans="3:4">
      <c r="C821" s="27"/>
      <c r="D821" s="27"/>
    </row>
    <row r="822" spans="3:4">
      <c r="C822" s="27"/>
      <c r="D822" s="27"/>
    </row>
    <row r="823" spans="3:4">
      <c r="C823" s="27"/>
      <c r="D823" s="27"/>
    </row>
    <row r="824" spans="3:4">
      <c r="C824" s="27"/>
      <c r="D824" s="27"/>
    </row>
    <row r="825" spans="3:4">
      <c r="C825" s="27"/>
      <c r="D825" s="27"/>
    </row>
    <row r="826" spans="3:4">
      <c r="C826" s="27"/>
      <c r="D826" s="27"/>
    </row>
    <row r="827" spans="3:4">
      <c r="C827" s="27"/>
      <c r="D827" s="27"/>
    </row>
    <row r="828" spans="3:4">
      <c r="C828" s="27"/>
      <c r="D828" s="27"/>
    </row>
    <row r="829" spans="3:4">
      <c r="C829" s="27"/>
      <c r="D829" s="27"/>
    </row>
    <row r="830" spans="3:4">
      <c r="C830" s="27"/>
      <c r="D830" s="27"/>
    </row>
    <row r="831" spans="3:4">
      <c r="C831" s="27"/>
      <c r="D831" s="27"/>
    </row>
    <row r="832" spans="3:4">
      <c r="C832" s="27"/>
      <c r="D832" s="27"/>
    </row>
    <row r="833" spans="3:4">
      <c r="C833" s="27"/>
      <c r="D833" s="27"/>
    </row>
    <row r="834" spans="3:4">
      <c r="C834" s="27"/>
      <c r="D834" s="27"/>
    </row>
    <row r="835" spans="3:4">
      <c r="C835" s="27"/>
      <c r="D835" s="27"/>
    </row>
    <row r="836" spans="3:4">
      <c r="C836" s="27"/>
      <c r="D836" s="27"/>
    </row>
    <row r="837" spans="3:4">
      <c r="C837" s="27"/>
      <c r="D837" s="27"/>
    </row>
    <row r="838" spans="3:4">
      <c r="C838" s="27"/>
      <c r="D838" s="27"/>
    </row>
    <row r="839" spans="3:4">
      <c r="C839" s="27"/>
      <c r="D839" s="27"/>
    </row>
    <row r="840" spans="3:4">
      <c r="C840" s="27"/>
      <c r="D840" s="27"/>
    </row>
    <row r="841" spans="3:4">
      <c r="C841" s="27"/>
      <c r="D841" s="27"/>
    </row>
    <row r="842" spans="3:4">
      <c r="C842" s="27"/>
      <c r="D842" s="27"/>
    </row>
    <row r="843" spans="3:4">
      <c r="C843" s="27"/>
      <c r="D843" s="27"/>
    </row>
    <row r="844" spans="3:4">
      <c r="C844" s="27"/>
      <c r="D844" s="27"/>
    </row>
    <row r="845" spans="3:4">
      <c r="C845" s="27"/>
      <c r="D845" s="27"/>
    </row>
    <row r="846" spans="3:4">
      <c r="C846" s="27"/>
      <c r="D846" s="27"/>
    </row>
    <row r="847" spans="3:4">
      <c r="C847" s="27"/>
      <c r="D847" s="27"/>
    </row>
    <row r="848" spans="3:4">
      <c r="C848" s="27"/>
      <c r="D848" s="27"/>
    </row>
    <row r="849" spans="3:4">
      <c r="C849" s="27"/>
      <c r="D849" s="27"/>
    </row>
    <row r="850" spans="3:4">
      <c r="C850" s="27"/>
      <c r="D850" s="27"/>
    </row>
    <row r="851" spans="3:4">
      <c r="C851" s="27"/>
      <c r="D851" s="27"/>
    </row>
    <row r="852" spans="3:4">
      <c r="C852" s="27"/>
      <c r="D852" s="27"/>
    </row>
    <row r="853" spans="3:4">
      <c r="C853" s="27"/>
      <c r="D853" s="27"/>
    </row>
    <row r="854" spans="3:4">
      <c r="C854" s="27"/>
      <c r="D854" s="27"/>
    </row>
    <row r="855" spans="3:4">
      <c r="C855" s="27"/>
      <c r="D855" s="27"/>
    </row>
    <row r="856" spans="3:4">
      <c r="C856" s="27"/>
      <c r="D856" s="27"/>
    </row>
    <row r="857" spans="3:4">
      <c r="C857" s="27"/>
      <c r="D857" s="27"/>
    </row>
    <row r="858" spans="3:4">
      <c r="C858" s="27"/>
      <c r="D858" s="27"/>
    </row>
    <row r="859" spans="3:4">
      <c r="C859" s="27"/>
      <c r="D859" s="27"/>
    </row>
    <row r="860" spans="3:4">
      <c r="C860" s="27"/>
      <c r="D860" s="27"/>
    </row>
    <row r="861" spans="3:4">
      <c r="C861" s="27"/>
      <c r="D861" s="27"/>
    </row>
    <row r="862" spans="3:4">
      <c r="C862" s="27"/>
      <c r="D862" s="27"/>
    </row>
    <row r="863" spans="3:4">
      <c r="C863" s="27"/>
      <c r="D863" s="27"/>
    </row>
    <row r="864" spans="3:4">
      <c r="C864" s="27"/>
      <c r="D864" s="27"/>
    </row>
    <row r="865" spans="3:4">
      <c r="C865" s="27"/>
      <c r="D865" s="27"/>
    </row>
    <row r="866" spans="3:4">
      <c r="C866" s="27"/>
      <c r="D866" s="27"/>
    </row>
    <row r="867" spans="3:4">
      <c r="C867" s="27"/>
      <c r="D867" s="27"/>
    </row>
    <row r="868" spans="3:4">
      <c r="C868" s="27"/>
      <c r="D868" s="27"/>
    </row>
    <row r="869" spans="3:4">
      <c r="C869" s="27"/>
      <c r="D869" s="27"/>
    </row>
    <row r="870" spans="3:4">
      <c r="C870" s="27"/>
      <c r="D870" s="27"/>
    </row>
    <row r="871" spans="3:4">
      <c r="C871" s="27"/>
      <c r="D871" s="27"/>
    </row>
    <row r="872" spans="3:4">
      <c r="C872" s="27"/>
      <c r="D872" s="27"/>
    </row>
    <row r="873" spans="3:4">
      <c r="C873" s="27"/>
      <c r="D873" s="27"/>
    </row>
    <row r="874" spans="3:4">
      <c r="C874" s="27"/>
      <c r="D874" s="27"/>
    </row>
    <row r="875" spans="3:4">
      <c r="C875" s="27"/>
      <c r="D875" s="27"/>
    </row>
    <row r="876" spans="3:4">
      <c r="C876" s="27"/>
      <c r="D876" s="27"/>
    </row>
    <row r="877" spans="3:4">
      <c r="C877" s="27"/>
      <c r="D877" s="27"/>
    </row>
    <row r="878" spans="3:4">
      <c r="C878" s="27"/>
      <c r="D878" s="27"/>
    </row>
    <row r="879" spans="3:4">
      <c r="C879" s="27"/>
      <c r="D879" s="27"/>
    </row>
    <row r="880" spans="3:4">
      <c r="C880" s="27"/>
      <c r="D880" s="27"/>
    </row>
    <row r="881" spans="3:4">
      <c r="C881" s="27"/>
      <c r="D881" s="27"/>
    </row>
    <row r="882" spans="3:4">
      <c r="C882" s="27"/>
      <c r="D882" s="27"/>
    </row>
    <row r="883" spans="3:4">
      <c r="C883" s="27"/>
      <c r="D883" s="27"/>
    </row>
    <row r="884" spans="3:4">
      <c r="C884" s="27"/>
      <c r="D884" s="27"/>
    </row>
    <row r="885" spans="3:4">
      <c r="C885" s="27"/>
      <c r="D885" s="27"/>
    </row>
    <row r="886" spans="3:4">
      <c r="C886" s="27"/>
      <c r="D886" s="27"/>
    </row>
    <row r="887" spans="3:4">
      <c r="C887" s="27"/>
      <c r="D887" s="27"/>
    </row>
    <row r="888" spans="3:4">
      <c r="C888" s="27"/>
      <c r="D888" s="27"/>
    </row>
    <row r="889" spans="3:4">
      <c r="C889" s="27"/>
      <c r="D889" s="27"/>
    </row>
    <row r="890" spans="3:4">
      <c r="C890" s="27"/>
      <c r="D890" s="27"/>
    </row>
    <row r="891" spans="3:4">
      <c r="C891" s="27"/>
      <c r="D891" s="27"/>
    </row>
    <row r="892" spans="3:4">
      <c r="C892" s="27"/>
      <c r="D892" s="27"/>
    </row>
    <row r="893" spans="3:4">
      <c r="C893" s="27"/>
      <c r="D893" s="27"/>
    </row>
    <row r="894" spans="3:4">
      <c r="C894" s="27"/>
      <c r="D894" s="27"/>
    </row>
    <row r="895" spans="3:4">
      <c r="C895" s="27"/>
      <c r="D895" s="27"/>
    </row>
    <row r="896" spans="3:4">
      <c r="C896" s="27"/>
      <c r="D896" s="27"/>
    </row>
    <row r="897" spans="3:4">
      <c r="C897" s="27"/>
      <c r="D897" s="27"/>
    </row>
    <row r="898" spans="3:4">
      <c r="C898" s="27"/>
      <c r="D898" s="27"/>
    </row>
    <row r="899" spans="3:4">
      <c r="C899" s="27"/>
      <c r="D899" s="27"/>
    </row>
    <row r="900" spans="3:4">
      <c r="C900" s="27"/>
      <c r="D900" s="27"/>
    </row>
    <row r="901" spans="3:4">
      <c r="C901" s="27"/>
      <c r="D901" s="27"/>
    </row>
    <row r="902" spans="3:4">
      <c r="C902" s="27"/>
      <c r="D902" s="27"/>
    </row>
    <row r="903" spans="3:4">
      <c r="C903" s="27"/>
      <c r="D903" s="27"/>
    </row>
    <row r="904" spans="3:4">
      <c r="C904" s="27"/>
      <c r="D904" s="27"/>
    </row>
    <row r="905" spans="3:4">
      <c r="C905" s="27"/>
      <c r="D905" s="27"/>
    </row>
    <row r="906" spans="3:4">
      <c r="C906" s="27"/>
      <c r="D906" s="27"/>
    </row>
    <row r="907" spans="3:4">
      <c r="C907" s="27"/>
      <c r="D907" s="27"/>
    </row>
    <row r="908" spans="3:4">
      <c r="C908" s="27"/>
      <c r="D908" s="27"/>
    </row>
    <row r="909" spans="3:4">
      <c r="C909" s="27"/>
      <c r="D909" s="27"/>
    </row>
    <row r="910" spans="3:4">
      <c r="C910" s="27"/>
      <c r="D910" s="27"/>
    </row>
    <row r="911" spans="3:4">
      <c r="C911" s="27"/>
      <c r="D911" s="27"/>
    </row>
    <row r="912" spans="3:4">
      <c r="C912" s="27"/>
      <c r="D912" s="27"/>
    </row>
    <row r="913" spans="3:4">
      <c r="C913" s="27"/>
      <c r="D913" s="27"/>
    </row>
    <row r="914" spans="3:4">
      <c r="C914" s="27"/>
      <c r="D914" s="27"/>
    </row>
    <row r="915" spans="3:4">
      <c r="C915" s="27"/>
      <c r="D915" s="27"/>
    </row>
    <row r="916" spans="3:4">
      <c r="C916" s="27"/>
      <c r="D916" s="27"/>
    </row>
    <row r="917" spans="3:4">
      <c r="C917" s="27"/>
      <c r="D917" s="27"/>
    </row>
    <row r="918" spans="3:4">
      <c r="C918" s="27"/>
      <c r="D918" s="27"/>
    </row>
    <row r="919" spans="3:4">
      <c r="C919" s="27"/>
      <c r="D919" s="27"/>
    </row>
    <row r="920" spans="3:4">
      <c r="C920" s="27"/>
      <c r="D920" s="27"/>
    </row>
    <row r="921" spans="3:4">
      <c r="C921" s="27"/>
      <c r="D921" s="27"/>
    </row>
    <row r="922" spans="3:4">
      <c r="C922" s="27"/>
      <c r="D922" s="27"/>
    </row>
    <row r="923" spans="3:4">
      <c r="C923" s="27"/>
      <c r="D923" s="27"/>
    </row>
    <row r="924" spans="3:4">
      <c r="C924" s="27"/>
      <c r="D924" s="27"/>
    </row>
    <row r="925" spans="3:4">
      <c r="C925" s="27"/>
      <c r="D925" s="27"/>
    </row>
    <row r="926" spans="3:4">
      <c r="C926" s="27"/>
      <c r="D926" s="27"/>
    </row>
    <row r="927" spans="3:4">
      <c r="C927" s="27"/>
      <c r="D927" s="27"/>
    </row>
    <row r="928" spans="3:4">
      <c r="C928" s="27"/>
      <c r="D928" s="27"/>
    </row>
    <row r="929" spans="3:4">
      <c r="C929" s="27"/>
      <c r="D929" s="27"/>
    </row>
    <row r="930" spans="3:4">
      <c r="C930" s="27"/>
      <c r="D930" s="27"/>
    </row>
    <row r="931" spans="3:4">
      <c r="C931" s="27"/>
      <c r="D931" s="27"/>
    </row>
    <row r="932" spans="3:4">
      <c r="C932" s="27"/>
      <c r="D932" s="27"/>
    </row>
    <row r="933" spans="3:4">
      <c r="C933" s="27"/>
      <c r="D933" s="27"/>
    </row>
    <row r="934" spans="3:4">
      <c r="C934" s="27"/>
      <c r="D934" s="27"/>
    </row>
    <row r="935" spans="3:4">
      <c r="C935" s="27"/>
      <c r="D935" s="27"/>
    </row>
    <row r="936" spans="3:4">
      <c r="C936" s="27"/>
      <c r="D936" s="27"/>
    </row>
    <row r="937" spans="3:4">
      <c r="C937" s="27"/>
      <c r="D937" s="27"/>
    </row>
    <row r="938" spans="3:4">
      <c r="C938" s="27"/>
      <c r="D938" s="27"/>
    </row>
    <row r="939" spans="3:4">
      <c r="C939" s="27"/>
      <c r="D939" s="27"/>
    </row>
    <row r="940" spans="3:4">
      <c r="C940" s="27"/>
      <c r="D940" s="27"/>
    </row>
    <row r="941" spans="3:4">
      <c r="C941" s="27"/>
      <c r="D941" s="27"/>
    </row>
    <row r="942" spans="3:4">
      <c r="C942" s="27"/>
      <c r="D942" s="27"/>
    </row>
    <row r="943" spans="3:4">
      <c r="C943" s="27"/>
      <c r="D943" s="27"/>
    </row>
    <row r="944" spans="3:4">
      <c r="C944" s="27"/>
      <c r="D944" s="27"/>
    </row>
    <row r="945" spans="3:4">
      <c r="C945" s="27"/>
      <c r="D945" s="27"/>
    </row>
    <row r="946" spans="3:4">
      <c r="C946" s="27"/>
      <c r="D946" s="27"/>
    </row>
    <row r="947" spans="3:4">
      <c r="C947" s="27"/>
      <c r="D947" s="27"/>
    </row>
    <row r="948" spans="3:4">
      <c r="C948" s="27"/>
      <c r="D948" s="27"/>
    </row>
    <row r="949" spans="3:4">
      <c r="C949" s="27"/>
      <c r="D949" s="27"/>
    </row>
    <row r="950" spans="3:4">
      <c r="C950" s="27"/>
      <c r="D950" s="27"/>
    </row>
    <row r="951" spans="3:4">
      <c r="C951" s="27"/>
      <c r="D951" s="27"/>
    </row>
    <row r="952" spans="3:4">
      <c r="C952" s="27"/>
      <c r="D952" s="27"/>
    </row>
    <row r="953" spans="3:4">
      <c r="C953" s="27"/>
      <c r="D953" s="27"/>
    </row>
    <row r="954" spans="3:4">
      <c r="C954" s="27"/>
      <c r="D954" s="27"/>
    </row>
    <row r="955" spans="3:4">
      <c r="C955" s="27"/>
      <c r="D955" s="27"/>
    </row>
    <row r="956" spans="3:4">
      <c r="C956" s="27"/>
      <c r="D956" s="27"/>
    </row>
    <row r="957" spans="3:4">
      <c r="C957" s="27"/>
      <c r="D957" s="27"/>
    </row>
    <row r="958" spans="3:4">
      <c r="C958" s="27"/>
      <c r="D958" s="27"/>
    </row>
    <row r="959" spans="3:4">
      <c r="C959" s="27"/>
      <c r="D959" s="27"/>
    </row>
    <row r="960" spans="3:4">
      <c r="C960" s="27"/>
      <c r="D960" s="27"/>
    </row>
    <row r="961" spans="3:4">
      <c r="C961" s="27"/>
      <c r="D961" s="27"/>
    </row>
    <row r="962" spans="3:4">
      <c r="C962" s="27"/>
      <c r="D962" s="27"/>
    </row>
    <row r="963" spans="3:4">
      <c r="C963" s="27"/>
      <c r="D963" s="27"/>
    </row>
    <row r="964" spans="3:4">
      <c r="C964" s="27"/>
      <c r="D964" s="27"/>
    </row>
    <row r="965" spans="3:4">
      <c r="C965" s="27"/>
      <c r="D965" s="27"/>
    </row>
    <row r="966" spans="3:4">
      <c r="C966" s="27"/>
      <c r="D966" s="27"/>
    </row>
    <row r="967" spans="3:4">
      <c r="C967" s="27"/>
      <c r="D967" s="27"/>
    </row>
    <row r="968" spans="3:4">
      <c r="C968" s="27"/>
      <c r="D968" s="27"/>
    </row>
    <row r="969" spans="3:4">
      <c r="C969" s="27"/>
      <c r="D969" s="27"/>
    </row>
    <row r="970" spans="3:4">
      <c r="C970" s="27"/>
      <c r="D970" s="27"/>
    </row>
    <row r="971" spans="3:4">
      <c r="C971" s="27"/>
      <c r="D971" s="27"/>
    </row>
    <row r="972" spans="3:4">
      <c r="C972" s="27"/>
      <c r="D972" s="27"/>
    </row>
    <row r="973" spans="3:4">
      <c r="C973" s="27"/>
      <c r="D973" s="27"/>
    </row>
    <row r="974" spans="3:4">
      <c r="C974" s="27"/>
      <c r="D974" s="27"/>
    </row>
    <row r="975" spans="3:4">
      <c r="C975" s="27"/>
      <c r="D975" s="27"/>
    </row>
    <row r="976" spans="3:4">
      <c r="C976" s="27"/>
      <c r="D976" s="27"/>
    </row>
    <row r="977" spans="3:4">
      <c r="C977" s="27"/>
      <c r="D977" s="27"/>
    </row>
    <row r="978" spans="3:4">
      <c r="C978" s="27"/>
      <c r="D978" s="27"/>
    </row>
    <row r="979" spans="3:4">
      <c r="C979" s="27"/>
      <c r="D979" s="27"/>
    </row>
    <row r="980" spans="3:4">
      <c r="C980" s="27"/>
      <c r="D980" s="27"/>
    </row>
    <row r="981" spans="3:4">
      <c r="C981" s="27"/>
      <c r="D981" s="27"/>
    </row>
    <row r="982" spans="3:4">
      <c r="C982" s="27"/>
      <c r="D982" s="27"/>
    </row>
    <row r="983" spans="3:4">
      <c r="C983" s="27"/>
      <c r="D983" s="27"/>
    </row>
    <row r="984" spans="3:4">
      <c r="C984" s="27"/>
      <c r="D984" s="27"/>
    </row>
    <row r="985" spans="3:4">
      <c r="C985" s="27"/>
      <c r="D985" s="27"/>
    </row>
    <row r="986" spans="3:4">
      <c r="C986" s="27"/>
      <c r="D986" s="27"/>
    </row>
    <row r="987" spans="3:4">
      <c r="C987" s="27"/>
      <c r="D987" s="27"/>
    </row>
    <row r="988" spans="3:4">
      <c r="C988" s="27"/>
      <c r="D988" s="27"/>
    </row>
    <row r="989" spans="3:4">
      <c r="C989" s="27"/>
      <c r="D989" s="27"/>
    </row>
    <row r="990" spans="3:4">
      <c r="C990" s="27"/>
      <c r="D990" s="27"/>
    </row>
    <row r="991" spans="3:4">
      <c r="C991" s="27"/>
      <c r="D991" s="27"/>
    </row>
    <row r="992" spans="3:4">
      <c r="C992" s="27"/>
      <c r="D992" s="27"/>
    </row>
    <row r="993" spans="3:4">
      <c r="C993" s="27"/>
      <c r="D993" s="27"/>
    </row>
    <row r="994" spans="3:4">
      <c r="C994" s="27"/>
      <c r="D994" s="27"/>
    </row>
    <row r="995" spans="3:4">
      <c r="C995" s="27"/>
      <c r="D995" s="27"/>
    </row>
    <row r="996" spans="3:4">
      <c r="C996" s="27"/>
      <c r="D996" s="27"/>
    </row>
    <row r="997" spans="3:4">
      <c r="C997" s="27"/>
      <c r="D997" s="27"/>
    </row>
    <row r="998" spans="3:4">
      <c r="C998" s="27"/>
      <c r="D998" s="27"/>
    </row>
    <row r="999" spans="3:4">
      <c r="C999" s="27"/>
      <c r="D999" s="27"/>
    </row>
    <row r="1000" spans="3:4">
      <c r="C1000" s="27"/>
      <c r="D1000" s="27"/>
    </row>
    <row r="1001" spans="3:4">
      <c r="C1001" s="27"/>
      <c r="D1001" s="27"/>
    </row>
    <row r="1002" spans="3:4">
      <c r="C1002" s="27"/>
      <c r="D1002" s="27"/>
    </row>
    <row r="1003" spans="3:4">
      <c r="C1003" s="27"/>
      <c r="D1003" s="27"/>
    </row>
    <row r="1004" spans="3:4">
      <c r="C1004" s="27"/>
      <c r="D1004" s="27"/>
    </row>
    <row r="1005" spans="3:4">
      <c r="C1005" s="27"/>
      <c r="D1005" s="27"/>
    </row>
    <row r="1006" spans="3:4">
      <c r="C1006" s="27"/>
      <c r="D1006" s="27"/>
    </row>
    <row r="1007" spans="3:4">
      <c r="C1007" s="27"/>
      <c r="D1007" s="27"/>
    </row>
    <row r="1008" spans="3:4">
      <c r="C1008" s="27"/>
      <c r="D1008" s="27"/>
    </row>
    <row r="1009" spans="3:4">
      <c r="C1009" s="27"/>
      <c r="D1009" s="27"/>
    </row>
    <row r="1010" spans="3:4">
      <c r="C1010" s="27"/>
      <c r="D1010" s="27"/>
    </row>
    <row r="1011" spans="3:4">
      <c r="C1011" s="27"/>
      <c r="D1011" s="27"/>
    </row>
    <row r="1012" spans="3:4">
      <c r="C1012" s="27"/>
      <c r="D1012" s="27"/>
    </row>
    <row r="1013" spans="3:4">
      <c r="C1013" s="27"/>
      <c r="D1013" s="27"/>
    </row>
    <row r="1014" spans="3:4">
      <c r="C1014" s="27"/>
      <c r="D1014" s="27"/>
    </row>
    <row r="1015" spans="3:4">
      <c r="C1015" s="27"/>
      <c r="D1015" s="27"/>
    </row>
    <row r="1016" spans="3:4">
      <c r="C1016" s="27"/>
      <c r="D1016" s="27"/>
    </row>
    <row r="1017" spans="3:4">
      <c r="C1017" s="27"/>
      <c r="D1017" s="27"/>
    </row>
    <row r="1018" spans="3:4">
      <c r="C1018" s="27"/>
      <c r="D1018" s="27"/>
    </row>
    <row r="1019" spans="3:4">
      <c r="C1019" s="27"/>
      <c r="D1019" s="27"/>
    </row>
    <row r="1020" spans="3:4">
      <c r="C1020" s="27"/>
      <c r="D1020" s="27"/>
    </row>
    <row r="1021" spans="3:4">
      <c r="C1021" s="27"/>
      <c r="D1021" s="27"/>
    </row>
    <row r="1022" spans="3:4">
      <c r="C1022" s="27"/>
      <c r="D1022" s="27"/>
    </row>
    <row r="1023" spans="3:4">
      <c r="C1023" s="27"/>
      <c r="D1023" s="27"/>
    </row>
    <row r="1024" spans="3:4">
      <c r="C1024" s="27"/>
      <c r="D1024" s="27"/>
    </row>
    <row r="1025" spans="3:4">
      <c r="C1025" s="27"/>
      <c r="D1025" s="27"/>
    </row>
    <row r="1026" spans="3:4">
      <c r="C1026" s="27"/>
      <c r="D1026" s="27"/>
    </row>
    <row r="1027" spans="3:4">
      <c r="C1027" s="27"/>
      <c r="D1027" s="27"/>
    </row>
    <row r="1028" spans="3:4">
      <c r="C1028" s="27"/>
      <c r="D1028" s="27"/>
    </row>
    <row r="1029" spans="3:4">
      <c r="C1029" s="27"/>
      <c r="D1029" s="27"/>
    </row>
    <row r="1030" spans="3:4">
      <c r="C1030" s="27"/>
      <c r="D1030" s="27"/>
    </row>
    <row r="1031" spans="3:4">
      <c r="C1031" s="27"/>
      <c r="D1031" s="27"/>
    </row>
    <row r="1032" spans="3:4">
      <c r="C1032" s="27"/>
      <c r="D1032" s="27"/>
    </row>
    <row r="1033" spans="3:4">
      <c r="C1033" s="27"/>
      <c r="D1033" s="27"/>
    </row>
    <row r="1034" spans="3:4">
      <c r="C1034" s="27"/>
      <c r="D1034" s="27"/>
    </row>
    <row r="1035" spans="3:4">
      <c r="C1035" s="27"/>
      <c r="D1035" s="27"/>
    </row>
    <row r="1036" spans="3:4">
      <c r="C1036" s="27"/>
      <c r="D1036" s="27"/>
    </row>
    <row r="1037" spans="3:4">
      <c r="C1037" s="27"/>
      <c r="D1037" s="27"/>
    </row>
    <row r="1038" spans="3:4">
      <c r="C1038" s="27"/>
      <c r="D1038" s="27"/>
    </row>
    <row r="1039" spans="3:4">
      <c r="C1039" s="27"/>
      <c r="D1039" s="27"/>
    </row>
    <row r="1040" spans="3:4">
      <c r="C1040" s="27"/>
      <c r="D1040" s="27"/>
    </row>
    <row r="1041" spans="3:4">
      <c r="C1041" s="27"/>
      <c r="D1041" s="27"/>
    </row>
    <row r="1042" spans="3:4">
      <c r="C1042" s="27"/>
      <c r="D1042" s="27"/>
    </row>
    <row r="1043" spans="3:4">
      <c r="C1043" s="27"/>
      <c r="D1043" s="27"/>
    </row>
    <row r="1044" spans="3:4">
      <c r="C1044" s="27"/>
      <c r="D1044" s="27"/>
    </row>
    <row r="1045" spans="3:4">
      <c r="C1045" s="27"/>
      <c r="D1045" s="27"/>
    </row>
    <row r="1046" spans="3:4">
      <c r="C1046" s="27"/>
      <c r="D1046" s="27"/>
    </row>
    <row r="1047" spans="3:4">
      <c r="C1047" s="27"/>
      <c r="D1047" s="27"/>
    </row>
    <row r="1048" spans="3:4">
      <c r="C1048" s="27"/>
      <c r="D1048" s="27"/>
    </row>
    <row r="1049" spans="3:4">
      <c r="C1049" s="27"/>
      <c r="D1049" s="27"/>
    </row>
    <row r="1050" spans="3:4">
      <c r="C1050" s="27"/>
      <c r="D1050" s="27"/>
    </row>
    <row r="1051" spans="3:4">
      <c r="C1051" s="27"/>
      <c r="D1051" s="27"/>
    </row>
    <row r="1052" spans="3:4">
      <c r="C1052" s="27"/>
      <c r="D1052" s="27"/>
    </row>
    <row r="1053" spans="3:4">
      <c r="C1053" s="27"/>
      <c r="D1053" s="27"/>
    </row>
    <row r="1054" spans="3:4">
      <c r="C1054" s="27"/>
      <c r="D1054" s="27"/>
    </row>
    <row r="1055" spans="3:4">
      <c r="C1055" s="27"/>
      <c r="D1055" s="27"/>
    </row>
    <row r="1056" spans="3:4">
      <c r="C1056" s="27"/>
      <c r="D1056" s="27"/>
    </row>
    <row r="1057" spans="3:4">
      <c r="C1057" s="27"/>
      <c r="D1057" s="27"/>
    </row>
    <row r="1058" spans="3:4">
      <c r="C1058" s="27"/>
      <c r="D1058" s="27"/>
    </row>
    <row r="1059" spans="3:4">
      <c r="C1059" s="27"/>
      <c r="D1059" s="27"/>
    </row>
    <row r="1060" spans="3:4">
      <c r="C1060" s="27"/>
      <c r="D1060" s="27"/>
    </row>
    <row r="1061" spans="3:4">
      <c r="C1061" s="27"/>
      <c r="D1061" s="27"/>
    </row>
    <row r="1062" spans="3:4">
      <c r="C1062" s="27"/>
      <c r="D1062" s="27"/>
    </row>
    <row r="1063" spans="3:4">
      <c r="C1063" s="27"/>
      <c r="D1063" s="27"/>
    </row>
    <row r="1064" spans="3:4">
      <c r="C1064" s="27"/>
      <c r="D1064" s="27"/>
    </row>
    <row r="1065" spans="3:4">
      <c r="C1065" s="27"/>
      <c r="D1065" s="27"/>
    </row>
    <row r="1066" spans="3:4">
      <c r="C1066" s="27"/>
      <c r="D1066" s="27"/>
    </row>
    <row r="1067" spans="3:4">
      <c r="C1067" s="27"/>
      <c r="D1067" s="27"/>
    </row>
    <row r="1068" spans="3:4">
      <c r="C1068" s="27"/>
      <c r="D1068" s="27"/>
    </row>
    <row r="1069" spans="3:4">
      <c r="C1069" s="27"/>
      <c r="D1069" s="27"/>
    </row>
    <row r="1070" spans="3:4">
      <c r="C1070" s="27"/>
      <c r="D1070" s="27"/>
    </row>
    <row r="1071" spans="3:4">
      <c r="C1071" s="27"/>
      <c r="D1071" s="27"/>
    </row>
    <row r="1072" spans="3:4">
      <c r="C1072" s="27"/>
      <c r="D1072" s="27"/>
    </row>
    <row r="1073" spans="3:4">
      <c r="C1073" s="27"/>
      <c r="D1073" s="27"/>
    </row>
    <row r="1074" spans="3:4">
      <c r="C1074" s="27"/>
      <c r="D1074" s="27"/>
    </row>
    <row r="1075" spans="3:4">
      <c r="C1075" s="27"/>
      <c r="D1075" s="27"/>
    </row>
    <row r="1076" spans="3:4">
      <c r="C1076" s="27"/>
      <c r="D1076" s="27"/>
    </row>
    <row r="1077" spans="3:4">
      <c r="C1077" s="27"/>
      <c r="D1077" s="27"/>
    </row>
    <row r="1078" spans="3:4">
      <c r="C1078" s="27"/>
      <c r="D1078" s="27"/>
    </row>
    <row r="1079" spans="3:4">
      <c r="C1079" s="27"/>
      <c r="D1079" s="27"/>
    </row>
    <row r="1080" spans="3:4">
      <c r="C1080" s="27"/>
      <c r="D1080" s="27"/>
    </row>
    <row r="1081" spans="3:4">
      <c r="C1081" s="27"/>
      <c r="D1081" s="27"/>
    </row>
    <row r="1082" spans="3:4">
      <c r="C1082" s="27"/>
      <c r="D1082" s="27"/>
    </row>
    <row r="1083" spans="3:4">
      <c r="C1083" s="27"/>
      <c r="D1083" s="27"/>
    </row>
    <row r="1084" spans="3:4">
      <c r="C1084" s="27"/>
      <c r="D1084" s="27"/>
    </row>
    <row r="1085" spans="3:4">
      <c r="C1085" s="27"/>
      <c r="D1085" s="27"/>
    </row>
    <row r="1086" spans="3:4">
      <c r="C1086" s="27"/>
      <c r="D1086" s="27"/>
    </row>
    <row r="1087" spans="3:4">
      <c r="C1087" s="27"/>
      <c r="D1087" s="27"/>
    </row>
    <row r="1088" spans="3:4">
      <c r="C1088" s="27"/>
      <c r="D1088" s="27"/>
    </row>
    <row r="1089" spans="3:4">
      <c r="C1089" s="27"/>
      <c r="D1089" s="27"/>
    </row>
    <row r="1090" spans="3:4">
      <c r="C1090" s="27"/>
      <c r="D1090" s="27"/>
    </row>
    <row r="1091" spans="3:4">
      <c r="C1091" s="27"/>
      <c r="D1091" s="27"/>
    </row>
    <row r="1092" spans="3:4">
      <c r="C1092" s="27"/>
      <c r="D1092" s="27"/>
    </row>
    <row r="1093" spans="3:4">
      <c r="C1093" s="27"/>
      <c r="D1093" s="27"/>
    </row>
    <row r="1094" spans="3:4">
      <c r="C1094" s="27"/>
      <c r="D1094" s="27"/>
    </row>
    <row r="1095" spans="3:4">
      <c r="C1095" s="27"/>
      <c r="D1095" s="27"/>
    </row>
    <row r="1096" spans="3:4">
      <c r="C1096" s="27"/>
      <c r="D1096" s="27"/>
    </row>
    <row r="1097" spans="3:4">
      <c r="C1097" s="27"/>
      <c r="D1097" s="27"/>
    </row>
    <row r="1098" spans="3:4">
      <c r="C1098" s="27"/>
      <c r="D1098" s="27"/>
    </row>
    <row r="1099" spans="3:4">
      <c r="C1099" s="27"/>
      <c r="D1099" s="27"/>
    </row>
    <row r="1100" spans="3:4">
      <c r="C1100" s="27"/>
      <c r="D1100" s="27"/>
    </row>
    <row r="1101" spans="3:4">
      <c r="C1101" s="27"/>
      <c r="D1101" s="27"/>
    </row>
    <row r="1102" spans="3:4">
      <c r="C1102" s="27"/>
      <c r="D1102" s="27"/>
    </row>
    <row r="1103" spans="3:4">
      <c r="C1103" s="27"/>
      <c r="D1103" s="27"/>
    </row>
    <row r="1104" spans="3:4">
      <c r="C1104" s="27"/>
      <c r="D1104" s="27"/>
    </row>
    <row r="1105" spans="3:4">
      <c r="C1105" s="27"/>
      <c r="D1105" s="27"/>
    </row>
    <row r="1106" spans="3:4">
      <c r="C1106" s="27"/>
      <c r="D1106" s="27"/>
    </row>
    <row r="1107" spans="3:4">
      <c r="C1107" s="27"/>
      <c r="D1107" s="27"/>
    </row>
    <row r="1108" spans="3:4">
      <c r="C1108" s="27"/>
      <c r="D1108" s="27"/>
    </row>
    <row r="1109" spans="3:4">
      <c r="C1109" s="27"/>
      <c r="D1109" s="27"/>
    </row>
    <row r="1110" spans="3:4">
      <c r="C1110" s="27"/>
      <c r="D1110" s="27"/>
    </row>
    <row r="1111" spans="3:4">
      <c r="C1111" s="27"/>
      <c r="D1111" s="27"/>
    </row>
    <row r="1112" spans="3:4">
      <c r="C1112" s="27"/>
      <c r="D1112" s="27"/>
    </row>
    <row r="1113" spans="3:4">
      <c r="C1113" s="27"/>
      <c r="D1113" s="27"/>
    </row>
    <row r="1114" spans="3:4">
      <c r="C1114" s="27"/>
      <c r="D1114" s="27"/>
    </row>
    <row r="1115" spans="3:4">
      <c r="C1115" s="27"/>
      <c r="D1115" s="27"/>
    </row>
    <row r="1116" spans="3:4">
      <c r="C1116" s="27"/>
      <c r="D1116" s="27"/>
    </row>
    <row r="1117" spans="3:4">
      <c r="C1117" s="27"/>
      <c r="D1117" s="27"/>
    </row>
    <row r="1118" spans="3:4">
      <c r="C1118" s="27"/>
      <c r="D1118" s="27"/>
    </row>
    <row r="1119" spans="3:4">
      <c r="C1119" s="27"/>
      <c r="D1119" s="27"/>
    </row>
    <row r="1120" spans="3:4">
      <c r="C1120" s="27"/>
      <c r="D1120" s="27"/>
    </row>
    <row r="1121" spans="3:4">
      <c r="C1121" s="27"/>
      <c r="D1121" s="27"/>
    </row>
    <row r="1122" spans="3:4">
      <c r="C1122" s="27"/>
      <c r="D1122" s="27"/>
    </row>
    <row r="1123" spans="3:4">
      <c r="C1123" s="27"/>
      <c r="D1123" s="27"/>
    </row>
    <row r="1124" spans="3:4">
      <c r="C1124" s="27"/>
      <c r="D1124" s="27"/>
    </row>
    <row r="1125" spans="3:4">
      <c r="C1125" s="27"/>
      <c r="D1125" s="27"/>
    </row>
    <row r="1126" spans="3:4">
      <c r="C1126" s="27"/>
      <c r="D1126" s="27"/>
    </row>
    <row r="1127" spans="3:4">
      <c r="C1127" s="27"/>
      <c r="D1127" s="27"/>
    </row>
    <row r="1128" spans="3:4">
      <c r="C1128" s="27"/>
      <c r="D1128" s="27"/>
    </row>
    <row r="1129" spans="3:4">
      <c r="C1129" s="27"/>
      <c r="D1129" s="27"/>
    </row>
    <row r="1130" spans="3:4">
      <c r="C1130" s="27"/>
      <c r="D1130" s="27"/>
    </row>
    <row r="1131" spans="3:4">
      <c r="C1131" s="27"/>
      <c r="D1131" s="27"/>
    </row>
    <row r="1132" spans="3:4">
      <c r="C1132" s="27"/>
      <c r="D1132" s="27"/>
    </row>
    <row r="1133" spans="3:4">
      <c r="C1133" s="27"/>
      <c r="D1133" s="27"/>
    </row>
    <row r="1134" spans="3:4">
      <c r="C1134" s="27"/>
      <c r="D1134" s="27"/>
    </row>
    <row r="1135" spans="3:4">
      <c r="C1135" s="27"/>
      <c r="D1135" s="27"/>
    </row>
    <row r="1136" spans="3:4">
      <c r="C1136" s="27"/>
      <c r="D1136" s="27"/>
    </row>
    <row r="1137" spans="3:4">
      <c r="C1137" s="27"/>
      <c r="D1137" s="27"/>
    </row>
    <row r="1138" spans="3:4">
      <c r="C1138" s="27"/>
      <c r="D1138" s="27"/>
    </row>
    <row r="1139" spans="3:4">
      <c r="C1139" s="27"/>
      <c r="D1139" s="27"/>
    </row>
    <row r="1140" spans="3:4">
      <c r="C1140" s="27"/>
      <c r="D1140" s="27"/>
    </row>
    <row r="1141" spans="3:4">
      <c r="C1141" s="27"/>
      <c r="D1141" s="27"/>
    </row>
    <row r="1142" spans="3:4">
      <c r="C1142" s="27"/>
      <c r="D1142" s="27"/>
    </row>
    <row r="1143" spans="3:4">
      <c r="C1143" s="27"/>
      <c r="D1143" s="27"/>
    </row>
    <row r="1144" spans="3:4">
      <c r="C1144" s="27"/>
      <c r="D1144" s="27"/>
    </row>
    <row r="1145" spans="3:4">
      <c r="C1145" s="27"/>
      <c r="D1145" s="27"/>
    </row>
    <row r="1146" spans="3:4">
      <c r="C1146" s="27"/>
      <c r="D1146" s="27"/>
    </row>
    <row r="1147" spans="3:4">
      <c r="C1147" s="27"/>
      <c r="D1147" s="27"/>
    </row>
    <row r="1148" spans="3:4">
      <c r="C1148" s="27"/>
      <c r="D1148" s="27"/>
    </row>
    <row r="1149" spans="3:4">
      <c r="C1149" s="27"/>
      <c r="D1149" s="27"/>
    </row>
    <row r="1150" spans="3:4">
      <c r="C1150" s="27"/>
      <c r="D1150" s="27"/>
    </row>
    <row r="1151" spans="3:4">
      <c r="C1151" s="27"/>
      <c r="D1151" s="27"/>
    </row>
    <row r="1152" spans="3:4">
      <c r="C1152" s="27"/>
      <c r="D1152" s="27"/>
    </row>
    <row r="1153" spans="3:4">
      <c r="C1153" s="27"/>
      <c r="D1153" s="27"/>
    </row>
    <row r="1154" spans="3:4">
      <c r="C1154" s="27"/>
      <c r="D1154" s="27"/>
    </row>
    <row r="1155" spans="3:4">
      <c r="C1155" s="27"/>
      <c r="D1155" s="27"/>
    </row>
    <row r="1156" spans="3:4">
      <c r="C1156" s="27"/>
      <c r="D1156" s="27"/>
    </row>
    <row r="1157" spans="3:4">
      <c r="C1157" s="27"/>
      <c r="D1157" s="27"/>
    </row>
    <row r="1158" spans="3:4">
      <c r="C1158" s="27"/>
      <c r="D1158" s="27"/>
    </row>
    <row r="1159" spans="3:4">
      <c r="C1159" s="27"/>
      <c r="D1159" s="27"/>
    </row>
    <row r="1160" spans="3:4">
      <c r="C1160" s="27"/>
      <c r="D1160" s="27"/>
    </row>
    <row r="1161" spans="3:4">
      <c r="C1161" s="27"/>
      <c r="D1161" s="27"/>
    </row>
    <row r="1162" spans="3:4">
      <c r="C1162" s="27"/>
      <c r="D1162" s="27"/>
    </row>
    <row r="1163" spans="3:4">
      <c r="C1163" s="27"/>
      <c r="D1163" s="27"/>
    </row>
    <row r="1164" spans="3:4">
      <c r="C1164" s="27"/>
      <c r="D1164" s="27"/>
    </row>
    <row r="1165" spans="3:4">
      <c r="C1165" s="27"/>
      <c r="D1165" s="27"/>
    </row>
    <row r="1166" spans="3:4">
      <c r="C1166" s="27"/>
      <c r="D1166" s="27"/>
    </row>
    <row r="1167" spans="3:4">
      <c r="C1167" s="27"/>
      <c r="D1167" s="27"/>
    </row>
    <row r="1168" spans="3:4">
      <c r="C1168" s="27"/>
      <c r="D1168" s="27"/>
    </row>
    <row r="1169" spans="3:4">
      <c r="C1169" s="27"/>
      <c r="D1169" s="27"/>
    </row>
    <row r="1170" spans="3:4">
      <c r="C1170" s="27"/>
      <c r="D1170" s="27"/>
    </row>
    <row r="1171" spans="3:4">
      <c r="C1171" s="27"/>
      <c r="D1171" s="27"/>
    </row>
    <row r="1172" spans="3:4">
      <c r="C1172" s="27"/>
      <c r="D1172" s="27"/>
    </row>
    <row r="1173" spans="3:4">
      <c r="C1173" s="27"/>
      <c r="D1173" s="27"/>
    </row>
    <row r="1174" spans="3:4">
      <c r="C1174" s="27"/>
      <c r="D1174" s="27"/>
    </row>
    <row r="1175" spans="3:4">
      <c r="C1175" s="27"/>
      <c r="D1175" s="27"/>
    </row>
    <row r="1176" spans="3:4">
      <c r="C1176" s="27"/>
      <c r="D1176" s="27"/>
    </row>
    <row r="1177" spans="3:4">
      <c r="C1177" s="27"/>
      <c r="D1177" s="27"/>
    </row>
    <row r="1178" spans="3:4">
      <c r="C1178" s="27"/>
      <c r="D1178" s="27"/>
    </row>
    <row r="1179" spans="3:4">
      <c r="C1179" s="27"/>
      <c r="D1179" s="27"/>
    </row>
    <row r="1180" spans="3:4">
      <c r="C1180" s="27"/>
      <c r="D1180" s="27"/>
    </row>
    <row r="1181" spans="3:4">
      <c r="C1181" s="27"/>
      <c r="D1181" s="27"/>
    </row>
    <row r="1182" spans="3:4">
      <c r="C1182" s="27"/>
      <c r="D1182" s="27"/>
    </row>
    <row r="1183" spans="3:4">
      <c r="C1183" s="27"/>
      <c r="D1183" s="27"/>
    </row>
    <row r="1184" spans="3:4">
      <c r="C1184" s="27"/>
      <c r="D1184" s="27"/>
    </row>
    <row r="1185" spans="3:4">
      <c r="C1185" s="27"/>
      <c r="D1185" s="27"/>
    </row>
    <row r="1186" spans="3:4">
      <c r="C1186" s="27"/>
      <c r="D1186" s="27"/>
    </row>
    <row r="1187" spans="3:4">
      <c r="C1187" s="27"/>
      <c r="D1187" s="27"/>
    </row>
    <row r="1188" spans="3:4">
      <c r="C1188" s="27"/>
      <c r="D1188" s="27"/>
    </row>
    <row r="1189" spans="3:4">
      <c r="C1189" s="27"/>
      <c r="D1189" s="27"/>
    </row>
    <row r="1190" spans="3:4">
      <c r="C1190" s="27"/>
      <c r="D1190" s="27"/>
    </row>
    <row r="1191" spans="3:4">
      <c r="C1191" s="27"/>
      <c r="D1191" s="27"/>
    </row>
    <row r="1192" spans="3:4">
      <c r="C1192" s="27"/>
      <c r="D1192" s="27"/>
    </row>
    <row r="1193" spans="3:4">
      <c r="C1193" s="27"/>
      <c r="D1193" s="27"/>
    </row>
    <row r="1194" spans="3:4">
      <c r="C1194" s="27"/>
      <c r="D1194" s="27"/>
    </row>
    <row r="1195" spans="3:4">
      <c r="C1195" s="27"/>
      <c r="D1195" s="27"/>
    </row>
    <row r="1196" spans="3:4">
      <c r="C1196" s="27"/>
      <c r="D1196" s="27"/>
    </row>
    <row r="1197" spans="3:4">
      <c r="C1197" s="27"/>
      <c r="D1197" s="27"/>
    </row>
    <row r="1198" spans="3:4">
      <c r="C1198" s="27"/>
      <c r="D1198" s="27"/>
    </row>
    <row r="1199" spans="3:4">
      <c r="C1199" s="27"/>
      <c r="D1199" s="27"/>
    </row>
    <row r="1200" spans="3:4">
      <c r="C1200" s="27"/>
      <c r="D1200" s="27"/>
    </row>
    <row r="1201" spans="3:4">
      <c r="C1201" s="27"/>
      <c r="D1201" s="27"/>
    </row>
    <row r="1202" spans="3:4">
      <c r="C1202" s="27"/>
      <c r="D1202" s="27"/>
    </row>
    <row r="1203" spans="3:4">
      <c r="C1203" s="27"/>
      <c r="D1203" s="27"/>
    </row>
    <row r="1204" spans="3:4">
      <c r="C1204" s="27"/>
      <c r="D1204" s="27"/>
    </row>
    <row r="1205" spans="3:4">
      <c r="C1205" s="27"/>
      <c r="D1205" s="27"/>
    </row>
    <row r="1206" spans="3:4">
      <c r="C1206" s="27"/>
      <c r="D1206" s="27"/>
    </row>
    <row r="1207" spans="3:4">
      <c r="C1207" s="27"/>
      <c r="D1207" s="27"/>
    </row>
    <row r="1208" spans="3:4">
      <c r="C1208" s="27"/>
      <c r="D1208" s="27"/>
    </row>
    <row r="1209" spans="3:4">
      <c r="C1209" s="27"/>
      <c r="D1209" s="27"/>
    </row>
    <row r="1210" spans="3:4">
      <c r="C1210" s="27"/>
      <c r="D1210" s="27"/>
    </row>
    <row r="1211" spans="3:4">
      <c r="C1211" s="27"/>
      <c r="D1211" s="27"/>
    </row>
    <row r="1212" spans="3:4">
      <c r="C1212" s="27"/>
      <c r="D1212" s="27"/>
    </row>
    <row r="1213" spans="3:4">
      <c r="C1213" s="27"/>
      <c r="D1213" s="27"/>
    </row>
    <row r="1214" spans="3:4">
      <c r="C1214" s="27"/>
      <c r="D1214" s="27"/>
    </row>
    <row r="1215" spans="3:4">
      <c r="C1215" s="27"/>
      <c r="D1215" s="27"/>
    </row>
    <row r="1216" spans="3:4">
      <c r="C1216" s="27"/>
      <c r="D1216" s="27"/>
    </row>
    <row r="1217" spans="3:4">
      <c r="C1217" s="27"/>
      <c r="D1217" s="27"/>
    </row>
    <row r="1218" spans="3:4">
      <c r="C1218" s="27"/>
      <c r="D1218" s="27"/>
    </row>
    <row r="1219" spans="3:4">
      <c r="C1219" s="27"/>
      <c r="D1219" s="27"/>
    </row>
    <row r="1220" spans="3:4">
      <c r="C1220" s="27"/>
      <c r="D1220" s="27"/>
    </row>
    <row r="1221" spans="3:4">
      <c r="C1221" s="27"/>
      <c r="D1221" s="27"/>
    </row>
    <row r="1222" spans="3:4">
      <c r="C1222" s="27"/>
      <c r="D1222" s="27"/>
    </row>
    <row r="1223" spans="3:4">
      <c r="C1223" s="27"/>
      <c r="D1223" s="27"/>
    </row>
    <row r="1224" spans="3:4">
      <c r="C1224" s="27"/>
      <c r="D1224" s="27"/>
    </row>
    <row r="1225" spans="3:4">
      <c r="C1225" s="27"/>
      <c r="D1225" s="27"/>
    </row>
    <row r="1226" spans="3:4">
      <c r="C1226" s="27"/>
      <c r="D1226" s="27"/>
    </row>
    <row r="1227" spans="3:4">
      <c r="C1227" s="27"/>
      <c r="D1227" s="27"/>
    </row>
    <row r="1228" spans="3:4">
      <c r="C1228" s="27"/>
      <c r="D1228" s="27"/>
    </row>
    <row r="1229" spans="3:4">
      <c r="C1229" s="27"/>
      <c r="D1229" s="27"/>
    </row>
    <row r="1230" spans="3:4">
      <c r="C1230" s="27"/>
      <c r="D1230" s="27"/>
    </row>
    <row r="1231" spans="3:4">
      <c r="C1231" s="27"/>
      <c r="D1231" s="27"/>
    </row>
    <row r="1232" spans="3:4">
      <c r="C1232" s="27"/>
      <c r="D1232" s="27"/>
    </row>
    <row r="1233" spans="3:4">
      <c r="C1233" s="27"/>
      <c r="D1233" s="27"/>
    </row>
    <row r="1234" spans="3:4">
      <c r="C1234" s="27"/>
      <c r="D1234" s="27"/>
    </row>
    <row r="1235" spans="3:4">
      <c r="C1235" s="27"/>
      <c r="D1235" s="27"/>
    </row>
    <row r="1236" spans="3:4">
      <c r="C1236" s="27"/>
      <c r="D1236" s="27"/>
    </row>
    <row r="1237" spans="3:4">
      <c r="C1237" s="27"/>
      <c r="D1237" s="27"/>
    </row>
    <row r="1238" spans="3:4">
      <c r="C1238" s="27"/>
      <c r="D1238" s="27"/>
    </row>
    <row r="1239" spans="3:4">
      <c r="C1239" s="27"/>
      <c r="D1239" s="27"/>
    </row>
    <row r="1240" spans="3:4">
      <c r="C1240" s="27"/>
      <c r="D1240" s="27"/>
    </row>
    <row r="1241" spans="3:4">
      <c r="C1241" s="27"/>
      <c r="D1241" s="27"/>
    </row>
    <row r="1242" spans="3:4">
      <c r="C1242" s="27"/>
      <c r="D1242" s="27"/>
    </row>
    <row r="1243" spans="3:4">
      <c r="C1243" s="27"/>
      <c r="D1243" s="27"/>
    </row>
    <row r="1244" spans="3:4">
      <c r="C1244" s="27"/>
      <c r="D1244" s="27"/>
    </row>
    <row r="1245" spans="3:4">
      <c r="C1245" s="27"/>
      <c r="D1245" s="27"/>
    </row>
    <row r="1246" spans="3:4">
      <c r="C1246" s="27"/>
      <c r="D1246" s="27"/>
    </row>
    <row r="1247" spans="3:4">
      <c r="C1247" s="27"/>
      <c r="D1247" s="27"/>
    </row>
    <row r="1248" spans="3:4">
      <c r="C1248" s="27"/>
      <c r="D1248" s="27"/>
    </row>
    <row r="1249" spans="3:4">
      <c r="C1249" s="27"/>
      <c r="D1249" s="27"/>
    </row>
    <row r="1250" spans="3:4">
      <c r="C1250" s="27"/>
      <c r="D1250" s="27"/>
    </row>
    <row r="1251" spans="3:4">
      <c r="C1251" s="27"/>
      <c r="D1251" s="27"/>
    </row>
    <row r="1252" spans="3:4">
      <c r="C1252" s="27"/>
      <c r="D1252" s="27"/>
    </row>
    <row r="1253" spans="3:4">
      <c r="C1253" s="27"/>
      <c r="D1253" s="27"/>
    </row>
    <row r="1254" spans="3:4">
      <c r="C1254" s="27"/>
      <c r="D1254" s="27"/>
    </row>
    <row r="1255" spans="3:4">
      <c r="C1255" s="27"/>
      <c r="D1255" s="27"/>
    </row>
    <row r="1256" spans="3:4">
      <c r="C1256" s="27"/>
      <c r="D1256" s="27"/>
    </row>
    <row r="1257" spans="3:4">
      <c r="C1257" s="27"/>
      <c r="D1257" s="27"/>
    </row>
    <row r="1258" spans="3:4">
      <c r="C1258" s="27"/>
      <c r="D1258" s="27"/>
    </row>
    <row r="1259" spans="3:4">
      <c r="C1259" s="27"/>
      <c r="D1259" s="27"/>
    </row>
    <row r="1260" spans="3:4">
      <c r="C1260" s="27"/>
      <c r="D1260" s="27"/>
    </row>
    <row r="1261" spans="3:4">
      <c r="C1261" s="27"/>
      <c r="D1261" s="27"/>
    </row>
    <row r="1262" spans="3:4">
      <c r="C1262" s="27"/>
      <c r="D1262" s="27"/>
    </row>
    <row r="1263" spans="3:4">
      <c r="C1263" s="27"/>
      <c r="D1263" s="27"/>
    </row>
    <row r="1264" spans="3:4">
      <c r="C1264" s="27"/>
      <c r="D1264" s="27"/>
    </row>
    <row r="1265" spans="3:4">
      <c r="C1265" s="27"/>
      <c r="D1265" s="27"/>
    </row>
    <row r="1266" spans="3:4">
      <c r="C1266" s="27"/>
      <c r="D1266" s="27"/>
    </row>
    <row r="1267" spans="3:4">
      <c r="C1267" s="27"/>
      <c r="D1267" s="27"/>
    </row>
    <row r="1268" spans="3:4">
      <c r="C1268" s="27"/>
      <c r="D1268" s="27"/>
    </row>
    <row r="1269" spans="3:4">
      <c r="C1269" s="27"/>
      <c r="D1269" s="27"/>
    </row>
    <row r="1270" spans="3:4">
      <c r="C1270" s="27"/>
      <c r="D1270" s="27"/>
    </row>
    <row r="1271" spans="3:4">
      <c r="C1271" s="27"/>
      <c r="D1271" s="27"/>
    </row>
    <row r="1272" spans="3:4">
      <c r="C1272" s="27"/>
      <c r="D1272" s="27"/>
    </row>
    <row r="1273" spans="3:4">
      <c r="C1273" s="27"/>
      <c r="D1273" s="27"/>
    </row>
    <row r="1274" spans="3:4">
      <c r="C1274" s="27"/>
      <c r="D1274" s="27"/>
    </row>
    <row r="1275" spans="3:4">
      <c r="C1275" s="27"/>
      <c r="D1275" s="27"/>
    </row>
    <row r="1276" spans="3:4">
      <c r="C1276" s="27"/>
      <c r="D1276" s="27"/>
    </row>
    <row r="1277" spans="3:4">
      <c r="C1277" s="27"/>
      <c r="D1277" s="27"/>
    </row>
    <row r="1278" spans="3:4">
      <c r="C1278" s="27"/>
      <c r="D1278" s="27"/>
    </row>
    <row r="1279" spans="3:4">
      <c r="C1279" s="27"/>
      <c r="D1279" s="27"/>
    </row>
    <row r="1280" spans="3:4">
      <c r="C1280" s="27"/>
      <c r="D1280" s="27"/>
    </row>
    <row r="1281" spans="3:4">
      <c r="C1281" s="27"/>
      <c r="D1281" s="27"/>
    </row>
    <row r="1282" spans="3:4">
      <c r="C1282" s="27"/>
      <c r="D1282" s="27"/>
    </row>
    <row r="1283" spans="3:4">
      <c r="C1283" s="27"/>
      <c r="D1283" s="27"/>
    </row>
    <row r="1284" spans="3:4">
      <c r="C1284" s="27"/>
      <c r="D1284" s="27"/>
    </row>
    <row r="1285" spans="3:4">
      <c r="C1285" s="27"/>
      <c r="D1285" s="27"/>
    </row>
    <row r="1286" spans="3:4">
      <c r="C1286" s="27"/>
      <c r="D1286" s="27"/>
    </row>
    <row r="1287" spans="3:4">
      <c r="C1287" s="27"/>
      <c r="D1287" s="27"/>
    </row>
    <row r="1288" spans="3:4">
      <c r="C1288" s="27"/>
      <c r="D1288" s="27"/>
    </row>
    <row r="1289" spans="3:4">
      <c r="C1289" s="27"/>
      <c r="D1289" s="27"/>
    </row>
    <row r="1290" spans="3:4">
      <c r="C1290" s="27"/>
      <c r="D1290" s="27"/>
    </row>
    <row r="1291" spans="3:4">
      <c r="C1291" s="27"/>
      <c r="D1291" s="27"/>
    </row>
    <row r="1292" spans="3:4">
      <c r="C1292" s="27"/>
      <c r="D1292" s="27"/>
    </row>
    <row r="1293" spans="3:4">
      <c r="C1293" s="27"/>
      <c r="D1293" s="27"/>
    </row>
    <row r="1294" spans="3:4">
      <c r="C1294" s="27"/>
      <c r="D1294" s="27"/>
    </row>
    <row r="1295" spans="3:4">
      <c r="C1295" s="27"/>
      <c r="D1295" s="27"/>
    </row>
    <row r="1296" spans="3:4">
      <c r="C1296" s="27"/>
      <c r="D1296" s="27"/>
    </row>
    <row r="1297" spans="3:4">
      <c r="C1297" s="27"/>
      <c r="D1297" s="27"/>
    </row>
    <row r="1298" spans="3:4">
      <c r="C1298" s="27"/>
      <c r="D1298" s="27"/>
    </row>
    <row r="1299" spans="3:4">
      <c r="C1299" s="27"/>
      <c r="D1299" s="27"/>
    </row>
    <row r="1300" spans="3:4">
      <c r="C1300" s="27"/>
      <c r="D1300" s="27"/>
    </row>
    <row r="1301" spans="3:4">
      <c r="C1301" s="27"/>
      <c r="D1301" s="27"/>
    </row>
    <row r="1302" spans="3:4">
      <c r="C1302" s="27"/>
      <c r="D1302" s="27"/>
    </row>
    <row r="1303" spans="3:4">
      <c r="C1303" s="27"/>
      <c r="D1303" s="27"/>
    </row>
    <row r="1304" spans="3:4">
      <c r="C1304" s="27"/>
      <c r="D1304" s="27"/>
    </row>
    <row r="1305" spans="3:4">
      <c r="C1305" s="27"/>
      <c r="D1305" s="27"/>
    </row>
    <row r="1306" spans="3:4">
      <c r="C1306" s="27"/>
      <c r="D1306" s="27"/>
    </row>
    <row r="1307" spans="3:4">
      <c r="C1307" s="27"/>
      <c r="D1307" s="27"/>
    </row>
    <row r="1308" spans="3:4">
      <c r="C1308" s="27"/>
      <c r="D1308" s="27"/>
    </row>
    <row r="1309" spans="3:4">
      <c r="C1309" s="27"/>
      <c r="D1309" s="27"/>
    </row>
    <row r="1310" spans="3:4">
      <c r="C1310" s="27"/>
      <c r="D1310" s="27"/>
    </row>
    <row r="1311" spans="3:4">
      <c r="C1311" s="27"/>
      <c r="D1311" s="27"/>
    </row>
    <row r="1312" spans="3:4">
      <c r="C1312" s="27"/>
      <c r="D1312" s="27"/>
    </row>
    <row r="1313" spans="3:4">
      <c r="C1313" s="27"/>
      <c r="D1313" s="27"/>
    </row>
    <row r="1314" spans="3:4">
      <c r="C1314" s="27"/>
      <c r="D1314" s="27"/>
    </row>
    <row r="1315" spans="3:4">
      <c r="C1315" s="27"/>
      <c r="D1315" s="27"/>
    </row>
    <row r="1316" spans="3:4">
      <c r="C1316" s="27"/>
      <c r="D1316" s="27"/>
    </row>
    <row r="1317" spans="3:4">
      <c r="C1317" s="27"/>
      <c r="D1317" s="27"/>
    </row>
    <row r="1318" spans="3:4">
      <c r="C1318" s="27"/>
      <c r="D1318" s="27"/>
    </row>
    <row r="1319" spans="3:4">
      <c r="C1319" s="27"/>
      <c r="D1319" s="27"/>
    </row>
    <row r="1320" spans="3:4">
      <c r="C1320" s="27"/>
      <c r="D1320" s="27"/>
    </row>
    <row r="1321" spans="3:4">
      <c r="C1321" s="27"/>
      <c r="D1321" s="27"/>
    </row>
    <row r="1322" spans="3:4">
      <c r="C1322" s="27"/>
      <c r="D1322" s="27"/>
    </row>
    <row r="1323" spans="3:4">
      <c r="C1323" s="27"/>
      <c r="D1323" s="27"/>
    </row>
    <row r="1324" spans="3:4">
      <c r="C1324" s="27"/>
      <c r="D1324" s="27"/>
    </row>
    <row r="1325" spans="3:4">
      <c r="C1325" s="27"/>
      <c r="D1325" s="27"/>
    </row>
    <row r="1326" spans="3:4">
      <c r="C1326" s="27"/>
      <c r="D1326" s="27"/>
    </row>
    <row r="1327" spans="3:4">
      <c r="C1327" s="27"/>
      <c r="D1327" s="27"/>
    </row>
    <row r="1328" spans="3:4">
      <c r="C1328" s="27"/>
      <c r="D1328" s="27"/>
    </row>
    <row r="1329" spans="3:4">
      <c r="C1329" s="27"/>
      <c r="D1329" s="27"/>
    </row>
    <row r="1330" spans="3:4">
      <c r="C1330" s="27"/>
      <c r="D1330" s="27"/>
    </row>
    <row r="1331" spans="3:4">
      <c r="C1331" s="27"/>
      <c r="D1331" s="27"/>
    </row>
    <row r="1332" spans="3:4">
      <c r="C1332" s="27"/>
      <c r="D1332" s="27"/>
    </row>
    <row r="1333" spans="3:4">
      <c r="C1333" s="27"/>
      <c r="D1333" s="27"/>
    </row>
    <row r="1334" spans="3:4">
      <c r="C1334" s="27"/>
      <c r="D1334" s="27"/>
    </row>
    <row r="1335" spans="3:4">
      <c r="C1335" s="27"/>
      <c r="D1335" s="27"/>
    </row>
    <row r="1336" spans="3:4">
      <c r="C1336" s="27"/>
      <c r="D1336" s="27"/>
    </row>
    <row r="1337" spans="3:4">
      <c r="C1337" s="27"/>
      <c r="D1337" s="27"/>
    </row>
    <row r="1338" spans="3:4">
      <c r="C1338" s="27"/>
      <c r="D1338" s="27"/>
    </row>
    <row r="1339" spans="3:4">
      <c r="C1339" s="27"/>
      <c r="D1339" s="27"/>
    </row>
    <row r="1340" spans="3:4">
      <c r="C1340" s="27"/>
      <c r="D1340" s="27"/>
    </row>
    <row r="1341" spans="3:4">
      <c r="C1341" s="27"/>
      <c r="D1341" s="27"/>
    </row>
    <row r="1342" spans="3:4">
      <c r="C1342" s="27"/>
      <c r="D1342" s="27"/>
    </row>
    <row r="1343" spans="3:4">
      <c r="C1343" s="27"/>
      <c r="D1343" s="27"/>
    </row>
    <row r="1344" spans="3:4">
      <c r="C1344" s="27"/>
      <c r="D1344" s="27"/>
    </row>
    <row r="1345" spans="3:4">
      <c r="C1345" s="27"/>
      <c r="D1345" s="27"/>
    </row>
    <row r="1346" spans="3:4">
      <c r="C1346" s="27"/>
      <c r="D1346" s="27"/>
    </row>
    <row r="1347" spans="3:4">
      <c r="C1347" s="27"/>
      <c r="D1347" s="27"/>
    </row>
    <row r="1348" spans="3:4">
      <c r="C1348" s="27"/>
      <c r="D1348" s="27"/>
    </row>
    <row r="1349" spans="3:4">
      <c r="C1349" s="27"/>
      <c r="D1349" s="27"/>
    </row>
    <row r="1350" spans="3:4">
      <c r="C1350" s="27"/>
      <c r="D1350" s="27"/>
    </row>
    <row r="1351" spans="3:4">
      <c r="C1351" s="27"/>
      <c r="D1351" s="27"/>
    </row>
    <row r="1352" spans="3:4">
      <c r="C1352" s="27"/>
      <c r="D1352" s="27"/>
    </row>
    <row r="1353" spans="3:4">
      <c r="C1353" s="27"/>
      <c r="D1353" s="27"/>
    </row>
    <row r="1354" spans="3:4">
      <c r="C1354" s="27"/>
      <c r="D1354" s="27"/>
    </row>
    <row r="1355" spans="3:4">
      <c r="C1355" s="27"/>
      <c r="D1355" s="27"/>
    </row>
    <row r="1356" spans="3:4">
      <c r="C1356" s="27"/>
      <c r="D1356" s="27"/>
    </row>
    <row r="1357" spans="3:4">
      <c r="C1357" s="27"/>
      <c r="D1357" s="27"/>
    </row>
    <row r="1358" spans="3:4">
      <c r="C1358" s="27"/>
      <c r="D1358" s="27"/>
    </row>
    <row r="1359" spans="3:4">
      <c r="C1359" s="27"/>
      <c r="D1359" s="27"/>
    </row>
    <row r="1360" spans="3:4">
      <c r="C1360" s="27"/>
      <c r="D1360" s="27"/>
    </row>
    <row r="1361" spans="3:4">
      <c r="C1361" s="27"/>
      <c r="D1361" s="27"/>
    </row>
    <row r="1362" spans="3:4">
      <c r="C1362" s="27"/>
      <c r="D1362" s="27"/>
    </row>
    <row r="1363" spans="3:4">
      <c r="C1363" s="27"/>
      <c r="D1363" s="27"/>
    </row>
    <row r="1364" spans="3:4">
      <c r="C1364" s="27"/>
      <c r="D1364" s="27"/>
    </row>
    <row r="1365" spans="3:4">
      <c r="C1365" s="27"/>
      <c r="D1365" s="27"/>
    </row>
    <row r="1366" spans="3:4">
      <c r="C1366" s="27"/>
      <c r="D1366" s="27"/>
    </row>
    <row r="1367" spans="3:4">
      <c r="C1367" s="27"/>
      <c r="D1367" s="27"/>
    </row>
    <row r="1368" spans="3:4">
      <c r="C1368" s="27"/>
      <c r="D1368" s="27"/>
    </row>
    <row r="1369" spans="3:4">
      <c r="C1369" s="27"/>
      <c r="D1369" s="27"/>
    </row>
    <row r="1370" spans="3:4">
      <c r="C1370" s="27"/>
      <c r="D1370" s="27"/>
    </row>
    <row r="1371" spans="3:4">
      <c r="C1371" s="27"/>
      <c r="D1371" s="27"/>
    </row>
    <row r="1372" spans="3:4">
      <c r="C1372" s="27"/>
      <c r="D1372" s="27"/>
    </row>
    <row r="1373" spans="3:4">
      <c r="C1373" s="27"/>
      <c r="D1373" s="27"/>
    </row>
    <row r="1374" spans="3:4">
      <c r="C1374" s="27"/>
      <c r="D1374" s="27"/>
    </row>
    <row r="1375" spans="3:4">
      <c r="C1375" s="27"/>
      <c r="D1375" s="27"/>
    </row>
    <row r="1376" spans="3:4">
      <c r="C1376" s="27"/>
      <c r="D1376" s="27"/>
    </row>
    <row r="1377" spans="3:4">
      <c r="C1377" s="27"/>
      <c r="D1377" s="27"/>
    </row>
    <row r="1378" spans="3:4">
      <c r="C1378" s="27"/>
      <c r="D1378" s="27"/>
    </row>
    <row r="1379" spans="3:4">
      <c r="C1379" s="27"/>
      <c r="D1379" s="27"/>
    </row>
    <row r="1380" spans="3:4">
      <c r="C1380" s="27"/>
      <c r="D1380" s="27"/>
    </row>
    <row r="1381" spans="3:4">
      <c r="C1381" s="27"/>
      <c r="D1381" s="27"/>
    </row>
    <row r="1382" spans="3:4">
      <c r="C1382" s="27"/>
      <c r="D1382" s="27"/>
    </row>
    <row r="1383" spans="3:4">
      <c r="C1383" s="27"/>
      <c r="D1383" s="27"/>
    </row>
    <row r="1384" spans="3:4">
      <c r="C1384" s="27"/>
      <c r="D1384" s="27"/>
    </row>
    <row r="1385" spans="3:4">
      <c r="C1385" s="27"/>
      <c r="D1385" s="27"/>
    </row>
    <row r="1386" spans="3:4">
      <c r="C1386" s="27"/>
      <c r="D1386" s="27"/>
    </row>
    <row r="1387" spans="3:4">
      <c r="C1387" s="27"/>
      <c r="D1387" s="27"/>
    </row>
    <row r="1388" spans="3:4">
      <c r="C1388" s="27"/>
      <c r="D1388" s="27"/>
    </row>
    <row r="1389" spans="3:4">
      <c r="C1389" s="27"/>
      <c r="D1389" s="27"/>
    </row>
    <row r="1390" spans="3:4">
      <c r="C1390" s="27"/>
      <c r="D1390" s="27"/>
    </row>
    <row r="1391" spans="3:4">
      <c r="C1391" s="27"/>
      <c r="D1391" s="27"/>
    </row>
    <row r="1392" spans="3:4">
      <c r="C1392" s="27"/>
      <c r="D1392" s="27"/>
    </row>
    <row r="1393" spans="3:4">
      <c r="C1393" s="27"/>
      <c r="D1393" s="27"/>
    </row>
    <row r="1394" spans="3:4">
      <c r="C1394" s="27"/>
      <c r="D1394" s="27"/>
    </row>
    <row r="1395" spans="3:4">
      <c r="C1395" s="27"/>
      <c r="D1395" s="27"/>
    </row>
    <row r="1396" spans="3:4">
      <c r="C1396" s="27"/>
      <c r="D1396" s="27"/>
    </row>
    <row r="1397" spans="3:4">
      <c r="C1397" s="27"/>
      <c r="D1397" s="27"/>
    </row>
    <row r="1398" spans="3:4">
      <c r="C1398" s="27"/>
      <c r="D1398" s="27"/>
    </row>
    <row r="1399" spans="3:4">
      <c r="C1399" s="27"/>
      <c r="D1399" s="27"/>
    </row>
    <row r="1400" spans="3:4">
      <c r="C1400" s="27"/>
      <c r="D1400" s="27"/>
    </row>
    <row r="1401" spans="3:4">
      <c r="C1401" s="27"/>
      <c r="D1401" s="27"/>
    </row>
    <row r="1402" spans="3:4">
      <c r="C1402" s="27"/>
      <c r="D1402" s="27"/>
    </row>
    <row r="1403" spans="3:4">
      <c r="C1403" s="27"/>
      <c r="D1403" s="27"/>
    </row>
    <row r="1404" spans="3:4">
      <c r="C1404" s="27"/>
      <c r="D1404" s="27"/>
    </row>
    <row r="1405" spans="3:4">
      <c r="C1405" s="27"/>
      <c r="D1405" s="27"/>
    </row>
    <row r="1406" spans="3:4">
      <c r="C1406" s="27"/>
      <c r="D1406" s="27"/>
    </row>
    <row r="1407" spans="3:4">
      <c r="C1407" s="27"/>
      <c r="D1407" s="27"/>
    </row>
    <row r="1408" spans="3:4">
      <c r="C1408" s="27"/>
      <c r="D1408" s="27"/>
    </row>
    <row r="1409" spans="3:4">
      <c r="C1409" s="27"/>
      <c r="D1409" s="27"/>
    </row>
    <row r="1410" spans="3:4">
      <c r="C1410" s="27"/>
      <c r="D1410" s="27"/>
    </row>
    <row r="1411" spans="3:4">
      <c r="C1411" s="27"/>
      <c r="D1411" s="27"/>
    </row>
    <row r="1412" spans="3:4">
      <c r="C1412" s="27"/>
      <c r="D1412" s="27"/>
    </row>
    <row r="1413" spans="3:4">
      <c r="C1413" s="27"/>
      <c r="D1413" s="27"/>
    </row>
    <row r="1414" spans="3:4">
      <c r="C1414" s="27"/>
      <c r="D1414" s="27"/>
    </row>
    <row r="1415" spans="3:4">
      <c r="C1415" s="27"/>
      <c r="D1415" s="27"/>
    </row>
    <row r="1416" spans="3:4">
      <c r="C1416" s="27"/>
      <c r="D1416" s="27"/>
    </row>
    <row r="1417" spans="3:4">
      <c r="C1417" s="27"/>
      <c r="D1417" s="27"/>
    </row>
    <row r="1418" spans="3:4">
      <c r="C1418" s="27"/>
      <c r="D1418" s="27"/>
    </row>
    <row r="1419" spans="3:4">
      <c r="C1419" s="27"/>
      <c r="D1419" s="27"/>
    </row>
    <row r="1420" spans="3:4">
      <c r="C1420" s="27"/>
      <c r="D1420" s="27"/>
    </row>
    <row r="1421" spans="3:4">
      <c r="C1421" s="27"/>
      <c r="D1421" s="27"/>
    </row>
    <row r="1422" spans="3:4">
      <c r="C1422" s="27"/>
      <c r="D1422" s="27"/>
    </row>
    <row r="1423" spans="3:4">
      <c r="C1423" s="27"/>
      <c r="D1423" s="27"/>
    </row>
    <row r="1424" spans="3:4">
      <c r="C1424" s="27"/>
      <c r="D1424" s="27"/>
    </row>
    <row r="1425" spans="3:4">
      <c r="C1425" s="27"/>
      <c r="D1425" s="27"/>
    </row>
    <row r="1426" spans="3:4">
      <c r="C1426" s="27"/>
      <c r="D1426" s="27"/>
    </row>
    <row r="1427" spans="3:4">
      <c r="C1427" s="27"/>
      <c r="D1427" s="27"/>
    </row>
    <row r="1428" spans="3:4">
      <c r="C1428" s="27"/>
      <c r="D1428" s="27"/>
    </row>
    <row r="1429" spans="3:4">
      <c r="C1429" s="27"/>
      <c r="D1429" s="27"/>
    </row>
    <row r="1430" spans="3:4">
      <c r="C1430" s="27"/>
      <c r="D1430" s="27"/>
    </row>
    <row r="1431" spans="3:4">
      <c r="C1431" s="27"/>
      <c r="D1431" s="27"/>
    </row>
    <row r="1432" spans="3:4">
      <c r="C1432" s="27"/>
      <c r="D1432" s="27"/>
    </row>
    <row r="1433" spans="3:4">
      <c r="C1433" s="27"/>
      <c r="D1433" s="27"/>
    </row>
    <row r="1434" spans="3:4">
      <c r="C1434" s="27"/>
      <c r="D1434" s="27"/>
    </row>
    <row r="1435" spans="3:4">
      <c r="C1435" s="27"/>
      <c r="D1435" s="27"/>
    </row>
    <row r="1436" spans="3:4">
      <c r="C1436" s="27"/>
      <c r="D1436" s="27"/>
    </row>
    <row r="1437" spans="3:4">
      <c r="C1437" s="27"/>
      <c r="D1437" s="27"/>
    </row>
    <row r="1438" spans="3:4">
      <c r="C1438" s="27"/>
      <c r="D1438" s="27"/>
    </row>
    <row r="1439" spans="3:4">
      <c r="C1439" s="27"/>
      <c r="D1439" s="27"/>
    </row>
    <row r="1440" spans="3:4">
      <c r="C1440" s="27"/>
      <c r="D1440" s="27"/>
    </row>
    <row r="1441" spans="3:4">
      <c r="C1441" s="27"/>
      <c r="D1441" s="27"/>
    </row>
    <row r="1442" spans="3:4">
      <c r="C1442" s="27"/>
      <c r="D1442" s="27"/>
    </row>
    <row r="1443" spans="3:4">
      <c r="C1443" s="27"/>
      <c r="D1443" s="27"/>
    </row>
    <row r="1444" spans="3:4">
      <c r="C1444" s="27"/>
      <c r="D1444" s="27"/>
    </row>
    <row r="1445" spans="3:4">
      <c r="C1445" s="27"/>
      <c r="D1445" s="27"/>
    </row>
    <row r="1446" spans="3:4">
      <c r="C1446" s="27"/>
      <c r="D1446" s="27"/>
    </row>
    <row r="1447" spans="3:4">
      <c r="C1447" s="27"/>
      <c r="D1447" s="27"/>
    </row>
    <row r="1448" spans="3:4">
      <c r="C1448" s="27"/>
      <c r="D1448" s="27"/>
    </row>
    <row r="1449" spans="3:4">
      <c r="C1449" s="27"/>
      <c r="D1449" s="27"/>
    </row>
    <row r="1450" spans="3:4">
      <c r="C1450" s="27"/>
      <c r="D1450" s="27"/>
    </row>
    <row r="1451" spans="3:4">
      <c r="C1451" s="27"/>
      <c r="D1451" s="27"/>
    </row>
    <row r="1452" spans="3:4">
      <c r="C1452" s="27"/>
      <c r="D1452" s="27"/>
    </row>
    <row r="1453" spans="3:4">
      <c r="C1453" s="27"/>
      <c r="D1453" s="27"/>
    </row>
    <row r="1454" spans="3:4">
      <c r="C1454" s="27"/>
      <c r="D1454" s="27"/>
    </row>
    <row r="1455" spans="3:4">
      <c r="C1455" s="27"/>
      <c r="D1455" s="27"/>
    </row>
    <row r="1456" spans="3:4">
      <c r="C1456" s="27"/>
      <c r="D1456" s="27"/>
    </row>
    <row r="1457" spans="3:4">
      <c r="C1457" s="27"/>
      <c r="D1457" s="27"/>
    </row>
    <row r="1458" spans="3:4">
      <c r="C1458" s="27"/>
      <c r="D1458" s="27"/>
    </row>
    <row r="1459" spans="3:4">
      <c r="C1459" s="27"/>
      <c r="D1459" s="27"/>
    </row>
    <row r="1460" spans="3:4">
      <c r="C1460" s="27"/>
      <c r="D1460" s="27"/>
    </row>
    <row r="1461" spans="3:4">
      <c r="C1461" s="27"/>
      <c r="D1461" s="27"/>
    </row>
    <row r="1462" spans="3:4">
      <c r="C1462" s="27"/>
      <c r="D1462" s="27"/>
    </row>
    <row r="1463" spans="3:4">
      <c r="C1463" s="27"/>
      <c r="D1463" s="27"/>
    </row>
    <row r="1464" spans="3:4">
      <c r="C1464" s="27"/>
      <c r="D1464" s="27"/>
    </row>
    <row r="1465" spans="3:4">
      <c r="C1465" s="27"/>
      <c r="D1465" s="27"/>
    </row>
    <row r="1466" spans="3:4">
      <c r="C1466" s="27"/>
      <c r="D1466" s="27"/>
    </row>
    <row r="1467" spans="3:4">
      <c r="C1467" s="27"/>
      <c r="D1467" s="27"/>
    </row>
    <row r="1468" spans="3:4">
      <c r="C1468" s="27"/>
      <c r="D1468" s="27"/>
    </row>
    <row r="1469" spans="3:4">
      <c r="C1469" s="27"/>
      <c r="D1469" s="27"/>
    </row>
    <row r="1470" spans="3:4">
      <c r="C1470" s="27"/>
      <c r="D1470" s="27"/>
    </row>
    <row r="1471" spans="3:4">
      <c r="C1471" s="27"/>
      <c r="D1471" s="27"/>
    </row>
    <row r="1472" spans="3:4">
      <c r="C1472" s="27"/>
      <c r="D1472" s="27"/>
    </row>
    <row r="1473" spans="3:4">
      <c r="C1473" s="27"/>
      <c r="D1473" s="27"/>
    </row>
    <row r="1474" spans="3:4">
      <c r="C1474" s="27"/>
      <c r="D1474" s="27"/>
    </row>
    <row r="1475" spans="3:4">
      <c r="C1475" s="27"/>
      <c r="D1475" s="27"/>
    </row>
    <row r="1476" spans="3:4">
      <c r="C1476" s="27"/>
      <c r="D1476" s="27"/>
    </row>
    <row r="1477" spans="3:4">
      <c r="C1477" s="27"/>
      <c r="D1477" s="27"/>
    </row>
    <row r="1478" spans="3:4">
      <c r="C1478" s="27"/>
      <c r="D1478" s="27"/>
    </row>
    <row r="1479" spans="3:4">
      <c r="C1479" s="27"/>
      <c r="D1479" s="27"/>
    </row>
    <row r="1480" spans="3:4">
      <c r="C1480" s="27"/>
      <c r="D1480" s="27"/>
    </row>
    <row r="1481" spans="3:4">
      <c r="C1481" s="27"/>
      <c r="D1481" s="27"/>
    </row>
    <row r="1482" spans="3:4">
      <c r="C1482" s="27"/>
      <c r="D1482" s="27"/>
    </row>
    <row r="1483" spans="3:4">
      <c r="C1483" s="27"/>
      <c r="D1483" s="27"/>
    </row>
    <row r="1484" spans="3:4">
      <c r="C1484" s="27"/>
      <c r="D1484" s="27"/>
    </row>
    <row r="1485" spans="3:4">
      <c r="C1485" s="27"/>
      <c r="D1485" s="27"/>
    </row>
    <row r="1486" spans="3:4">
      <c r="C1486" s="27"/>
      <c r="D1486" s="27"/>
    </row>
    <row r="1487" spans="3:4">
      <c r="C1487" s="27"/>
      <c r="D1487" s="27"/>
    </row>
    <row r="1488" spans="3:4">
      <c r="C1488" s="27"/>
      <c r="D1488" s="27"/>
    </row>
    <row r="1489" spans="3:4">
      <c r="C1489" s="27"/>
      <c r="D1489" s="27"/>
    </row>
    <row r="1490" spans="3:4">
      <c r="C1490" s="27"/>
      <c r="D1490" s="27"/>
    </row>
    <row r="1491" spans="3:4">
      <c r="C1491" s="27"/>
      <c r="D1491" s="27"/>
    </row>
    <row r="1492" spans="3:4">
      <c r="C1492" s="27"/>
      <c r="D1492" s="27"/>
    </row>
    <row r="1493" spans="3:4">
      <c r="C1493" s="27"/>
      <c r="D1493" s="27"/>
    </row>
    <row r="1494" spans="3:4">
      <c r="C1494" s="27"/>
      <c r="D1494" s="27"/>
    </row>
    <row r="1495" spans="3:4">
      <c r="C1495" s="27"/>
      <c r="D1495" s="27"/>
    </row>
    <row r="1496" spans="3:4">
      <c r="C1496" s="27"/>
      <c r="D1496" s="27"/>
    </row>
    <row r="1497" spans="3:4">
      <c r="C1497" s="27"/>
      <c r="D1497" s="27"/>
    </row>
    <row r="1498" spans="3:4">
      <c r="C1498" s="27"/>
      <c r="D1498" s="27"/>
    </row>
    <row r="1499" spans="3:4">
      <c r="C1499" s="27"/>
      <c r="D1499" s="27"/>
    </row>
    <row r="1500" spans="3:4">
      <c r="C1500" s="27"/>
      <c r="D1500" s="27"/>
    </row>
    <row r="1501" spans="3:4">
      <c r="C1501" s="27"/>
      <c r="D1501" s="27"/>
    </row>
    <row r="1502" spans="3:4">
      <c r="C1502" s="27"/>
      <c r="D1502" s="27"/>
    </row>
    <row r="1503" spans="3:4">
      <c r="C1503" s="27"/>
      <c r="D1503" s="27"/>
    </row>
    <row r="1504" spans="3:4">
      <c r="C1504" s="27"/>
      <c r="D1504" s="27"/>
    </row>
    <row r="1505" spans="3:4">
      <c r="C1505" s="27"/>
      <c r="D1505" s="27"/>
    </row>
    <row r="1506" spans="3:4">
      <c r="C1506" s="27"/>
      <c r="D1506" s="27"/>
    </row>
    <row r="1507" spans="3:4">
      <c r="C1507" s="27"/>
      <c r="D1507" s="27"/>
    </row>
    <row r="1508" spans="3:4">
      <c r="C1508" s="27"/>
      <c r="D1508" s="27"/>
    </row>
    <row r="1509" spans="3:4">
      <c r="C1509" s="27"/>
      <c r="D1509" s="27"/>
    </row>
    <row r="1510" spans="3:4">
      <c r="C1510" s="27"/>
      <c r="D1510" s="27"/>
    </row>
    <row r="1511" spans="3:4">
      <c r="C1511" s="27"/>
      <c r="D1511" s="27"/>
    </row>
    <row r="1512" spans="3:4">
      <c r="C1512" s="27"/>
      <c r="D1512" s="27"/>
    </row>
    <row r="1513" spans="3:4">
      <c r="C1513" s="27"/>
      <c r="D1513" s="27"/>
    </row>
    <row r="1514" spans="3:4">
      <c r="C1514" s="27"/>
      <c r="D1514" s="27"/>
    </row>
    <row r="1515" spans="3:4">
      <c r="C1515" s="27"/>
      <c r="D1515" s="27"/>
    </row>
    <row r="1516" spans="3:4">
      <c r="C1516" s="27"/>
      <c r="D1516" s="27"/>
    </row>
    <row r="1517" spans="3:4">
      <c r="C1517" s="27"/>
      <c r="D1517" s="27"/>
    </row>
    <row r="1518" spans="3:4">
      <c r="C1518" s="27"/>
      <c r="D1518" s="27"/>
    </row>
    <row r="1519" spans="3:4">
      <c r="C1519" s="27"/>
      <c r="D1519" s="27"/>
    </row>
    <row r="1520" spans="3:4">
      <c r="C1520" s="27"/>
      <c r="D1520" s="27"/>
    </row>
    <row r="1521" spans="3:4">
      <c r="C1521" s="27"/>
      <c r="D1521" s="27"/>
    </row>
    <row r="1522" spans="3:4">
      <c r="C1522" s="27"/>
      <c r="D1522" s="27"/>
    </row>
    <row r="1523" spans="3:4">
      <c r="C1523" s="27"/>
      <c r="D1523" s="27"/>
    </row>
    <row r="1524" spans="3:4">
      <c r="C1524" s="27"/>
      <c r="D1524" s="27"/>
    </row>
    <row r="1525" spans="3:4">
      <c r="C1525" s="27"/>
      <c r="D1525" s="27"/>
    </row>
    <row r="1526" spans="3:4">
      <c r="C1526" s="27"/>
      <c r="D1526" s="27"/>
    </row>
    <row r="1527" spans="3:4">
      <c r="C1527" s="27"/>
      <c r="D1527" s="27"/>
    </row>
    <row r="1528" spans="3:4">
      <c r="C1528" s="27"/>
      <c r="D1528" s="27"/>
    </row>
    <row r="1529" spans="3:4">
      <c r="C1529" s="27"/>
      <c r="D1529" s="27"/>
    </row>
    <row r="1530" spans="3:4">
      <c r="C1530" s="27"/>
      <c r="D1530" s="27"/>
    </row>
    <row r="1531" spans="3:4">
      <c r="C1531" s="27"/>
      <c r="D1531" s="27"/>
    </row>
    <row r="1532" spans="3:4">
      <c r="C1532" s="27"/>
      <c r="D1532" s="27"/>
    </row>
    <row r="1533" spans="3:4">
      <c r="C1533" s="27"/>
      <c r="D1533" s="27"/>
    </row>
    <row r="1534" spans="3:4">
      <c r="C1534" s="27"/>
      <c r="D1534" s="27"/>
    </row>
    <row r="1535" spans="3:4">
      <c r="C1535" s="27"/>
      <c r="D1535" s="27"/>
    </row>
    <row r="1536" spans="3:4">
      <c r="C1536" s="27"/>
      <c r="D1536" s="27"/>
    </row>
    <row r="1537" spans="3:4">
      <c r="C1537" s="27"/>
      <c r="D1537" s="27"/>
    </row>
    <row r="1538" spans="3:4">
      <c r="C1538" s="27"/>
      <c r="D1538" s="27"/>
    </row>
    <row r="1539" spans="3:4">
      <c r="C1539" s="27"/>
      <c r="D1539" s="27"/>
    </row>
    <row r="1540" spans="3:4">
      <c r="C1540" s="27"/>
      <c r="D1540" s="27"/>
    </row>
    <row r="1541" spans="3:4">
      <c r="C1541" s="27"/>
      <c r="D1541" s="27"/>
    </row>
    <row r="1542" spans="3:4">
      <c r="C1542" s="27"/>
      <c r="D1542" s="27"/>
    </row>
    <row r="1543" spans="3:4">
      <c r="C1543" s="27"/>
      <c r="D1543" s="27"/>
    </row>
    <row r="1544" spans="3:4">
      <c r="C1544" s="27"/>
      <c r="D1544" s="27"/>
    </row>
    <row r="1545" spans="3:4">
      <c r="C1545" s="27"/>
      <c r="D1545" s="27"/>
    </row>
    <row r="1546" spans="3:4">
      <c r="C1546" s="27"/>
      <c r="D1546" s="27"/>
    </row>
    <row r="1547" spans="3:4">
      <c r="C1547" s="27"/>
      <c r="D1547" s="27"/>
    </row>
    <row r="1548" spans="3:4">
      <c r="C1548" s="27"/>
      <c r="D1548" s="27"/>
    </row>
    <row r="1549" spans="3:4">
      <c r="C1549" s="27"/>
      <c r="D1549" s="27"/>
    </row>
    <row r="1550" spans="3:4">
      <c r="C1550" s="27"/>
      <c r="D1550" s="27"/>
    </row>
    <row r="1551" spans="3:4">
      <c r="C1551" s="27"/>
      <c r="D1551" s="27"/>
    </row>
    <row r="1552" spans="3:4">
      <c r="C1552" s="27"/>
      <c r="D1552" s="27"/>
    </row>
    <row r="1553" spans="3:4">
      <c r="C1553" s="27"/>
      <c r="D1553" s="27"/>
    </row>
    <row r="1554" spans="3:4">
      <c r="C1554" s="27"/>
      <c r="D1554" s="27"/>
    </row>
    <row r="1555" spans="3:4">
      <c r="C1555" s="27"/>
      <c r="D1555" s="27"/>
    </row>
    <row r="1556" spans="3:4">
      <c r="C1556" s="27"/>
      <c r="D1556" s="27"/>
    </row>
    <row r="1557" spans="3:4">
      <c r="C1557" s="27"/>
      <c r="D1557" s="27"/>
    </row>
    <row r="1558" spans="3:4">
      <c r="C1558" s="27"/>
      <c r="D1558" s="27"/>
    </row>
    <row r="1559" spans="3:4">
      <c r="C1559" s="27"/>
      <c r="D1559" s="27"/>
    </row>
    <row r="1560" spans="3:4">
      <c r="C1560" s="27"/>
      <c r="D1560" s="27"/>
    </row>
    <row r="1561" spans="3:4">
      <c r="C1561" s="27"/>
      <c r="D1561" s="27"/>
    </row>
    <row r="1562" spans="3:4">
      <c r="C1562" s="27"/>
      <c r="D1562" s="27"/>
    </row>
    <row r="1563" spans="3:4">
      <c r="C1563" s="27"/>
      <c r="D1563" s="27"/>
    </row>
    <row r="1564" spans="3:4">
      <c r="C1564" s="27"/>
      <c r="D1564" s="27"/>
    </row>
    <row r="1565" spans="3:4">
      <c r="C1565" s="27"/>
      <c r="D1565" s="27"/>
    </row>
    <row r="1566" spans="3:4">
      <c r="C1566" s="27"/>
      <c r="D1566" s="27"/>
    </row>
    <row r="1567" spans="3:4">
      <c r="C1567" s="27"/>
      <c r="D1567" s="27"/>
    </row>
    <row r="1568" spans="3:4">
      <c r="C1568" s="27"/>
      <c r="D1568" s="27"/>
    </row>
    <row r="1569" spans="3:4">
      <c r="C1569" s="27"/>
      <c r="D1569" s="27"/>
    </row>
    <row r="1570" spans="3:4">
      <c r="C1570" s="27"/>
      <c r="D1570" s="27"/>
    </row>
    <row r="1571" spans="3:4">
      <c r="C1571" s="27"/>
      <c r="D1571" s="27"/>
    </row>
    <row r="1572" spans="3:4">
      <c r="C1572" s="27"/>
      <c r="D1572" s="27"/>
    </row>
    <row r="1573" spans="3:4">
      <c r="C1573" s="27"/>
      <c r="D1573" s="27"/>
    </row>
    <row r="1574" spans="3:4">
      <c r="C1574" s="27"/>
      <c r="D1574" s="27"/>
    </row>
    <row r="1575" spans="3:4">
      <c r="C1575" s="27"/>
      <c r="D1575" s="27"/>
    </row>
    <row r="1576" spans="3:4">
      <c r="C1576" s="27"/>
      <c r="D1576" s="27"/>
    </row>
    <row r="1577" spans="3:4">
      <c r="C1577" s="27"/>
      <c r="D1577" s="27"/>
    </row>
    <row r="1578" spans="3:4">
      <c r="C1578" s="27"/>
      <c r="D1578" s="27"/>
    </row>
    <row r="1579" spans="3:4">
      <c r="C1579" s="27"/>
      <c r="D1579" s="27"/>
    </row>
    <row r="1580" spans="3:4">
      <c r="C1580" s="27"/>
      <c r="D1580" s="27"/>
    </row>
    <row r="1581" spans="3:4">
      <c r="C1581" s="27"/>
      <c r="D1581" s="27"/>
    </row>
    <row r="1582" spans="3:4">
      <c r="C1582" s="27"/>
      <c r="D1582" s="27"/>
    </row>
    <row r="1583" spans="3:4">
      <c r="C1583" s="27"/>
      <c r="D1583" s="27"/>
    </row>
    <row r="1584" spans="3:4">
      <c r="C1584" s="27"/>
      <c r="D1584" s="27"/>
    </row>
    <row r="1585" spans="3:4">
      <c r="C1585" s="27"/>
      <c r="D1585" s="27"/>
    </row>
    <row r="1586" spans="3:4">
      <c r="C1586" s="27"/>
      <c r="D1586" s="27"/>
    </row>
    <row r="1587" spans="3:4">
      <c r="C1587" s="27"/>
      <c r="D1587" s="27"/>
    </row>
    <row r="1588" spans="3:4">
      <c r="C1588" s="27"/>
      <c r="D1588" s="27"/>
    </row>
    <row r="1589" spans="3:4">
      <c r="C1589" s="27"/>
      <c r="D1589" s="27"/>
    </row>
    <row r="1590" spans="3:4">
      <c r="C1590" s="27"/>
      <c r="D1590" s="27"/>
    </row>
    <row r="1591" spans="3:4">
      <c r="C1591" s="27"/>
      <c r="D1591" s="27"/>
    </row>
    <row r="1592" spans="3:4">
      <c r="C1592" s="27"/>
      <c r="D1592" s="27"/>
    </row>
    <row r="1593" spans="3:4">
      <c r="C1593" s="27"/>
      <c r="D1593" s="27"/>
    </row>
    <row r="1594" spans="3:4">
      <c r="C1594" s="27"/>
      <c r="D1594" s="27"/>
    </row>
    <row r="1595" spans="3:4">
      <c r="C1595" s="27"/>
      <c r="D1595" s="27"/>
    </row>
    <row r="1596" spans="3:4">
      <c r="C1596" s="27"/>
      <c r="D1596" s="27"/>
    </row>
    <row r="1597" spans="3:4">
      <c r="C1597" s="27"/>
      <c r="D1597" s="27"/>
    </row>
    <row r="1598" spans="3:4">
      <c r="C1598" s="27"/>
      <c r="D1598" s="27"/>
    </row>
    <row r="1599" spans="3:4">
      <c r="C1599" s="27"/>
      <c r="D1599" s="27"/>
    </row>
    <row r="1600" spans="3:4">
      <c r="C1600" s="27"/>
      <c r="D1600" s="27"/>
    </row>
    <row r="1601" spans="3:4">
      <c r="C1601" s="27"/>
      <c r="D1601" s="27"/>
    </row>
    <row r="1602" spans="3:4">
      <c r="C1602" s="27"/>
      <c r="D1602" s="27"/>
    </row>
    <row r="1603" spans="3:4">
      <c r="C1603" s="27"/>
      <c r="D1603" s="27"/>
    </row>
    <row r="1604" spans="3:4">
      <c r="C1604" s="27"/>
      <c r="D1604" s="27"/>
    </row>
    <row r="1605" spans="3:4">
      <c r="C1605" s="27"/>
      <c r="D1605" s="27"/>
    </row>
    <row r="1606" spans="3:4">
      <c r="C1606" s="27"/>
      <c r="D1606" s="27"/>
    </row>
    <row r="1607" spans="3:4">
      <c r="C1607" s="27"/>
      <c r="D1607" s="27"/>
    </row>
    <row r="1608" spans="3:4">
      <c r="C1608" s="27"/>
      <c r="D1608" s="27"/>
    </row>
    <row r="1609" spans="3:4">
      <c r="C1609" s="27"/>
      <c r="D1609" s="27"/>
    </row>
    <row r="1610" spans="3:4">
      <c r="C1610" s="27"/>
      <c r="D1610" s="27"/>
    </row>
    <row r="1611" spans="3:4">
      <c r="C1611" s="27"/>
      <c r="D1611" s="27"/>
    </row>
    <row r="1612" spans="3:4">
      <c r="C1612" s="27"/>
      <c r="D1612" s="27"/>
    </row>
    <row r="1613" spans="3:4">
      <c r="C1613" s="27"/>
      <c r="D1613" s="27"/>
    </row>
    <row r="1614" spans="3:4">
      <c r="C1614" s="27"/>
      <c r="D1614" s="27"/>
    </row>
    <row r="1615" spans="3:4">
      <c r="C1615" s="27"/>
      <c r="D1615" s="27"/>
    </row>
    <row r="1616" spans="3:4">
      <c r="C1616" s="27"/>
      <c r="D1616" s="27"/>
    </row>
    <row r="1617" spans="3:4">
      <c r="C1617" s="27"/>
      <c r="D1617" s="27"/>
    </row>
    <row r="1618" spans="3:4">
      <c r="C1618" s="27"/>
      <c r="D1618" s="27"/>
    </row>
    <row r="1619" spans="3:4">
      <c r="C1619" s="27"/>
      <c r="D1619" s="27"/>
    </row>
    <row r="1620" spans="3:4">
      <c r="C1620" s="27"/>
      <c r="D1620" s="27"/>
    </row>
    <row r="1621" spans="3:4">
      <c r="C1621" s="27"/>
      <c r="D1621" s="27"/>
    </row>
    <row r="1622" spans="3:4">
      <c r="C1622" s="27"/>
      <c r="D1622" s="27"/>
    </row>
    <row r="1623" spans="3:4">
      <c r="C1623" s="27"/>
      <c r="D1623" s="27"/>
    </row>
    <row r="1624" spans="3:4">
      <c r="C1624" s="27"/>
      <c r="D1624" s="27"/>
    </row>
    <row r="1625" spans="3:4">
      <c r="C1625" s="27"/>
      <c r="D1625" s="27"/>
    </row>
    <row r="1626" spans="3:4">
      <c r="C1626" s="27"/>
      <c r="D1626" s="27"/>
    </row>
    <row r="1627" spans="3:4">
      <c r="C1627" s="27"/>
      <c r="D1627" s="27"/>
    </row>
    <row r="1628" spans="3:4">
      <c r="C1628" s="27"/>
      <c r="D1628" s="27"/>
    </row>
    <row r="1629" spans="3:4">
      <c r="C1629" s="27"/>
      <c r="D1629" s="27"/>
    </row>
    <row r="1630" spans="3:4">
      <c r="C1630" s="27"/>
      <c r="D1630" s="27"/>
    </row>
    <row r="1631" spans="3:4">
      <c r="C1631" s="27"/>
      <c r="D1631" s="27"/>
    </row>
    <row r="1632" spans="3:4">
      <c r="C1632" s="27"/>
      <c r="D1632" s="27"/>
    </row>
    <row r="1633" spans="3:4">
      <c r="C1633" s="27"/>
      <c r="D1633" s="27"/>
    </row>
    <row r="1634" spans="3:4">
      <c r="C1634" s="27"/>
      <c r="D1634" s="27"/>
    </row>
    <row r="1635" spans="3:4">
      <c r="C1635" s="27"/>
      <c r="D1635" s="27"/>
    </row>
    <row r="1636" spans="3:4">
      <c r="C1636" s="27"/>
      <c r="D1636" s="27"/>
    </row>
    <row r="1637" spans="3:4">
      <c r="C1637" s="27"/>
      <c r="D1637" s="27"/>
    </row>
    <row r="1638" spans="3:4">
      <c r="C1638" s="27"/>
      <c r="D1638" s="27"/>
    </row>
    <row r="1639" spans="3:4">
      <c r="C1639" s="27"/>
      <c r="D1639" s="27"/>
    </row>
    <row r="1640" spans="3:4">
      <c r="C1640" s="27"/>
      <c r="D1640" s="27"/>
    </row>
    <row r="1641" spans="3:4">
      <c r="C1641" s="27"/>
      <c r="D1641" s="27"/>
    </row>
    <row r="1642" spans="3:4">
      <c r="C1642" s="27"/>
      <c r="D1642" s="27"/>
    </row>
    <row r="1643" spans="3:4">
      <c r="C1643" s="27"/>
      <c r="D1643" s="27"/>
    </row>
    <row r="1644" spans="3:4">
      <c r="C1644" s="27"/>
      <c r="D1644" s="27"/>
    </row>
    <row r="1645" spans="3:4">
      <c r="C1645" s="27"/>
      <c r="D1645" s="27"/>
    </row>
    <row r="1646" spans="3:4">
      <c r="C1646" s="27"/>
      <c r="D1646" s="27"/>
    </row>
    <row r="1647" spans="3:4">
      <c r="C1647" s="27"/>
      <c r="D1647" s="27"/>
    </row>
    <row r="1648" spans="3:4">
      <c r="C1648" s="27"/>
      <c r="D1648" s="27"/>
    </row>
    <row r="1649" spans="3:4">
      <c r="C1649" s="27"/>
      <c r="D1649" s="27"/>
    </row>
    <row r="1650" spans="3:4">
      <c r="C1650" s="27"/>
      <c r="D1650" s="27"/>
    </row>
    <row r="1651" spans="3:4">
      <c r="C1651" s="27"/>
      <c r="D1651" s="27"/>
    </row>
    <row r="1652" spans="3:4">
      <c r="C1652" s="27"/>
      <c r="D1652" s="27"/>
    </row>
    <row r="1653" spans="3:4">
      <c r="C1653" s="27"/>
      <c r="D1653" s="27"/>
    </row>
    <row r="1654" spans="3:4">
      <c r="C1654" s="27"/>
      <c r="D1654" s="27"/>
    </row>
    <row r="1655" spans="3:4">
      <c r="C1655" s="27"/>
      <c r="D1655" s="27"/>
    </row>
    <row r="1656" spans="3:4">
      <c r="C1656" s="27"/>
      <c r="D1656" s="27"/>
    </row>
    <row r="1657" spans="3:4">
      <c r="C1657" s="27"/>
      <c r="D1657" s="27"/>
    </row>
    <row r="1658" spans="3:4">
      <c r="C1658" s="27"/>
      <c r="D1658" s="27"/>
    </row>
    <row r="1659" spans="3:4">
      <c r="C1659" s="27"/>
      <c r="D1659" s="27"/>
    </row>
    <row r="1660" spans="3:4">
      <c r="C1660" s="27"/>
      <c r="D1660" s="27"/>
    </row>
    <row r="1661" spans="3:4">
      <c r="C1661" s="27"/>
      <c r="D1661" s="27"/>
    </row>
    <row r="1662" spans="3:4">
      <c r="C1662" s="27"/>
      <c r="D1662" s="27"/>
    </row>
    <row r="1663" spans="3:4">
      <c r="C1663" s="27"/>
      <c r="D1663" s="27"/>
    </row>
    <row r="1664" spans="3:4">
      <c r="C1664" s="27"/>
      <c r="D1664" s="27"/>
    </row>
    <row r="1665" spans="3:4">
      <c r="C1665" s="27"/>
      <c r="D1665" s="27"/>
    </row>
    <row r="1666" spans="3:4">
      <c r="C1666" s="27"/>
      <c r="D1666" s="27"/>
    </row>
    <row r="1667" spans="3:4">
      <c r="C1667" s="27"/>
      <c r="D1667" s="27"/>
    </row>
    <row r="1668" spans="3:4">
      <c r="C1668" s="27"/>
      <c r="D1668" s="27"/>
    </row>
    <row r="1669" spans="3:4">
      <c r="C1669" s="27"/>
      <c r="D1669" s="27"/>
    </row>
    <row r="1670" spans="3:4">
      <c r="C1670" s="27"/>
      <c r="D1670" s="27"/>
    </row>
    <row r="1671" spans="3:4">
      <c r="C1671" s="27"/>
      <c r="D1671" s="27"/>
    </row>
    <row r="1672" spans="3:4">
      <c r="C1672" s="27"/>
      <c r="D1672" s="27"/>
    </row>
    <row r="1673" spans="3:4">
      <c r="C1673" s="27"/>
      <c r="D1673" s="27"/>
    </row>
    <row r="1674" spans="3:4">
      <c r="C1674" s="27"/>
      <c r="D1674" s="27"/>
    </row>
    <row r="1675" spans="3:4">
      <c r="C1675" s="27"/>
      <c r="D1675" s="27"/>
    </row>
    <row r="1676" spans="3:4">
      <c r="C1676" s="27"/>
      <c r="D1676" s="27"/>
    </row>
    <row r="1677" spans="3:4">
      <c r="C1677" s="27"/>
      <c r="D1677" s="27"/>
    </row>
    <row r="1678" spans="3:4">
      <c r="C1678" s="27"/>
      <c r="D1678" s="27"/>
    </row>
    <row r="1679" spans="3:4">
      <c r="C1679" s="27"/>
      <c r="D1679" s="27"/>
    </row>
    <row r="1680" spans="3:4">
      <c r="C1680" s="27"/>
      <c r="D1680" s="27"/>
    </row>
    <row r="1681" spans="3:4">
      <c r="C1681" s="27"/>
      <c r="D1681" s="27"/>
    </row>
    <row r="1682" spans="3:4">
      <c r="C1682" s="27"/>
      <c r="D1682" s="27"/>
    </row>
    <row r="1683" spans="3:4">
      <c r="C1683" s="27"/>
      <c r="D1683" s="27"/>
    </row>
    <row r="1684" spans="3:4">
      <c r="C1684" s="27"/>
      <c r="D1684" s="27"/>
    </row>
    <row r="1685" spans="3:4">
      <c r="C1685" s="27"/>
      <c r="D1685" s="27"/>
    </row>
    <row r="1686" spans="3:4">
      <c r="C1686" s="27"/>
      <c r="D1686" s="27"/>
    </row>
    <row r="1687" spans="3:4">
      <c r="C1687" s="27"/>
      <c r="D1687" s="27"/>
    </row>
    <row r="1688" spans="3:4">
      <c r="C1688" s="27"/>
      <c r="D1688" s="27"/>
    </row>
    <row r="1689" spans="3:4">
      <c r="C1689" s="27"/>
      <c r="D1689" s="27"/>
    </row>
    <row r="1690" spans="3:4">
      <c r="C1690" s="27"/>
      <c r="D1690" s="27"/>
    </row>
    <row r="1691" spans="3:4">
      <c r="C1691" s="27"/>
      <c r="D1691" s="27"/>
    </row>
    <row r="1692" spans="3:4">
      <c r="C1692" s="27"/>
      <c r="D1692" s="27"/>
    </row>
    <row r="1693" spans="3:4">
      <c r="C1693" s="27"/>
      <c r="D1693" s="27"/>
    </row>
    <row r="1694" spans="3:4">
      <c r="C1694" s="27"/>
      <c r="D1694" s="27"/>
    </row>
    <row r="1695" spans="3:4">
      <c r="C1695" s="27"/>
      <c r="D1695" s="27"/>
    </row>
    <row r="1696" spans="3:4">
      <c r="C1696" s="27"/>
      <c r="D1696" s="27"/>
    </row>
    <row r="1697" spans="3:4">
      <c r="C1697" s="27"/>
      <c r="D1697" s="27"/>
    </row>
    <row r="1698" spans="3:4">
      <c r="C1698" s="27"/>
      <c r="D1698" s="27"/>
    </row>
    <row r="1699" spans="3:4">
      <c r="C1699" s="27"/>
      <c r="D1699" s="27"/>
    </row>
    <row r="1700" spans="3:4">
      <c r="C1700" s="27"/>
      <c r="D1700" s="27"/>
    </row>
    <row r="1701" spans="3:4">
      <c r="C1701" s="27"/>
      <c r="D1701" s="27"/>
    </row>
    <row r="1702" spans="3:4">
      <c r="C1702" s="27"/>
      <c r="D1702" s="27"/>
    </row>
    <row r="1703" spans="3:4">
      <c r="C1703" s="27"/>
      <c r="D1703" s="27"/>
    </row>
    <row r="1704" spans="3:4">
      <c r="C1704" s="27"/>
      <c r="D1704" s="27"/>
    </row>
    <row r="1705" spans="3:4">
      <c r="C1705" s="27"/>
      <c r="D1705" s="27"/>
    </row>
    <row r="1706" spans="3:4">
      <c r="C1706" s="27"/>
      <c r="D1706" s="27"/>
    </row>
    <row r="1707" spans="3:4">
      <c r="C1707" s="27"/>
      <c r="D1707" s="27"/>
    </row>
    <row r="1708" spans="3:4">
      <c r="C1708" s="27"/>
      <c r="D1708" s="27"/>
    </row>
    <row r="1709" spans="3:4">
      <c r="C1709" s="27"/>
      <c r="D1709" s="27"/>
    </row>
    <row r="1710" spans="3:4">
      <c r="C1710" s="27"/>
      <c r="D1710" s="27"/>
    </row>
    <row r="1711" spans="3:4">
      <c r="C1711" s="27"/>
      <c r="D1711" s="27"/>
    </row>
    <row r="1712" spans="3:4">
      <c r="C1712" s="27"/>
      <c r="D1712" s="27"/>
    </row>
    <row r="1713" spans="3:4">
      <c r="C1713" s="27"/>
      <c r="D1713" s="27"/>
    </row>
    <row r="1714" spans="3:4">
      <c r="C1714" s="27"/>
      <c r="D1714" s="27"/>
    </row>
    <row r="1715" spans="3:4">
      <c r="C1715" s="27"/>
      <c r="D1715" s="27"/>
    </row>
    <row r="1716" spans="3:4">
      <c r="C1716" s="27"/>
      <c r="D1716" s="27"/>
    </row>
    <row r="1717" spans="3:4">
      <c r="C1717" s="27"/>
      <c r="D1717" s="27"/>
    </row>
    <row r="1718" spans="3:4">
      <c r="C1718" s="27"/>
      <c r="D1718" s="27"/>
    </row>
    <row r="1719" spans="3:4">
      <c r="C1719" s="27"/>
      <c r="D1719" s="27"/>
    </row>
    <row r="1720" spans="3:4">
      <c r="C1720" s="27"/>
      <c r="D1720" s="27"/>
    </row>
    <row r="1721" spans="3:4">
      <c r="C1721" s="27"/>
      <c r="D1721" s="27"/>
    </row>
    <row r="1722" spans="3:4">
      <c r="C1722" s="27"/>
      <c r="D1722" s="27"/>
    </row>
    <row r="1723" spans="3:4">
      <c r="C1723" s="27"/>
      <c r="D1723" s="27"/>
    </row>
    <row r="1724" spans="3:4">
      <c r="C1724" s="27"/>
      <c r="D1724" s="27"/>
    </row>
    <row r="1725" spans="3:4">
      <c r="C1725" s="27"/>
      <c r="D1725" s="27"/>
    </row>
    <row r="1726" spans="3:4">
      <c r="C1726" s="27"/>
      <c r="D1726" s="27"/>
    </row>
    <row r="1727" spans="3:4">
      <c r="C1727" s="27"/>
      <c r="D1727" s="27"/>
    </row>
    <row r="1728" spans="3:4">
      <c r="C1728" s="27"/>
      <c r="D1728" s="27"/>
    </row>
    <row r="1729" spans="3:4">
      <c r="C1729" s="27"/>
      <c r="D1729" s="27"/>
    </row>
    <row r="1730" spans="3:4">
      <c r="C1730" s="27"/>
      <c r="D1730" s="27"/>
    </row>
    <row r="1731" spans="3:4">
      <c r="C1731" s="27"/>
      <c r="D1731" s="27"/>
    </row>
    <row r="1732" spans="3:4">
      <c r="C1732" s="27"/>
      <c r="D1732" s="27"/>
    </row>
    <row r="1733" spans="3:4">
      <c r="C1733" s="27"/>
      <c r="D1733" s="27"/>
    </row>
    <row r="1734" spans="3:4">
      <c r="C1734" s="27"/>
      <c r="D1734" s="27"/>
    </row>
    <row r="1735" spans="3:4">
      <c r="C1735" s="27"/>
      <c r="D1735" s="27"/>
    </row>
    <row r="1736" spans="3:4">
      <c r="C1736" s="27"/>
      <c r="D1736" s="27"/>
    </row>
    <row r="1737" spans="3:4">
      <c r="C1737" s="27"/>
      <c r="D1737" s="27"/>
    </row>
    <row r="1738" spans="3:4">
      <c r="C1738" s="27"/>
      <c r="D1738" s="27"/>
    </row>
    <row r="1739" spans="3:4">
      <c r="C1739" s="27"/>
      <c r="D1739" s="27"/>
    </row>
    <row r="1740" spans="3:4">
      <c r="C1740" s="27"/>
      <c r="D1740" s="27"/>
    </row>
    <row r="1741" spans="3:4">
      <c r="C1741" s="27"/>
      <c r="D1741" s="27"/>
    </row>
    <row r="1742" spans="3:4">
      <c r="C1742" s="27"/>
      <c r="D1742" s="27"/>
    </row>
    <row r="1743" spans="3:4">
      <c r="C1743" s="27"/>
      <c r="D1743" s="27"/>
    </row>
    <row r="1744" spans="3:4">
      <c r="C1744" s="27"/>
      <c r="D1744" s="27"/>
    </row>
    <row r="1745" spans="3:4">
      <c r="C1745" s="27"/>
      <c r="D1745" s="27"/>
    </row>
    <row r="1746" spans="3:4">
      <c r="C1746" s="27"/>
      <c r="D1746" s="27"/>
    </row>
    <row r="1747" spans="3:4">
      <c r="C1747" s="27"/>
      <c r="D1747" s="27"/>
    </row>
    <row r="1748" spans="3:4">
      <c r="C1748" s="27"/>
      <c r="D1748" s="27"/>
    </row>
    <row r="1749" spans="3:4">
      <c r="C1749" s="27"/>
      <c r="D1749" s="27"/>
    </row>
    <row r="1750" spans="3:4">
      <c r="C1750" s="27"/>
      <c r="D1750" s="27"/>
    </row>
    <row r="1751" spans="3:4">
      <c r="C1751" s="27"/>
      <c r="D1751" s="27"/>
    </row>
    <row r="1752" spans="3:4">
      <c r="C1752" s="27"/>
      <c r="D1752" s="27"/>
    </row>
    <row r="1753" spans="3:4">
      <c r="C1753" s="27"/>
      <c r="D1753" s="27"/>
    </row>
    <row r="1754" spans="3:4">
      <c r="C1754" s="27"/>
      <c r="D1754" s="27"/>
    </row>
    <row r="1755" spans="3:4">
      <c r="C1755" s="27"/>
      <c r="D1755" s="27"/>
    </row>
    <row r="1756" spans="3:4">
      <c r="C1756" s="27"/>
      <c r="D1756" s="27"/>
    </row>
    <row r="1757" spans="3:4">
      <c r="C1757" s="27"/>
      <c r="D1757" s="27"/>
    </row>
    <row r="1758" spans="3:4">
      <c r="C1758" s="27"/>
      <c r="D1758" s="27"/>
    </row>
    <row r="1759" spans="3:4">
      <c r="C1759" s="27"/>
      <c r="D1759" s="27"/>
    </row>
    <row r="1760" spans="3:4">
      <c r="C1760" s="27"/>
      <c r="D1760" s="27"/>
    </row>
    <row r="1761" spans="3:4">
      <c r="C1761" s="27"/>
      <c r="D1761" s="27"/>
    </row>
    <row r="1762" spans="3:4">
      <c r="C1762" s="27"/>
      <c r="D1762" s="27"/>
    </row>
    <row r="1763" spans="3:4">
      <c r="C1763" s="27"/>
      <c r="D1763" s="27"/>
    </row>
    <row r="1764" spans="3:4">
      <c r="C1764" s="27"/>
      <c r="D1764" s="27"/>
    </row>
    <row r="1765" spans="3:4">
      <c r="C1765" s="27"/>
      <c r="D1765" s="27"/>
    </row>
    <row r="1766" spans="3:4">
      <c r="C1766" s="27"/>
      <c r="D1766" s="27"/>
    </row>
    <row r="1767" spans="3:4">
      <c r="C1767" s="27"/>
      <c r="D1767" s="27"/>
    </row>
    <row r="1768" spans="3:4">
      <c r="C1768" s="27"/>
      <c r="D1768" s="27"/>
    </row>
    <row r="1769" spans="3:4">
      <c r="C1769" s="27"/>
      <c r="D1769" s="27"/>
    </row>
    <row r="1770" spans="3:4">
      <c r="C1770" s="27"/>
      <c r="D1770" s="27"/>
    </row>
    <row r="1771" spans="3:4">
      <c r="C1771" s="27"/>
      <c r="D1771" s="27"/>
    </row>
    <row r="1772" spans="3:4">
      <c r="C1772" s="27"/>
      <c r="D1772" s="27"/>
    </row>
    <row r="1773" spans="3:4">
      <c r="C1773" s="27"/>
      <c r="D1773" s="27"/>
    </row>
    <row r="1774" spans="3:4">
      <c r="C1774" s="27"/>
      <c r="D1774" s="27"/>
    </row>
    <row r="1775" spans="3:4">
      <c r="C1775" s="27"/>
      <c r="D1775" s="27"/>
    </row>
    <row r="1776" spans="3:4">
      <c r="C1776" s="27"/>
      <c r="D1776" s="27"/>
    </row>
    <row r="1777" spans="3:4">
      <c r="C1777" s="27"/>
      <c r="D1777" s="27"/>
    </row>
    <row r="1778" spans="3:4">
      <c r="C1778" s="27"/>
      <c r="D1778" s="27"/>
    </row>
    <row r="1779" spans="3:4">
      <c r="C1779" s="27"/>
      <c r="D1779" s="27"/>
    </row>
    <row r="1780" spans="3:4">
      <c r="C1780" s="27"/>
      <c r="D1780" s="27"/>
    </row>
    <row r="1781" spans="3:4">
      <c r="C1781" s="27"/>
      <c r="D1781" s="27"/>
    </row>
    <row r="1782" spans="3:4">
      <c r="C1782" s="27"/>
      <c r="D1782" s="27"/>
    </row>
    <row r="1783" spans="3:4">
      <c r="C1783" s="27"/>
      <c r="D1783" s="27"/>
    </row>
    <row r="1784" spans="3:4">
      <c r="C1784" s="27"/>
      <c r="D1784" s="27"/>
    </row>
    <row r="1785" spans="3:4">
      <c r="C1785" s="27"/>
      <c r="D1785" s="27"/>
    </row>
    <row r="1786" spans="3:4">
      <c r="C1786" s="27"/>
      <c r="D1786" s="27"/>
    </row>
    <row r="1787" spans="3:4">
      <c r="C1787" s="27"/>
      <c r="D1787" s="27"/>
    </row>
    <row r="1788" spans="3:4">
      <c r="C1788" s="27"/>
      <c r="D1788" s="27"/>
    </row>
    <row r="1789" spans="3:4">
      <c r="C1789" s="27"/>
      <c r="D1789" s="27"/>
    </row>
    <row r="1790" spans="3:4">
      <c r="C1790" s="27"/>
      <c r="D1790" s="27"/>
    </row>
    <row r="1791" spans="3:4">
      <c r="C1791" s="27"/>
      <c r="D1791" s="27"/>
    </row>
    <row r="1792" spans="3:4">
      <c r="C1792" s="27"/>
      <c r="D1792" s="27"/>
    </row>
    <row r="1793" spans="3:4">
      <c r="C1793" s="27"/>
      <c r="D1793" s="27"/>
    </row>
    <row r="1794" spans="3:4">
      <c r="C1794" s="27"/>
      <c r="D1794" s="27"/>
    </row>
    <row r="1795" spans="3:4">
      <c r="C1795" s="27"/>
      <c r="D1795" s="27"/>
    </row>
    <row r="1796" spans="3:4">
      <c r="C1796" s="27"/>
      <c r="D1796" s="27"/>
    </row>
    <row r="1797" spans="3:4">
      <c r="C1797" s="27"/>
      <c r="D1797" s="27"/>
    </row>
    <row r="1798" spans="3:4">
      <c r="C1798" s="27"/>
      <c r="D1798" s="27"/>
    </row>
    <row r="1799" spans="3:4">
      <c r="C1799" s="27"/>
      <c r="D1799" s="27"/>
    </row>
    <row r="1800" spans="3:4">
      <c r="C1800" s="27"/>
      <c r="D1800" s="27"/>
    </row>
    <row r="1801" spans="3:4">
      <c r="C1801" s="27"/>
      <c r="D1801" s="27"/>
    </row>
    <row r="1802" spans="3:4">
      <c r="C1802" s="27"/>
      <c r="D1802" s="27"/>
    </row>
    <row r="1803" spans="3:4">
      <c r="C1803" s="27"/>
      <c r="D1803" s="27"/>
    </row>
    <row r="1804" spans="3:4">
      <c r="C1804" s="27"/>
      <c r="D1804" s="27"/>
    </row>
    <row r="1805" spans="3:4">
      <c r="C1805" s="27"/>
      <c r="D1805" s="27"/>
    </row>
    <row r="1806" spans="3:4">
      <c r="C1806" s="27"/>
      <c r="D1806" s="27"/>
    </row>
    <row r="1807" spans="3:4">
      <c r="C1807" s="27"/>
      <c r="D1807" s="27"/>
    </row>
    <row r="1808" spans="3:4">
      <c r="C1808" s="27"/>
      <c r="D1808" s="27"/>
    </row>
    <row r="1809" spans="3:4">
      <c r="C1809" s="27"/>
      <c r="D1809" s="27"/>
    </row>
    <row r="1810" spans="3:4">
      <c r="C1810" s="27"/>
      <c r="D1810" s="27"/>
    </row>
    <row r="1811" spans="3:4">
      <c r="C1811" s="27"/>
      <c r="D1811" s="27"/>
    </row>
    <row r="1812" spans="3:4">
      <c r="C1812" s="27"/>
      <c r="D1812" s="27"/>
    </row>
    <row r="1813" spans="3:4">
      <c r="C1813" s="27"/>
      <c r="D1813" s="27"/>
    </row>
    <row r="1814" spans="3:4">
      <c r="C1814" s="27"/>
      <c r="D1814" s="27"/>
    </row>
    <row r="1815" spans="3:4">
      <c r="C1815" s="27"/>
      <c r="D1815" s="27"/>
    </row>
    <row r="1816" spans="3:4">
      <c r="C1816" s="27"/>
      <c r="D1816" s="27"/>
    </row>
    <row r="1817" spans="3:4">
      <c r="C1817" s="27"/>
      <c r="D1817" s="27"/>
    </row>
    <row r="1818" spans="3:4">
      <c r="C1818" s="27"/>
      <c r="D1818" s="27"/>
    </row>
    <row r="1819" spans="3:4">
      <c r="C1819" s="27"/>
      <c r="D1819" s="27"/>
    </row>
    <row r="1820" spans="3:4">
      <c r="C1820" s="27"/>
      <c r="D1820" s="27"/>
    </row>
    <row r="1821" spans="3:4">
      <c r="C1821" s="27"/>
      <c r="D1821" s="27"/>
    </row>
    <row r="1822" spans="3:4">
      <c r="C1822" s="27"/>
      <c r="D1822" s="27"/>
    </row>
    <row r="1823" spans="3:4">
      <c r="C1823" s="27"/>
      <c r="D1823" s="27"/>
    </row>
    <row r="1824" spans="3:4">
      <c r="C1824" s="27"/>
      <c r="D1824" s="27"/>
    </row>
    <row r="1825" spans="3:4">
      <c r="C1825" s="27"/>
      <c r="D1825" s="27"/>
    </row>
    <row r="1826" spans="3:4">
      <c r="C1826" s="27"/>
      <c r="D1826" s="27"/>
    </row>
    <row r="1827" spans="3:4">
      <c r="C1827" s="27"/>
      <c r="D1827" s="27"/>
    </row>
    <row r="1828" spans="3:4">
      <c r="C1828" s="27"/>
      <c r="D1828" s="27"/>
    </row>
    <row r="1829" spans="3:4">
      <c r="C1829" s="27"/>
      <c r="D1829" s="27"/>
    </row>
    <row r="1830" spans="3:4">
      <c r="C1830" s="27"/>
      <c r="D1830" s="27"/>
    </row>
    <row r="1831" spans="3:4">
      <c r="C1831" s="27"/>
      <c r="D1831" s="27"/>
    </row>
    <row r="1832" spans="3:4">
      <c r="C1832" s="27"/>
      <c r="D1832" s="27"/>
    </row>
    <row r="1833" spans="3:4">
      <c r="C1833" s="27"/>
      <c r="D1833" s="27"/>
    </row>
    <row r="1834" spans="3:4">
      <c r="C1834" s="27"/>
      <c r="D1834" s="27"/>
    </row>
    <row r="1835" spans="3:4">
      <c r="C1835" s="27"/>
      <c r="D1835" s="27"/>
    </row>
    <row r="1836" spans="3:4">
      <c r="C1836" s="27"/>
      <c r="D1836" s="27"/>
    </row>
    <row r="1837" spans="3:4">
      <c r="C1837" s="27"/>
      <c r="D1837" s="27"/>
    </row>
    <row r="1838" spans="3:4">
      <c r="C1838" s="27"/>
      <c r="D1838" s="27"/>
    </row>
    <row r="1839" spans="3:4">
      <c r="C1839" s="27"/>
      <c r="D1839" s="27"/>
    </row>
    <row r="1840" spans="3:4">
      <c r="C1840" s="27"/>
      <c r="D1840" s="27"/>
    </row>
    <row r="1841" spans="3:4">
      <c r="C1841" s="27"/>
      <c r="D1841" s="27"/>
    </row>
    <row r="1842" spans="3:4">
      <c r="C1842" s="27"/>
      <c r="D1842" s="27"/>
    </row>
    <row r="1843" spans="3:4">
      <c r="C1843" s="27"/>
      <c r="D1843" s="27"/>
    </row>
    <row r="1844" spans="3:4">
      <c r="C1844" s="27"/>
      <c r="D1844" s="27"/>
    </row>
    <row r="1845" spans="3:4">
      <c r="C1845" s="27"/>
      <c r="D1845" s="27"/>
    </row>
    <row r="1846" spans="3:4">
      <c r="C1846" s="27"/>
      <c r="D1846" s="27"/>
    </row>
    <row r="1847" spans="3:4">
      <c r="C1847" s="27"/>
      <c r="D1847" s="27"/>
    </row>
    <row r="1848" spans="3:4">
      <c r="C1848" s="27"/>
      <c r="D1848" s="27"/>
    </row>
    <row r="1849" spans="3:4">
      <c r="C1849" s="27"/>
      <c r="D1849" s="27"/>
    </row>
    <row r="1850" spans="3:4">
      <c r="C1850" s="27"/>
      <c r="D1850" s="27"/>
    </row>
    <row r="1851" spans="3:4">
      <c r="C1851" s="27"/>
      <c r="D1851" s="27"/>
    </row>
    <row r="1852" spans="3:4">
      <c r="C1852" s="27"/>
      <c r="D1852" s="27"/>
    </row>
    <row r="1853" spans="3:4">
      <c r="C1853" s="27"/>
      <c r="D1853" s="27"/>
    </row>
    <row r="1854" spans="3:4">
      <c r="C1854" s="27"/>
      <c r="D1854" s="27"/>
    </row>
    <row r="1855" spans="3:4">
      <c r="C1855" s="27"/>
      <c r="D1855" s="27"/>
    </row>
    <row r="1856" spans="3:4">
      <c r="C1856" s="27"/>
      <c r="D1856" s="27"/>
    </row>
    <row r="1857" spans="3:4">
      <c r="C1857" s="27"/>
      <c r="D1857" s="27"/>
    </row>
    <row r="1858" spans="3:4">
      <c r="C1858" s="27"/>
      <c r="D1858" s="27"/>
    </row>
    <row r="1859" spans="3:4">
      <c r="C1859" s="27"/>
      <c r="D1859" s="27"/>
    </row>
    <row r="1860" spans="3:4">
      <c r="C1860" s="27"/>
      <c r="D1860" s="27"/>
    </row>
    <row r="1861" spans="3:4">
      <c r="C1861" s="27"/>
      <c r="D1861" s="27"/>
    </row>
    <row r="1862" spans="3:4">
      <c r="C1862" s="27"/>
      <c r="D1862" s="27"/>
    </row>
    <row r="1863" spans="3:4">
      <c r="C1863" s="27"/>
      <c r="D1863" s="27"/>
    </row>
    <row r="1864" spans="3:4">
      <c r="C1864" s="27"/>
      <c r="D1864" s="27"/>
    </row>
    <row r="1865" spans="3:4">
      <c r="C1865" s="27"/>
      <c r="D1865" s="27"/>
    </row>
    <row r="1866" spans="3:4">
      <c r="C1866" s="27"/>
      <c r="D1866" s="27"/>
    </row>
    <row r="1867" spans="3:4">
      <c r="C1867" s="27"/>
      <c r="D1867" s="27"/>
    </row>
    <row r="1868" spans="3:4">
      <c r="C1868" s="27"/>
      <c r="D1868" s="27"/>
    </row>
    <row r="1869" spans="3:4">
      <c r="C1869" s="27"/>
      <c r="D1869" s="27"/>
    </row>
    <row r="1870" spans="3:4">
      <c r="C1870" s="27"/>
      <c r="D1870" s="27"/>
    </row>
    <row r="1871" spans="3:4">
      <c r="C1871" s="27"/>
      <c r="D1871" s="27"/>
    </row>
    <row r="1872" spans="3:4">
      <c r="C1872" s="27"/>
      <c r="D1872" s="27"/>
    </row>
    <row r="1873" spans="3:4">
      <c r="C1873" s="27"/>
      <c r="D1873" s="27"/>
    </row>
    <row r="1874" spans="3:4">
      <c r="C1874" s="27"/>
      <c r="D1874" s="27"/>
    </row>
    <row r="1875" spans="3:4">
      <c r="C1875" s="27"/>
      <c r="D1875" s="27"/>
    </row>
    <row r="1876" spans="3:4">
      <c r="C1876" s="27"/>
      <c r="D1876" s="27"/>
    </row>
    <row r="1877" spans="3:4">
      <c r="C1877" s="27"/>
      <c r="D1877" s="27"/>
    </row>
    <row r="1878" spans="3:4">
      <c r="C1878" s="27"/>
      <c r="D1878" s="27"/>
    </row>
    <row r="1879" spans="3:4">
      <c r="C1879" s="27"/>
      <c r="D1879" s="27"/>
    </row>
    <row r="1880" spans="3:4">
      <c r="C1880" s="27"/>
      <c r="D1880" s="27"/>
    </row>
    <row r="1881" spans="3:4">
      <c r="C1881" s="27"/>
      <c r="D1881" s="27"/>
    </row>
    <row r="1882" spans="3:4">
      <c r="C1882" s="27"/>
      <c r="D1882" s="27"/>
    </row>
    <row r="1883" spans="3:4">
      <c r="C1883" s="27"/>
      <c r="D1883" s="27"/>
    </row>
    <row r="1884" spans="3:4">
      <c r="C1884" s="27"/>
      <c r="D1884" s="27"/>
    </row>
    <row r="1885" spans="3:4">
      <c r="C1885" s="27"/>
      <c r="D1885" s="27"/>
    </row>
    <row r="1886" spans="3:4">
      <c r="C1886" s="27"/>
      <c r="D1886" s="27"/>
    </row>
    <row r="1887" spans="3:4">
      <c r="C1887" s="27"/>
      <c r="D1887" s="27"/>
    </row>
    <row r="1888" spans="3:4">
      <c r="C1888" s="27"/>
      <c r="D1888" s="27"/>
    </row>
    <row r="1889" spans="3:4">
      <c r="C1889" s="27"/>
      <c r="D1889" s="27"/>
    </row>
    <row r="1890" spans="3:4">
      <c r="C1890" s="27"/>
      <c r="D1890" s="27"/>
    </row>
    <row r="1891" spans="3:4">
      <c r="C1891" s="27"/>
      <c r="D1891" s="27"/>
    </row>
    <row r="1892" spans="3:4">
      <c r="C1892" s="27"/>
      <c r="D1892" s="27"/>
    </row>
    <row r="1893" spans="3:4">
      <c r="C1893" s="27"/>
      <c r="D1893" s="27"/>
    </row>
    <row r="1894" spans="3:4">
      <c r="C1894" s="27"/>
      <c r="D1894" s="27"/>
    </row>
    <row r="1895" spans="3:4">
      <c r="C1895" s="27"/>
      <c r="D1895" s="27"/>
    </row>
    <row r="1896" spans="3:4">
      <c r="C1896" s="27"/>
      <c r="D1896" s="27"/>
    </row>
    <row r="1897" spans="3:4">
      <c r="C1897" s="27"/>
      <c r="D1897" s="27"/>
    </row>
    <row r="1898" spans="3:4">
      <c r="C1898" s="27"/>
      <c r="D1898" s="27"/>
    </row>
    <row r="1899" spans="3:4">
      <c r="C1899" s="27"/>
      <c r="D1899" s="27"/>
    </row>
    <row r="1900" spans="3:4">
      <c r="C1900" s="27"/>
      <c r="D1900" s="27"/>
    </row>
    <row r="1901" spans="3:4">
      <c r="C1901" s="27"/>
      <c r="D1901" s="27"/>
    </row>
    <row r="1902" spans="3:4">
      <c r="C1902" s="27"/>
      <c r="D1902" s="27"/>
    </row>
    <row r="1903" spans="3:4">
      <c r="C1903" s="27"/>
      <c r="D1903" s="27"/>
    </row>
    <row r="1904" spans="3:4">
      <c r="C1904" s="27"/>
      <c r="D1904" s="27"/>
    </row>
    <row r="1905" spans="3:4">
      <c r="C1905" s="27"/>
      <c r="D1905" s="27"/>
    </row>
    <row r="1906" spans="3:4">
      <c r="C1906" s="27"/>
      <c r="D1906" s="27"/>
    </row>
    <row r="1907" spans="3:4">
      <c r="C1907" s="27"/>
      <c r="D1907" s="27"/>
    </row>
    <row r="1908" spans="3:4">
      <c r="C1908" s="27"/>
      <c r="D1908" s="27"/>
    </row>
    <row r="1909" spans="3:4">
      <c r="C1909" s="27"/>
      <c r="D1909" s="27"/>
    </row>
    <row r="1910" spans="3:4">
      <c r="C1910" s="27"/>
      <c r="D1910" s="27"/>
    </row>
    <row r="1911" spans="3:4">
      <c r="C1911" s="27"/>
      <c r="D1911" s="27"/>
    </row>
    <row r="1912" spans="3:4">
      <c r="C1912" s="27"/>
      <c r="D1912" s="27"/>
    </row>
    <row r="1913" spans="3:4">
      <c r="C1913" s="27"/>
      <c r="D1913" s="27"/>
    </row>
    <row r="1914" spans="3:4">
      <c r="C1914" s="27"/>
      <c r="D1914" s="27"/>
    </row>
    <row r="1915" spans="3:4">
      <c r="C1915" s="27"/>
      <c r="D1915" s="27"/>
    </row>
    <row r="1916" spans="3:4">
      <c r="C1916" s="27"/>
      <c r="D1916" s="27"/>
    </row>
    <row r="1917" spans="3:4">
      <c r="C1917" s="27"/>
      <c r="D1917" s="27"/>
    </row>
    <row r="1918" spans="3:4">
      <c r="C1918" s="27"/>
      <c r="D1918" s="27"/>
    </row>
    <row r="1919" spans="3:4">
      <c r="C1919" s="27"/>
      <c r="D1919" s="27"/>
    </row>
    <row r="1920" spans="3:4">
      <c r="C1920" s="27"/>
      <c r="D1920" s="27"/>
    </row>
    <row r="1921" spans="3:4">
      <c r="C1921" s="27"/>
      <c r="D1921" s="27"/>
    </row>
    <row r="1922" spans="3:4">
      <c r="C1922" s="27"/>
      <c r="D1922" s="27"/>
    </row>
    <row r="1923" spans="3:4">
      <c r="C1923" s="27"/>
      <c r="D1923" s="27"/>
    </row>
    <row r="1924" spans="3:4">
      <c r="C1924" s="27"/>
      <c r="D1924" s="27"/>
    </row>
    <row r="1925" spans="3:4">
      <c r="C1925" s="27"/>
      <c r="D1925" s="27"/>
    </row>
    <row r="1926" spans="3:4">
      <c r="C1926" s="27"/>
      <c r="D1926" s="27"/>
    </row>
    <row r="1927" spans="3:4">
      <c r="C1927" s="27"/>
      <c r="D1927" s="27"/>
    </row>
    <row r="1928" spans="3:4">
      <c r="C1928" s="27"/>
      <c r="D1928" s="27"/>
    </row>
    <row r="1929" spans="3:4">
      <c r="C1929" s="27"/>
      <c r="D1929" s="27"/>
    </row>
    <row r="1930" spans="3:4">
      <c r="C1930" s="27"/>
      <c r="D1930" s="27"/>
    </row>
    <row r="1931" spans="3:4">
      <c r="C1931" s="27"/>
      <c r="D1931" s="27"/>
    </row>
    <row r="1932" spans="3:4">
      <c r="C1932" s="27"/>
      <c r="D1932" s="27"/>
    </row>
    <row r="1933" spans="3:4">
      <c r="C1933" s="27"/>
      <c r="D1933" s="27"/>
    </row>
    <row r="1934" spans="3:4">
      <c r="C1934" s="27"/>
      <c r="D1934" s="27"/>
    </row>
    <row r="1935" spans="3:4">
      <c r="C1935" s="27"/>
      <c r="D1935" s="27"/>
    </row>
    <row r="1936" spans="3:4">
      <c r="C1936" s="27"/>
      <c r="D1936" s="27"/>
    </row>
    <row r="1937" spans="3:4">
      <c r="C1937" s="27"/>
      <c r="D1937" s="27"/>
    </row>
    <row r="1938" spans="3:4">
      <c r="C1938" s="27"/>
      <c r="D1938" s="27"/>
    </row>
    <row r="1939" spans="3:4">
      <c r="C1939" s="27"/>
      <c r="D1939" s="27"/>
    </row>
    <row r="1940" spans="3:4">
      <c r="C1940" s="27"/>
      <c r="D1940" s="27"/>
    </row>
    <row r="1941" spans="3:4">
      <c r="C1941" s="27"/>
      <c r="D1941" s="27"/>
    </row>
    <row r="1942" spans="3:4">
      <c r="C1942" s="27"/>
      <c r="D1942" s="27"/>
    </row>
    <row r="1943" spans="3:4">
      <c r="C1943" s="27"/>
      <c r="D1943" s="27"/>
    </row>
    <row r="1944" spans="3:4">
      <c r="C1944" s="27"/>
      <c r="D1944" s="27"/>
    </row>
    <row r="1945" spans="3:4">
      <c r="C1945" s="27"/>
      <c r="D1945" s="27"/>
    </row>
    <row r="1946" spans="3:4">
      <c r="C1946" s="27"/>
      <c r="D1946" s="27"/>
    </row>
    <row r="1947" spans="3:4">
      <c r="C1947" s="27"/>
      <c r="D1947" s="27"/>
    </row>
    <row r="1948" spans="3:4">
      <c r="C1948" s="27"/>
      <c r="D1948" s="27"/>
    </row>
    <row r="1949" spans="3:4">
      <c r="C1949" s="27"/>
      <c r="D1949" s="27"/>
    </row>
    <row r="1950" spans="3:4">
      <c r="C1950" s="27"/>
      <c r="D1950" s="27"/>
    </row>
    <row r="1951" spans="3:4">
      <c r="C1951" s="27"/>
      <c r="D1951" s="27"/>
    </row>
    <row r="1952" spans="3:4">
      <c r="C1952" s="27"/>
      <c r="D1952" s="27"/>
    </row>
    <row r="1953" spans="3:4">
      <c r="C1953" s="27"/>
      <c r="D1953" s="27"/>
    </row>
    <row r="1954" spans="3:4">
      <c r="C1954" s="27"/>
      <c r="D1954" s="27"/>
    </row>
    <row r="1955" spans="3:4">
      <c r="C1955" s="27"/>
      <c r="D1955" s="27"/>
    </row>
    <row r="1956" spans="3:4">
      <c r="C1956" s="27"/>
      <c r="D1956" s="27"/>
    </row>
    <row r="1957" spans="3:4">
      <c r="C1957" s="27"/>
      <c r="D1957" s="27"/>
    </row>
    <row r="1958" spans="3:4">
      <c r="C1958" s="27"/>
      <c r="D1958" s="27"/>
    </row>
    <row r="1959" spans="3:4">
      <c r="C1959" s="27"/>
      <c r="D1959" s="27"/>
    </row>
    <row r="1960" spans="3:4">
      <c r="C1960" s="27"/>
      <c r="D1960" s="27"/>
    </row>
    <row r="1961" spans="3:4">
      <c r="C1961" s="27"/>
      <c r="D1961" s="27"/>
    </row>
    <row r="1962" spans="3:4">
      <c r="C1962" s="27"/>
      <c r="D1962" s="27"/>
    </row>
    <row r="1963" spans="3:4">
      <c r="C1963" s="27"/>
      <c r="D1963" s="27"/>
    </row>
    <row r="1964" spans="3:4">
      <c r="C1964" s="27"/>
      <c r="D1964" s="27"/>
    </row>
    <row r="1965" spans="3:4">
      <c r="C1965" s="27"/>
      <c r="D1965" s="27"/>
    </row>
    <row r="1966" spans="3:4">
      <c r="C1966" s="27"/>
      <c r="D1966" s="27"/>
    </row>
    <row r="1967" spans="3:4">
      <c r="C1967" s="27"/>
      <c r="D1967" s="27"/>
    </row>
    <row r="1968" spans="3:4">
      <c r="C1968" s="27"/>
      <c r="D1968" s="27"/>
    </row>
    <row r="1969" spans="3:4">
      <c r="C1969" s="27"/>
      <c r="D1969" s="27"/>
    </row>
    <row r="1970" spans="3:4">
      <c r="C1970" s="27"/>
      <c r="D1970" s="27"/>
    </row>
    <row r="1971" spans="3:4">
      <c r="C1971" s="27"/>
      <c r="D1971" s="27"/>
    </row>
    <row r="1972" spans="3:4">
      <c r="C1972" s="27"/>
      <c r="D1972" s="27"/>
    </row>
    <row r="1973" spans="3:4">
      <c r="C1973" s="27"/>
      <c r="D1973" s="27"/>
    </row>
    <row r="1974" spans="3:4">
      <c r="C1974" s="27"/>
      <c r="D1974" s="27"/>
    </row>
    <row r="1975" spans="3:4">
      <c r="C1975" s="27"/>
      <c r="D1975" s="27"/>
    </row>
    <row r="1976" spans="3:4">
      <c r="C1976" s="27"/>
      <c r="D1976" s="27"/>
    </row>
    <row r="1977" spans="3:4">
      <c r="C1977" s="27"/>
      <c r="D1977" s="27"/>
    </row>
    <row r="1978" spans="3:4">
      <c r="C1978" s="27"/>
      <c r="D1978" s="27"/>
    </row>
    <row r="1979" spans="3:4">
      <c r="C1979" s="27"/>
      <c r="D1979" s="27"/>
    </row>
    <row r="1980" spans="3:4">
      <c r="C1980" s="27"/>
      <c r="D1980" s="27"/>
    </row>
    <row r="1981" spans="3:4">
      <c r="C1981" s="27"/>
      <c r="D1981" s="27"/>
    </row>
    <row r="1982" spans="3:4">
      <c r="C1982" s="27"/>
      <c r="D1982" s="27"/>
    </row>
    <row r="1983" spans="3:4">
      <c r="C1983" s="27"/>
      <c r="D1983" s="27"/>
    </row>
    <row r="1984" spans="3:4">
      <c r="C1984" s="27"/>
      <c r="D1984" s="27"/>
    </row>
    <row r="1985" spans="3:4">
      <c r="C1985" s="27"/>
      <c r="D1985" s="27"/>
    </row>
    <row r="1986" spans="3:4">
      <c r="C1986" s="27"/>
      <c r="D1986" s="27"/>
    </row>
    <row r="1987" spans="3:4">
      <c r="C1987" s="27"/>
      <c r="D1987" s="27"/>
    </row>
    <row r="1988" spans="3:4">
      <c r="C1988" s="27"/>
      <c r="D1988" s="27"/>
    </row>
    <row r="1989" spans="3:4">
      <c r="C1989" s="27"/>
      <c r="D1989" s="27"/>
    </row>
    <row r="1990" spans="3:4">
      <c r="C1990" s="27"/>
      <c r="D1990" s="27"/>
    </row>
    <row r="1991" spans="3:4">
      <c r="C1991" s="27"/>
      <c r="D1991" s="27"/>
    </row>
    <row r="1992" spans="3:4">
      <c r="C1992" s="27"/>
      <c r="D1992" s="27"/>
    </row>
    <row r="1993" spans="3:4">
      <c r="C1993" s="27"/>
      <c r="D1993" s="27"/>
    </row>
    <row r="1994" spans="3:4">
      <c r="C1994" s="27"/>
      <c r="D1994" s="27"/>
    </row>
    <row r="1995" spans="3:4">
      <c r="C1995" s="27"/>
      <c r="D1995" s="27"/>
    </row>
    <row r="1996" spans="3:4">
      <c r="C1996" s="27"/>
      <c r="D1996" s="27"/>
    </row>
    <row r="1997" spans="3:4">
      <c r="C1997" s="27"/>
      <c r="D1997" s="27"/>
    </row>
    <row r="1998" spans="3:4">
      <c r="C1998" s="27"/>
      <c r="D1998" s="27"/>
    </row>
    <row r="1999" spans="3:4">
      <c r="C1999" s="27"/>
      <c r="D1999" s="27"/>
    </row>
    <row r="2000" spans="3:4">
      <c r="C2000" s="27"/>
      <c r="D2000" s="27"/>
    </row>
    <row r="2001" spans="3:4">
      <c r="C2001" s="27"/>
      <c r="D2001" s="27"/>
    </row>
    <row r="2002" spans="3:4">
      <c r="C2002" s="27"/>
      <c r="D2002" s="27"/>
    </row>
    <row r="2003" spans="3:4">
      <c r="C2003" s="27"/>
      <c r="D2003" s="27"/>
    </row>
    <row r="2004" spans="3:4">
      <c r="C2004" s="27"/>
      <c r="D2004" s="27"/>
    </row>
    <row r="2005" spans="3:4">
      <c r="C2005" s="27"/>
      <c r="D2005" s="27"/>
    </row>
    <row r="2006" spans="3:4">
      <c r="C2006" s="27"/>
      <c r="D2006" s="27"/>
    </row>
    <row r="2007" spans="3:4">
      <c r="C2007" s="27"/>
      <c r="D2007" s="27"/>
    </row>
    <row r="2008" spans="3:4">
      <c r="C2008" s="27"/>
      <c r="D2008" s="27"/>
    </row>
    <row r="2009" spans="3:4">
      <c r="C2009" s="27"/>
      <c r="D2009" s="27"/>
    </row>
    <row r="2010" spans="3:4">
      <c r="C2010" s="27"/>
      <c r="D2010" s="27"/>
    </row>
    <row r="2011" spans="3:4">
      <c r="C2011" s="27"/>
      <c r="D2011" s="27"/>
    </row>
    <row r="2012" spans="3:4">
      <c r="C2012" s="27"/>
      <c r="D2012" s="27"/>
    </row>
    <row r="2013" spans="3:4">
      <c r="C2013" s="27"/>
      <c r="D2013" s="27"/>
    </row>
    <row r="2014" spans="3:4">
      <c r="C2014" s="27"/>
      <c r="D2014" s="27"/>
    </row>
    <row r="2015" spans="3:4">
      <c r="C2015" s="27"/>
      <c r="D2015" s="27"/>
    </row>
    <row r="2016" spans="3:4">
      <c r="C2016" s="27"/>
      <c r="D2016" s="27"/>
    </row>
    <row r="2017" spans="3:4">
      <c r="C2017" s="27"/>
      <c r="D2017" s="27"/>
    </row>
    <row r="2018" spans="3:4">
      <c r="C2018" s="27"/>
      <c r="D2018" s="27"/>
    </row>
    <row r="2019" spans="3:4">
      <c r="C2019" s="27"/>
      <c r="D2019" s="27"/>
    </row>
    <row r="2020" spans="3:4">
      <c r="C2020" s="27"/>
      <c r="D2020" s="27"/>
    </row>
    <row r="2021" spans="3:4">
      <c r="C2021" s="27"/>
      <c r="D2021" s="27"/>
    </row>
    <row r="2022" spans="3:4">
      <c r="C2022" s="27"/>
      <c r="D2022" s="27"/>
    </row>
    <row r="2023" spans="3:4">
      <c r="C2023" s="27"/>
      <c r="D2023" s="27"/>
    </row>
    <row r="2024" spans="3:4">
      <c r="C2024" s="27"/>
      <c r="D2024" s="27"/>
    </row>
    <row r="2025" spans="3:4">
      <c r="C2025" s="27"/>
      <c r="D2025" s="27"/>
    </row>
    <row r="2026" spans="3:4">
      <c r="C2026" s="27"/>
      <c r="D2026" s="27"/>
    </row>
    <row r="2027" spans="3:4">
      <c r="C2027" s="27"/>
      <c r="D2027" s="27"/>
    </row>
    <row r="2028" spans="3:4">
      <c r="C2028" s="27"/>
      <c r="D2028" s="27"/>
    </row>
    <row r="2029" spans="3:4">
      <c r="C2029" s="27"/>
      <c r="D2029" s="27"/>
    </row>
    <row r="2030" spans="3:4">
      <c r="C2030" s="27"/>
      <c r="D2030" s="27"/>
    </row>
    <row r="2031" spans="3:4">
      <c r="C2031" s="27"/>
      <c r="D2031" s="27"/>
    </row>
    <row r="2032" spans="3:4">
      <c r="C2032" s="27"/>
      <c r="D2032" s="27"/>
    </row>
    <row r="2033" spans="3:4">
      <c r="C2033" s="27"/>
      <c r="D2033" s="27"/>
    </row>
    <row r="2034" spans="3:4">
      <c r="C2034" s="27"/>
      <c r="D2034" s="27"/>
    </row>
    <row r="2035" spans="3:4">
      <c r="C2035" s="27"/>
      <c r="D2035" s="27"/>
    </row>
    <row r="2036" spans="3:4">
      <c r="C2036" s="27"/>
      <c r="D2036" s="27"/>
    </row>
    <row r="2037" spans="3:4">
      <c r="C2037" s="27"/>
      <c r="D2037" s="27"/>
    </row>
    <row r="2038" spans="3:4">
      <c r="C2038" s="27"/>
      <c r="D2038" s="27"/>
    </row>
    <row r="2039" spans="3:4">
      <c r="C2039" s="27"/>
      <c r="D2039" s="27"/>
    </row>
    <row r="2040" spans="3:4">
      <c r="C2040" s="27"/>
      <c r="D2040" s="27"/>
    </row>
    <row r="2041" spans="3:4">
      <c r="C2041" s="27"/>
      <c r="D2041" s="27"/>
    </row>
    <row r="2042" spans="3:4">
      <c r="C2042" s="27"/>
      <c r="D2042" s="27"/>
    </row>
    <row r="2043" spans="3:4">
      <c r="C2043" s="27"/>
      <c r="D2043" s="27"/>
    </row>
    <row r="2044" spans="3:4">
      <c r="C2044" s="27"/>
      <c r="D2044" s="27"/>
    </row>
    <row r="2045" spans="3:4">
      <c r="C2045" s="27"/>
      <c r="D2045" s="27"/>
    </row>
    <row r="2046" spans="3:4">
      <c r="C2046" s="27"/>
      <c r="D2046" s="27"/>
    </row>
    <row r="2047" spans="3:4">
      <c r="C2047" s="27"/>
      <c r="D2047" s="27"/>
    </row>
    <row r="2048" spans="3:4">
      <c r="C2048" s="27"/>
      <c r="D2048" s="27"/>
    </row>
    <row r="2049" spans="3:4">
      <c r="C2049" s="27"/>
      <c r="D2049" s="27"/>
    </row>
    <row r="2050" spans="3:4">
      <c r="C2050" s="27"/>
      <c r="D2050" s="27"/>
    </row>
    <row r="2051" spans="3:4">
      <c r="C2051" s="27"/>
      <c r="D2051" s="27"/>
    </row>
    <row r="2052" spans="3:4">
      <c r="C2052" s="27"/>
      <c r="D2052" s="27"/>
    </row>
    <row r="2053" spans="3:4">
      <c r="C2053" s="27"/>
      <c r="D2053" s="27"/>
    </row>
    <row r="2054" spans="3:4">
      <c r="C2054" s="27"/>
      <c r="D2054" s="27"/>
    </row>
    <row r="2055" spans="3:4">
      <c r="C2055" s="27"/>
      <c r="D2055" s="27"/>
    </row>
    <row r="2056" spans="3:4">
      <c r="C2056" s="27"/>
      <c r="D2056" s="27"/>
    </row>
    <row r="2057" spans="3:4">
      <c r="C2057" s="27"/>
      <c r="D2057" s="27"/>
    </row>
    <row r="2058" spans="3:4">
      <c r="C2058" s="27"/>
      <c r="D2058" s="27"/>
    </row>
    <row r="2059" spans="3:4">
      <c r="C2059" s="27"/>
      <c r="D2059" s="27"/>
    </row>
    <row r="2060" spans="3:4">
      <c r="C2060" s="27"/>
      <c r="D2060" s="27"/>
    </row>
    <row r="2061" spans="3:4">
      <c r="C2061" s="27"/>
      <c r="D2061" s="27"/>
    </row>
    <row r="2062" spans="3:4">
      <c r="C2062" s="27"/>
      <c r="D2062" s="27"/>
    </row>
    <row r="2063" spans="3:4">
      <c r="C2063" s="27"/>
      <c r="D2063" s="27"/>
    </row>
    <row r="2064" spans="3:4">
      <c r="C2064" s="27"/>
      <c r="D2064" s="27"/>
    </row>
    <row r="2065" spans="3:4">
      <c r="C2065" s="27"/>
      <c r="D2065" s="27"/>
    </row>
    <row r="2066" spans="3:4">
      <c r="C2066" s="27"/>
      <c r="D2066" s="27"/>
    </row>
    <row r="2067" spans="3:4">
      <c r="C2067" s="27"/>
      <c r="D2067" s="27"/>
    </row>
    <row r="2068" spans="3:4">
      <c r="C2068" s="27"/>
      <c r="D2068" s="27"/>
    </row>
    <row r="2069" spans="3:4">
      <c r="C2069" s="27"/>
      <c r="D2069" s="27"/>
    </row>
    <row r="2070" spans="3:4">
      <c r="C2070" s="27"/>
      <c r="D2070" s="27"/>
    </row>
    <row r="2071" spans="3:4">
      <c r="C2071" s="27"/>
      <c r="D2071" s="27"/>
    </row>
    <row r="2072" spans="3:4">
      <c r="C2072" s="27"/>
      <c r="D2072" s="27"/>
    </row>
    <row r="2073" spans="3:4">
      <c r="C2073" s="27"/>
      <c r="D2073" s="27"/>
    </row>
    <row r="2074" spans="3:4">
      <c r="C2074" s="27"/>
      <c r="D2074" s="27"/>
    </row>
    <row r="2075" spans="3:4">
      <c r="C2075" s="27"/>
      <c r="D2075" s="27"/>
    </row>
    <row r="2076" spans="3:4">
      <c r="C2076" s="27"/>
      <c r="D2076" s="27"/>
    </row>
    <row r="2077" spans="3:4">
      <c r="C2077" s="27"/>
      <c r="D2077" s="27"/>
    </row>
    <row r="2078" spans="3:4">
      <c r="C2078" s="27"/>
      <c r="D2078" s="27"/>
    </row>
    <row r="2079" spans="3:4">
      <c r="C2079" s="27"/>
      <c r="D2079" s="27"/>
    </row>
    <row r="2080" spans="3:4">
      <c r="C2080" s="27"/>
      <c r="D2080" s="27"/>
    </row>
    <row r="2081" spans="3:4">
      <c r="C2081" s="27"/>
      <c r="D2081" s="27"/>
    </row>
    <row r="2082" spans="3:4">
      <c r="C2082" s="27"/>
      <c r="D2082" s="27"/>
    </row>
    <row r="2083" spans="3:4">
      <c r="C2083" s="27"/>
      <c r="D2083" s="27"/>
    </row>
    <row r="2084" spans="3:4">
      <c r="C2084" s="27"/>
      <c r="D2084" s="27"/>
    </row>
    <row r="2085" spans="3:4">
      <c r="C2085" s="27"/>
      <c r="D2085" s="27"/>
    </row>
    <row r="2086" spans="3:4">
      <c r="C2086" s="27"/>
      <c r="D2086" s="27"/>
    </row>
    <row r="2087" spans="3:4">
      <c r="C2087" s="27"/>
      <c r="D2087" s="27"/>
    </row>
    <row r="2088" spans="3:4">
      <c r="C2088" s="27"/>
      <c r="D2088" s="27"/>
    </row>
    <row r="2089" spans="3:4">
      <c r="C2089" s="27"/>
      <c r="D2089" s="27"/>
    </row>
    <row r="2090" spans="3:4">
      <c r="C2090" s="27"/>
      <c r="D2090" s="27"/>
    </row>
    <row r="2091" spans="3:4">
      <c r="C2091" s="27"/>
      <c r="D2091" s="27"/>
    </row>
    <row r="2092" spans="3:4">
      <c r="C2092" s="27"/>
      <c r="D2092" s="27"/>
    </row>
    <row r="2093" spans="3:4">
      <c r="C2093" s="27"/>
      <c r="D2093" s="27"/>
    </row>
    <row r="2094" spans="3:4">
      <c r="C2094" s="27"/>
      <c r="D2094" s="27"/>
    </row>
    <row r="2095" spans="3:4">
      <c r="C2095" s="27"/>
      <c r="D2095" s="27"/>
    </row>
    <row r="2096" spans="3:4">
      <c r="C2096" s="27"/>
      <c r="D2096" s="27"/>
    </row>
    <row r="2097" spans="3:4">
      <c r="C2097" s="27"/>
      <c r="D2097" s="27"/>
    </row>
    <row r="2098" spans="3:4">
      <c r="C2098" s="27"/>
      <c r="D2098" s="27"/>
    </row>
    <row r="2099" spans="3:4">
      <c r="C2099" s="27"/>
      <c r="D2099" s="27"/>
    </row>
    <row r="2100" spans="3:4">
      <c r="C2100" s="27"/>
      <c r="D2100" s="27"/>
    </row>
    <row r="2101" spans="3:4">
      <c r="C2101" s="27"/>
      <c r="D2101" s="27"/>
    </row>
    <row r="2102" spans="3:4">
      <c r="C2102" s="27"/>
      <c r="D2102" s="27"/>
    </row>
    <row r="2103" spans="3:4">
      <c r="C2103" s="27"/>
      <c r="D2103" s="27"/>
    </row>
    <row r="2104" spans="3:4">
      <c r="C2104" s="27"/>
      <c r="D2104" s="27"/>
    </row>
    <row r="2105" spans="3:4">
      <c r="C2105" s="27"/>
      <c r="D2105" s="27"/>
    </row>
    <row r="2106" spans="3:4">
      <c r="C2106" s="27"/>
      <c r="D2106" s="27"/>
    </row>
    <row r="2107" spans="3:4">
      <c r="C2107" s="27"/>
      <c r="D2107" s="27"/>
    </row>
    <row r="2108" spans="3:4">
      <c r="C2108" s="27"/>
      <c r="D2108" s="27"/>
    </row>
    <row r="2109" spans="3:4">
      <c r="C2109" s="27"/>
      <c r="D2109" s="27"/>
    </row>
    <row r="2110" spans="3:4">
      <c r="C2110" s="27"/>
      <c r="D2110" s="27"/>
    </row>
    <row r="2111" spans="3:4">
      <c r="C2111" s="27"/>
      <c r="D2111" s="27"/>
    </row>
    <row r="2112" spans="3:4">
      <c r="C2112" s="27"/>
      <c r="D2112" s="27"/>
    </row>
    <row r="2113" spans="3:4">
      <c r="C2113" s="27"/>
      <c r="D2113" s="27"/>
    </row>
    <row r="2114" spans="3:4">
      <c r="C2114" s="27"/>
      <c r="D2114" s="27"/>
    </row>
    <row r="2115" spans="3:4">
      <c r="C2115" s="27"/>
      <c r="D2115" s="27"/>
    </row>
    <row r="2116" spans="3:4">
      <c r="C2116" s="27"/>
      <c r="D2116" s="27"/>
    </row>
    <row r="2117" spans="3:4">
      <c r="C2117" s="27"/>
      <c r="D2117" s="27"/>
    </row>
    <row r="2118" spans="3:4">
      <c r="C2118" s="27"/>
      <c r="D2118" s="27"/>
    </row>
    <row r="2119" spans="3:4">
      <c r="C2119" s="27"/>
      <c r="D2119" s="27"/>
    </row>
    <row r="2120" spans="3:4">
      <c r="C2120" s="27"/>
      <c r="D2120" s="27"/>
    </row>
    <row r="2121" spans="3:4">
      <c r="C2121" s="27"/>
      <c r="D2121" s="27"/>
    </row>
    <row r="2122" spans="3:4">
      <c r="C2122" s="27"/>
      <c r="D2122" s="27"/>
    </row>
    <row r="2123" spans="3:4">
      <c r="C2123" s="27"/>
      <c r="D2123" s="27"/>
    </row>
    <row r="2124" spans="3:4">
      <c r="C2124" s="27"/>
      <c r="D2124" s="27"/>
    </row>
    <row r="2125" spans="3:4">
      <c r="C2125" s="27"/>
      <c r="D2125" s="27"/>
    </row>
    <row r="2126" spans="3:4">
      <c r="C2126" s="27"/>
      <c r="D2126" s="27"/>
    </row>
    <row r="2127" spans="3:4">
      <c r="C2127" s="27"/>
      <c r="D2127" s="27"/>
    </row>
    <row r="2128" spans="3:4">
      <c r="C2128" s="27"/>
      <c r="D2128" s="27"/>
    </row>
    <row r="2129" spans="3:4">
      <c r="C2129" s="27"/>
      <c r="D2129" s="27"/>
    </row>
    <row r="2130" spans="3:4">
      <c r="C2130" s="27"/>
      <c r="D2130" s="27"/>
    </row>
    <row r="2131" spans="3:4">
      <c r="C2131" s="27"/>
      <c r="D2131" s="27"/>
    </row>
    <row r="2132" spans="3:4">
      <c r="C2132" s="27"/>
      <c r="D2132" s="27"/>
    </row>
    <row r="2133" spans="3:4">
      <c r="C2133" s="27"/>
      <c r="D2133" s="27"/>
    </row>
    <row r="2134" spans="3:4">
      <c r="C2134" s="27"/>
      <c r="D2134" s="27"/>
    </row>
    <row r="2135" spans="3:4">
      <c r="C2135" s="27"/>
      <c r="D2135" s="27"/>
    </row>
    <row r="2136" spans="3:4">
      <c r="C2136" s="27"/>
      <c r="D2136" s="27"/>
    </row>
    <row r="2137" spans="3:4">
      <c r="C2137" s="27"/>
      <c r="D2137" s="27"/>
    </row>
    <row r="2138" spans="3:4">
      <c r="C2138" s="27"/>
      <c r="D2138" s="27"/>
    </row>
    <row r="2139" spans="3:4">
      <c r="C2139" s="27"/>
      <c r="D2139" s="27"/>
    </row>
    <row r="2140" spans="3:4">
      <c r="C2140" s="27"/>
      <c r="D2140" s="27"/>
    </row>
    <row r="2141" spans="3:4">
      <c r="C2141" s="27"/>
      <c r="D2141" s="27"/>
    </row>
    <row r="2142" spans="3:4">
      <c r="C2142" s="27"/>
      <c r="D2142" s="27"/>
    </row>
    <row r="2143" spans="3:4">
      <c r="C2143" s="27"/>
      <c r="D2143" s="27"/>
    </row>
    <row r="2144" spans="3:4">
      <c r="C2144" s="27"/>
      <c r="D2144" s="27"/>
    </row>
    <row r="2145" spans="3:4">
      <c r="C2145" s="27"/>
      <c r="D2145" s="27"/>
    </row>
    <row r="2146" spans="3:4">
      <c r="C2146" s="27"/>
      <c r="D2146" s="27"/>
    </row>
    <row r="2147" spans="3:4">
      <c r="C2147" s="27"/>
      <c r="D2147" s="27"/>
    </row>
    <row r="2148" spans="3:4">
      <c r="C2148" s="27"/>
      <c r="D2148" s="27"/>
    </row>
    <row r="2149" spans="3:4">
      <c r="C2149" s="27"/>
      <c r="D2149" s="27"/>
    </row>
    <row r="2150" spans="3:4">
      <c r="C2150" s="27"/>
      <c r="D2150" s="27"/>
    </row>
    <row r="2151" spans="3:4">
      <c r="C2151" s="27"/>
      <c r="D2151" s="27"/>
    </row>
    <row r="2152" spans="3:4">
      <c r="C2152" s="27"/>
      <c r="D2152" s="27"/>
    </row>
    <row r="2153" spans="3:4">
      <c r="C2153" s="27"/>
      <c r="D2153" s="27"/>
    </row>
    <row r="2154" spans="3:4">
      <c r="C2154" s="27"/>
      <c r="D2154" s="27"/>
    </row>
    <row r="2155" spans="3:4">
      <c r="C2155" s="27"/>
      <c r="D2155" s="27"/>
    </row>
    <row r="2156" spans="3:4">
      <c r="C2156" s="27"/>
      <c r="D2156" s="27"/>
    </row>
    <row r="2157" spans="3:4">
      <c r="C2157" s="27"/>
      <c r="D2157" s="27"/>
    </row>
    <row r="2158" spans="3:4">
      <c r="C2158" s="27"/>
      <c r="D2158" s="27"/>
    </row>
    <row r="2159" spans="3:4">
      <c r="C2159" s="27"/>
      <c r="D2159" s="27"/>
    </row>
    <row r="2160" spans="3:4">
      <c r="C2160" s="27"/>
      <c r="D2160" s="27"/>
    </row>
    <row r="2161" spans="3:4">
      <c r="C2161" s="27"/>
      <c r="D2161" s="27"/>
    </row>
    <row r="2162" spans="3:4">
      <c r="C2162" s="27"/>
      <c r="D2162" s="27"/>
    </row>
    <row r="2163" spans="3:4">
      <c r="C2163" s="27"/>
      <c r="D2163" s="27"/>
    </row>
    <row r="2164" spans="3:4">
      <c r="C2164" s="27"/>
      <c r="D2164" s="27"/>
    </row>
    <row r="2165" spans="3:4">
      <c r="C2165" s="27"/>
      <c r="D2165" s="27"/>
    </row>
    <row r="2166" spans="3:4">
      <c r="C2166" s="27"/>
      <c r="D2166" s="27"/>
    </row>
    <row r="2167" spans="3:4">
      <c r="C2167" s="27"/>
      <c r="D2167" s="27"/>
    </row>
    <row r="2168" spans="3:4">
      <c r="C2168" s="27"/>
      <c r="D2168" s="27"/>
    </row>
    <row r="2169" spans="3:4">
      <c r="C2169" s="27"/>
      <c r="D2169" s="27"/>
    </row>
    <row r="2170" spans="3:4">
      <c r="C2170" s="27"/>
      <c r="D2170" s="27"/>
    </row>
    <row r="2171" spans="3:4">
      <c r="C2171" s="27"/>
      <c r="D2171" s="27"/>
    </row>
    <row r="2172" spans="3:4">
      <c r="C2172" s="27"/>
      <c r="D2172" s="27"/>
    </row>
    <row r="2173" spans="3:4">
      <c r="C2173" s="27"/>
      <c r="D2173" s="27"/>
    </row>
    <row r="2174" spans="3:4">
      <c r="C2174" s="27"/>
      <c r="D2174" s="27"/>
    </row>
    <row r="2175" spans="3:4">
      <c r="C2175" s="27"/>
      <c r="D2175" s="27"/>
    </row>
    <row r="2176" spans="3:4">
      <c r="C2176" s="27"/>
      <c r="D2176" s="27"/>
    </row>
    <row r="2177" spans="3:4">
      <c r="C2177" s="27"/>
      <c r="D2177" s="27"/>
    </row>
    <row r="2178" spans="3:4">
      <c r="C2178" s="27"/>
      <c r="D2178" s="27"/>
    </row>
    <row r="2179" spans="3:4">
      <c r="C2179" s="27"/>
      <c r="D2179" s="27"/>
    </row>
    <row r="2180" spans="3:4">
      <c r="C2180" s="27"/>
      <c r="D2180" s="27"/>
    </row>
    <row r="2181" spans="3:4">
      <c r="C2181" s="27"/>
      <c r="D2181" s="27"/>
    </row>
    <row r="2182" spans="3:4">
      <c r="C2182" s="27"/>
      <c r="D2182" s="27"/>
    </row>
    <row r="2183" spans="3:4">
      <c r="C2183" s="27"/>
      <c r="D2183" s="27"/>
    </row>
    <row r="2184" spans="3:4">
      <c r="C2184" s="27"/>
      <c r="D2184" s="27"/>
    </row>
    <row r="2185" spans="3:4">
      <c r="C2185" s="27"/>
      <c r="D2185" s="27"/>
    </row>
    <row r="2186" spans="3:4">
      <c r="C2186" s="27"/>
      <c r="D2186" s="27"/>
    </row>
    <row r="2187" spans="3:4">
      <c r="C2187" s="27"/>
      <c r="D2187" s="27"/>
    </row>
    <row r="2188" spans="3:4">
      <c r="C2188" s="27"/>
      <c r="D2188" s="27"/>
    </row>
    <row r="2189" spans="3:4">
      <c r="C2189" s="27"/>
      <c r="D2189" s="27"/>
    </row>
    <row r="2190" spans="3:4">
      <c r="C2190" s="27"/>
      <c r="D2190" s="27"/>
    </row>
    <row r="2191" spans="3:4">
      <c r="C2191" s="27"/>
      <c r="D2191" s="27"/>
    </row>
    <row r="2192" spans="3:4">
      <c r="C2192" s="27"/>
      <c r="D2192" s="27"/>
    </row>
    <row r="2193" spans="3:4">
      <c r="C2193" s="27"/>
      <c r="D2193" s="27"/>
    </row>
    <row r="2194" spans="3:4">
      <c r="C2194" s="27"/>
      <c r="D2194" s="27"/>
    </row>
    <row r="2195" spans="3:4">
      <c r="C2195" s="27"/>
      <c r="D2195" s="27"/>
    </row>
    <row r="2196" spans="3:4">
      <c r="C2196" s="27"/>
      <c r="D2196" s="27"/>
    </row>
    <row r="2197" spans="3:4">
      <c r="C2197" s="27"/>
      <c r="D2197" s="27"/>
    </row>
    <row r="2198" spans="3:4">
      <c r="C2198" s="27"/>
      <c r="D2198" s="27"/>
    </row>
    <row r="2199" spans="3:4">
      <c r="C2199" s="27"/>
      <c r="D2199" s="27"/>
    </row>
    <row r="2200" spans="3:4">
      <c r="C2200" s="27"/>
      <c r="D2200" s="27"/>
    </row>
    <row r="2201" spans="3:4">
      <c r="C2201" s="27"/>
      <c r="D2201" s="27"/>
    </row>
    <row r="2202" spans="3:4">
      <c r="C2202" s="27"/>
      <c r="D2202" s="27"/>
    </row>
    <row r="2203" spans="3:4">
      <c r="C2203" s="27"/>
      <c r="D2203" s="27"/>
    </row>
    <row r="2204" spans="3:4">
      <c r="C2204" s="27"/>
      <c r="D2204" s="27"/>
    </row>
    <row r="2205" spans="3:4">
      <c r="C2205" s="27"/>
      <c r="D2205" s="27"/>
    </row>
    <row r="2206" spans="3:4">
      <c r="C2206" s="27"/>
      <c r="D2206" s="27"/>
    </row>
    <row r="2207" spans="3:4">
      <c r="C2207" s="27"/>
      <c r="D2207" s="27"/>
    </row>
    <row r="2208" spans="3:4">
      <c r="C2208" s="27"/>
      <c r="D2208" s="27"/>
    </row>
    <row r="2209" spans="3:4">
      <c r="C2209" s="27"/>
      <c r="D2209" s="27"/>
    </row>
    <row r="2210" spans="3:4">
      <c r="C2210" s="27"/>
      <c r="D2210" s="27"/>
    </row>
    <row r="2211" spans="3:4">
      <c r="C2211" s="27"/>
      <c r="D2211" s="27"/>
    </row>
    <row r="2212" spans="3:4">
      <c r="C2212" s="27"/>
      <c r="D2212" s="27"/>
    </row>
    <row r="2213" spans="3:4">
      <c r="C2213" s="27"/>
      <c r="D2213" s="27"/>
    </row>
    <row r="2214" spans="3:4">
      <c r="C2214" s="27"/>
      <c r="D2214" s="27"/>
    </row>
    <row r="2215" spans="3:4">
      <c r="C2215" s="27"/>
      <c r="D2215" s="27"/>
    </row>
    <row r="2216" spans="3:4">
      <c r="C2216" s="27"/>
      <c r="D2216" s="27"/>
    </row>
    <row r="2217" spans="3:4">
      <c r="C2217" s="27"/>
      <c r="D2217" s="27"/>
    </row>
    <row r="2218" spans="3:4">
      <c r="C2218" s="27"/>
      <c r="D2218" s="27"/>
    </row>
    <row r="2219" spans="3:4">
      <c r="C2219" s="27"/>
      <c r="D2219" s="27"/>
    </row>
    <row r="2220" spans="3:4">
      <c r="C2220" s="27"/>
      <c r="D2220" s="27"/>
    </row>
    <row r="2221" spans="3:4">
      <c r="C2221" s="27"/>
      <c r="D2221" s="27"/>
    </row>
    <row r="2222" spans="3:4">
      <c r="C2222" s="27"/>
      <c r="D2222" s="27"/>
    </row>
    <row r="2223" spans="3:4">
      <c r="C2223" s="27"/>
      <c r="D2223" s="27"/>
    </row>
    <row r="2224" spans="3:4">
      <c r="C2224" s="27"/>
      <c r="D2224" s="27"/>
    </row>
    <row r="2225" spans="3:4">
      <c r="C2225" s="27"/>
      <c r="D2225" s="27"/>
    </row>
    <row r="2226" spans="3:4">
      <c r="C2226" s="27"/>
      <c r="D2226" s="27"/>
    </row>
    <row r="2227" spans="3:4">
      <c r="C2227" s="27"/>
      <c r="D2227" s="27"/>
    </row>
    <row r="2228" spans="3:4">
      <c r="C2228" s="27"/>
      <c r="D2228" s="27"/>
    </row>
    <row r="2229" spans="3:4">
      <c r="C2229" s="27"/>
      <c r="D2229" s="27"/>
    </row>
    <row r="2230" spans="3:4">
      <c r="C2230" s="27"/>
      <c r="D2230" s="27"/>
    </row>
    <row r="2231" spans="3:4">
      <c r="C2231" s="27"/>
      <c r="D2231" s="27"/>
    </row>
    <row r="2232" spans="3:4">
      <c r="C2232" s="27"/>
      <c r="D2232" s="27"/>
    </row>
    <row r="2233" spans="3:4">
      <c r="C2233" s="27"/>
      <c r="D2233" s="27"/>
    </row>
    <row r="2234" spans="3:4">
      <c r="C2234" s="27"/>
      <c r="D2234" s="27"/>
    </row>
    <row r="2235" spans="3:4">
      <c r="C2235" s="27"/>
      <c r="D2235" s="27"/>
    </row>
    <row r="2236" spans="3:4">
      <c r="C2236" s="27"/>
      <c r="D2236" s="27"/>
    </row>
    <row r="2237" spans="3:4">
      <c r="C2237" s="27"/>
      <c r="D2237" s="27"/>
    </row>
    <row r="2238" spans="3:4">
      <c r="C2238" s="27"/>
      <c r="D2238" s="27"/>
    </row>
    <row r="2239" spans="3:4">
      <c r="C2239" s="27"/>
      <c r="D2239" s="27"/>
    </row>
    <row r="2240" spans="3:4">
      <c r="C2240" s="27"/>
      <c r="D2240" s="27"/>
    </row>
    <row r="2241" spans="3:4">
      <c r="C2241" s="27"/>
      <c r="D2241" s="27"/>
    </row>
    <row r="2242" spans="3:4">
      <c r="C2242" s="27"/>
      <c r="D2242" s="27"/>
    </row>
    <row r="2243" spans="3:4">
      <c r="C2243" s="27"/>
      <c r="D2243" s="27"/>
    </row>
    <row r="2244" spans="3:4">
      <c r="C2244" s="27"/>
      <c r="D2244" s="27"/>
    </row>
    <row r="2245" spans="3:4">
      <c r="C2245" s="27"/>
      <c r="D2245" s="27"/>
    </row>
    <row r="2246" spans="3:4">
      <c r="C2246" s="27"/>
      <c r="D2246" s="27"/>
    </row>
    <row r="2247" spans="3:4">
      <c r="C2247" s="27"/>
      <c r="D2247" s="27"/>
    </row>
    <row r="2248" spans="3:4">
      <c r="C2248" s="27"/>
      <c r="D2248" s="27"/>
    </row>
    <row r="2249" spans="3:4">
      <c r="C2249" s="27"/>
      <c r="D2249" s="27"/>
    </row>
    <row r="2250" spans="3:4">
      <c r="C2250" s="27"/>
      <c r="D2250" s="27"/>
    </row>
    <row r="2251" spans="3:4">
      <c r="C2251" s="27"/>
      <c r="D2251" s="27"/>
    </row>
    <row r="2252" spans="3:4">
      <c r="C2252" s="27"/>
      <c r="D2252" s="27"/>
    </row>
    <row r="2253" spans="3:4">
      <c r="C2253" s="27"/>
      <c r="D2253" s="27"/>
    </row>
    <row r="2254" spans="3:4">
      <c r="C2254" s="27"/>
      <c r="D2254" s="27"/>
    </row>
    <row r="2255" spans="3:4">
      <c r="C2255" s="27"/>
      <c r="D2255" s="27"/>
    </row>
    <row r="2256" spans="3:4">
      <c r="C2256" s="27"/>
      <c r="D2256" s="27"/>
    </row>
    <row r="2257" spans="3:4">
      <c r="C2257" s="27"/>
      <c r="D2257" s="27"/>
    </row>
    <row r="2258" spans="3:4">
      <c r="C2258" s="27"/>
      <c r="D2258" s="27"/>
    </row>
    <row r="2259" spans="3:4">
      <c r="C2259" s="27"/>
      <c r="D2259" s="27"/>
    </row>
    <row r="2260" spans="3:4">
      <c r="C2260" s="27"/>
      <c r="D2260" s="27"/>
    </row>
    <row r="2261" spans="3:4">
      <c r="C2261" s="27"/>
      <c r="D2261" s="27"/>
    </row>
    <row r="2262" spans="3:4">
      <c r="C2262" s="27"/>
      <c r="D2262" s="27"/>
    </row>
    <row r="2263" spans="3:4">
      <c r="C2263" s="27"/>
      <c r="D2263" s="27"/>
    </row>
    <row r="2264" spans="3:4">
      <c r="C2264" s="27"/>
      <c r="D2264" s="27"/>
    </row>
    <row r="2265" spans="3:4">
      <c r="C2265" s="27"/>
      <c r="D2265" s="27"/>
    </row>
    <row r="2266" spans="3:4">
      <c r="C2266" s="27"/>
      <c r="D2266" s="27"/>
    </row>
    <row r="2267" spans="3:4">
      <c r="C2267" s="27"/>
      <c r="D2267" s="27"/>
    </row>
    <row r="2268" spans="3:4">
      <c r="C2268" s="27"/>
      <c r="D2268" s="27"/>
    </row>
    <row r="2269" spans="3:4">
      <c r="C2269" s="27"/>
      <c r="D2269" s="27"/>
    </row>
    <row r="2270" spans="3:4">
      <c r="C2270" s="27"/>
      <c r="D2270" s="27"/>
    </row>
    <row r="2271" spans="3:4">
      <c r="C2271" s="27"/>
      <c r="D2271" s="27"/>
    </row>
    <row r="2272" spans="3:4">
      <c r="C2272" s="27"/>
      <c r="D2272" s="27"/>
    </row>
    <row r="2273" spans="3:4">
      <c r="C2273" s="27"/>
      <c r="D2273" s="27"/>
    </row>
    <row r="2274" spans="3:4">
      <c r="C2274" s="27"/>
      <c r="D2274" s="27"/>
    </row>
    <row r="2275" spans="3:4">
      <c r="C2275" s="27"/>
      <c r="D2275" s="27"/>
    </row>
    <row r="2276" spans="3:4">
      <c r="C2276" s="27"/>
      <c r="D2276" s="27"/>
    </row>
    <row r="2277" spans="3:4">
      <c r="C2277" s="27"/>
      <c r="D2277" s="27"/>
    </row>
    <row r="2278" spans="3:4">
      <c r="C2278" s="27"/>
      <c r="D2278" s="27"/>
    </row>
    <row r="2279" spans="3:4">
      <c r="C2279" s="27"/>
      <c r="D2279" s="27"/>
    </row>
    <row r="2280" spans="3:4">
      <c r="C2280" s="27"/>
      <c r="D2280" s="27"/>
    </row>
    <row r="2281" spans="3:4">
      <c r="C2281" s="27"/>
      <c r="D2281" s="27"/>
    </row>
    <row r="2282" spans="3:4">
      <c r="C2282" s="27"/>
      <c r="D2282" s="27"/>
    </row>
    <row r="2283" spans="3:4">
      <c r="C2283" s="27"/>
      <c r="D2283" s="27"/>
    </row>
    <row r="2284" spans="3:4">
      <c r="C2284" s="27"/>
      <c r="D2284" s="27"/>
    </row>
    <row r="2285" spans="3:4">
      <c r="C2285" s="27"/>
      <c r="D2285" s="27"/>
    </row>
    <row r="2286" spans="3:4">
      <c r="C2286" s="27"/>
      <c r="D2286" s="27"/>
    </row>
    <row r="2287" spans="3:4">
      <c r="C2287" s="27"/>
      <c r="D2287" s="27"/>
    </row>
    <row r="2288" spans="3:4">
      <c r="C2288" s="27"/>
      <c r="D2288" s="27"/>
    </row>
    <row r="2289" spans="3:4">
      <c r="C2289" s="27"/>
      <c r="D2289" s="27"/>
    </row>
    <row r="2290" spans="3:4">
      <c r="C2290" s="27"/>
      <c r="D2290" s="27"/>
    </row>
    <row r="2291" spans="3:4">
      <c r="C2291" s="27"/>
      <c r="D2291" s="27"/>
    </row>
    <row r="2292" spans="3:4">
      <c r="C2292" s="27"/>
      <c r="D2292" s="27"/>
    </row>
    <row r="2293" spans="3:4">
      <c r="C2293" s="27"/>
      <c r="D2293" s="27"/>
    </row>
    <row r="2294" spans="3:4">
      <c r="C2294" s="27"/>
      <c r="D2294" s="27"/>
    </row>
    <row r="2295" spans="3:4">
      <c r="C2295" s="27"/>
      <c r="D2295" s="27"/>
    </row>
    <row r="2296" spans="3:4">
      <c r="C2296" s="27"/>
      <c r="D2296" s="27"/>
    </row>
    <row r="2297" spans="3:4">
      <c r="C2297" s="27"/>
      <c r="D2297" s="27"/>
    </row>
    <row r="2298" spans="3:4">
      <c r="C2298" s="27"/>
      <c r="D2298" s="27"/>
    </row>
    <row r="2299" spans="3:4">
      <c r="C2299" s="27"/>
      <c r="D2299" s="27"/>
    </row>
    <row r="2300" spans="3:4">
      <c r="C2300" s="27"/>
      <c r="D2300" s="27"/>
    </row>
    <row r="2301" spans="3:4">
      <c r="C2301" s="27"/>
      <c r="D2301" s="27"/>
    </row>
    <row r="2302" spans="3:4">
      <c r="C2302" s="27"/>
      <c r="D2302" s="27"/>
    </row>
    <row r="2303" spans="3:4">
      <c r="C2303" s="27"/>
      <c r="D2303" s="27"/>
    </row>
    <row r="2304" spans="3:4">
      <c r="C2304" s="27"/>
      <c r="D2304" s="27"/>
    </row>
    <row r="2305" spans="3:4">
      <c r="C2305" s="27"/>
      <c r="D2305" s="27"/>
    </row>
    <row r="2306" spans="3:4">
      <c r="C2306" s="27"/>
      <c r="D2306" s="27"/>
    </row>
    <row r="2307" spans="3:4">
      <c r="C2307" s="27"/>
      <c r="D2307" s="27"/>
    </row>
    <row r="2308" spans="3:4">
      <c r="C2308" s="27"/>
      <c r="D2308" s="27"/>
    </row>
    <row r="2309" spans="3:4">
      <c r="C2309" s="27"/>
      <c r="D2309" s="27"/>
    </row>
    <row r="2310" spans="3:4">
      <c r="C2310" s="27"/>
      <c r="D2310" s="27"/>
    </row>
    <row r="2311" spans="3:4">
      <c r="C2311" s="27"/>
      <c r="D2311" s="27"/>
    </row>
    <row r="2312" spans="3:4">
      <c r="C2312" s="27"/>
      <c r="D2312" s="27"/>
    </row>
    <row r="2313" spans="3:4">
      <c r="C2313" s="27"/>
      <c r="D2313" s="27"/>
    </row>
    <row r="2314" spans="3:4">
      <c r="C2314" s="27"/>
      <c r="D2314" s="27"/>
    </row>
    <row r="2315" spans="3:4">
      <c r="C2315" s="27"/>
      <c r="D2315" s="27"/>
    </row>
    <row r="2316" spans="3:4">
      <c r="C2316" s="27"/>
      <c r="D2316" s="27"/>
    </row>
    <row r="2317" spans="3:4">
      <c r="C2317" s="27"/>
      <c r="D2317" s="27"/>
    </row>
    <row r="2318" spans="3:4">
      <c r="C2318" s="27"/>
      <c r="D2318" s="27"/>
    </row>
    <row r="2319" spans="3:4">
      <c r="C2319" s="27"/>
      <c r="D2319" s="27"/>
    </row>
    <row r="2320" spans="3:4">
      <c r="C2320" s="27"/>
      <c r="D2320" s="27"/>
    </row>
    <row r="2321" spans="3:4">
      <c r="C2321" s="27"/>
      <c r="D2321" s="27"/>
    </row>
    <row r="2322" spans="3:4">
      <c r="C2322" s="27"/>
      <c r="D2322" s="27"/>
    </row>
    <row r="2323" spans="3:4">
      <c r="C2323" s="27"/>
      <c r="D2323" s="27"/>
    </row>
    <row r="2324" spans="3:4">
      <c r="C2324" s="27"/>
      <c r="D2324" s="27"/>
    </row>
    <row r="2325" spans="3:4">
      <c r="C2325" s="27"/>
      <c r="D2325" s="27"/>
    </row>
    <row r="2326" spans="3:4">
      <c r="C2326" s="27"/>
      <c r="D2326" s="27"/>
    </row>
    <row r="2327" spans="3:4">
      <c r="C2327" s="27"/>
      <c r="D2327" s="27"/>
    </row>
    <row r="2328" spans="3:4">
      <c r="C2328" s="27"/>
      <c r="D2328" s="27"/>
    </row>
    <row r="2329" spans="3:4">
      <c r="C2329" s="27"/>
      <c r="D2329" s="27"/>
    </row>
    <row r="2330" spans="3:4">
      <c r="C2330" s="27"/>
      <c r="D2330" s="27"/>
    </row>
    <row r="2331" spans="3:4">
      <c r="C2331" s="27"/>
      <c r="D2331" s="27"/>
    </row>
    <row r="2332" spans="3:4">
      <c r="C2332" s="27"/>
      <c r="D2332" s="27"/>
    </row>
    <row r="2333" spans="3:4">
      <c r="C2333" s="27"/>
      <c r="D2333" s="27"/>
    </row>
    <row r="2334" spans="3:4">
      <c r="C2334" s="27"/>
      <c r="D2334" s="27"/>
    </row>
    <row r="2335" spans="3:4">
      <c r="C2335" s="27"/>
      <c r="D2335" s="27"/>
    </row>
    <row r="2336" spans="3:4">
      <c r="C2336" s="27"/>
      <c r="D2336" s="27"/>
    </row>
    <row r="2337" spans="3:4">
      <c r="C2337" s="27"/>
      <c r="D2337" s="27"/>
    </row>
    <row r="2338" spans="3:4">
      <c r="C2338" s="27"/>
      <c r="D2338" s="27"/>
    </row>
    <row r="2339" spans="3:4">
      <c r="C2339" s="27"/>
      <c r="D2339" s="27"/>
    </row>
    <row r="2340" spans="3:4">
      <c r="C2340" s="27"/>
      <c r="D2340" s="27"/>
    </row>
    <row r="2341" spans="3:4">
      <c r="C2341" s="27"/>
      <c r="D2341" s="27"/>
    </row>
    <row r="2342" spans="3:4">
      <c r="C2342" s="27"/>
      <c r="D2342" s="27"/>
    </row>
    <row r="2343" spans="3:4">
      <c r="C2343" s="27"/>
      <c r="D2343" s="27"/>
    </row>
    <row r="2344" spans="3:4">
      <c r="C2344" s="27"/>
      <c r="D2344" s="27"/>
    </row>
    <row r="2345" spans="3:4">
      <c r="C2345" s="27"/>
      <c r="D2345" s="27"/>
    </row>
    <row r="2346" spans="3:4">
      <c r="C2346" s="27"/>
      <c r="D2346" s="27"/>
    </row>
    <row r="2347" spans="3:4">
      <c r="C2347" s="27"/>
      <c r="D2347" s="27"/>
    </row>
    <row r="2348" spans="3:4">
      <c r="C2348" s="27"/>
      <c r="D2348" s="27"/>
    </row>
    <row r="2349" spans="3:4">
      <c r="C2349" s="27"/>
      <c r="D2349" s="27"/>
    </row>
    <row r="2350" spans="3:4">
      <c r="C2350" s="27"/>
      <c r="D2350" s="27"/>
    </row>
    <row r="2351" spans="3:4">
      <c r="C2351" s="27"/>
      <c r="D2351" s="27"/>
    </row>
    <row r="2352" spans="3:4">
      <c r="C2352" s="27"/>
      <c r="D2352" s="27"/>
    </row>
    <row r="2353" spans="3:4">
      <c r="C2353" s="27"/>
      <c r="D2353" s="27"/>
    </row>
    <row r="2354" spans="3:4">
      <c r="C2354" s="27"/>
      <c r="D2354" s="27"/>
    </row>
    <row r="2355" spans="3:4">
      <c r="C2355" s="27"/>
      <c r="D2355" s="27"/>
    </row>
    <row r="2356" spans="3:4">
      <c r="C2356" s="27"/>
      <c r="D2356" s="27"/>
    </row>
    <row r="2357" spans="3:4">
      <c r="C2357" s="27"/>
      <c r="D2357" s="27"/>
    </row>
    <row r="2358" spans="3:4">
      <c r="C2358" s="27"/>
      <c r="D2358" s="27"/>
    </row>
    <row r="2359" spans="3:4">
      <c r="C2359" s="27"/>
      <c r="D2359" s="27"/>
    </row>
    <row r="2360" spans="3:4">
      <c r="C2360" s="27"/>
      <c r="D2360" s="27"/>
    </row>
    <row r="2361" spans="3:4">
      <c r="C2361" s="27"/>
      <c r="D2361" s="27"/>
    </row>
    <row r="2362" spans="3:4">
      <c r="C2362" s="27"/>
      <c r="D2362" s="27"/>
    </row>
    <row r="2363" spans="3:4">
      <c r="C2363" s="27"/>
      <c r="D2363" s="27"/>
    </row>
    <row r="2364" spans="3:4">
      <c r="C2364" s="27"/>
      <c r="D2364" s="27"/>
    </row>
    <row r="2365" spans="3:4">
      <c r="C2365" s="27"/>
      <c r="D2365" s="27"/>
    </row>
    <row r="2366" spans="3:4">
      <c r="C2366" s="27"/>
      <c r="D2366" s="27"/>
    </row>
    <row r="2367" spans="3:4">
      <c r="C2367" s="27"/>
      <c r="D2367" s="27"/>
    </row>
    <row r="2368" spans="3:4">
      <c r="C2368" s="27"/>
      <c r="D2368" s="27"/>
    </row>
    <row r="2369" spans="3:4">
      <c r="C2369" s="27"/>
      <c r="D2369" s="27"/>
    </row>
    <row r="2370" spans="3:4">
      <c r="C2370" s="27"/>
      <c r="D2370" s="27"/>
    </row>
    <row r="2371" spans="3:4">
      <c r="C2371" s="27"/>
      <c r="D2371" s="27"/>
    </row>
    <row r="2372" spans="3:4">
      <c r="C2372" s="27"/>
      <c r="D2372" s="27"/>
    </row>
    <row r="2373" spans="3:4">
      <c r="C2373" s="27"/>
      <c r="D2373" s="27"/>
    </row>
    <row r="2374" spans="3:4">
      <c r="C2374" s="27"/>
      <c r="D2374" s="27"/>
    </row>
    <row r="2375" spans="3:4">
      <c r="C2375" s="27"/>
      <c r="D2375" s="27"/>
    </row>
    <row r="2376" spans="3:4">
      <c r="C2376" s="27"/>
      <c r="D2376" s="27"/>
    </row>
    <row r="2377" spans="3:4">
      <c r="C2377" s="27"/>
      <c r="D2377" s="27"/>
    </row>
    <row r="2378" spans="3:4">
      <c r="C2378" s="27"/>
      <c r="D2378" s="27"/>
    </row>
    <row r="2379" spans="3:4">
      <c r="C2379" s="27"/>
      <c r="D2379" s="27"/>
    </row>
    <row r="2380" spans="3:4">
      <c r="C2380" s="27"/>
      <c r="D2380" s="27"/>
    </row>
    <row r="2381" spans="3:4">
      <c r="C2381" s="27"/>
      <c r="D2381" s="27"/>
    </row>
    <row r="2382" spans="3:4">
      <c r="C2382" s="27"/>
      <c r="D2382" s="27"/>
    </row>
    <row r="2383" spans="3:4">
      <c r="C2383" s="27"/>
      <c r="D2383" s="27"/>
    </row>
    <row r="2384" spans="3:4">
      <c r="C2384" s="27"/>
      <c r="D2384" s="27"/>
    </row>
    <row r="2385" spans="3:4">
      <c r="C2385" s="27"/>
      <c r="D2385" s="27"/>
    </row>
    <row r="2386" spans="3:4">
      <c r="C2386" s="27"/>
      <c r="D2386" s="27"/>
    </row>
    <row r="2387" spans="3:4">
      <c r="C2387" s="27"/>
      <c r="D2387" s="27"/>
    </row>
    <row r="2388" spans="3:4">
      <c r="C2388" s="27"/>
      <c r="D2388" s="27"/>
    </row>
    <row r="2389" spans="3:4">
      <c r="C2389" s="27"/>
      <c r="D2389" s="27"/>
    </row>
    <row r="2390" spans="3:4">
      <c r="C2390" s="27"/>
      <c r="D2390" s="27"/>
    </row>
    <row r="2391" spans="3:4">
      <c r="C2391" s="27"/>
      <c r="D2391" s="27"/>
    </row>
    <row r="2392" spans="3:4">
      <c r="C2392" s="27"/>
      <c r="D2392" s="27"/>
    </row>
    <row r="2393" spans="3:4">
      <c r="C2393" s="27"/>
      <c r="D2393" s="27"/>
    </row>
    <row r="2394" spans="3:4">
      <c r="C2394" s="27"/>
      <c r="D2394" s="27"/>
    </row>
    <row r="2395" spans="3:4">
      <c r="C2395" s="27"/>
      <c r="D2395" s="27"/>
    </row>
    <row r="2396" spans="3:4">
      <c r="C2396" s="27"/>
      <c r="D2396" s="27"/>
    </row>
    <row r="2397" spans="3:4">
      <c r="C2397" s="27"/>
      <c r="D2397" s="27"/>
    </row>
    <row r="2398" spans="3:4">
      <c r="C2398" s="27"/>
      <c r="D2398" s="27"/>
    </row>
    <row r="2399" spans="3:4">
      <c r="C2399" s="27"/>
      <c r="D2399" s="27"/>
    </row>
    <row r="2400" spans="3:4">
      <c r="C2400" s="27"/>
      <c r="D2400" s="27"/>
    </row>
    <row r="2401" spans="3:4">
      <c r="C2401" s="27"/>
      <c r="D2401" s="27"/>
    </row>
    <row r="2402" spans="3:4">
      <c r="C2402" s="27"/>
      <c r="D2402" s="27"/>
    </row>
    <row r="2403" spans="3:4">
      <c r="C2403" s="27"/>
      <c r="D2403" s="27"/>
    </row>
    <row r="2404" spans="3:4">
      <c r="C2404" s="27"/>
      <c r="D2404" s="27"/>
    </row>
    <row r="2405" spans="3:4">
      <c r="C2405" s="27"/>
      <c r="D2405" s="27"/>
    </row>
    <row r="2406" spans="3:4">
      <c r="C2406" s="27"/>
      <c r="D2406" s="27"/>
    </row>
    <row r="2407" spans="3:4">
      <c r="C2407" s="27"/>
      <c r="D2407" s="27"/>
    </row>
    <row r="2408" spans="3:4">
      <c r="C2408" s="27"/>
      <c r="D2408" s="27"/>
    </row>
    <row r="2409" spans="3:4">
      <c r="C2409" s="27"/>
      <c r="D2409" s="27"/>
    </row>
    <row r="2410" spans="3:4">
      <c r="C2410" s="27"/>
      <c r="D2410" s="27"/>
    </row>
    <row r="2411" spans="3:4">
      <c r="C2411" s="27"/>
      <c r="D2411" s="27"/>
    </row>
    <row r="2412" spans="3:4">
      <c r="C2412" s="27"/>
      <c r="D2412" s="27"/>
    </row>
    <row r="2413" spans="3:4">
      <c r="C2413" s="27"/>
      <c r="D2413" s="27"/>
    </row>
    <row r="2414" spans="3:4">
      <c r="C2414" s="27"/>
      <c r="D2414" s="27"/>
    </row>
    <row r="2415" spans="3:4">
      <c r="C2415" s="27"/>
      <c r="D2415" s="27"/>
    </row>
    <row r="2416" spans="3:4">
      <c r="C2416" s="27"/>
      <c r="D2416" s="27"/>
    </row>
    <row r="2417" spans="3:4">
      <c r="C2417" s="27"/>
      <c r="D2417" s="27"/>
    </row>
    <row r="2418" spans="3:4">
      <c r="C2418" s="27"/>
      <c r="D2418" s="27"/>
    </row>
    <row r="2419" spans="3:4">
      <c r="C2419" s="27"/>
      <c r="D2419" s="27"/>
    </row>
    <row r="2420" spans="3:4">
      <c r="C2420" s="27"/>
      <c r="D2420" s="27"/>
    </row>
    <row r="2421" spans="3:4">
      <c r="C2421" s="27"/>
      <c r="D2421" s="27"/>
    </row>
    <row r="2422" spans="3:4">
      <c r="C2422" s="27"/>
      <c r="D2422" s="27"/>
    </row>
    <row r="2423" spans="3:4">
      <c r="C2423" s="27"/>
      <c r="D2423" s="27"/>
    </row>
    <row r="2424" spans="3:4">
      <c r="C2424" s="27"/>
      <c r="D2424" s="27"/>
    </row>
    <row r="2425" spans="3:4">
      <c r="C2425" s="27"/>
      <c r="D2425" s="27"/>
    </row>
    <row r="2426" spans="3:4">
      <c r="C2426" s="27"/>
      <c r="D2426" s="27"/>
    </row>
    <row r="2427" spans="3:4">
      <c r="C2427" s="27"/>
      <c r="D2427" s="27"/>
    </row>
    <row r="2428" spans="3:4">
      <c r="C2428" s="27"/>
      <c r="D2428" s="27"/>
    </row>
    <row r="2429" spans="3:4">
      <c r="C2429" s="27"/>
      <c r="D2429" s="27"/>
    </row>
    <row r="2430" spans="3:4">
      <c r="C2430" s="27"/>
      <c r="D2430" s="27"/>
    </row>
    <row r="2431" spans="3:4">
      <c r="C2431" s="27"/>
      <c r="D2431" s="27"/>
    </row>
    <row r="2432" spans="3:4">
      <c r="C2432" s="27"/>
      <c r="D2432" s="27"/>
    </row>
    <row r="2433" spans="3:4">
      <c r="C2433" s="27"/>
      <c r="D2433" s="27"/>
    </row>
    <row r="2434" spans="3:4">
      <c r="C2434" s="27"/>
      <c r="D2434" s="27"/>
    </row>
    <row r="2435" spans="3:4">
      <c r="C2435" s="27"/>
      <c r="D2435" s="27"/>
    </row>
    <row r="2436" spans="3:4">
      <c r="C2436" s="27"/>
      <c r="D2436" s="27"/>
    </row>
    <row r="2437" spans="3:4">
      <c r="C2437" s="27"/>
      <c r="D2437" s="27"/>
    </row>
    <row r="2438" spans="3:4">
      <c r="C2438" s="27"/>
      <c r="D2438" s="27"/>
    </row>
    <row r="2439" spans="3:4">
      <c r="C2439" s="27"/>
      <c r="D2439" s="27"/>
    </row>
    <row r="2440" spans="3:4">
      <c r="C2440" s="27"/>
      <c r="D2440" s="27"/>
    </row>
    <row r="2441" spans="3:4">
      <c r="C2441" s="27"/>
      <c r="D2441" s="27"/>
    </row>
    <row r="2442" spans="3:4">
      <c r="C2442" s="27"/>
      <c r="D2442" s="27"/>
    </row>
    <row r="2443" spans="3:4">
      <c r="C2443" s="27"/>
      <c r="D2443" s="27"/>
    </row>
    <row r="2444" spans="3:4">
      <c r="C2444" s="27"/>
      <c r="D2444" s="27"/>
    </row>
    <row r="2445" spans="3:4">
      <c r="C2445" s="27"/>
      <c r="D2445" s="27"/>
    </row>
    <row r="2446" spans="3:4">
      <c r="C2446" s="27"/>
      <c r="D2446" s="27"/>
    </row>
    <row r="2447" spans="3:4">
      <c r="C2447" s="27"/>
      <c r="D2447" s="27"/>
    </row>
    <row r="2448" spans="3:4">
      <c r="C2448" s="27"/>
      <c r="D2448" s="27"/>
    </row>
    <row r="2449" spans="3:4">
      <c r="C2449" s="27"/>
      <c r="D2449" s="27"/>
    </row>
    <row r="2450" spans="3:4">
      <c r="C2450" s="27"/>
      <c r="D2450" s="27"/>
    </row>
    <row r="2451" spans="3:4">
      <c r="C2451" s="27"/>
      <c r="D2451" s="27"/>
    </row>
    <row r="2452" spans="3:4">
      <c r="C2452" s="27"/>
      <c r="D2452" s="27"/>
    </row>
    <row r="2453" spans="3:4">
      <c r="C2453" s="27"/>
      <c r="D2453" s="27"/>
    </row>
    <row r="2454" spans="3:4">
      <c r="C2454" s="27"/>
      <c r="D2454" s="27"/>
    </row>
    <row r="2455" spans="3:4">
      <c r="C2455" s="27"/>
      <c r="D2455" s="27"/>
    </row>
    <row r="2456" spans="3:4">
      <c r="C2456" s="27"/>
      <c r="D2456" s="27"/>
    </row>
    <row r="2457" spans="3:4">
      <c r="C2457" s="27"/>
      <c r="D2457" s="27"/>
    </row>
    <row r="2458" spans="3:4">
      <c r="C2458" s="27"/>
      <c r="D2458" s="27"/>
    </row>
    <row r="2459" spans="3:4">
      <c r="C2459" s="27"/>
      <c r="D2459" s="27"/>
    </row>
    <row r="2460" spans="3:4">
      <c r="C2460" s="27"/>
      <c r="D2460" s="27"/>
    </row>
    <row r="2461" spans="3:4">
      <c r="C2461" s="27"/>
      <c r="D2461" s="27"/>
    </row>
    <row r="2462" spans="3:4">
      <c r="C2462" s="27"/>
      <c r="D2462" s="27"/>
    </row>
    <row r="2463" spans="3:4">
      <c r="C2463" s="27"/>
      <c r="D2463" s="27"/>
    </row>
    <row r="2464" spans="3:4">
      <c r="C2464" s="27"/>
      <c r="D2464" s="27"/>
    </row>
    <row r="2465" spans="3:4">
      <c r="C2465" s="27"/>
      <c r="D2465" s="27"/>
    </row>
    <row r="2466" spans="3:4">
      <c r="C2466" s="27"/>
      <c r="D2466" s="27"/>
    </row>
    <row r="2467" spans="3:4">
      <c r="C2467" s="27"/>
      <c r="D2467" s="27"/>
    </row>
    <row r="2468" spans="3:4">
      <c r="C2468" s="27"/>
      <c r="D2468" s="27"/>
    </row>
    <row r="2469" spans="3:4">
      <c r="C2469" s="27"/>
      <c r="D2469" s="27"/>
    </row>
    <row r="2470" spans="3:4">
      <c r="C2470" s="27"/>
      <c r="D2470" s="27"/>
    </row>
    <row r="2471" spans="3:4">
      <c r="C2471" s="27"/>
      <c r="D2471" s="27"/>
    </row>
    <row r="2472" spans="3:4">
      <c r="C2472" s="27"/>
      <c r="D2472" s="27"/>
    </row>
    <row r="2473" spans="3:4">
      <c r="C2473" s="27"/>
      <c r="D2473" s="27"/>
    </row>
    <row r="2474" spans="3:4">
      <c r="C2474" s="27"/>
      <c r="D2474" s="27"/>
    </row>
    <row r="2475" spans="3:4">
      <c r="C2475" s="27"/>
      <c r="D2475" s="27"/>
    </row>
    <row r="2476" spans="3:4">
      <c r="C2476" s="27"/>
      <c r="D2476" s="27"/>
    </row>
    <row r="2477" spans="3:4">
      <c r="C2477" s="27"/>
      <c r="D2477" s="27"/>
    </row>
    <row r="2478" spans="3:4">
      <c r="C2478" s="27"/>
      <c r="D2478" s="27"/>
    </row>
    <row r="2479" spans="3:4">
      <c r="C2479" s="27"/>
      <c r="D2479" s="27"/>
    </row>
    <row r="2480" spans="3:4">
      <c r="C2480" s="27"/>
      <c r="D2480" s="27"/>
    </row>
    <row r="2481" spans="3:4">
      <c r="C2481" s="27"/>
      <c r="D2481" s="27"/>
    </row>
    <row r="2482" spans="3:4">
      <c r="C2482" s="27"/>
      <c r="D2482" s="27"/>
    </row>
    <row r="2483" spans="3:4">
      <c r="C2483" s="27"/>
      <c r="D2483" s="27"/>
    </row>
    <row r="2484" spans="3:4">
      <c r="C2484" s="27"/>
      <c r="D2484" s="27"/>
    </row>
    <row r="2485" spans="3:4">
      <c r="C2485" s="27"/>
      <c r="D2485" s="27"/>
    </row>
    <row r="2486" spans="3:4">
      <c r="C2486" s="27"/>
      <c r="D2486" s="27"/>
    </row>
    <row r="2487" spans="3:4">
      <c r="C2487" s="27"/>
      <c r="D2487" s="27"/>
    </row>
    <row r="2488" spans="3:4">
      <c r="C2488" s="27"/>
      <c r="D2488" s="27"/>
    </row>
    <row r="2489" spans="3:4">
      <c r="C2489" s="27"/>
      <c r="D2489" s="27"/>
    </row>
    <row r="2490" spans="3:4">
      <c r="C2490" s="27"/>
      <c r="D2490" s="27"/>
    </row>
    <row r="2491" spans="3:4">
      <c r="C2491" s="27"/>
      <c r="D2491" s="27"/>
    </row>
    <row r="2492" spans="3:4">
      <c r="C2492" s="27"/>
      <c r="D2492" s="27"/>
    </row>
    <row r="2493" spans="3:4">
      <c r="C2493" s="27"/>
      <c r="D2493" s="27"/>
    </row>
    <row r="2494" spans="3:4">
      <c r="C2494" s="27"/>
      <c r="D2494" s="27"/>
    </row>
    <row r="2495" spans="3:4">
      <c r="C2495" s="27"/>
      <c r="D2495" s="27"/>
    </row>
    <row r="2496" spans="3:4">
      <c r="C2496" s="27"/>
      <c r="D2496" s="27"/>
    </row>
    <row r="2497" spans="3:4">
      <c r="C2497" s="27"/>
      <c r="D2497" s="27"/>
    </row>
    <row r="2498" spans="3:4">
      <c r="C2498" s="27"/>
      <c r="D2498" s="27"/>
    </row>
    <row r="2499" spans="3:4">
      <c r="C2499" s="27"/>
      <c r="D2499" s="27"/>
    </row>
    <row r="2500" spans="3:4">
      <c r="C2500" s="27"/>
      <c r="D2500" s="27"/>
    </row>
    <row r="2501" spans="3:4">
      <c r="C2501" s="27"/>
      <c r="D2501" s="27"/>
    </row>
    <row r="2502" spans="3:4">
      <c r="C2502" s="27"/>
      <c r="D2502" s="27"/>
    </row>
    <row r="2503" spans="3:4">
      <c r="C2503" s="27"/>
      <c r="D2503" s="27"/>
    </row>
    <row r="2504" spans="3:4">
      <c r="C2504" s="27"/>
      <c r="D2504" s="27"/>
    </row>
    <row r="2505" spans="3:4">
      <c r="C2505" s="27"/>
      <c r="D2505" s="27"/>
    </row>
    <row r="2506" spans="3:4">
      <c r="C2506" s="27"/>
      <c r="D2506" s="27"/>
    </row>
    <row r="2507" spans="3:4">
      <c r="C2507" s="27"/>
      <c r="D2507" s="27"/>
    </row>
    <row r="2508" spans="3:4">
      <c r="C2508" s="27"/>
      <c r="D2508" s="27"/>
    </row>
    <row r="2509" spans="3:4">
      <c r="C2509" s="27"/>
      <c r="D2509" s="27"/>
    </row>
    <row r="2510" spans="3:4">
      <c r="C2510" s="27"/>
      <c r="D2510" s="27"/>
    </row>
    <row r="2511" spans="3:4">
      <c r="C2511" s="27"/>
      <c r="D2511" s="27"/>
    </row>
    <row r="2512" spans="3:4">
      <c r="C2512" s="27"/>
      <c r="D2512" s="27"/>
    </row>
    <row r="2513" spans="3:4">
      <c r="C2513" s="27"/>
      <c r="D2513" s="27"/>
    </row>
    <row r="2514" spans="3:4">
      <c r="C2514" s="27"/>
      <c r="D2514" s="27"/>
    </row>
    <row r="2515" spans="3:4">
      <c r="C2515" s="27"/>
      <c r="D2515" s="27"/>
    </row>
    <row r="2516" spans="3:4">
      <c r="C2516" s="27"/>
      <c r="D2516" s="27"/>
    </row>
    <row r="2517" spans="3:4">
      <c r="C2517" s="27"/>
      <c r="D2517" s="27"/>
    </row>
    <row r="2518" spans="3:4">
      <c r="C2518" s="27"/>
      <c r="D2518" s="27"/>
    </row>
    <row r="2519" spans="3:4">
      <c r="C2519" s="27"/>
      <c r="D2519" s="27"/>
    </row>
    <row r="2520" spans="3:4">
      <c r="C2520" s="27"/>
      <c r="D2520" s="27"/>
    </row>
    <row r="2521" spans="3:4">
      <c r="C2521" s="27"/>
      <c r="D2521" s="27"/>
    </row>
    <row r="2522" spans="3:4">
      <c r="C2522" s="27"/>
      <c r="D2522" s="27"/>
    </row>
    <row r="2523" spans="3:4">
      <c r="C2523" s="27"/>
      <c r="D2523" s="27"/>
    </row>
    <row r="2524" spans="3:4">
      <c r="C2524" s="27"/>
      <c r="D2524" s="27"/>
    </row>
    <row r="2525" spans="3:4">
      <c r="C2525" s="27"/>
      <c r="D2525" s="27"/>
    </row>
    <row r="2526" spans="3:4">
      <c r="C2526" s="27"/>
      <c r="D2526" s="27"/>
    </row>
    <row r="2527" spans="3:4">
      <c r="C2527" s="27"/>
      <c r="D2527" s="27"/>
    </row>
    <row r="2528" spans="3:4">
      <c r="C2528" s="27"/>
      <c r="D2528" s="27"/>
    </row>
    <row r="2529" spans="3:4">
      <c r="C2529" s="27"/>
      <c r="D2529" s="27"/>
    </row>
    <row r="2530" spans="3:4">
      <c r="C2530" s="27"/>
      <c r="D2530" s="27"/>
    </row>
    <row r="2531" spans="3:4">
      <c r="C2531" s="27"/>
      <c r="D2531" s="27"/>
    </row>
    <row r="2532" spans="3:4">
      <c r="C2532" s="27"/>
      <c r="D2532" s="27"/>
    </row>
    <row r="2533" spans="3:4">
      <c r="C2533" s="27"/>
      <c r="D2533" s="27"/>
    </row>
    <row r="2534" spans="3:4">
      <c r="C2534" s="27"/>
      <c r="D2534" s="27"/>
    </row>
    <row r="2535" spans="3:4">
      <c r="C2535" s="27"/>
      <c r="D2535" s="27"/>
    </row>
    <row r="2536" spans="3:4">
      <c r="C2536" s="27"/>
      <c r="D2536" s="27"/>
    </row>
    <row r="2537" spans="3:4">
      <c r="C2537" s="27"/>
      <c r="D2537" s="27"/>
    </row>
    <row r="2538" spans="3:4">
      <c r="C2538" s="27"/>
      <c r="D2538" s="27"/>
    </row>
    <row r="2539" spans="3:4">
      <c r="C2539" s="27"/>
      <c r="D2539" s="27"/>
    </row>
    <row r="2540" spans="3:4">
      <c r="C2540" s="27"/>
      <c r="D2540" s="27"/>
    </row>
    <row r="2541" spans="3:4">
      <c r="C2541" s="27"/>
      <c r="D2541" s="27"/>
    </row>
    <row r="2542" spans="3:4">
      <c r="C2542" s="27"/>
      <c r="D2542" s="27"/>
    </row>
    <row r="2543" spans="3:4">
      <c r="C2543" s="27"/>
      <c r="D2543" s="27"/>
    </row>
    <row r="2544" spans="3:4">
      <c r="C2544" s="27"/>
      <c r="D2544" s="27"/>
    </row>
    <row r="2545" spans="3:4">
      <c r="C2545" s="27"/>
      <c r="D2545" s="27"/>
    </row>
    <row r="2546" spans="3:4">
      <c r="C2546" s="27"/>
      <c r="D2546" s="27"/>
    </row>
    <row r="2547" spans="3:4">
      <c r="C2547" s="27"/>
      <c r="D2547" s="27"/>
    </row>
    <row r="2548" spans="3:4">
      <c r="C2548" s="27"/>
      <c r="D2548" s="27"/>
    </row>
    <row r="2549" spans="3:4">
      <c r="C2549" s="27"/>
      <c r="D2549" s="27"/>
    </row>
    <row r="2550" spans="3:4">
      <c r="C2550" s="27"/>
      <c r="D2550" s="27"/>
    </row>
    <row r="2551" spans="3:4">
      <c r="C2551" s="27"/>
      <c r="D2551" s="27"/>
    </row>
    <row r="2552" spans="3:4">
      <c r="C2552" s="27"/>
      <c r="D2552" s="27"/>
    </row>
    <row r="2553" spans="3:4">
      <c r="C2553" s="27"/>
      <c r="D2553" s="27"/>
    </row>
    <row r="2554" spans="3:4">
      <c r="C2554" s="27"/>
      <c r="D2554" s="27"/>
    </row>
    <row r="2555" spans="3:4">
      <c r="C2555" s="27"/>
      <c r="D2555" s="27"/>
    </row>
    <row r="2556" spans="3:4">
      <c r="C2556" s="27"/>
      <c r="D2556" s="27"/>
    </row>
    <row r="2557" spans="3:4">
      <c r="C2557" s="27"/>
      <c r="D2557" s="27"/>
    </row>
    <row r="2558" spans="3:4">
      <c r="C2558" s="27"/>
      <c r="D2558" s="27"/>
    </row>
    <row r="2559" spans="3:4">
      <c r="C2559" s="27"/>
      <c r="D2559" s="27"/>
    </row>
    <row r="2560" spans="3:4">
      <c r="C2560" s="27"/>
      <c r="D2560" s="27"/>
    </row>
    <row r="2561" spans="3:4">
      <c r="C2561" s="27"/>
      <c r="D2561" s="27"/>
    </row>
    <row r="2562" spans="3:4">
      <c r="C2562" s="27"/>
      <c r="D2562" s="27"/>
    </row>
    <row r="2563" spans="3:4">
      <c r="C2563" s="27"/>
      <c r="D2563" s="27"/>
    </row>
    <row r="2564" spans="3:4">
      <c r="C2564" s="27"/>
      <c r="D2564" s="27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T17" sqref="T1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33</v>
      </c>
    </row>
    <row r="2" spans="1:4">
      <c r="A2" t="s">
        <v>26</v>
      </c>
      <c r="B2" s="11" t="s">
        <v>34</v>
      </c>
    </row>
    <row r="3" spans="1:4" ht="13.5" thickBot="1"/>
    <row r="4" spans="1:4" ht="13.5" thickBot="1">
      <c r="A4" s="8" t="s">
        <v>0</v>
      </c>
      <c r="C4" s="12">
        <v>25283.446</v>
      </c>
      <c r="D4" s="13">
        <v>0.33679999999999999</v>
      </c>
    </row>
    <row r="6" spans="1:4">
      <c r="A6" s="8" t="s">
        <v>1</v>
      </c>
    </row>
    <row r="7" spans="1:4">
      <c r="A7" t="s">
        <v>2</v>
      </c>
      <c r="C7">
        <f>+C4</f>
        <v>25283.446</v>
      </c>
    </row>
    <row r="8" spans="1:4">
      <c r="A8" t="s">
        <v>3</v>
      </c>
      <c r="C8">
        <f>+D4</f>
        <v>0.33679999999999999</v>
      </c>
    </row>
    <row r="10" spans="1:4" ht="13.5" thickBot="1">
      <c r="C10" s="7" t="s">
        <v>21</v>
      </c>
      <c r="D10" s="7" t="s">
        <v>22</v>
      </c>
    </row>
    <row r="11" spans="1:4">
      <c r="A11" t="s">
        <v>15</v>
      </c>
      <c r="C11">
        <f>INTERCEPT(G21:G983,$F21:$F983)</f>
        <v>-2.6944590852063768</v>
      </c>
      <c r="D11" s="6"/>
    </row>
    <row r="12" spans="1:4">
      <c r="A12" t="s">
        <v>16</v>
      </c>
      <c r="C12">
        <f>SLOPE(G21:G983,$F21:$F983)</f>
        <v>3.3146923707602734E-5</v>
      </c>
      <c r="D12" s="6"/>
    </row>
    <row r="13" spans="1:4">
      <c r="A13" t="s">
        <v>20</v>
      </c>
      <c r="C13" s="6"/>
      <c r="D13" s="6"/>
    </row>
    <row r="14" spans="1:4">
      <c r="A14" t="s">
        <v>25</v>
      </c>
    </row>
    <row r="15" spans="1:4">
      <c r="A15" s="3" t="s">
        <v>17</v>
      </c>
      <c r="C15" s="16">
        <v>44444.44</v>
      </c>
    </row>
    <row r="16" spans="1:4">
      <c r="A16" s="8" t="s">
        <v>4</v>
      </c>
      <c r="C16">
        <f>+C8+C12</f>
        <v>0.33683314692370758</v>
      </c>
    </row>
    <row r="17" spans="1:17" ht="13.5" thickBot="1"/>
    <row r="18" spans="1:17">
      <c r="A18" s="8" t="s">
        <v>5</v>
      </c>
      <c r="C18" s="4">
        <f>+C15</f>
        <v>44444.44</v>
      </c>
      <c r="D18" s="5">
        <f>+C16</f>
        <v>0.33683314692370758</v>
      </c>
    </row>
    <row r="19" spans="1:17" ht="13.5" thickTop="1">
      <c r="C19">
        <f>COUNT(C21:C2722)</f>
        <v>30</v>
      </c>
    </row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18</v>
      </c>
      <c r="J20" s="10" t="s">
        <v>19</v>
      </c>
      <c r="K20" s="10" t="s">
        <v>27</v>
      </c>
      <c r="L20" s="10" t="s">
        <v>28</v>
      </c>
      <c r="M20" s="10" t="s">
        <v>29</v>
      </c>
      <c r="N20" s="10" t="s">
        <v>32</v>
      </c>
      <c r="O20" s="10" t="s">
        <v>24</v>
      </c>
      <c r="P20" s="9" t="s">
        <v>23</v>
      </c>
      <c r="Q20" s="7" t="s">
        <v>14</v>
      </c>
    </row>
    <row r="21" spans="1:17">
      <c r="A21" s="14" t="s">
        <v>12</v>
      </c>
      <c r="B21" s="15" t="s">
        <v>30</v>
      </c>
      <c r="C21" s="16">
        <f>+C4</f>
        <v>25283.446</v>
      </c>
      <c r="D21" s="15" t="s">
        <v>31</v>
      </c>
      <c r="E21">
        <f>+(C21-C$7)/C$8</f>
        <v>0</v>
      </c>
      <c r="F21" s="21">
        <f>ROUND(2*E21,0)/2+8</f>
        <v>8</v>
      </c>
      <c r="G21" s="22">
        <f t="shared" ref="G21:G33" si="0">+C21-(C$7+F21*C$8)</f>
        <v>-2.6944000000003143</v>
      </c>
      <c r="H21">
        <f>G21</f>
        <v>-2.6944000000003143</v>
      </c>
      <c r="O21">
        <f>+C$11+C$12*$F21</f>
        <v>-2.694193909816716</v>
      </c>
      <c r="Q21" s="2">
        <f>+C21-15018.5</f>
        <v>10264.946</v>
      </c>
    </row>
    <row r="22" spans="1:17">
      <c r="A22" s="20" t="s">
        <v>35</v>
      </c>
      <c r="B22" s="17"/>
      <c r="C22" s="18">
        <v>51901.349399999999</v>
      </c>
      <c r="D22" s="19">
        <v>2.2000000000000001E-3</v>
      </c>
      <c r="E22">
        <f t="shared" ref="E22:E33" si="1">+(C22-C$7)/C$8</f>
        <v>79031.779691211399</v>
      </c>
      <c r="F22">
        <f t="shared" ref="F22:F33" si="2">ROUND(2*E22,0)/2</f>
        <v>79032</v>
      </c>
      <c r="G22">
        <f t="shared" si="0"/>
        <v>-7.4199999995471444E-2</v>
      </c>
      <c r="I22">
        <f t="shared" ref="I22:I33" si="3">+G22</f>
        <v>-7.4199999995471444E-2</v>
      </c>
      <c r="O22">
        <f t="shared" ref="O22:O33" si="4">+C$11+C$12*$F22</f>
        <v>-7.4791410747117482E-2</v>
      </c>
      <c r="Q22" s="2">
        <f t="shared" ref="Q22:Q33" si="5">+C22-15018.5</f>
        <v>36882.849399999999</v>
      </c>
    </row>
    <row r="23" spans="1:17">
      <c r="A23" s="20" t="s">
        <v>35</v>
      </c>
      <c r="B23" s="17"/>
      <c r="C23" s="18">
        <v>51901.521699999998</v>
      </c>
      <c r="D23" s="19">
        <v>1.5E-3</v>
      </c>
      <c r="E23">
        <f t="shared" si="1"/>
        <v>79032.29127078384</v>
      </c>
      <c r="F23">
        <f t="shared" si="2"/>
        <v>79032.5</v>
      </c>
      <c r="G23">
        <f t="shared" si="0"/>
        <v>-7.0300000006682239E-2</v>
      </c>
      <c r="I23">
        <f t="shared" si="3"/>
        <v>-7.0300000006682239E-2</v>
      </c>
      <c r="O23">
        <f t="shared" si="4"/>
        <v>-7.4774837285263906E-2</v>
      </c>
      <c r="Q23" s="2">
        <f t="shared" si="5"/>
        <v>36883.021699999998</v>
      </c>
    </row>
    <row r="24" spans="1:17">
      <c r="A24" s="20" t="s">
        <v>35</v>
      </c>
      <c r="B24" s="17"/>
      <c r="C24" s="18">
        <v>51901.687400000003</v>
      </c>
      <c r="D24" s="19">
        <v>6.9999999999999999E-4</v>
      </c>
      <c r="E24">
        <f t="shared" si="1"/>
        <v>79032.783254156777</v>
      </c>
      <c r="F24">
        <f t="shared" si="2"/>
        <v>79033</v>
      </c>
      <c r="G24">
        <f t="shared" si="0"/>
        <v>-7.2999999996682163E-2</v>
      </c>
      <c r="I24">
        <f t="shared" si="3"/>
        <v>-7.2999999996682163E-2</v>
      </c>
      <c r="O24">
        <f t="shared" si="4"/>
        <v>-7.4758263823409887E-2</v>
      </c>
      <c r="Q24" s="2">
        <f t="shared" si="5"/>
        <v>36883.187400000003</v>
      </c>
    </row>
    <row r="25" spans="1:17">
      <c r="A25" s="20" t="s">
        <v>35</v>
      </c>
      <c r="B25" s="17"/>
      <c r="C25" s="18">
        <v>51925.431900000003</v>
      </c>
      <c r="D25" s="19">
        <v>4.0000000000000002E-4</v>
      </c>
      <c r="E25">
        <f t="shared" si="1"/>
        <v>79103.283551068889</v>
      </c>
      <c r="F25">
        <f t="shared" si="2"/>
        <v>79103.5</v>
      </c>
      <c r="G25">
        <f t="shared" si="0"/>
        <v>-7.2899999991932418E-2</v>
      </c>
      <c r="I25">
        <f t="shared" si="3"/>
        <v>-7.2899999991932418E-2</v>
      </c>
      <c r="O25">
        <f t="shared" si="4"/>
        <v>-7.2421405702023822E-2</v>
      </c>
      <c r="Q25" s="2">
        <f t="shared" si="5"/>
        <v>36906.931900000003</v>
      </c>
    </row>
    <row r="26" spans="1:17">
      <c r="A26" s="20" t="s">
        <v>35</v>
      </c>
      <c r="B26" s="17"/>
      <c r="C26" s="18">
        <v>52672.3632</v>
      </c>
      <c r="D26" s="19">
        <v>1.8E-3</v>
      </c>
      <c r="E26">
        <f t="shared" si="1"/>
        <v>81321.013064133018</v>
      </c>
      <c r="F26">
        <f t="shared" si="2"/>
        <v>81321</v>
      </c>
      <c r="G26">
        <f t="shared" si="0"/>
        <v>4.3999999979860149E-3</v>
      </c>
      <c r="I26">
        <f t="shared" si="3"/>
        <v>4.3999999979860149E-3</v>
      </c>
      <c r="O26">
        <f t="shared" si="4"/>
        <v>1.0818976195849928E-3</v>
      </c>
      <c r="Q26" s="2">
        <f t="shared" si="5"/>
        <v>37653.8632</v>
      </c>
    </row>
    <row r="27" spans="1:17">
      <c r="A27" s="20" t="s">
        <v>35</v>
      </c>
      <c r="B27" s="17"/>
      <c r="C27" s="18">
        <v>52672.534399999997</v>
      </c>
      <c r="D27" s="19">
        <v>8.9999999999999998E-4</v>
      </c>
      <c r="E27">
        <f t="shared" si="1"/>
        <v>81321.521377672208</v>
      </c>
      <c r="F27">
        <f t="shared" si="2"/>
        <v>81321.5</v>
      </c>
      <c r="G27">
        <f t="shared" si="0"/>
        <v>7.2000000000116415E-3</v>
      </c>
      <c r="I27">
        <f t="shared" si="3"/>
        <v>7.2000000000116415E-3</v>
      </c>
      <c r="O27">
        <f t="shared" si="4"/>
        <v>1.098471081439012E-3</v>
      </c>
      <c r="Q27" s="2">
        <f t="shared" si="5"/>
        <v>37654.034399999997</v>
      </c>
    </row>
    <row r="28" spans="1:17">
      <c r="A28" s="20" t="s">
        <v>35</v>
      </c>
      <c r="B28" s="17"/>
      <c r="C28" s="18">
        <v>52680.275600000001</v>
      </c>
      <c r="D28" s="19">
        <v>4.0000000000000002E-4</v>
      </c>
      <c r="E28">
        <f t="shared" si="1"/>
        <v>81344.505938242291</v>
      </c>
      <c r="F28">
        <f t="shared" si="2"/>
        <v>81344.5</v>
      </c>
      <c r="G28">
        <f t="shared" si="0"/>
        <v>2.0000000004074536E-3</v>
      </c>
      <c r="I28">
        <f t="shared" si="3"/>
        <v>2.0000000004074536E-3</v>
      </c>
      <c r="O28">
        <f t="shared" si="4"/>
        <v>1.8608503267136811E-3</v>
      </c>
      <c r="Q28" s="2">
        <f t="shared" si="5"/>
        <v>37661.775600000001</v>
      </c>
    </row>
    <row r="29" spans="1:17">
      <c r="A29" s="20" t="s">
        <v>35</v>
      </c>
      <c r="B29" s="17"/>
      <c r="C29" s="18">
        <v>52680.447</v>
      </c>
      <c r="D29" s="19">
        <v>8.9999999999999998E-4</v>
      </c>
      <c r="E29">
        <f t="shared" si="1"/>
        <v>81345.014845605707</v>
      </c>
      <c r="F29">
        <f t="shared" si="2"/>
        <v>81345</v>
      </c>
      <c r="G29">
        <f t="shared" si="0"/>
        <v>5.0000000046566129E-3</v>
      </c>
      <c r="I29">
        <f t="shared" si="3"/>
        <v>5.0000000046566129E-3</v>
      </c>
      <c r="O29">
        <f t="shared" si="4"/>
        <v>1.8774237885677003E-3</v>
      </c>
      <c r="Q29" s="2">
        <f t="shared" si="5"/>
        <v>37661.947</v>
      </c>
    </row>
    <row r="30" spans="1:17">
      <c r="A30" s="20" t="s">
        <v>35</v>
      </c>
      <c r="B30" s="17"/>
      <c r="C30" s="18">
        <v>52691.388599999998</v>
      </c>
      <c r="D30" s="19">
        <v>1E-3</v>
      </c>
      <c r="E30">
        <f t="shared" si="1"/>
        <v>81377.501781472689</v>
      </c>
      <c r="F30">
        <f t="shared" si="2"/>
        <v>81377.5</v>
      </c>
      <c r="G30">
        <f t="shared" si="0"/>
        <v>5.9999999939464033E-4</v>
      </c>
      <c r="I30">
        <f t="shared" si="3"/>
        <v>5.9999999939464033E-4</v>
      </c>
      <c r="O30">
        <f t="shared" si="4"/>
        <v>2.9546988090647375E-3</v>
      </c>
      <c r="Q30" s="2">
        <f t="shared" si="5"/>
        <v>37672.888599999998</v>
      </c>
    </row>
    <row r="31" spans="1:17">
      <c r="A31" s="20" t="s">
        <v>35</v>
      </c>
      <c r="B31" s="17"/>
      <c r="C31" s="18">
        <v>52692.399799999999</v>
      </c>
      <c r="D31" s="19">
        <v>6.9999999999999999E-4</v>
      </c>
      <c r="E31">
        <f t="shared" si="1"/>
        <v>81380.504156769603</v>
      </c>
      <c r="F31">
        <f t="shared" si="2"/>
        <v>81380.5</v>
      </c>
      <c r="G31">
        <f t="shared" si="0"/>
        <v>1.4000000010128133E-3</v>
      </c>
      <c r="I31">
        <f t="shared" si="3"/>
        <v>1.4000000010128133E-3</v>
      </c>
      <c r="O31">
        <f t="shared" si="4"/>
        <v>3.0541395801875204E-3</v>
      </c>
      <c r="Q31" s="2">
        <f t="shared" si="5"/>
        <v>37673.899799999999</v>
      </c>
    </row>
    <row r="32" spans="1:17">
      <c r="A32" s="20" t="s">
        <v>35</v>
      </c>
      <c r="B32" s="17"/>
      <c r="C32" s="16">
        <v>52716.309699999998</v>
      </c>
      <c r="D32" s="19">
        <v>2E-3</v>
      </c>
      <c r="E32">
        <f t="shared" si="1"/>
        <v>81451.495546318285</v>
      </c>
      <c r="F32">
        <f t="shared" si="2"/>
        <v>81451.5</v>
      </c>
      <c r="G32">
        <f t="shared" si="0"/>
        <v>-1.4999999984866008E-3</v>
      </c>
      <c r="I32">
        <f t="shared" si="3"/>
        <v>-1.4999999984866008E-3</v>
      </c>
      <c r="O32">
        <f t="shared" si="4"/>
        <v>5.4075711634271606E-3</v>
      </c>
      <c r="Q32" s="2">
        <f t="shared" si="5"/>
        <v>37697.809699999998</v>
      </c>
    </row>
    <row r="33" spans="1:17">
      <c r="A33" s="20" t="s">
        <v>35</v>
      </c>
      <c r="B33" s="17"/>
      <c r="C33" s="18">
        <v>52721.361199999999</v>
      </c>
      <c r="D33" s="19">
        <v>4.0000000000000002E-4</v>
      </c>
      <c r="E33">
        <f t="shared" si="1"/>
        <v>81466.494061757723</v>
      </c>
      <c r="F33">
        <f t="shared" si="2"/>
        <v>81466.5</v>
      </c>
      <c r="G33">
        <f t="shared" si="0"/>
        <v>-2.0000000004074536E-3</v>
      </c>
      <c r="I33">
        <f t="shared" si="3"/>
        <v>-2.0000000004074536E-3</v>
      </c>
      <c r="O33">
        <f t="shared" si="4"/>
        <v>5.9047750190415194E-3</v>
      </c>
      <c r="Q33" s="2">
        <f t="shared" si="5"/>
        <v>37702.861199999999</v>
      </c>
    </row>
    <row r="34" spans="1:17">
      <c r="A34" s="25" t="s">
        <v>39</v>
      </c>
      <c r="B34" s="26"/>
      <c r="C34" s="27">
        <v>53381.395499999999</v>
      </c>
    </row>
    <row r="35" spans="1:17">
      <c r="A35" s="25" t="s">
        <v>39</v>
      </c>
      <c r="B35" s="26"/>
      <c r="C35" s="27">
        <v>53381.563699999999</v>
      </c>
    </row>
    <row r="36" spans="1:17">
      <c r="A36" s="25" t="s">
        <v>39</v>
      </c>
      <c r="B36" s="26"/>
      <c r="C36" s="27">
        <v>53382.5743</v>
      </c>
    </row>
    <row r="37" spans="1:17">
      <c r="A37" s="25" t="s">
        <v>39</v>
      </c>
      <c r="B37" s="26"/>
      <c r="C37" s="27">
        <v>53386.280200000001</v>
      </c>
    </row>
    <row r="38" spans="1:17">
      <c r="A38" s="25" t="s">
        <v>39</v>
      </c>
      <c r="B38" s="26"/>
      <c r="C38" s="27">
        <v>53386.449200000003</v>
      </c>
    </row>
    <row r="39" spans="1:17">
      <c r="A39" s="25" t="s">
        <v>39</v>
      </c>
      <c r="B39" s="26"/>
      <c r="C39" s="27">
        <v>53386.616699999999</v>
      </c>
    </row>
    <row r="40" spans="1:17">
      <c r="A40" s="25" t="s">
        <v>39</v>
      </c>
      <c r="B40" s="26"/>
      <c r="C40" s="27">
        <v>53387.289599999996</v>
      </c>
    </row>
    <row r="41" spans="1:17">
      <c r="A41" s="25" t="s">
        <v>39</v>
      </c>
      <c r="B41" s="26"/>
      <c r="C41" s="27">
        <v>53387.457999999999</v>
      </c>
    </row>
    <row r="42" spans="1:17">
      <c r="A42" s="25" t="s">
        <v>39</v>
      </c>
      <c r="B42" s="26"/>
      <c r="C42" s="27">
        <v>53387.628299999997</v>
      </c>
    </row>
    <row r="43" spans="1:17">
      <c r="A43" s="25" t="s">
        <v>39</v>
      </c>
      <c r="B43" s="26"/>
      <c r="C43" s="27">
        <v>53407.3269</v>
      </c>
    </row>
    <row r="44" spans="1:17">
      <c r="A44" s="25" t="s">
        <v>39</v>
      </c>
      <c r="B44" s="26"/>
      <c r="C44" s="27">
        <v>53408.336900000002</v>
      </c>
    </row>
    <row r="45" spans="1:17">
      <c r="A45" s="25" t="s">
        <v>39</v>
      </c>
      <c r="B45" s="26"/>
      <c r="C45" s="27">
        <v>53408.503299999997</v>
      </c>
    </row>
    <row r="46" spans="1:17">
      <c r="A46" s="25" t="s">
        <v>39</v>
      </c>
      <c r="B46" s="26"/>
      <c r="C46" s="27">
        <v>53409.347800000003</v>
      </c>
    </row>
    <row r="47" spans="1:17">
      <c r="A47" s="25" t="s">
        <v>39</v>
      </c>
      <c r="B47" s="26"/>
      <c r="C47" s="27">
        <v>53409.513400000003</v>
      </c>
    </row>
    <row r="48" spans="1:17">
      <c r="A48" s="25" t="s">
        <v>39</v>
      </c>
      <c r="B48" s="26"/>
      <c r="C48" s="27">
        <v>53410.354299999999</v>
      </c>
    </row>
    <row r="49" spans="1:4">
      <c r="A49" s="25" t="s">
        <v>39</v>
      </c>
      <c r="B49" s="26"/>
      <c r="C49" s="27">
        <v>53410.517800000001</v>
      </c>
    </row>
    <row r="50" spans="1:4">
      <c r="A50" s="35" t="s">
        <v>44</v>
      </c>
      <c r="B50" s="36" t="s">
        <v>30</v>
      </c>
      <c r="C50" s="37">
        <v>52719.341999999997</v>
      </c>
      <c r="D50" s="37">
        <v>2E-3</v>
      </c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xSplit="15" ySplit="22" topLeftCell="P35" activePane="bottomRight" state="frozen"/>
      <selection pane="topRight" activeCell="P1" sqref="P1"/>
      <selection pane="bottomLeft" activeCell="A23" sqref="A23"/>
      <selection pane="bottomRight" activeCell="M28" sqref="M27:M2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33</v>
      </c>
    </row>
    <row r="2" spans="1:4">
      <c r="A2" t="s">
        <v>26</v>
      </c>
      <c r="B2" s="11" t="s">
        <v>34</v>
      </c>
    </row>
    <row r="3" spans="1:4" ht="13.5" thickBot="1"/>
    <row r="4" spans="1:4" ht="13.5" thickBot="1">
      <c r="A4" s="8" t="s">
        <v>0</v>
      </c>
      <c r="C4" s="12">
        <v>25283.446</v>
      </c>
      <c r="D4" s="13">
        <v>0.33679999999999999</v>
      </c>
    </row>
    <row r="6" spans="1:4">
      <c r="A6" s="8" t="s">
        <v>1</v>
      </c>
    </row>
    <row r="7" spans="1:4">
      <c r="A7" t="s">
        <v>2</v>
      </c>
      <c r="C7">
        <f>+C4</f>
        <v>25283.446</v>
      </c>
    </row>
    <row r="8" spans="1:4">
      <c r="A8" t="s">
        <v>3</v>
      </c>
      <c r="C8">
        <f>+D4</f>
        <v>0.33679999999999999</v>
      </c>
    </row>
    <row r="10" spans="1:4" ht="13.5" thickBot="1">
      <c r="C10" s="7" t="s">
        <v>21</v>
      </c>
      <c r="D10" s="7" t="s">
        <v>22</v>
      </c>
    </row>
    <row r="11" spans="1:4">
      <c r="A11" t="s">
        <v>15</v>
      </c>
      <c r="C11">
        <f>INTERCEPT(G21:G983,$F21:$F983)</f>
        <v>2.1372222854385559E-2</v>
      </c>
      <c r="D11" s="6"/>
    </row>
    <row r="12" spans="1:4">
      <c r="A12" t="s">
        <v>16</v>
      </c>
      <c r="C12">
        <f>SLOPE(G21:G983,$F21:$F983)</f>
        <v>3.2735978553725576E-5</v>
      </c>
      <c r="D12" s="6"/>
    </row>
    <row r="13" spans="1:4">
      <c r="A13" t="s">
        <v>20</v>
      </c>
      <c r="C13" s="6"/>
      <c r="D13" s="6"/>
    </row>
    <row r="14" spans="1:4">
      <c r="A14" t="s">
        <v>25</v>
      </c>
    </row>
    <row r="15" spans="1:4">
      <c r="A15" s="3" t="s">
        <v>17</v>
      </c>
      <c r="C15" s="16">
        <f>+D15+C8/2</f>
        <v>52721.529600000002</v>
      </c>
      <c r="D15" s="18">
        <v>52721.361199999999</v>
      </c>
    </row>
    <row r="16" spans="1:4">
      <c r="A16" s="8" t="s">
        <v>4</v>
      </c>
      <c r="C16">
        <f>+C8+C12</f>
        <v>0.33683273597855373</v>
      </c>
    </row>
    <row r="17" spans="1:17" ht="13.5" thickBot="1"/>
    <row r="18" spans="1:17">
      <c r="A18" s="8" t="s">
        <v>5</v>
      </c>
      <c r="C18" s="4">
        <f>+C15</f>
        <v>52721.529600000002</v>
      </c>
      <c r="D18" s="5">
        <f>+C16</f>
        <v>0.33683273597855373</v>
      </c>
    </row>
    <row r="19" spans="1:17" ht="13.5" thickTop="1">
      <c r="C19">
        <f>COUNT(C21:C2722)</f>
        <v>33</v>
      </c>
    </row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36</v>
      </c>
      <c r="J20" s="10" t="s">
        <v>19</v>
      </c>
      <c r="K20" s="10" t="s">
        <v>27</v>
      </c>
      <c r="L20" s="10" t="s">
        <v>28</v>
      </c>
      <c r="M20" s="10" t="s">
        <v>29</v>
      </c>
      <c r="N20" s="10" t="s">
        <v>32</v>
      </c>
      <c r="O20" s="10" t="s">
        <v>24</v>
      </c>
      <c r="P20" s="9" t="s">
        <v>23</v>
      </c>
      <c r="Q20" s="7" t="s">
        <v>14</v>
      </c>
    </row>
    <row r="21" spans="1:17">
      <c r="A21" s="14" t="s">
        <v>12</v>
      </c>
      <c r="B21" s="15" t="s">
        <v>30</v>
      </c>
      <c r="C21" s="16">
        <f>+C4</f>
        <v>25283.446</v>
      </c>
      <c r="D21" s="15" t="s">
        <v>31</v>
      </c>
      <c r="E21">
        <f t="shared" ref="E21:E53" si="0">+(C21-C$7)/C$8</f>
        <v>0</v>
      </c>
      <c r="F21" s="22">
        <f>ROUND(2*E21,0)/2</f>
        <v>0</v>
      </c>
      <c r="G21" s="22">
        <f t="shared" ref="G21:G53" si="1">+C21-(C$7+F21*C$8)</f>
        <v>0</v>
      </c>
      <c r="H21">
        <f>G21</f>
        <v>0</v>
      </c>
      <c r="O21">
        <f t="shared" ref="O21:O53" si="2">+C$11+C$12*$F21</f>
        <v>2.1372222854385559E-2</v>
      </c>
      <c r="Q21" s="2">
        <f t="shared" ref="Q21:Q53" si="3">+C21-15018.5</f>
        <v>10264.946</v>
      </c>
    </row>
    <row r="22" spans="1:17">
      <c r="A22" s="20" t="s">
        <v>35</v>
      </c>
      <c r="B22" s="17"/>
      <c r="C22" s="18">
        <v>51901.349399999999</v>
      </c>
      <c r="D22" s="19">
        <v>2.2000000000000001E-3</v>
      </c>
      <c r="E22">
        <f t="shared" si="0"/>
        <v>79031.779691211399</v>
      </c>
      <c r="F22" s="23">
        <f t="shared" ref="F22:F53" si="4">ROUND(2*E22,0)/2-8</f>
        <v>79024</v>
      </c>
      <c r="G22">
        <f t="shared" si="1"/>
        <v>2.6201999999975669</v>
      </c>
      <c r="I22">
        <f t="shared" ref="I22:I53" si="5">+G22</f>
        <v>2.6201999999975669</v>
      </c>
      <c r="O22">
        <f t="shared" si="2"/>
        <v>2.6083001920839957</v>
      </c>
      <c r="Q22" s="2">
        <f t="shared" si="3"/>
        <v>36882.849399999999</v>
      </c>
    </row>
    <row r="23" spans="1:17">
      <c r="A23" s="20" t="s">
        <v>35</v>
      </c>
      <c r="B23" s="17"/>
      <c r="C23" s="18">
        <v>51901.521699999998</v>
      </c>
      <c r="D23" s="19">
        <v>1.5E-3</v>
      </c>
      <c r="E23">
        <f t="shared" si="0"/>
        <v>79032.29127078384</v>
      </c>
      <c r="F23" s="23">
        <f t="shared" si="4"/>
        <v>79024.5</v>
      </c>
      <c r="G23">
        <f t="shared" si="1"/>
        <v>2.624100000000908</v>
      </c>
      <c r="I23">
        <f t="shared" si="5"/>
        <v>2.624100000000908</v>
      </c>
      <c r="O23">
        <f t="shared" si="2"/>
        <v>2.6083165600732725</v>
      </c>
      <c r="Q23" s="2">
        <f t="shared" si="3"/>
        <v>36883.021699999998</v>
      </c>
    </row>
    <row r="24" spans="1:17">
      <c r="A24" s="20" t="s">
        <v>35</v>
      </c>
      <c r="B24" s="17"/>
      <c r="C24" s="18">
        <v>51901.687400000003</v>
      </c>
      <c r="D24" s="19">
        <v>6.9999999999999999E-4</v>
      </c>
      <c r="E24">
        <f t="shared" si="0"/>
        <v>79032.783254156777</v>
      </c>
      <c r="F24" s="23">
        <f t="shared" si="4"/>
        <v>79025</v>
      </c>
      <c r="G24">
        <f t="shared" si="1"/>
        <v>2.6214000000036322</v>
      </c>
      <c r="I24">
        <f t="shared" si="5"/>
        <v>2.6214000000036322</v>
      </c>
      <c r="O24">
        <f t="shared" si="2"/>
        <v>2.6083329280625493</v>
      </c>
      <c r="Q24" s="2">
        <f t="shared" si="3"/>
        <v>36883.187400000003</v>
      </c>
    </row>
    <row r="25" spans="1:17">
      <c r="A25" s="20" t="s">
        <v>35</v>
      </c>
      <c r="B25" s="17"/>
      <c r="C25" s="18">
        <v>51925.431900000003</v>
      </c>
      <c r="D25" s="19">
        <v>4.0000000000000002E-4</v>
      </c>
      <c r="E25">
        <f t="shared" si="0"/>
        <v>79103.283551068889</v>
      </c>
      <c r="F25" s="23">
        <f t="shared" si="4"/>
        <v>79095.5</v>
      </c>
      <c r="G25">
        <f t="shared" si="1"/>
        <v>2.6215000000011059</v>
      </c>
      <c r="I25">
        <f t="shared" si="5"/>
        <v>2.6215000000011059</v>
      </c>
      <c r="O25">
        <f t="shared" si="2"/>
        <v>2.6106408145505871</v>
      </c>
      <c r="Q25" s="2">
        <f t="shared" si="3"/>
        <v>36906.931900000003</v>
      </c>
    </row>
    <row r="26" spans="1:17">
      <c r="A26" s="20" t="s">
        <v>35</v>
      </c>
      <c r="B26" s="17"/>
      <c r="C26" s="18">
        <v>52672.3632</v>
      </c>
      <c r="D26" s="19">
        <v>1.8E-3</v>
      </c>
      <c r="E26">
        <f t="shared" si="0"/>
        <v>81321.013064133018</v>
      </c>
      <c r="F26" s="23">
        <f t="shared" si="4"/>
        <v>81313</v>
      </c>
      <c r="G26">
        <f t="shared" si="1"/>
        <v>2.6988000000055763</v>
      </c>
      <c r="I26">
        <f t="shared" si="5"/>
        <v>2.6988000000055763</v>
      </c>
      <c r="O26">
        <f t="shared" si="2"/>
        <v>2.6832328469934734</v>
      </c>
      <c r="Q26" s="2">
        <f t="shared" si="3"/>
        <v>37653.8632</v>
      </c>
    </row>
    <row r="27" spans="1:17">
      <c r="A27" s="20" t="s">
        <v>35</v>
      </c>
      <c r="B27" s="17"/>
      <c r="C27" s="18">
        <v>52672.534399999997</v>
      </c>
      <c r="D27" s="19">
        <v>8.9999999999999998E-4</v>
      </c>
      <c r="E27">
        <f t="shared" si="0"/>
        <v>81321.521377672208</v>
      </c>
      <c r="F27" s="23">
        <f t="shared" si="4"/>
        <v>81313.5</v>
      </c>
      <c r="G27">
        <f t="shared" si="1"/>
        <v>2.70159999999305</v>
      </c>
      <c r="I27">
        <f t="shared" si="5"/>
        <v>2.70159999999305</v>
      </c>
      <c r="O27">
        <f t="shared" si="2"/>
        <v>2.6832492149827503</v>
      </c>
      <c r="Q27" s="2">
        <f t="shared" si="3"/>
        <v>37654.034399999997</v>
      </c>
    </row>
    <row r="28" spans="1:17">
      <c r="A28" s="20" t="s">
        <v>35</v>
      </c>
      <c r="B28" s="17"/>
      <c r="C28" s="18">
        <v>52680.275600000001</v>
      </c>
      <c r="D28" s="19">
        <v>4.0000000000000002E-4</v>
      </c>
      <c r="E28">
        <f t="shared" si="0"/>
        <v>81344.505938242291</v>
      </c>
      <c r="F28" s="23">
        <f t="shared" si="4"/>
        <v>81336.5</v>
      </c>
      <c r="G28">
        <f t="shared" si="1"/>
        <v>2.6964000000007218</v>
      </c>
      <c r="I28">
        <f t="shared" si="5"/>
        <v>2.6964000000007218</v>
      </c>
      <c r="O28">
        <f t="shared" si="2"/>
        <v>2.684002142489486</v>
      </c>
      <c r="Q28" s="2">
        <f t="shared" si="3"/>
        <v>37661.775600000001</v>
      </c>
    </row>
    <row r="29" spans="1:17">
      <c r="A29" s="20" t="s">
        <v>35</v>
      </c>
      <c r="B29" s="17"/>
      <c r="C29" s="18">
        <v>52680.447</v>
      </c>
      <c r="D29" s="19">
        <v>8.9999999999999998E-4</v>
      </c>
      <c r="E29">
        <f t="shared" si="0"/>
        <v>81345.014845605707</v>
      </c>
      <c r="F29" s="23">
        <f t="shared" si="4"/>
        <v>81337</v>
      </c>
      <c r="G29">
        <f t="shared" si="1"/>
        <v>2.699399999997695</v>
      </c>
      <c r="I29">
        <f t="shared" si="5"/>
        <v>2.699399999997695</v>
      </c>
      <c r="O29">
        <f t="shared" si="2"/>
        <v>2.6840185104787628</v>
      </c>
      <c r="Q29" s="2">
        <f t="shared" si="3"/>
        <v>37661.947</v>
      </c>
    </row>
    <row r="30" spans="1:17">
      <c r="A30" s="20" t="s">
        <v>35</v>
      </c>
      <c r="B30" s="17"/>
      <c r="C30" s="18">
        <v>52691.388599999998</v>
      </c>
      <c r="D30" s="19">
        <v>1E-3</v>
      </c>
      <c r="E30">
        <f t="shared" si="0"/>
        <v>81377.501781472689</v>
      </c>
      <c r="F30" s="23">
        <f t="shared" si="4"/>
        <v>81369.5</v>
      </c>
      <c r="G30">
        <f t="shared" si="1"/>
        <v>2.694999999999709</v>
      </c>
      <c r="I30">
        <f t="shared" si="5"/>
        <v>2.694999999999709</v>
      </c>
      <c r="O30">
        <f t="shared" si="2"/>
        <v>2.685082429781759</v>
      </c>
      <c r="Q30" s="2">
        <f t="shared" si="3"/>
        <v>37672.888599999998</v>
      </c>
    </row>
    <row r="31" spans="1:17">
      <c r="A31" s="20" t="s">
        <v>35</v>
      </c>
      <c r="B31" s="17"/>
      <c r="C31" s="18">
        <v>52692.399799999999</v>
      </c>
      <c r="D31" s="19">
        <v>6.9999999999999999E-4</v>
      </c>
      <c r="E31">
        <f t="shared" si="0"/>
        <v>81380.504156769603</v>
      </c>
      <c r="F31" s="23">
        <f t="shared" si="4"/>
        <v>81372.5</v>
      </c>
      <c r="G31">
        <f t="shared" si="1"/>
        <v>2.6958000000013271</v>
      </c>
      <c r="I31">
        <f t="shared" si="5"/>
        <v>2.6958000000013271</v>
      </c>
      <c r="O31">
        <f t="shared" si="2"/>
        <v>2.6851806377174201</v>
      </c>
      <c r="Q31" s="2">
        <f t="shared" si="3"/>
        <v>37673.899799999999</v>
      </c>
    </row>
    <row r="32" spans="1:17">
      <c r="A32" s="20" t="s">
        <v>35</v>
      </c>
      <c r="B32" s="17"/>
      <c r="C32" s="16">
        <v>52716.309699999998</v>
      </c>
      <c r="D32" s="19">
        <v>2E-3</v>
      </c>
      <c r="E32">
        <f t="shared" si="0"/>
        <v>81451.495546318285</v>
      </c>
      <c r="F32" s="23">
        <f t="shared" si="4"/>
        <v>81443.5</v>
      </c>
      <c r="G32">
        <f t="shared" si="1"/>
        <v>2.6928999999945518</v>
      </c>
      <c r="I32">
        <f t="shared" si="5"/>
        <v>2.6928999999945518</v>
      </c>
      <c r="O32">
        <f t="shared" si="2"/>
        <v>2.6875048921947347</v>
      </c>
      <c r="Q32" s="2">
        <f t="shared" si="3"/>
        <v>37697.809699999998</v>
      </c>
    </row>
    <row r="33" spans="1:17">
      <c r="A33" s="35" t="s">
        <v>44</v>
      </c>
      <c r="B33" s="36" t="s">
        <v>30</v>
      </c>
      <c r="C33" s="37">
        <v>52719.341999999997</v>
      </c>
      <c r="D33" s="37">
        <v>2E-3</v>
      </c>
      <c r="E33">
        <f t="shared" si="0"/>
        <v>81460.498812351536</v>
      </c>
      <c r="F33" s="23">
        <f t="shared" si="4"/>
        <v>81452.5</v>
      </c>
      <c r="G33">
        <f t="shared" si="1"/>
        <v>2.6939999999958673</v>
      </c>
      <c r="I33">
        <f t="shared" si="5"/>
        <v>2.6939999999958673</v>
      </c>
      <c r="O33">
        <f t="shared" si="2"/>
        <v>2.6877995160017178</v>
      </c>
      <c r="Q33" s="2">
        <f t="shared" si="3"/>
        <v>37700.841999999997</v>
      </c>
    </row>
    <row r="34" spans="1:17">
      <c r="A34" s="20" t="s">
        <v>35</v>
      </c>
      <c r="B34" s="17"/>
      <c r="C34" s="18">
        <v>52721.361199999999</v>
      </c>
      <c r="D34" s="19">
        <v>4.0000000000000002E-4</v>
      </c>
      <c r="E34">
        <f t="shared" si="0"/>
        <v>81466.494061757723</v>
      </c>
      <c r="F34" s="23">
        <f t="shared" si="4"/>
        <v>81458.5</v>
      </c>
      <c r="G34">
        <f t="shared" si="1"/>
        <v>2.6923999999999069</v>
      </c>
      <c r="I34">
        <f t="shared" si="5"/>
        <v>2.6923999999999069</v>
      </c>
      <c r="O34">
        <f t="shared" si="2"/>
        <v>2.6879959318730404</v>
      </c>
      <c r="Q34" s="2">
        <f t="shared" si="3"/>
        <v>37702.861199999999</v>
      </c>
    </row>
    <row r="35" spans="1:17">
      <c r="A35" s="25" t="s">
        <v>39</v>
      </c>
      <c r="B35" s="26"/>
      <c r="C35" s="27">
        <v>53381.395499999999</v>
      </c>
      <c r="D35" s="19">
        <v>1.0004</v>
      </c>
      <c r="E35">
        <f t="shared" si="0"/>
        <v>83426.215855106886</v>
      </c>
      <c r="F35" s="23">
        <f t="shared" si="4"/>
        <v>83418</v>
      </c>
      <c r="G35">
        <f t="shared" si="1"/>
        <v>2.7670999999972992</v>
      </c>
      <c r="I35">
        <f t="shared" si="5"/>
        <v>2.7670999999972992</v>
      </c>
      <c r="O35">
        <f t="shared" si="2"/>
        <v>2.7521420818490658</v>
      </c>
      <c r="Q35" s="2">
        <f t="shared" si="3"/>
        <v>38362.895499999999</v>
      </c>
    </row>
    <row r="36" spans="1:17">
      <c r="A36" s="25" t="s">
        <v>39</v>
      </c>
      <c r="B36" s="26"/>
      <c r="C36" s="27">
        <v>53381.563699999999</v>
      </c>
      <c r="D36" s="19">
        <v>2.0004</v>
      </c>
      <c r="E36">
        <f t="shared" si="0"/>
        <v>83426.715261282661</v>
      </c>
      <c r="F36" s="23">
        <f t="shared" si="4"/>
        <v>83418.5</v>
      </c>
      <c r="G36">
        <f t="shared" si="1"/>
        <v>2.7669000000023516</v>
      </c>
      <c r="I36">
        <f t="shared" si="5"/>
        <v>2.7669000000023516</v>
      </c>
      <c r="O36">
        <f t="shared" si="2"/>
        <v>2.7521584498383427</v>
      </c>
      <c r="Q36" s="2">
        <f t="shared" si="3"/>
        <v>38363.063699999999</v>
      </c>
    </row>
    <row r="37" spans="1:17">
      <c r="A37" s="25" t="s">
        <v>39</v>
      </c>
      <c r="B37" s="26"/>
      <c r="C37" s="27">
        <v>53382.5743</v>
      </c>
      <c r="D37" s="19">
        <v>3.0004</v>
      </c>
      <c r="E37">
        <f t="shared" si="0"/>
        <v>83429.715855106886</v>
      </c>
      <c r="F37" s="23">
        <f t="shared" si="4"/>
        <v>83421.5</v>
      </c>
      <c r="G37">
        <f t="shared" si="1"/>
        <v>2.7671000000045751</v>
      </c>
      <c r="I37">
        <f t="shared" si="5"/>
        <v>2.7671000000045751</v>
      </c>
      <c r="O37">
        <f t="shared" si="2"/>
        <v>2.7522566577740037</v>
      </c>
      <c r="Q37" s="2">
        <f t="shared" si="3"/>
        <v>38364.0743</v>
      </c>
    </row>
    <row r="38" spans="1:17">
      <c r="A38" s="25" t="s">
        <v>39</v>
      </c>
      <c r="B38" s="26"/>
      <c r="C38" s="27">
        <v>53386.280200000001</v>
      </c>
      <c r="D38" s="19">
        <v>4.0004</v>
      </c>
      <c r="E38">
        <f t="shared" si="0"/>
        <v>83440.719121140151</v>
      </c>
      <c r="F38" s="23">
        <f t="shared" si="4"/>
        <v>83432.5</v>
      </c>
      <c r="G38">
        <f t="shared" si="1"/>
        <v>2.7681999999986147</v>
      </c>
      <c r="I38">
        <f t="shared" si="5"/>
        <v>2.7681999999986147</v>
      </c>
      <c r="O38">
        <f t="shared" si="2"/>
        <v>2.7526167535380948</v>
      </c>
      <c r="Q38" s="2">
        <f t="shared" si="3"/>
        <v>38367.780200000001</v>
      </c>
    </row>
    <row r="39" spans="1:17">
      <c r="A39" s="25" t="s">
        <v>39</v>
      </c>
      <c r="B39" s="26"/>
      <c r="C39" s="27">
        <v>53386.449200000003</v>
      </c>
      <c r="D39" s="19">
        <v>5.0004</v>
      </c>
      <c r="E39">
        <f t="shared" si="0"/>
        <v>83441.22090261284</v>
      </c>
      <c r="F39" s="23">
        <f t="shared" si="4"/>
        <v>83433</v>
      </c>
      <c r="G39">
        <f t="shared" si="1"/>
        <v>2.7688000000052853</v>
      </c>
      <c r="I39">
        <f t="shared" si="5"/>
        <v>2.7688000000052853</v>
      </c>
      <c r="O39">
        <f t="shared" si="2"/>
        <v>2.7526331215273716</v>
      </c>
      <c r="Q39" s="2">
        <f t="shared" si="3"/>
        <v>38367.949200000003</v>
      </c>
    </row>
    <row r="40" spans="1:17">
      <c r="A40" s="25" t="s">
        <v>39</v>
      </c>
      <c r="B40" s="26"/>
      <c r="C40" s="27">
        <v>53386.616699999999</v>
      </c>
      <c r="D40" s="19">
        <v>6.0004</v>
      </c>
      <c r="E40">
        <f t="shared" si="0"/>
        <v>83441.7182304038</v>
      </c>
      <c r="F40" s="23">
        <f t="shared" si="4"/>
        <v>83433.5</v>
      </c>
      <c r="G40">
        <f t="shared" si="1"/>
        <v>2.7678999999989173</v>
      </c>
      <c r="I40">
        <f t="shared" si="5"/>
        <v>2.7678999999989173</v>
      </c>
      <c r="O40">
        <f t="shared" si="2"/>
        <v>2.7526494895166485</v>
      </c>
      <c r="Q40" s="2">
        <f t="shared" si="3"/>
        <v>38368.116699999999</v>
      </c>
    </row>
    <row r="41" spans="1:17">
      <c r="A41" s="25" t="s">
        <v>39</v>
      </c>
      <c r="B41" s="26"/>
      <c r="C41" s="27">
        <v>53387.289599999996</v>
      </c>
      <c r="D41" s="19">
        <v>7.0004</v>
      </c>
      <c r="E41">
        <f t="shared" si="0"/>
        <v>83443.716152018998</v>
      </c>
      <c r="F41" s="23">
        <f t="shared" si="4"/>
        <v>83435.5</v>
      </c>
      <c r="G41">
        <f t="shared" si="1"/>
        <v>2.767199999994773</v>
      </c>
      <c r="I41">
        <f t="shared" si="5"/>
        <v>2.767199999994773</v>
      </c>
      <c r="O41">
        <f t="shared" si="2"/>
        <v>2.7527149614737558</v>
      </c>
      <c r="Q41" s="2">
        <f t="shared" si="3"/>
        <v>38368.789599999996</v>
      </c>
    </row>
    <row r="42" spans="1:17">
      <c r="A42" s="25" t="s">
        <v>39</v>
      </c>
      <c r="B42" s="26"/>
      <c r="C42" s="27">
        <v>53387.457999999999</v>
      </c>
      <c r="D42" s="19">
        <v>8.0004000000000008</v>
      </c>
      <c r="E42">
        <f t="shared" si="0"/>
        <v>83444.216152018998</v>
      </c>
      <c r="F42" s="23">
        <f t="shared" si="4"/>
        <v>83436</v>
      </c>
      <c r="G42">
        <f t="shared" si="1"/>
        <v>2.7672000000020489</v>
      </c>
      <c r="I42">
        <f t="shared" si="5"/>
        <v>2.7672000000020489</v>
      </c>
      <c r="O42">
        <f t="shared" si="2"/>
        <v>2.7527313294630327</v>
      </c>
      <c r="Q42" s="2">
        <f t="shared" si="3"/>
        <v>38368.957999999999</v>
      </c>
    </row>
    <row r="43" spans="1:17">
      <c r="A43" s="25" t="s">
        <v>39</v>
      </c>
      <c r="B43" s="26"/>
      <c r="C43" s="27">
        <v>53387.628299999997</v>
      </c>
      <c r="D43" s="19">
        <v>9.0004000000000008</v>
      </c>
      <c r="E43">
        <f t="shared" si="0"/>
        <v>83444.721793349163</v>
      </c>
      <c r="F43" s="23">
        <f t="shared" si="4"/>
        <v>83436.5</v>
      </c>
      <c r="G43">
        <f t="shared" si="1"/>
        <v>2.7690999999977066</v>
      </c>
      <c r="I43">
        <f t="shared" si="5"/>
        <v>2.7690999999977066</v>
      </c>
      <c r="O43">
        <f t="shared" si="2"/>
        <v>2.7527476974523095</v>
      </c>
      <c r="Q43" s="2">
        <f t="shared" si="3"/>
        <v>38369.128299999997</v>
      </c>
    </row>
    <row r="44" spans="1:17">
      <c r="A44" s="25" t="s">
        <v>39</v>
      </c>
      <c r="B44" s="26"/>
      <c r="C44" s="27">
        <v>53407.3269</v>
      </c>
      <c r="D44" s="19">
        <v>10.000400000000001</v>
      </c>
      <c r="E44">
        <f t="shared" si="0"/>
        <v>83503.209323040384</v>
      </c>
      <c r="F44" s="23">
        <f t="shared" si="4"/>
        <v>83495</v>
      </c>
      <c r="G44">
        <f t="shared" si="1"/>
        <v>2.7649000000019441</v>
      </c>
      <c r="I44">
        <f t="shared" si="5"/>
        <v>2.7649000000019441</v>
      </c>
      <c r="O44">
        <f t="shared" si="2"/>
        <v>2.7546627521977025</v>
      </c>
      <c r="Q44" s="2">
        <f t="shared" si="3"/>
        <v>38388.8269</v>
      </c>
    </row>
    <row r="45" spans="1:17">
      <c r="A45" s="25" t="s">
        <v>39</v>
      </c>
      <c r="B45" s="26"/>
      <c r="C45" s="27">
        <v>53408.336900000002</v>
      </c>
      <c r="D45" s="19">
        <v>11.000400000000001</v>
      </c>
      <c r="E45">
        <f t="shared" si="0"/>
        <v>83506.208135391935</v>
      </c>
      <c r="F45" s="23">
        <f t="shared" si="4"/>
        <v>83498</v>
      </c>
      <c r="G45">
        <f t="shared" si="1"/>
        <v>2.764500000004773</v>
      </c>
      <c r="I45">
        <f t="shared" si="5"/>
        <v>2.764500000004773</v>
      </c>
      <c r="O45">
        <f t="shared" si="2"/>
        <v>2.7547609601333636</v>
      </c>
      <c r="Q45" s="2">
        <f t="shared" si="3"/>
        <v>38389.836900000002</v>
      </c>
    </row>
    <row r="46" spans="1:17">
      <c r="A46" s="25" t="s">
        <v>39</v>
      </c>
      <c r="B46" s="26"/>
      <c r="C46" s="27">
        <v>53408.503299999997</v>
      </c>
      <c r="D46" s="19">
        <v>12.000400000000001</v>
      </c>
      <c r="E46">
        <f t="shared" si="0"/>
        <v>83506.702197149643</v>
      </c>
      <c r="F46" s="23">
        <f t="shared" si="4"/>
        <v>83498.5</v>
      </c>
      <c r="G46">
        <f t="shared" si="1"/>
        <v>2.7624999999970896</v>
      </c>
      <c r="I46">
        <f t="shared" si="5"/>
        <v>2.7624999999970896</v>
      </c>
      <c r="O46">
        <f t="shared" si="2"/>
        <v>2.7547773281226404</v>
      </c>
      <c r="Q46" s="2">
        <f t="shared" si="3"/>
        <v>38390.003299999997</v>
      </c>
    </row>
    <row r="47" spans="1:17">
      <c r="A47" s="25" t="s">
        <v>39</v>
      </c>
      <c r="B47" s="26"/>
      <c r="C47" s="27">
        <v>53409.347800000003</v>
      </c>
      <c r="D47" s="19">
        <v>13.000400000000001</v>
      </c>
      <c r="E47">
        <f t="shared" si="0"/>
        <v>83509.209619952511</v>
      </c>
      <c r="F47" s="23">
        <f t="shared" si="4"/>
        <v>83501</v>
      </c>
      <c r="G47">
        <f t="shared" si="1"/>
        <v>2.7649999999994179</v>
      </c>
      <c r="I47">
        <f t="shared" si="5"/>
        <v>2.7649999999994179</v>
      </c>
      <c r="O47">
        <f t="shared" si="2"/>
        <v>2.7548591680690251</v>
      </c>
      <c r="Q47" s="2">
        <f t="shared" si="3"/>
        <v>38390.847800000003</v>
      </c>
    </row>
    <row r="48" spans="1:17">
      <c r="A48" s="25" t="s">
        <v>39</v>
      </c>
      <c r="B48" s="26"/>
      <c r="C48" s="27">
        <v>53409.513400000003</v>
      </c>
      <c r="D48" s="19">
        <v>14.000400000000001</v>
      </c>
      <c r="E48">
        <f t="shared" si="0"/>
        <v>83509.701306413321</v>
      </c>
      <c r="F48" s="23">
        <f t="shared" si="4"/>
        <v>83501.5</v>
      </c>
      <c r="G48">
        <f t="shared" si="1"/>
        <v>2.7622000000046683</v>
      </c>
      <c r="I48">
        <f t="shared" si="5"/>
        <v>2.7622000000046683</v>
      </c>
      <c r="O48">
        <f t="shared" si="2"/>
        <v>2.7548755360583019</v>
      </c>
      <c r="Q48" s="2">
        <f t="shared" si="3"/>
        <v>38391.013400000003</v>
      </c>
    </row>
    <row r="49" spans="1:17">
      <c r="A49" s="25" t="s">
        <v>39</v>
      </c>
      <c r="B49" s="26"/>
      <c r="C49" s="27">
        <v>53410.354299999999</v>
      </c>
      <c r="D49" s="19">
        <v>15.000400000000001</v>
      </c>
      <c r="E49">
        <f t="shared" si="0"/>
        <v>83512.198040380041</v>
      </c>
      <c r="F49" s="23">
        <f t="shared" si="4"/>
        <v>83504</v>
      </c>
      <c r="G49">
        <f t="shared" si="1"/>
        <v>2.7610999999960768</v>
      </c>
      <c r="I49">
        <f t="shared" si="5"/>
        <v>2.7610999999960768</v>
      </c>
      <c r="O49">
        <f t="shared" si="2"/>
        <v>2.7549573760046862</v>
      </c>
      <c r="Q49" s="2">
        <f t="shared" si="3"/>
        <v>38391.854299999999</v>
      </c>
    </row>
    <row r="50" spans="1:17">
      <c r="A50" s="25" t="s">
        <v>39</v>
      </c>
      <c r="B50" s="26"/>
      <c r="C50" s="27">
        <v>53410.517800000001</v>
      </c>
      <c r="D50" s="19">
        <v>16.000399999999999</v>
      </c>
      <c r="E50">
        <f t="shared" si="0"/>
        <v>83512.683491686475</v>
      </c>
      <c r="F50" s="23">
        <f t="shared" si="4"/>
        <v>83504.5</v>
      </c>
      <c r="G50">
        <f t="shared" si="1"/>
        <v>2.7562000000034459</v>
      </c>
      <c r="I50">
        <f t="shared" si="5"/>
        <v>2.7562000000034459</v>
      </c>
      <c r="O50">
        <f t="shared" si="2"/>
        <v>2.754973743993963</v>
      </c>
      <c r="Q50" s="2">
        <f t="shared" si="3"/>
        <v>38392.017800000001</v>
      </c>
    </row>
    <row r="51" spans="1:17">
      <c r="A51" s="68" t="s">
        <v>210</v>
      </c>
      <c r="B51" s="70" t="s">
        <v>47</v>
      </c>
      <c r="C51" s="69">
        <v>53446.3874</v>
      </c>
      <c r="D51" s="69" t="s">
        <v>68</v>
      </c>
      <c r="E51">
        <f t="shared" si="0"/>
        <v>83619.184679334925</v>
      </c>
      <c r="F51" s="23">
        <f t="shared" si="4"/>
        <v>83611</v>
      </c>
      <c r="G51">
        <f t="shared" si="1"/>
        <v>2.756600000000617</v>
      </c>
      <c r="I51">
        <f t="shared" si="5"/>
        <v>2.756600000000617</v>
      </c>
      <c r="O51">
        <f t="shared" si="2"/>
        <v>2.7584601257099348</v>
      </c>
      <c r="Q51" s="2">
        <f t="shared" si="3"/>
        <v>38427.8874</v>
      </c>
    </row>
    <row r="52" spans="1:17">
      <c r="A52" s="40" t="s">
        <v>46</v>
      </c>
      <c r="B52" s="41" t="s">
        <v>47</v>
      </c>
      <c r="C52" s="40">
        <v>54830.444199999998</v>
      </c>
      <c r="D52" s="40" t="s">
        <v>48</v>
      </c>
      <c r="E52">
        <f t="shared" si="0"/>
        <v>87728.616983372922</v>
      </c>
      <c r="F52" s="23">
        <f t="shared" si="4"/>
        <v>87720.5</v>
      </c>
      <c r="G52">
        <f t="shared" si="1"/>
        <v>2.7338000000017928</v>
      </c>
      <c r="I52">
        <f t="shared" si="5"/>
        <v>2.7338000000017928</v>
      </c>
      <c r="O52">
        <f t="shared" si="2"/>
        <v>2.89298862957647</v>
      </c>
      <c r="Q52" s="2">
        <f t="shared" si="3"/>
        <v>39811.944199999998</v>
      </c>
    </row>
    <row r="53" spans="1:17">
      <c r="A53" s="40" t="s">
        <v>46</v>
      </c>
      <c r="B53" s="41" t="s">
        <v>30</v>
      </c>
      <c r="C53" s="40">
        <v>54830.614999999998</v>
      </c>
      <c r="D53" s="40" t="s">
        <v>49</v>
      </c>
      <c r="E53">
        <f t="shared" si="0"/>
        <v>87729.124109263648</v>
      </c>
      <c r="F53" s="23">
        <f t="shared" si="4"/>
        <v>87721</v>
      </c>
      <c r="G53">
        <f t="shared" si="1"/>
        <v>2.7361999999993714</v>
      </c>
      <c r="I53">
        <f t="shared" si="5"/>
        <v>2.7361999999993714</v>
      </c>
      <c r="O53">
        <f t="shared" si="2"/>
        <v>2.8930049975657468</v>
      </c>
      <c r="Q53" s="2">
        <f t="shared" si="3"/>
        <v>39812.114999999998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4"/>
  <sheetViews>
    <sheetView workbookViewId="0">
      <selection activeCell="A42" sqref="A42:D48"/>
    </sheetView>
  </sheetViews>
  <sheetFormatPr defaultRowHeight="12.75"/>
  <cols>
    <col min="1" max="1" width="19.7109375" style="27" customWidth="1"/>
    <col min="2" max="2" width="4.42578125" style="43" customWidth="1"/>
    <col min="3" max="3" width="12.7109375" style="27" customWidth="1"/>
    <col min="4" max="4" width="5.42578125" style="43" customWidth="1"/>
    <col min="5" max="5" width="14.85546875" style="43" customWidth="1"/>
    <col min="6" max="6" width="9.140625" style="43"/>
    <col min="7" max="7" width="12" style="43" customWidth="1"/>
    <col min="8" max="8" width="14.140625" style="27" customWidth="1"/>
    <col min="9" max="9" width="22.5703125" style="43" customWidth="1"/>
    <col min="10" max="10" width="25.140625" style="43" customWidth="1"/>
    <col min="11" max="11" width="15.7109375" style="43" customWidth="1"/>
    <col min="12" max="12" width="14.140625" style="43" customWidth="1"/>
    <col min="13" max="13" width="9.5703125" style="43" customWidth="1"/>
    <col min="14" max="14" width="14.140625" style="43" customWidth="1"/>
    <col min="15" max="15" width="23.42578125" style="43" customWidth="1"/>
    <col min="16" max="16" width="16.5703125" style="43" customWidth="1"/>
    <col min="17" max="17" width="41" style="43" customWidth="1"/>
    <col min="18" max="16384" width="9.140625" style="43"/>
  </cols>
  <sheetData>
    <row r="1" spans="1:16" ht="15.75">
      <c r="A1" s="55" t="s">
        <v>58</v>
      </c>
      <c r="I1" s="56" t="s">
        <v>59</v>
      </c>
      <c r="J1" s="57" t="s">
        <v>60</v>
      </c>
    </row>
    <row r="2" spans="1:16">
      <c r="I2" s="58" t="s">
        <v>61</v>
      </c>
      <c r="J2" s="59" t="s">
        <v>62</v>
      </c>
    </row>
    <row r="3" spans="1:16">
      <c r="A3" s="60" t="s">
        <v>63</v>
      </c>
      <c r="I3" s="58" t="s">
        <v>64</v>
      </c>
      <c r="J3" s="59" t="s">
        <v>65</v>
      </c>
    </row>
    <row r="4" spans="1:16">
      <c r="I4" s="58" t="s">
        <v>66</v>
      </c>
      <c r="J4" s="59" t="s">
        <v>65</v>
      </c>
    </row>
    <row r="5" spans="1:16" ht="13.5" thickBot="1">
      <c r="I5" s="61" t="s">
        <v>67</v>
      </c>
      <c r="J5" s="62" t="s">
        <v>68</v>
      </c>
    </row>
    <row r="10" spans="1:16" ht="13.5" thickBot="1"/>
    <row r="11" spans="1:16" ht="12.75" customHeight="1" thickBot="1">
      <c r="A11" s="27" t="str">
        <f t="shared" ref="A11:A48" si="0">P11</f>
        <v>BAVM 158 </v>
      </c>
      <c r="B11" s="6" t="str">
        <f t="shared" ref="B11:B48" si="1">IF(H11=INT(H11),"I","II")</f>
        <v>I</v>
      </c>
      <c r="C11" s="27">
        <f t="shared" ref="C11:C48" si="2">1*G11</f>
        <v>51901.349399999999</v>
      </c>
      <c r="D11" s="43" t="str">
        <f t="shared" ref="D11:D48" si="3">VLOOKUP(F11,I$1:J$5,2,FALSE)</f>
        <v>vis</v>
      </c>
      <c r="E11" s="63">
        <f>VLOOKUP(C11,A!C$21:E$973,3,FALSE)</f>
        <v>79044.012106267663</v>
      </c>
      <c r="F11" s="6" t="s">
        <v>67</v>
      </c>
      <c r="G11" s="43" t="str">
        <f t="shared" ref="G11:G48" si="4">MID(I11,3,LEN(I11)-3)</f>
        <v>51901.3494</v>
      </c>
      <c r="H11" s="27">
        <f t="shared" ref="H11:H48" si="5">1*K11</f>
        <v>79032</v>
      </c>
      <c r="I11" s="64" t="s">
        <v>93</v>
      </c>
      <c r="J11" s="65" t="s">
        <v>94</v>
      </c>
      <c r="K11" s="64">
        <v>79032</v>
      </c>
      <c r="L11" s="64" t="s">
        <v>95</v>
      </c>
      <c r="M11" s="65" t="s">
        <v>78</v>
      </c>
      <c r="N11" s="65" t="s">
        <v>96</v>
      </c>
      <c r="O11" s="66" t="s">
        <v>73</v>
      </c>
      <c r="P11" s="67" t="s">
        <v>97</v>
      </c>
    </row>
    <row r="12" spans="1:16" ht="12.75" customHeight="1" thickBot="1">
      <c r="A12" s="27" t="str">
        <f t="shared" si="0"/>
        <v>BAVM 158 </v>
      </c>
      <c r="B12" s="6" t="str">
        <f t="shared" si="1"/>
        <v>II</v>
      </c>
      <c r="C12" s="27">
        <f t="shared" si="2"/>
        <v>51901.521699999998</v>
      </c>
      <c r="D12" s="43" t="str">
        <f t="shared" si="3"/>
        <v>vis</v>
      </c>
      <c r="E12" s="63">
        <f>VLOOKUP(C12,A!C$21:E$973,3,FALSE)</f>
        <v>79044.523765021586</v>
      </c>
      <c r="F12" s="6" t="s">
        <v>67</v>
      </c>
      <c r="G12" s="43" t="str">
        <f t="shared" si="4"/>
        <v>51901.5217</v>
      </c>
      <c r="H12" s="27">
        <f t="shared" si="5"/>
        <v>79032.5</v>
      </c>
      <c r="I12" s="64" t="s">
        <v>98</v>
      </c>
      <c r="J12" s="65" t="s">
        <v>99</v>
      </c>
      <c r="K12" s="64">
        <v>79032.5</v>
      </c>
      <c r="L12" s="64" t="s">
        <v>100</v>
      </c>
      <c r="M12" s="65" t="s">
        <v>78</v>
      </c>
      <c r="N12" s="65" t="s">
        <v>96</v>
      </c>
      <c r="O12" s="66" t="s">
        <v>73</v>
      </c>
      <c r="P12" s="67" t="s">
        <v>97</v>
      </c>
    </row>
    <row r="13" spans="1:16" ht="12.75" customHeight="1" thickBot="1">
      <c r="A13" s="27" t="str">
        <f t="shared" si="0"/>
        <v>BAVM 158 </v>
      </c>
      <c r="B13" s="6" t="str">
        <f t="shared" si="1"/>
        <v>I</v>
      </c>
      <c r="C13" s="27">
        <f t="shared" si="2"/>
        <v>51901.687400000003</v>
      </c>
      <c r="D13" s="43" t="str">
        <f t="shared" si="3"/>
        <v>vis</v>
      </c>
      <c r="E13" s="63">
        <f>VLOOKUP(C13,A!C$21:E$973,3,FALSE)</f>
        <v>79045.015824542934</v>
      </c>
      <c r="F13" s="6" t="s">
        <v>67</v>
      </c>
      <c r="G13" s="43" t="str">
        <f t="shared" si="4"/>
        <v>51901.6874</v>
      </c>
      <c r="H13" s="27">
        <f t="shared" si="5"/>
        <v>79033</v>
      </c>
      <c r="I13" s="64" t="s">
        <v>101</v>
      </c>
      <c r="J13" s="65" t="s">
        <v>102</v>
      </c>
      <c r="K13" s="64">
        <v>79033</v>
      </c>
      <c r="L13" s="64" t="s">
        <v>103</v>
      </c>
      <c r="M13" s="65" t="s">
        <v>78</v>
      </c>
      <c r="N13" s="65" t="s">
        <v>96</v>
      </c>
      <c r="O13" s="66" t="s">
        <v>73</v>
      </c>
      <c r="P13" s="67" t="s">
        <v>97</v>
      </c>
    </row>
    <row r="14" spans="1:16" ht="12.75" customHeight="1" thickBot="1">
      <c r="A14" s="27" t="str">
        <f t="shared" si="0"/>
        <v>BAVM 158 </v>
      </c>
      <c r="B14" s="6" t="str">
        <f t="shared" si="1"/>
        <v>II</v>
      </c>
      <c r="C14" s="27">
        <f t="shared" si="2"/>
        <v>51925.431900000003</v>
      </c>
      <c r="D14" s="43" t="str">
        <f t="shared" si="3"/>
        <v>vis</v>
      </c>
      <c r="E14" s="63">
        <f>VLOOKUP(C14,A!C$21:E$973,3,FALSE)</f>
        <v>79115.527033380567</v>
      </c>
      <c r="F14" s="6" t="s">
        <v>67</v>
      </c>
      <c r="G14" s="43" t="str">
        <f t="shared" si="4"/>
        <v>51925.4319</v>
      </c>
      <c r="H14" s="27">
        <f t="shared" si="5"/>
        <v>79103.5</v>
      </c>
      <c r="I14" s="64" t="s">
        <v>104</v>
      </c>
      <c r="J14" s="65" t="s">
        <v>105</v>
      </c>
      <c r="K14" s="64">
        <v>79103.5</v>
      </c>
      <c r="L14" s="64" t="s">
        <v>106</v>
      </c>
      <c r="M14" s="65" t="s">
        <v>78</v>
      </c>
      <c r="N14" s="65" t="s">
        <v>96</v>
      </c>
      <c r="O14" s="66" t="s">
        <v>73</v>
      </c>
      <c r="P14" s="67" t="s">
        <v>97</v>
      </c>
    </row>
    <row r="15" spans="1:16" ht="12.75" customHeight="1" thickBot="1">
      <c r="A15" s="27" t="str">
        <f t="shared" si="0"/>
        <v>BAVM 158 </v>
      </c>
      <c r="B15" s="6" t="str">
        <f t="shared" si="1"/>
        <v>II</v>
      </c>
      <c r="C15" s="27">
        <f t="shared" si="2"/>
        <v>52672.3632</v>
      </c>
      <c r="D15" s="43" t="str">
        <f t="shared" si="3"/>
        <v>vis</v>
      </c>
      <c r="E15" s="63">
        <f>VLOOKUP(C15,A!C$21:E$973,3,FALSE)</f>
        <v>81333.599803144622</v>
      </c>
      <c r="F15" s="6" t="s">
        <v>67</v>
      </c>
      <c r="G15" s="43" t="str">
        <f t="shared" si="4"/>
        <v>52672.3632</v>
      </c>
      <c r="H15" s="27">
        <f t="shared" si="5"/>
        <v>81321.5</v>
      </c>
      <c r="I15" s="64" t="s">
        <v>111</v>
      </c>
      <c r="J15" s="65" t="s">
        <v>112</v>
      </c>
      <c r="K15" s="64">
        <v>81321.5</v>
      </c>
      <c r="L15" s="64" t="s">
        <v>113</v>
      </c>
      <c r="M15" s="65" t="s">
        <v>78</v>
      </c>
      <c r="N15" s="65" t="s">
        <v>96</v>
      </c>
      <c r="O15" s="66" t="s">
        <v>73</v>
      </c>
      <c r="P15" s="67" t="s">
        <v>97</v>
      </c>
    </row>
    <row r="16" spans="1:16" ht="12.75" customHeight="1" thickBot="1">
      <c r="A16" s="27" t="str">
        <f t="shared" si="0"/>
        <v>BAVM 158 </v>
      </c>
      <c r="B16" s="6" t="str">
        <f t="shared" si="1"/>
        <v>I</v>
      </c>
      <c r="C16" s="27">
        <f t="shared" si="2"/>
        <v>52672.534399999997</v>
      </c>
      <c r="D16" s="43" t="str">
        <f t="shared" si="3"/>
        <v>vis</v>
      </c>
      <c r="E16" s="63">
        <f>VLOOKUP(C16,A!C$21:E$973,3,FALSE)</f>
        <v>81334.108195359775</v>
      </c>
      <c r="F16" s="6" t="s">
        <v>67</v>
      </c>
      <c r="G16" s="43" t="str">
        <f t="shared" si="4"/>
        <v>52672.5344</v>
      </c>
      <c r="H16" s="27">
        <f t="shared" si="5"/>
        <v>81322</v>
      </c>
      <c r="I16" s="64" t="s">
        <v>114</v>
      </c>
      <c r="J16" s="65" t="s">
        <v>115</v>
      </c>
      <c r="K16" s="64">
        <v>81322</v>
      </c>
      <c r="L16" s="64" t="s">
        <v>116</v>
      </c>
      <c r="M16" s="65" t="s">
        <v>78</v>
      </c>
      <c r="N16" s="65" t="s">
        <v>96</v>
      </c>
      <c r="O16" s="66" t="s">
        <v>73</v>
      </c>
      <c r="P16" s="67" t="s">
        <v>97</v>
      </c>
    </row>
    <row r="17" spans="1:16" ht="12.75" customHeight="1" thickBot="1">
      <c r="A17" s="27" t="str">
        <f t="shared" si="0"/>
        <v>BAVM 158 </v>
      </c>
      <c r="B17" s="6" t="str">
        <f t="shared" si="1"/>
        <v>I</v>
      </c>
      <c r="C17" s="27">
        <f t="shared" si="2"/>
        <v>52680.275600000001</v>
      </c>
      <c r="D17" s="43" t="str">
        <f t="shared" si="3"/>
        <v>vis</v>
      </c>
      <c r="E17" s="63">
        <f>VLOOKUP(C17,A!C$21:E$973,3,FALSE)</f>
        <v>81357.096313444141</v>
      </c>
      <c r="F17" s="6" t="s">
        <v>67</v>
      </c>
      <c r="G17" s="43" t="str">
        <f t="shared" si="4"/>
        <v>52680.2756</v>
      </c>
      <c r="H17" s="27">
        <f t="shared" si="5"/>
        <v>81345</v>
      </c>
      <c r="I17" s="64" t="s">
        <v>117</v>
      </c>
      <c r="J17" s="65" t="s">
        <v>118</v>
      </c>
      <c r="K17" s="64">
        <v>81345</v>
      </c>
      <c r="L17" s="64" t="s">
        <v>119</v>
      </c>
      <c r="M17" s="65" t="s">
        <v>78</v>
      </c>
      <c r="N17" s="65" t="s">
        <v>96</v>
      </c>
      <c r="O17" s="66" t="s">
        <v>73</v>
      </c>
      <c r="P17" s="67" t="s">
        <v>97</v>
      </c>
    </row>
    <row r="18" spans="1:16" ht="12.75" customHeight="1" thickBot="1">
      <c r="A18" s="27" t="str">
        <f t="shared" si="0"/>
        <v>BAVM 158 </v>
      </c>
      <c r="B18" s="6" t="str">
        <f t="shared" si="1"/>
        <v>II</v>
      </c>
      <c r="C18" s="27">
        <f t="shared" si="2"/>
        <v>52680.447</v>
      </c>
      <c r="D18" s="43" t="str">
        <f t="shared" si="3"/>
        <v>vis</v>
      </c>
      <c r="E18" s="63">
        <f>VLOOKUP(C18,A!C$21:E$973,3,FALSE)</f>
        <v>81357.605299575443</v>
      </c>
      <c r="F18" s="6" t="s">
        <v>67</v>
      </c>
      <c r="G18" s="43" t="str">
        <f t="shared" si="4"/>
        <v>52680.4470</v>
      </c>
      <c r="H18" s="27">
        <f t="shared" si="5"/>
        <v>81345.5</v>
      </c>
      <c r="I18" s="64" t="s">
        <v>120</v>
      </c>
      <c r="J18" s="65" t="s">
        <v>121</v>
      </c>
      <c r="K18" s="64">
        <v>81345.5</v>
      </c>
      <c r="L18" s="64" t="s">
        <v>122</v>
      </c>
      <c r="M18" s="65" t="s">
        <v>78</v>
      </c>
      <c r="N18" s="65" t="s">
        <v>96</v>
      </c>
      <c r="O18" s="66" t="s">
        <v>73</v>
      </c>
      <c r="P18" s="67" t="s">
        <v>97</v>
      </c>
    </row>
    <row r="19" spans="1:16" ht="12.75" customHeight="1" thickBot="1">
      <c r="A19" s="27" t="str">
        <f t="shared" si="0"/>
        <v>BAVM 158 </v>
      </c>
      <c r="B19" s="6" t="str">
        <f t="shared" si="1"/>
        <v>I</v>
      </c>
      <c r="C19" s="27">
        <f t="shared" si="2"/>
        <v>52691.388599999998</v>
      </c>
      <c r="D19" s="43" t="str">
        <f t="shared" si="3"/>
        <v>vis</v>
      </c>
      <c r="E19" s="63">
        <f>VLOOKUP(C19,A!C$21:E$973,3,FALSE)</f>
        <v>81390.097263719465</v>
      </c>
      <c r="F19" s="6" t="s">
        <v>67</v>
      </c>
      <c r="G19" s="43" t="str">
        <f t="shared" si="4"/>
        <v>52691.3886</v>
      </c>
      <c r="H19" s="27">
        <f t="shared" si="5"/>
        <v>81378</v>
      </c>
      <c r="I19" s="64" t="s">
        <v>123</v>
      </c>
      <c r="J19" s="65" t="s">
        <v>124</v>
      </c>
      <c r="K19" s="64">
        <v>81378</v>
      </c>
      <c r="L19" s="64" t="s">
        <v>125</v>
      </c>
      <c r="M19" s="65" t="s">
        <v>78</v>
      </c>
      <c r="N19" s="65" t="s">
        <v>126</v>
      </c>
      <c r="O19" s="66" t="s">
        <v>127</v>
      </c>
      <c r="P19" s="67" t="s">
        <v>97</v>
      </c>
    </row>
    <row r="20" spans="1:16" ht="12.75" customHeight="1" thickBot="1">
      <c r="A20" s="27" t="str">
        <f t="shared" si="0"/>
        <v>BAVM 158 </v>
      </c>
      <c r="B20" s="6" t="str">
        <f t="shared" si="1"/>
        <v>I</v>
      </c>
      <c r="C20" s="27">
        <f t="shared" si="2"/>
        <v>52692.399799999999</v>
      </c>
      <c r="D20" s="43" t="str">
        <f t="shared" si="3"/>
        <v>vis</v>
      </c>
      <c r="E20" s="63">
        <f>VLOOKUP(C20,A!C$21:E$973,3,FALSE)</f>
        <v>81393.10010371932</v>
      </c>
      <c r="F20" s="6" t="s">
        <v>67</v>
      </c>
      <c r="G20" s="43" t="str">
        <f t="shared" si="4"/>
        <v>52692.3998</v>
      </c>
      <c r="H20" s="27">
        <f t="shared" si="5"/>
        <v>81381</v>
      </c>
      <c r="I20" s="64" t="s">
        <v>128</v>
      </c>
      <c r="J20" s="65" t="s">
        <v>129</v>
      </c>
      <c r="K20" s="64" t="s">
        <v>130</v>
      </c>
      <c r="L20" s="64" t="s">
        <v>131</v>
      </c>
      <c r="M20" s="65" t="s">
        <v>78</v>
      </c>
      <c r="N20" s="65" t="s">
        <v>126</v>
      </c>
      <c r="O20" s="66" t="s">
        <v>127</v>
      </c>
      <c r="P20" s="67" t="s">
        <v>97</v>
      </c>
    </row>
    <row r="21" spans="1:16" ht="12.75" customHeight="1" thickBot="1">
      <c r="A21" s="27" t="str">
        <f t="shared" si="0"/>
        <v>BAVM 158 </v>
      </c>
      <c r="B21" s="6" t="str">
        <f t="shared" si="1"/>
        <v>I</v>
      </c>
      <c r="C21" s="27">
        <f t="shared" si="2"/>
        <v>52716.309699999998</v>
      </c>
      <c r="D21" s="43" t="str">
        <f t="shared" si="3"/>
        <v>vis</v>
      </c>
      <c r="E21" s="63">
        <f>VLOOKUP(C21,A!C$21:E$973,3,FALSE)</f>
        <v>81464.102481204085</v>
      </c>
      <c r="F21" s="6" t="s">
        <v>67</v>
      </c>
      <c r="G21" s="43" t="str">
        <f t="shared" si="4"/>
        <v>52716.3097</v>
      </c>
      <c r="H21" s="27">
        <f t="shared" si="5"/>
        <v>81452</v>
      </c>
      <c r="I21" s="64" t="s">
        <v>132</v>
      </c>
      <c r="J21" s="65" t="s">
        <v>133</v>
      </c>
      <c r="K21" s="64" t="s">
        <v>134</v>
      </c>
      <c r="L21" s="64" t="s">
        <v>135</v>
      </c>
      <c r="M21" s="65" t="s">
        <v>78</v>
      </c>
      <c r="N21" s="65" t="s">
        <v>126</v>
      </c>
      <c r="O21" s="66" t="s">
        <v>127</v>
      </c>
      <c r="P21" s="67" t="s">
        <v>97</v>
      </c>
    </row>
    <row r="22" spans="1:16" ht="12.75" customHeight="1" thickBot="1">
      <c r="A22" s="27" t="str">
        <f t="shared" si="0"/>
        <v> BBS 129 </v>
      </c>
      <c r="B22" s="6" t="str">
        <f t="shared" si="1"/>
        <v>I</v>
      </c>
      <c r="C22" s="27">
        <f t="shared" si="2"/>
        <v>52719.341999999997</v>
      </c>
      <c r="D22" s="43" t="str">
        <f t="shared" si="3"/>
        <v>vis</v>
      </c>
      <c r="E22" s="63">
        <f>VLOOKUP(C22,A!C$21:E$973,3,FALSE)</f>
        <v>81473.107140748747</v>
      </c>
      <c r="F22" s="6" t="s">
        <v>67</v>
      </c>
      <c r="G22" s="43" t="str">
        <f t="shared" si="4"/>
        <v>52719.342</v>
      </c>
      <c r="H22" s="27">
        <f t="shared" si="5"/>
        <v>81461</v>
      </c>
      <c r="I22" s="64" t="s">
        <v>136</v>
      </c>
      <c r="J22" s="65" t="s">
        <v>137</v>
      </c>
      <c r="K22" s="64" t="s">
        <v>138</v>
      </c>
      <c r="L22" s="64" t="s">
        <v>139</v>
      </c>
      <c r="M22" s="65" t="s">
        <v>78</v>
      </c>
      <c r="N22" s="65" t="s">
        <v>79</v>
      </c>
      <c r="O22" s="66" t="s">
        <v>80</v>
      </c>
      <c r="P22" s="66" t="s">
        <v>140</v>
      </c>
    </row>
    <row r="23" spans="1:16" ht="12.75" customHeight="1" thickBot="1">
      <c r="A23" s="27" t="str">
        <f t="shared" si="0"/>
        <v>BAVM 158 </v>
      </c>
      <c r="B23" s="6" t="str">
        <f t="shared" si="1"/>
        <v>I</v>
      </c>
      <c r="C23" s="27">
        <f t="shared" si="2"/>
        <v>52721.361199999999</v>
      </c>
      <c r="D23" s="43" t="str">
        <f t="shared" si="3"/>
        <v>vis</v>
      </c>
      <c r="E23" s="63">
        <f>VLOOKUP(C23,A!C$21:E$973,3,FALSE)</f>
        <v>81479.10331809023</v>
      </c>
      <c r="F23" s="6" t="s">
        <v>67</v>
      </c>
      <c r="G23" s="43" t="str">
        <f t="shared" si="4"/>
        <v>52721.3612</v>
      </c>
      <c r="H23" s="27">
        <f t="shared" si="5"/>
        <v>81467</v>
      </c>
      <c r="I23" s="64" t="s">
        <v>141</v>
      </c>
      <c r="J23" s="65" t="s">
        <v>142</v>
      </c>
      <c r="K23" s="64" t="s">
        <v>143</v>
      </c>
      <c r="L23" s="64" t="s">
        <v>144</v>
      </c>
      <c r="M23" s="65" t="s">
        <v>78</v>
      </c>
      <c r="N23" s="65" t="s">
        <v>96</v>
      </c>
      <c r="O23" s="66" t="s">
        <v>127</v>
      </c>
      <c r="P23" s="67" t="s">
        <v>97</v>
      </c>
    </row>
    <row r="24" spans="1:16" ht="12.75" customHeight="1" thickBot="1">
      <c r="A24" s="27" t="str">
        <f t="shared" si="0"/>
        <v>BAVM 173 </v>
      </c>
      <c r="B24" s="6" t="str">
        <f t="shared" si="1"/>
        <v>I</v>
      </c>
      <c r="C24" s="27">
        <f t="shared" si="2"/>
        <v>53381.395499999999</v>
      </c>
      <c r="D24" s="43" t="str">
        <f t="shared" si="3"/>
        <v>vis</v>
      </c>
      <c r="E24" s="63">
        <f>VLOOKUP(C24,A!C$21:E$973,3,FALSE)</f>
        <v>83439.128434108643</v>
      </c>
      <c r="F24" s="6" t="s">
        <v>67</v>
      </c>
      <c r="G24" s="43" t="str">
        <f t="shared" si="4"/>
        <v>53381.3955</v>
      </c>
      <c r="H24" s="27">
        <f t="shared" si="5"/>
        <v>83427</v>
      </c>
      <c r="I24" s="64" t="s">
        <v>145</v>
      </c>
      <c r="J24" s="65" t="s">
        <v>146</v>
      </c>
      <c r="K24" s="64" t="s">
        <v>147</v>
      </c>
      <c r="L24" s="64" t="s">
        <v>148</v>
      </c>
      <c r="M24" s="65" t="s">
        <v>78</v>
      </c>
      <c r="N24" s="65" t="s">
        <v>126</v>
      </c>
      <c r="O24" s="66" t="s">
        <v>73</v>
      </c>
      <c r="P24" s="67" t="s">
        <v>149</v>
      </c>
    </row>
    <row r="25" spans="1:16" ht="12.75" customHeight="1" thickBot="1">
      <c r="A25" s="27" t="str">
        <f t="shared" si="0"/>
        <v>BAVM 173 </v>
      </c>
      <c r="B25" s="6" t="str">
        <f t="shared" si="1"/>
        <v>I</v>
      </c>
      <c r="C25" s="27">
        <f t="shared" si="2"/>
        <v>53381.563699999999</v>
      </c>
      <c r="D25" s="43" t="str">
        <f t="shared" si="3"/>
        <v>vis</v>
      </c>
      <c r="E25" s="63">
        <f>VLOOKUP(C25,A!C$21:E$973,3,FALSE)</f>
        <v>83439.627917581718</v>
      </c>
      <c r="F25" s="6" t="s">
        <v>67</v>
      </c>
      <c r="G25" s="43" t="str">
        <f t="shared" si="4"/>
        <v>53381.5637</v>
      </c>
      <c r="H25" s="27">
        <f t="shared" si="5"/>
        <v>83427</v>
      </c>
      <c r="I25" s="64" t="s">
        <v>150</v>
      </c>
      <c r="J25" s="65" t="s">
        <v>151</v>
      </c>
      <c r="K25" s="64" t="s">
        <v>147</v>
      </c>
      <c r="L25" s="64" t="s">
        <v>152</v>
      </c>
      <c r="M25" s="65" t="s">
        <v>78</v>
      </c>
      <c r="N25" s="65" t="s">
        <v>126</v>
      </c>
      <c r="O25" s="66" t="s">
        <v>73</v>
      </c>
      <c r="P25" s="67" t="s">
        <v>149</v>
      </c>
    </row>
    <row r="26" spans="1:16" ht="12.75" customHeight="1" thickBot="1">
      <c r="A26" s="27" t="str">
        <f t="shared" si="0"/>
        <v>BAVM 173 </v>
      </c>
      <c r="B26" s="6" t="str">
        <f t="shared" si="1"/>
        <v>I</v>
      </c>
      <c r="C26" s="27">
        <f t="shared" si="2"/>
        <v>53382.5743</v>
      </c>
      <c r="D26" s="43" t="str">
        <f t="shared" si="3"/>
        <v>vis</v>
      </c>
      <c r="E26" s="63">
        <f>VLOOKUP(C26,A!C$21:E$973,3,FALSE)</f>
        <v>83442.62897583317</v>
      </c>
      <c r="F26" s="6" t="s">
        <v>67</v>
      </c>
      <c r="G26" s="43" t="str">
        <f t="shared" si="4"/>
        <v>53382.5743</v>
      </c>
      <c r="H26" s="27">
        <f t="shared" si="5"/>
        <v>83430</v>
      </c>
      <c r="I26" s="64" t="s">
        <v>153</v>
      </c>
      <c r="J26" s="65" t="s">
        <v>154</v>
      </c>
      <c r="K26" s="64" t="s">
        <v>155</v>
      </c>
      <c r="L26" s="64" t="s">
        <v>156</v>
      </c>
      <c r="M26" s="65" t="s">
        <v>78</v>
      </c>
      <c r="N26" s="65" t="s">
        <v>126</v>
      </c>
      <c r="O26" s="66" t="s">
        <v>73</v>
      </c>
      <c r="P26" s="67" t="s">
        <v>149</v>
      </c>
    </row>
    <row r="27" spans="1:16" ht="12.75" customHeight="1" thickBot="1">
      <c r="A27" s="27" t="str">
        <f t="shared" si="0"/>
        <v>BAVM 173 </v>
      </c>
      <c r="B27" s="6" t="str">
        <f t="shared" si="1"/>
        <v>I</v>
      </c>
      <c r="C27" s="27">
        <f t="shared" si="2"/>
        <v>53386.280200000001</v>
      </c>
      <c r="D27" s="43" t="str">
        <f t="shared" si="3"/>
        <v>vis</v>
      </c>
      <c r="E27" s="63">
        <f>VLOOKUP(C27,A!C$21:E$973,3,FALSE)</f>
        <v>83453.6339449347</v>
      </c>
      <c r="F27" s="6" t="s">
        <v>67</v>
      </c>
      <c r="G27" s="43" t="str">
        <f t="shared" si="4"/>
        <v>53386.2802</v>
      </c>
      <c r="H27" s="27">
        <f t="shared" si="5"/>
        <v>83441</v>
      </c>
      <c r="I27" s="64" t="s">
        <v>157</v>
      </c>
      <c r="J27" s="65" t="s">
        <v>158</v>
      </c>
      <c r="K27" s="64" t="s">
        <v>159</v>
      </c>
      <c r="L27" s="64" t="s">
        <v>160</v>
      </c>
      <c r="M27" s="65" t="s">
        <v>78</v>
      </c>
      <c r="N27" s="65" t="s">
        <v>126</v>
      </c>
      <c r="O27" s="66" t="s">
        <v>73</v>
      </c>
      <c r="P27" s="67" t="s">
        <v>149</v>
      </c>
    </row>
    <row r="28" spans="1:16" ht="12.75" customHeight="1" thickBot="1">
      <c r="A28" s="27" t="str">
        <f t="shared" si="0"/>
        <v>BAVM 173 </v>
      </c>
      <c r="B28" s="6" t="str">
        <f t="shared" si="1"/>
        <v>I</v>
      </c>
      <c r="C28" s="27">
        <f t="shared" si="2"/>
        <v>53386.449200000003</v>
      </c>
      <c r="D28" s="43" t="str">
        <f t="shared" si="3"/>
        <v>vis</v>
      </c>
      <c r="E28" s="63">
        <f>VLOOKUP(C28,A!C$21:E$973,3,FALSE)</f>
        <v>83454.135804072343</v>
      </c>
      <c r="F28" s="6" t="s">
        <v>67</v>
      </c>
      <c r="G28" s="43" t="str">
        <f t="shared" si="4"/>
        <v>53386.4492</v>
      </c>
      <c r="H28" s="27">
        <f t="shared" si="5"/>
        <v>83442</v>
      </c>
      <c r="I28" s="64" t="s">
        <v>161</v>
      </c>
      <c r="J28" s="65" t="s">
        <v>162</v>
      </c>
      <c r="K28" s="64" t="s">
        <v>163</v>
      </c>
      <c r="L28" s="64" t="s">
        <v>164</v>
      </c>
      <c r="M28" s="65" t="s">
        <v>78</v>
      </c>
      <c r="N28" s="65" t="s">
        <v>126</v>
      </c>
      <c r="O28" s="66" t="s">
        <v>73</v>
      </c>
      <c r="P28" s="67" t="s">
        <v>149</v>
      </c>
    </row>
    <row r="29" spans="1:16" ht="12.75" customHeight="1" thickBot="1">
      <c r="A29" s="27" t="str">
        <f t="shared" si="0"/>
        <v>BAVM 173 </v>
      </c>
      <c r="B29" s="6" t="str">
        <f t="shared" si="1"/>
        <v>I</v>
      </c>
      <c r="C29" s="27">
        <f t="shared" si="2"/>
        <v>53386.616699999999</v>
      </c>
      <c r="D29" s="43" t="str">
        <f t="shared" si="3"/>
        <v>vis</v>
      </c>
      <c r="E29" s="63">
        <f>VLOOKUP(C29,A!C$21:E$973,3,FALSE)</f>
        <v>83454.633208838917</v>
      </c>
      <c r="F29" s="6" t="s">
        <v>67</v>
      </c>
      <c r="G29" s="43" t="str">
        <f t="shared" si="4"/>
        <v>53386.6167</v>
      </c>
      <c r="H29" s="27">
        <f t="shared" si="5"/>
        <v>83442</v>
      </c>
      <c r="I29" s="64" t="s">
        <v>165</v>
      </c>
      <c r="J29" s="65" t="s">
        <v>166</v>
      </c>
      <c r="K29" s="64" t="s">
        <v>163</v>
      </c>
      <c r="L29" s="64" t="s">
        <v>167</v>
      </c>
      <c r="M29" s="65" t="s">
        <v>78</v>
      </c>
      <c r="N29" s="65" t="s">
        <v>126</v>
      </c>
      <c r="O29" s="66" t="s">
        <v>73</v>
      </c>
      <c r="P29" s="67" t="s">
        <v>149</v>
      </c>
    </row>
    <row r="30" spans="1:16" ht="12.75" customHeight="1" thickBot="1">
      <c r="A30" s="27" t="str">
        <f t="shared" si="0"/>
        <v>BAVM 173 </v>
      </c>
      <c r="B30" s="6" t="str">
        <f t="shared" si="1"/>
        <v>I</v>
      </c>
      <c r="C30" s="27">
        <f t="shared" si="2"/>
        <v>53387.289599999996</v>
      </c>
      <c r="D30" s="43" t="str">
        <f t="shared" si="3"/>
        <v>vis</v>
      </c>
      <c r="E30" s="63">
        <f>VLOOKUP(C30,A!C$21:E$973,3,FALSE)</f>
        <v>83456.631439689299</v>
      </c>
      <c r="F30" s="6" t="s">
        <v>67</v>
      </c>
      <c r="G30" s="43" t="str">
        <f t="shared" si="4"/>
        <v>53387.2896</v>
      </c>
      <c r="H30" s="27">
        <f t="shared" si="5"/>
        <v>83444</v>
      </c>
      <c r="I30" s="64" t="s">
        <v>168</v>
      </c>
      <c r="J30" s="65" t="s">
        <v>169</v>
      </c>
      <c r="K30" s="64" t="s">
        <v>170</v>
      </c>
      <c r="L30" s="64" t="s">
        <v>171</v>
      </c>
      <c r="M30" s="65" t="s">
        <v>78</v>
      </c>
      <c r="N30" s="65" t="s">
        <v>126</v>
      </c>
      <c r="O30" s="66" t="s">
        <v>73</v>
      </c>
      <c r="P30" s="67" t="s">
        <v>149</v>
      </c>
    </row>
    <row r="31" spans="1:16" ht="12.75" customHeight="1" thickBot="1">
      <c r="A31" s="27" t="str">
        <f t="shared" si="0"/>
        <v>BAVM 173 </v>
      </c>
      <c r="B31" s="6" t="str">
        <f t="shared" si="1"/>
        <v>I</v>
      </c>
      <c r="C31" s="27">
        <f t="shared" si="2"/>
        <v>53387.457999999999</v>
      </c>
      <c r="D31" s="43" t="str">
        <f t="shared" si="3"/>
        <v>vis</v>
      </c>
      <c r="E31" s="63">
        <f>VLOOKUP(C31,A!C$21:E$973,3,FALSE)</f>
        <v>83457.131517078524</v>
      </c>
      <c r="F31" s="6" t="s">
        <v>67</v>
      </c>
      <c r="G31" s="43" t="str">
        <f t="shared" si="4"/>
        <v>53387.4580</v>
      </c>
      <c r="H31" s="27">
        <f t="shared" si="5"/>
        <v>83445</v>
      </c>
      <c r="I31" s="64" t="s">
        <v>172</v>
      </c>
      <c r="J31" s="65" t="s">
        <v>173</v>
      </c>
      <c r="K31" s="64" t="s">
        <v>174</v>
      </c>
      <c r="L31" s="64" t="s">
        <v>175</v>
      </c>
      <c r="M31" s="65" t="s">
        <v>78</v>
      </c>
      <c r="N31" s="65" t="s">
        <v>126</v>
      </c>
      <c r="O31" s="66" t="s">
        <v>73</v>
      </c>
      <c r="P31" s="67" t="s">
        <v>149</v>
      </c>
    </row>
    <row r="32" spans="1:16" ht="12.75" customHeight="1" thickBot="1">
      <c r="A32" s="27" t="str">
        <f t="shared" si="0"/>
        <v>BAVM 173 </v>
      </c>
      <c r="B32" s="6" t="str">
        <f t="shared" si="1"/>
        <v>I</v>
      </c>
      <c r="C32" s="27">
        <f t="shared" si="2"/>
        <v>53387.628299999997</v>
      </c>
      <c r="D32" s="43" t="str">
        <f t="shared" si="3"/>
        <v>vis</v>
      </c>
      <c r="E32" s="63">
        <f>VLOOKUP(C32,A!C$21:E$973,3,FALSE)</f>
        <v>83457.637236671057</v>
      </c>
      <c r="F32" s="6" t="s">
        <v>67</v>
      </c>
      <c r="G32" s="43" t="str">
        <f t="shared" si="4"/>
        <v>53387.6283</v>
      </c>
      <c r="H32" s="27">
        <f t="shared" si="5"/>
        <v>83445</v>
      </c>
      <c r="I32" s="64" t="s">
        <v>176</v>
      </c>
      <c r="J32" s="65" t="s">
        <v>177</v>
      </c>
      <c r="K32" s="64" t="s">
        <v>174</v>
      </c>
      <c r="L32" s="64" t="s">
        <v>178</v>
      </c>
      <c r="M32" s="65" t="s">
        <v>78</v>
      </c>
      <c r="N32" s="65" t="s">
        <v>126</v>
      </c>
      <c r="O32" s="66" t="s">
        <v>73</v>
      </c>
      <c r="P32" s="67" t="s">
        <v>149</v>
      </c>
    </row>
    <row r="33" spans="1:16" ht="12.75" customHeight="1" thickBot="1">
      <c r="A33" s="27" t="str">
        <f t="shared" si="0"/>
        <v>BAVM 173 </v>
      </c>
      <c r="B33" s="6" t="str">
        <f t="shared" si="1"/>
        <v>I</v>
      </c>
      <c r="C33" s="27">
        <f t="shared" si="2"/>
        <v>53407.3269</v>
      </c>
      <c r="D33" s="43" t="str">
        <f t="shared" si="3"/>
        <v>vis</v>
      </c>
      <c r="E33" s="63">
        <f>VLOOKUP(C33,A!C$21:E$973,3,FALSE)</f>
        <v>83516.133818970498</v>
      </c>
      <c r="F33" s="6" t="s">
        <v>67</v>
      </c>
      <c r="G33" s="43" t="str">
        <f t="shared" si="4"/>
        <v>53407.3269</v>
      </c>
      <c r="H33" s="27">
        <f t="shared" si="5"/>
        <v>83504</v>
      </c>
      <c r="I33" s="64" t="s">
        <v>179</v>
      </c>
      <c r="J33" s="65" t="s">
        <v>180</v>
      </c>
      <c r="K33" s="64" t="s">
        <v>181</v>
      </c>
      <c r="L33" s="64" t="s">
        <v>182</v>
      </c>
      <c r="M33" s="65" t="s">
        <v>78</v>
      </c>
      <c r="N33" s="65" t="s">
        <v>126</v>
      </c>
      <c r="O33" s="66" t="s">
        <v>73</v>
      </c>
      <c r="P33" s="67" t="s">
        <v>149</v>
      </c>
    </row>
    <row r="34" spans="1:16" ht="12.75" customHeight="1" thickBot="1">
      <c r="A34" s="27" t="str">
        <f t="shared" si="0"/>
        <v>BAVM 173 </v>
      </c>
      <c r="B34" s="6" t="str">
        <f t="shared" si="1"/>
        <v>I</v>
      </c>
      <c r="C34" s="27">
        <f t="shared" si="2"/>
        <v>53408.336900000002</v>
      </c>
      <c r="D34" s="43" t="str">
        <f t="shared" si="3"/>
        <v>vis</v>
      </c>
      <c r="E34" s="63">
        <f>VLOOKUP(C34,A!C$21:E$973,3,FALSE)</f>
        <v>83519.133095473531</v>
      </c>
      <c r="F34" s="6" t="s">
        <v>67</v>
      </c>
      <c r="G34" s="43" t="str">
        <f t="shared" si="4"/>
        <v>53408.3369</v>
      </c>
      <c r="H34" s="27">
        <f t="shared" si="5"/>
        <v>83507</v>
      </c>
      <c r="I34" s="64" t="s">
        <v>183</v>
      </c>
      <c r="J34" s="65" t="s">
        <v>184</v>
      </c>
      <c r="K34" s="64" t="s">
        <v>185</v>
      </c>
      <c r="L34" s="64" t="s">
        <v>186</v>
      </c>
      <c r="M34" s="65" t="s">
        <v>78</v>
      </c>
      <c r="N34" s="65" t="s">
        <v>126</v>
      </c>
      <c r="O34" s="66" t="s">
        <v>73</v>
      </c>
      <c r="P34" s="67" t="s">
        <v>149</v>
      </c>
    </row>
    <row r="35" spans="1:16" ht="12.75" customHeight="1" thickBot="1">
      <c r="A35" s="27" t="str">
        <f t="shared" si="0"/>
        <v>BAVM 173 </v>
      </c>
      <c r="B35" s="6" t="str">
        <f t="shared" si="1"/>
        <v>I</v>
      </c>
      <c r="C35" s="27">
        <f t="shared" si="2"/>
        <v>53408.503299999997</v>
      </c>
      <c r="D35" s="43" t="str">
        <f t="shared" si="3"/>
        <v>vis</v>
      </c>
      <c r="E35" s="63">
        <f>VLOOKUP(C35,A!C$21:E$973,3,FALSE)</f>
        <v>83519.627233701336</v>
      </c>
      <c r="F35" s="6" t="s">
        <v>67</v>
      </c>
      <c r="G35" s="43" t="str">
        <f t="shared" si="4"/>
        <v>53408.5033</v>
      </c>
      <c r="H35" s="27">
        <f t="shared" si="5"/>
        <v>83507</v>
      </c>
      <c r="I35" s="64" t="s">
        <v>187</v>
      </c>
      <c r="J35" s="65" t="s">
        <v>188</v>
      </c>
      <c r="K35" s="64" t="s">
        <v>185</v>
      </c>
      <c r="L35" s="64" t="s">
        <v>189</v>
      </c>
      <c r="M35" s="65" t="s">
        <v>78</v>
      </c>
      <c r="N35" s="65" t="s">
        <v>126</v>
      </c>
      <c r="O35" s="66" t="s">
        <v>73</v>
      </c>
      <c r="P35" s="67" t="s">
        <v>149</v>
      </c>
    </row>
    <row r="36" spans="1:16" ht="12.75" customHeight="1" thickBot="1">
      <c r="A36" s="27" t="str">
        <f t="shared" si="0"/>
        <v>BAVM 173 </v>
      </c>
      <c r="B36" s="6" t="str">
        <f t="shared" si="1"/>
        <v>I</v>
      </c>
      <c r="C36" s="27">
        <f t="shared" si="2"/>
        <v>53409.347800000003</v>
      </c>
      <c r="D36" s="43" t="str">
        <f t="shared" si="3"/>
        <v>vis</v>
      </c>
      <c r="E36" s="63">
        <f>VLOOKUP(C36,A!C$21:E$973,3,FALSE)</f>
        <v>83522.135044599185</v>
      </c>
      <c r="F36" s="6" t="s">
        <v>67</v>
      </c>
      <c r="G36" s="43" t="str">
        <f t="shared" si="4"/>
        <v>53409.3478</v>
      </c>
      <c r="H36" s="27">
        <f t="shared" si="5"/>
        <v>83510</v>
      </c>
      <c r="I36" s="64" t="s">
        <v>190</v>
      </c>
      <c r="J36" s="65" t="s">
        <v>191</v>
      </c>
      <c r="K36" s="64" t="s">
        <v>192</v>
      </c>
      <c r="L36" s="64" t="s">
        <v>193</v>
      </c>
      <c r="M36" s="65" t="s">
        <v>78</v>
      </c>
      <c r="N36" s="65" t="s">
        <v>126</v>
      </c>
      <c r="O36" s="66" t="s">
        <v>73</v>
      </c>
      <c r="P36" s="67" t="s">
        <v>149</v>
      </c>
    </row>
    <row r="37" spans="1:16" ht="12.75" customHeight="1" thickBot="1">
      <c r="A37" s="27" t="str">
        <f t="shared" si="0"/>
        <v>BAVM 173 </v>
      </c>
      <c r="B37" s="6" t="str">
        <f t="shared" si="1"/>
        <v>I</v>
      </c>
      <c r="C37" s="27">
        <f t="shared" si="2"/>
        <v>53409.513400000003</v>
      </c>
      <c r="D37" s="43" t="str">
        <f t="shared" si="3"/>
        <v>vis</v>
      </c>
      <c r="E37" s="63">
        <f>VLOOKUP(C37,A!C$21:E$973,3,FALSE)</f>
        <v>83522.626807162451</v>
      </c>
      <c r="F37" s="6" t="s">
        <v>67</v>
      </c>
      <c r="G37" s="43" t="str">
        <f t="shared" si="4"/>
        <v>53409.5134</v>
      </c>
      <c r="H37" s="27">
        <f t="shared" si="5"/>
        <v>83510</v>
      </c>
      <c r="I37" s="64" t="s">
        <v>194</v>
      </c>
      <c r="J37" s="65" t="s">
        <v>195</v>
      </c>
      <c r="K37" s="64" t="s">
        <v>192</v>
      </c>
      <c r="L37" s="64" t="s">
        <v>196</v>
      </c>
      <c r="M37" s="65" t="s">
        <v>78</v>
      </c>
      <c r="N37" s="65" t="s">
        <v>126</v>
      </c>
      <c r="O37" s="66" t="s">
        <v>73</v>
      </c>
      <c r="P37" s="67" t="s">
        <v>149</v>
      </c>
    </row>
    <row r="38" spans="1:16" ht="12.75" customHeight="1" thickBot="1">
      <c r="A38" s="27" t="str">
        <f t="shared" si="0"/>
        <v>BAVM 173 </v>
      </c>
      <c r="B38" s="6" t="str">
        <f t="shared" si="1"/>
        <v>I</v>
      </c>
      <c r="C38" s="27">
        <f t="shared" si="2"/>
        <v>53410.354299999999</v>
      </c>
      <c r="D38" s="43" t="str">
        <f t="shared" si="3"/>
        <v>vis</v>
      </c>
      <c r="E38" s="63">
        <f>VLOOKUP(C38,A!C$21:E$973,3,FALSE)</f>
        <v>83525.123927569759</v>
      </c>
      <c r="F38" s="6" t="s">
        <v>67</v>
      </c>
      <c r="G38" s="43" t="str">
        <f t="shared" si="4"/>
        <v>53410.3543</v>
      </c>
      <c r="H38" s="27">
        <f t="shared" si="5"/>
        <v>83513</v>
      </c>
      <c r="I38" s="64" t="s">
        <v>197</v>
      </c>
      <c r="J38" s="65" t="s">
        <v>198</v>
      </c>
      <c r="K38" s="64" t="s">
        <v>199</v>
      </c>
      <c r="L38" s="64" t="s">
        <v>200</v>
      </c>
      <c r="M38" s="65" t="s">
        <v>78</v>
      </c>
      <c r="N38" s="65" t="s">
        <v>126</v>
      </c>
      <c r="O38" s="66" t="s">
        <v>73</v>
      </c>
      <c r="P38" s="67" t="s">
        <v>149</v>
      </c>
    </row>
    <row r="39" spans="1:16" ht="12.75" customHeight="1" thickBot="1">
      <c r="A39" s="27" t="str">
        <f t="shared" si="0"/>
        <v>BAVM 173 </v>
      </c>
      <c r="B39" s="6" t="str">
        <f t="shared" si="1"/>
        <v>I</v>
      </c>
      <c r="C39" s="27">
        <f t="shared" si="2"/>
        <v>53410.517800000001</v>
      </c>
      <c r="D39" s="43" t="str">
        <f t="shared" si="3"/>
        <v>vis</v>
      </c>
      <c r="E39" s="63">
        <f>VLOOKUP(C39,A!C$21:E$973,3,FALSE)</f>
        <v>83525.609454013567</v>
      </c>
      <c r="F39" s="6" t="s">
        <v>67</v>
      </c>
      <c r="G39" s="43" t="str">
        <f t="shared" si="4"/>
        <v>53410.5178</v>
      </c>
      <c r="H39" s="27">
        <f t="shared" si="5"/>
        <v>83513</v>
      </c>
      <c r="I39" s="64" t="s">
        <v>201</v>
      </c>
      <c r="J39" s="65" t="s">
        <v>202</v>
      </c>
      <c r="K39" s="64" t="s">
        <v>199</v>
      </c>
      <c r="L39" s="64" t="s">
        <v>203</v>
      </c>
      <c r="M39" s="65" t="s">
        <v>78</v>
      </c>
      <c r="N39" s="65" t="s">
        <v>126</v>
      </c>
      <c r="O39" s="66" t="s">
        <v>73</v>
      </c>
      <c r="P39" s="67" t="s">
        <v>149</v>
      </c>
    </row>
    <row r="40" spans="1:16" ht="12.75" customHeight="1" thickBot="1">
      <c r="A40" s="27" t="str">
        <f t="shared" si="0"/>
        <v>BAVM 209 </v>
      </c>
      <c r="B40" s="6" t="str">
        <f t="shared" si="1"/>
        <v>I</v>
      </c>
      <c r="C40" s="27">
        <f t="shared" si="2"/>
        <v>54830.444199999998</v>
      </c>
      <c r="D40" s="43" t="str">
        <f t="shared" si="3"/>
        <v>vis</v>
      </c>
      <c r="E40" s="63">
        <f>VLOOKUP(C40,A!C$21:E$973,3,FALSE)</f>
        <v>87742.195481281538</v>
      </c>
      <c r="F40" s="6" t="s">
        <v>67</v>
      </c>
      <c r="G40" s="43" t="str">
        <f t="shared" si="4"/>
        <v>54830.4442</v>
      </c>
      <c r="H40" s="27">
        <f t="shared" si="5"/>
        <v>87729</v>
      </c>
      <c r="I40" s="64" t="s">
        <v>211</v>
      </c>
      <c r="J40" s="65" t="s">
        <v>212</v>
      </c>
      <c r="K40" s="64" t="s">
        <v>213</v>
      </c>
      <c r="L40" s="64" t="s">
        <v>214</v>
      </c>
      <c r="M40" s="65" t="s">
        <v>208</v>
      </c>
      <c r="N40" s="65" t="s">
        <v>126</v>
      </c>
      <c r="O40" s="66" t="s">
        <v>127</v>
      </c>
      <c r="P40" s="67" t="s">
        <v>215</v>
      </c>
    </row>
    <row r="41" spans="1:16" ht="12.75" customHeight="1" thickBot="1">
      <c r="A41" s="27" t="str">
        <f t="shared" si="0"/>
        <v>BAVM 209 </v>
      </c>
      <c r="B41" s="6" t="str">
        <f t="shared" si="1"/>
        <v>II</v>
      </c>
      <c r="C41" s="27">
        <f t="shared" si="2"/>
        <v>54830.614999999998</v>
      </c>
      <c r="D41" s="43" t="str">
        <f t="shared" si="3"/>
        <v>vis</v>
      </c>
      <c r="E41" s="63">
        <f>VLOOKUP(C41,A!C$21:E$973,3,FALSE)</f>
        <v>87742.702685664422</v>
      </c>
      <c r="F41" s="6" t="s">
        <v>67</v>
      </c>
      <c r="G41" s="43" t="str">
        <f t="shared" si="4"/>
        <v>54830.6150</v>
      </c>
      <c r="H41" s="27">
        <f t="shared" si="5"/>
        <v>87729.5</v>
      </c>
      <c r="I41" s="64" t="s">
        <v>216</v>
      </c>
      <c r="J41" s="65" t="s">
        <v>217</v>
      </c>
      <c r="K41" s="64" t="s">
        <v>218</v>
      </c>
      <c r="L41" s="64" t="s">
        <v>219</v>
      </c>
      <c r="M41" s="65" t="s">
        <v>208</v>
      </c>
      <c r="N41" s="65" t="s">
        <v>126</v>
      </c>
      <c r="O41" s="66" t="s">
        <v>127</v>
      </c>
      <c r="P41" s="67" t="s">
        <v>215</v>
      </c>
    </row>
    <row r="42" spans="1:16" ht="12.75" customHeight="1" thickBot="1">
      <c r="A42" s="27" t="str">
        <f t="shared" si="0"/>
        <v>BAVM </v>
      </c>
      <c r="B42" s="6" t="str">
        <f t="shared" si="1"/>
        <v>II</v>
      </c>
      <c r="C42" s="27">
        <f t="shared" si="2"/>
        <v>48683.459000000003</v>
      </c>
      <c r="D42" s="43" t="str">
        <f t="shared" si="3"/>
        <v>vis</v>
      </c>
      <c r="E42" s="63">
        <f>VLOOKUP(C42,A!C$21:E$973,3,FALSE)</f>
        <v>69488.226892386301</v>
      </c>
      <c r="F42" s="6" t="s">
        <v>67</v>
      </c>
      <c r="G42" s="43" t="str">
        <f t="shared" si="4"/>
        <v>48683.459</v>
      </c>
      <c r="H42" s="27">
        <f t="shared" si="5"/>
        <v>69477.5</v>
      </c>
      <c r="I42" s="64" t="s">
        <v>70</v>
      </c>
      <c r="J42" s="65" t="s">
        <v>71</v>
      </c>
      <c r="K42" s="64">
        <v>69477.5</v>
      </c>
      <c r="L42" s="64" t="s">
        <v>72</v>
      </c>
      <c r="M42" s="65" t="s">
        <v>69</v>
      </c>
      <c r="N42" s="65"/>
      <c r="O42" s="66" t="s">
        <v>73</v>
      </c>
      <c r="P42" s="67" t="s">
        <v>74</v>
      </c>
    </row>
    <row r="43" spans="1:16" ht="12.75" customHeight="1" thickBot="1">
      <c r="A43" s="27" t="str">
        <f t="shared" si="0"/>
        <v> BBS 122 </v>
      </c>
      <c r="B43" s="6" t="str">
        <f t="shared" si="1"/>
        <v>I</v>
      </c>
      <c r="C43" s="27">
        <f t="shared" si="2"/>
        <v>51616.454400000002</v>
      </c>
      <c r="D43" s="43" t="str">
        <f t="shared" si="3"/>
        <v>vis</v>
      </c>
      <c r="E43" s="63">
        <f>VLOOKUP(C43,A!C$21:E$973,3,FALSE)</f>
        <v>78197.993413863252</v>
      </c>
      <c r="F43" s="6" t="s">
        <v>67</v>
      </c>
      <c r="G43" s="43" t="str">
        <f t="shared" si="4"/>
        <v>51616.4544</v>
      </c>
      <c r="H43" s="27">
        <f t="shared" si="5"/>
        <v>78186</v>
      </c>
      <c r="I43" s="64" t="s">
        <v>75</v>
      </c>
      <c r="J43" s="65" t="s">
        <v>76</v>
      </c>
      <c r="K43" s="64">
        <v>78186</v>
      </c>
      <c r="L43" s="64" t="s">
        <v>77</v>
      </c>
      <c r="M43" s="65" t="s">
        <v>78</v>
      </c>
      <c r="N43" s="65" t="s">
        <v>79</v>
      </c>
      <c r="O43" s="66" t="s">
        <v>80</v>
      </c>
      <c r="P43" s="66" t="s">
        <v>81</v>
      </c>
    </row>
    <row r="44" spans="1:16" ht="12.75" customHeight="1" thickBot="1">
      <c r="A44" s="27" t="str">
        <f t="shared" si="0"/>
        <v> BBS 124 </v>
      </c>
      <c r="B44" s="6" t="str">
        <f t="shared" si="1"/>
        <v>I</v>
      </c>
      <c r="C44" s="27">
        <f t="shared" si="2"/>
        <v>51879.460899999998</v>
      </c>
      <c r="D44" s="43" t="str">
        <f t="shared" si="3"/>
        <v>vis</v>
      </c>
      <c r="E44" s="63">
        <f>VLOOKUP(C44,A!C$21:E$973,3,FALSE)</f>
        <v>78979.012439201921</v>
      </c>
      <c r="F44" s="6" t="s">
        <v>67</v>
      </c>
      <c r="G44" s="43" t="str">
        <f t="shared" si="4"/>
        <v>51879.4609</v>
      </c>
      <c r="H44" s="27">
        <f t="shared" si="5"/>
        <v>78967</v>
      </c>
      <c r="I44" s="64" t="s">
        <v>82</v>
      </c>
      <c r="J44" s="65" t="s">
        <v>83</v>
      </c>
      <c r="K44" s="64">
        <v>78967</v>
      </c>
      <c r="L44" s="64" t="s">
        <v>84</v>
      </c>
      <c r="M44" s="65" t="s">
        <v>78</v>
      </c>
      <c r="N44" s="65" t="s">
        <v>79</v>
      </c>
      <c r="O44" s="66" t="s">
        <v>85</v>
      </c>
      <c r="P44" s="66" t="s">
        <v>86</v>
      </c>
    </row>
    <row r="45" spans="1:16" ht="12.75" customHeight="1" thickBot="1">
      <c r="A45" s="27" t="str">
        <f t="shared" si="0"/>
        <v> BBS 124 </v>
      </c>
      <c r="B45" s="6" t="str">
        <f t="shared" si="1"/>
        <v>II</v>
      </c>
      <c r="C45" s="27">
        <f t="shared" si="2"/>
        <v>51879.631000000001</v>
      </c>
      <c r="D45" s="43" t="str">
        <f t="shared" si="3"/>
        <v>vis</v>
      </c>
      <c r="E45" s="63">
        <f>VLOOKUP(C45,A!C$21:E$973,3,FALSE)</f>
        <v>78979.517564878319</v>
      </c>
      <c r="F45" s="6" t="s">
        <v>67</v>
      </c>
      <c r="G45" s="43" t="str">
        <f t="shared" si="4"/>
        <v>51879.6310</v>
      </c>
      <c r="H45" s="27">
        <f t="shared" si="5"/>
        <v>78967.5</v>
      </c>
      <c r="I45" s="64" t="s">
        <v>87</v>
      </c>
      <c r="J45" s="65" t="s">
        <v>88</v>
      </c>
      <c r="K45" s="64">
        <v>78967.5</v>
      </c>
      <c r="L45" s="64" t="s">
        <v>89</v>
      </c>
      <c r="M45" s="65" t="s">
        <v>78</v>
      </c>
      <c r="N45" s="65" t="s">
        <v>79</v>
      </c>
      <c r="O45" s="66" t="s">
        <v>85</v>
      </c>
      <c r="P45" s="66" t="s">
        <v>86</v>
      </c>
    </row>
    <row r="46" spans="1:16" ht="12.75" customHeight="1" thickBot="1">
      <c r="A46" s="27" t="str">
        <f t="shared" si="0"/>
        <v>BAVM </v>
      </c>
      <c r="B46" s="6" t="str">
        <f t="shared" si="1"/>
        <v>I</v>
      </c>
      <c r="C46" s="27">
        <f t="shared" si="2"/>
        <v>51899.667699999998</v>
      </c>
      <c r="D46" s="43" t="str">
        <f t="shared" si="3"/>
        <v>vis</v>
      </c>
      <c r="E46" s="63">
        <f>VLOOKUP(C46,A!C$21:E$973,3,FALSE)</f>
        <v>79039.018162411085</v>
      </c>
      <c r="F46" s="6" t="s">
        <v>67</v>
      </c>
      <c r="G46" s="43" t="str">
        <f t="shared" si="4"/>
        <v>51899.6677</v>
      </c>
      <c r="H46" s="27">
        <f t="shared" si="5"/>
        <v>79027</v>
      </c>
      <c r="I46" s="64" t="s">
        <v>90</v>
      </c>
      <c r="J46" s="65" t="s">
        <v>91</v>
      </c>
      <c r="K46" s="64">
        <v>79027</v>
      </c>
      <c r="L46" s="64" t="s">
        <v>92</v>
      </c>
      <c r="M46" s="65" t="s">
        <v>78</v>
      </c>
      <c r="N46" s="65" t="s">
        <v>79</v>
      </c>
      <c r="O46" s="66" t="s">
        <v>73</v>
      </c>
      <c r="P46" s="67" t="s">
        <v>74</v>
      </c>
    </row>
    <row r="47" spans="1:16" ht="12.75" customHeight="1" thickBot="1">
      <c r="A47" s="27" t="str">
        <f t="shared" si="0"/>
        <v> BBS 127 </v>
      </c>
      <c r="B47" s="6" t="str">
        <f t="shared" si="1"/>
        <v>II</v>
      </c>
      <c r="C47" s="27">
        <f t="shared" si="2"/>
        <v>52338.309000000001</v>
      </c>
      <c r="D47" s="43" t="str">
        <f t="shared" si="3"/>
        <v>vis</v>
      </c>
      <c r="E47" s="63">
        <f>VLOOKUP(C47,A!C$21:E$973,3,FALSE)</f>
        <v>80341.598899386387</v>
      </c>
      <c r="F47" s="6" t="s">
        <v>67</v>
      </c>
      <c r="G47" s="43" t="str">
        <f t="shared" si="4"/>
        <v>52338.309</v>
      </c>
      <c r="H47" s="27">
        <f t="shared" si="5"/>
        <v>80329.5</v>
      </c>
      <c r="I47" s="64" t="s">
        <v>107</v>
      </c>
      <c r="J47" s="65" t="s">
        <v>108</v>
      </c>
      <c r="K47" s="64">
        <v>80329.5</v>
      </c>
      <c r="L47" s="64" t="s">
        <v>109</v>
      </c>
      <c r="M47" s="65" t="s">
        <v>78</v>
      </c>
      <c r="N47" s="65" t="s">
        <v>79</v>
      </c>
      <c r="O47" s="66" t="s">
        <v>85</v>
      </c>
      <c r="P47" s="66" t="s">
        <v>110</v>
      </c>
    </row>
    <row r="48" spans="1:16" ht="12.75" customHeight="1" thickBot="1">
      <c r="A48" s="27" t="str">
        <f t="shared" si="0"/>
        <v>BAVM 203 </v>
      </c>
      <c r="B48" s="6" t="str">
        <f t="shared" si="1"/>
        <v>II</v>
      </c>
      <c r="C48" s="27">
        <f t="shared" si="2"/>
        <v>53446.3874</v>
      </c>
      <c r="D48" s="43" t="str">
        <f t="shared" si="3"/>
        <v>vis</v>
      </c>
      <c r="E48" s="63">
        <f>VLOOKUP(C48,A!C$21:E$973,3,FALSE)</f>
        <v>83632.127125749001</v>
      </c>
      <c r="F48" s="6" t="s">
        <v>67</v>
      </c>
      <c r="G48" s="43" t="str">
        <f t="shared" si="4"/>
        <v>53446.3874</v>
      </c>
      <c r="H48" s="27">
        <f t="shared" si="5"/>
        <v>83619.5</v>
      </c>
      <c r="I48" s="64" t="s">
        <v>204</v>
      </c>
      <c r="J48" s="65" t="s">
        <v>205</v>
      </c>
      <c r="K48" s="64" t="s">
        <v>206</v>
      </c>
      <c r="L48" s="64" t="s">
        <v>207</v>
      </c>
      <c r="M48" s="65" t="s">
        <v>208</v>
      </c>
      <c r="N48" s="65" t="s">
        <v>96</v>
      </c>
      <c r="O48" s="66" t="s">
        <v>209</v>
      </c>
      <c r="P48" s="67" t="s">
        <v>210</v>
      </c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</sheetData>
  <phoneticPr fontId="7" type="noConversion"/>
  <hyperlinks>
    <hyperlink ref="P42" r:id="rId1" display="http://www.bav-astro.de/sfs/BAVM_link.php?BAVMnr="/>
    <hyperlink ref="P46" r:id="rId2" display="http://www.bav-astro.de/sfs/BAVM_link.php?BAVMnr="/>
    <hyperlink ref="P11" r:id="rId3" display="http://www.bav-astro.de/sfs/BAVM_link.php?BAVMnr=158"/>
    <hyperlink ref="P12" r:id="rId4" display="http://www.bav-astro.de/sfs/BAVM_link.php?BAVMnr=158"/>
    <hyperlink ref="P13" r:id="rId5" display="http://www.bav-astro.de/sfs/BAVM_link.php?BAVMnr=158"/>
    <hyperlink ref="P14" r:id="rId6" display="http://www.bav-astro.de/sfs/BAVM_link.php?BAVMnr=158"/>
    <hyperlink ref="P15" r:id="rId7" display="http://www.bav-astro.de/sfs/BAVM_link.php?BAVMnr=158"/>
    <hyperlink ref="P16" r:id="rId8" display="http://www.bav-astro.de/sfs/BAVM_link.php?BAVMnr=158"/>
    <hyperlink ref="P17" r:id="rId9" display="http://www.bav-astro.de/sfs/BAVM_link.php?BAVMnr=158"/>
    <hyperlink ref="P18" r:id="rId10" display="http://www.bav-astro.de/sfs/BAVM_link.php?BAVMnr=158"/>
    <hyperlink ref="P19" r:id="rId11" display="http://www.bav-astro.de/sfs/BAVM_link.php?BAVMnr=158"/>
    <hyperlink ref="P20" r:id="rId12" display="http://www.bav-astro.de/sfs/BAVM_link.php?BAVMnr=158"/>
    <hyperlink ref="P21" r:id="rId13" display="http://www.bav-astro.de/sfs/BAVM_link.php?BAVMnr=158"/>
    <hyperlink ref="P23" r:id="rId14" display="http://www.bav-astro.de/sfs/BAVM_link.php?BAVMnr=158"/>
    <hyperlink ref="P24" r:id="rId15" display="http://www.bav-astro.de/sfs/BAVM_link.php?BAVMnr=173"/>
    <hyperlink ref="P25" r:id="rId16" display="http://www.bav-astro.de/sfs/BAVM_link.php?BAVMnr=173"/>
    <hyperlink ref="P26" r:id="rId17" display="http://www.bav-astro.de/sfs/BAVM_link.php?BAVMnr=173"/>
    <hyperlink ref="P27" r:id="rId18" display="http://www.bav-astro.de/sfs/BAVM_link.php?BAVMnr=173"/>
    <hyperlink ref="P28" r:id="rId19" display="http://www.bav-astro.de/sfs/BAVM_link.php?BAVMnr=173"/>
    <hyperlink ref="P29" r:id="rId20" display="http://www.bav-astro.de/sfs/BAVM_link.php?BAVMnr=173"/>
    <hyperlink ref="P30" r:id="rId21" display="http://www.bav-astro.de/sfs/BAVM_link.php?BAVMnr=173"/>
    <hyperlink ref="P31" r:id="rId22" display="http://www.bav-astro.de/sfs/BAVM_link.php?BAVMnr=173"/>
    <hyperlink ref="P32" r:id="rId23" display="http://www.bav-astro.de/sfs/BAVM_link.php?BAVMnr=173"/>
    <hyperlink ref="P33" r:id="rId24" display="http://www.bav-astro.de/sfs/BAVM_link.php?BAVMnr=173"/>
    <hyperlink ref="P34" r:id="rId25" display="http://www.bav-astro.de/sfs/BAVM_link.php?BAVMnr=173"/>
    <hyperlink ref="P35" r:id="rId26" display="http://www.bav-astro.de/sfs/BAVM_link.php?BAVMnr=173"/>
    <hyperlink ref="P36" r:id="rId27" display="http://www.bav-astro.de/sfs/BAVM_link.php?BAVMnr=173"/>
    <hyperlink ref="P37" r:id="rId28" display="http://www.bav-astro.de/sfs/BAVM_link.php?BAVMnr=173"/>
    <hyperlink ref="P38" r:id="rId29" display="http://www.bav-astro.de/sfs/BAVM_link.php?BAVMnr=173"/>
    <hyperlink ref="P39" r:id="rId30" display="http://www.bav-astro.de/sfs/BAVM_link.php?BAVMnr=173"/>
    <hyperlink ref="P48" r:id="rId31" display="http://www.bav-astro.de/sfs/BAVM_link.php?BAVMnr=203"/>
    <hyperlink ref="P40" r:id="rId32" display="http://www.bav-astro.de/sfs/BAVM_link.php?BAVMnr=209"/>
    <hyperlink ref="P41" r:id="rId33" display="http://www.bav-astro.de/sfs/BAVM_link.php?BAVMnr=209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64"/>
  <sheetViews>
    <sheetView workbookViewId="0">
      <pane xSplit="15" ySplit="22" topLeftCell="P35" activePane="bottomRight" state="frozen"/>
      <selection pane="topRight" activeCell="P1" sqref="P1"/>
      <selection pane="bottomLeft" activeCell="A23" sqref="A23"/>
      <selection pane="bottomRight" activeCell="L29" sqref="L2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42</v>
      </c>
    </row>
    <row r="2" spans="1:4">
      <c r="A2" t="s">
        <v>26</v>
      </c>
      <c r="B2" s="11" t="s">
        <v>34</v>
      </c>
    </row>
    <row r="3" spans="1:4" ht="13.5" thickBot="1">
      <c r="C3" s="28"/>
    </row>
    <row r="4" spans="1:4" ht="13.5" thickBot="1">
      <c r="A4" s="8" t="s">
        <v>0</v>
      </c>
      <c r="C4" s="12">
        <v>25283.446</v>
      </c>
      <c r="D4" s="13">
        <v>0.33679999999999999</v>
      </c>
    </row>
    <row r="6" spans="1:4">
      <c r="A6" s="8" t="s">
        <v>1</v>
      </c>
    </row>
    <row r="7" spans="1:4">
      <c r="A7" t="s">
        <v>2</v>
      </c>
      <c r="C7">
        <f>+C4</f>
        <v>25283.446</v>
      </c>
    </row>
    <row r="8" spans="1:4">
      <c r="A8" t="s">
        <v>3</v>
      </c>
      <c r="C8">
        <v>0.33683314692370758</v>
      </c>
      <c r="D8" s="28" t="s">
        <v>40</v>
      </c>
    </row>
    <row r="10" spans="1:4" ht="13.5" thickBot="1">
      <c r="C10" s="7" t="s">
        <v>21</v>
      </c>
      <c r="D10" s="7" t="s">
        <v>22</v>
      </c>
    </row>
    <row r="11" spans="1:4">
      <c r="A11" t="s">
        <v>15</v>
      </c>
      <c r="C11">
        <f>INTERCEPT(G21:G983,$F21:$F983)</f>
        <v>1.0585968899512264E-3</v>
      </c>
      <c r="D11" s="6"/>
    </row>
    <row r="12" spans="1:4">
      <c r="A12" t="s">
        <v>16</v>
      </c>
      <c r="C12">
        <f>SLOPE(G21:G983,$F21:$F983)</f>
        <v>-2.9867477175935607E-8</v>
      </c>
      <c r="D12" s="6"/>
    </row>
    <row r="13" spans="1:4">
      <c r="A13" t="s">
        <v>20</v>
      </c>
      <c r="C13" s="6"/>
      <c r="D13" s="6"/>
    </row>
    <row r="14" spans="1:4">
      <c r="A14" t="s">
        <v>25</v>
      </c>
    </row>
    <row r="15" spans="1:4">
      <c r="A15" s="3" t="s">
        <v>17</v>
      </c>
      <c r="C15" s="31">
        <f>(C7+C11)+(C8+C12)*INT(MAX(F21:F3533))</f>
        <v>54830.448086769422</v>
      </c>
      <c r="D15" s="27">
        <v>53410.517800000001</v>
      </c>
    </row>
    <row r="16" spans="1:4">
      <c r="A16" s="8" t="s">
        <v>4</v>
      </c>
      <c r="C16" s="32">
        <f>+C8+C12</f>
        <v>0.33683311705623042</v>
      </c>
    </row>
    <row r="17" spans="1:17" ht="13.5" thickBot="1">
      <c r="A17" s="30" t="s">
        <v>43</v>
      </c>
      <c r="C17">
        <f>COUNT(C21:C2191)</f>
        <v>33</v>
      </c>
    </row>
    <row r="18" spans="1:17">
      <c r="A18" s="8" t="s">
        <v>5</v>
      </c>
      <c r="C18" s="4">
        <f>+C15</f>
        <v>54830.448086769422</v>
      </c>
      <c r="D18" s="5">
        <f>+C16</f>
        <v>0.33683311705623042</v>
      </c>
    </row>
    <row r="19" spans="1:17" ht="13.5" thickTop="1"/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36</v>
      </c>
      <c r="J20" s="10" t="s">
        <v>19</v>
      </c>
      <c r="K20" s="10" t="s">
        <v>27</v>
      </c>
      <c r="L20" s="10" t="s">
        <v>28</v>
      </c>
      <c r="M20" s="10" t="s">
        <v>29</v>
      </c>
      <c r="N20" s="10" t="s">
        <v>32</v>
      </c>
      <c r="O20" s="10" t="s">
        <v>24</v>
      </c>
      <c r="P20" s="9" t="s">
        <v>23</v>
      </c>
      <c r="Q20" s="7" t="s">
        <v>14</v>
      </c>
    </row>
    <row r="21" spans="1:17">
      <c r="A21" s="14" t="s">
        <v>12</v>
      </c>
      <c r="B21" s="15" t="s">
        <v>30</v>
      </c>
      <c r="C21" s="33">
        <f>+C4</f>
        <v>25283.446</v>
      </c>
      <c r="D21" s="33" t="s">
        <v>31</v>
      </c>
      <c r="E21">
        <f t="shared" ref="E21:E50" si="0">+(C21-C$7)/C$8</f>
        <v>0</v>
      </c>
      <c r="F21" s="22">
        <f t="shared" ref="F21:F50" si="1">ROUND(2*E21,0)/2</f>
        <v>0</v>
      </c>
      <c r="G21" s="22">
        <f t="shared" ref="G21:G50" si="2">+C21-(C$7+F21*C$8)</f>
        <v>0</v>
      </c>
      <c r="H21">
        <f>G21</f>
        <v>0</v>
      </c>
      <c r="O21">
        <f t="shared" ref="O21:O50" si="3">+C$11+C$12*$F21</f>
        <v>1.0585968899512264E-3</v>
      </c>
      <c r="Q21" s="2">
        <f t="shared" ref="Q21:Q50" si="4">+C21-15018.5</f>
        <v>10264.946</v>
      </c>
    </row>
    <row r="22" spans="1:17">
      <c r="A22" s="20" t="s">
        <v>35</v>
      </c>
      <c r="B22" s="17"/>
      <c r="C22" s="34">
        <v>51901.349399999999</v>
      </c>
      <c r="D22" s="34">
        <v>2.2000000000000001E-3</v>
      </c>
      <c r="E22">
        <f t="shared" si="0"/>
        <v>79024.002367643858</v>
      </c>
      <c r="F22" s="22">
        <f t="shared" si="1"/>
        <v>79024</v>
      </c>
      <c r="G22">
        <f t="shared" si="2"/>
        <v>7.9750092845642939E-4</v>
      </c>
      <c r="I22">
        <f t="shared" ref="I22:I50" si="5">+G22</f>
        <v>7.9750092845642939E-4</v>
      </c>
      <c r="O22">
        <f t="shared" si="3"/>
        <v>-1.3016506263999088E-3</v>
      </c>
      <c r="Q22" s="2">
        <f t="shared" si="4"/>
        <v>36882.849399999999</v>
      </c>
    </row>
    <row r="23" spans="1:17">
      <c r="A23" s="20" t="s">
        <v>35</v>
      </c>
      <c r="B23" s="17"/>
      <c r="C23" s="34">
        <v>51901.521699999998</v>
      </c>
      <c r="D23" s="34">
        <v>1.5E-3</v>
      </c>
      <c r="E23">
        <f t="shared" si="0"/>
        <v>79024.513896873003</v>
      </c>
      <c r="F23" s="22">
        <f t="shared" si="1"/>
        <v>79024.5</v>
      </c>
      <c r="G23">
        <f t="shared" si="2"/>
        <v>4.6809274645056576E-3</v>
      </c>
      <c r="I23">
        <f t="shared" si="5"/>
        <v>4.6809274645056576E-3</v>
      </c>
      <c r="O23">
        <f t="shared" si="3"/>
        <v>-1.301665560138497E-3</v>
      </c>
      <c r="Q23" s="2">
        <f t="shared" si="4"/>
        <v>36883.021699999998</v>
      </c>
    </row>
    <row r="24" spans="1:17">
      <c r="A24" s="20" t="s">
        <v>35</v>
      </c>
      <c r="B24" s="17"/>
      <c r="C24" s="34">
        <v>51901.687400000003</v>
      </c>
      <c r="D24" s="34">
        <v>6.9999999999999999E-4</v>
      </c>
      <c r="E24">
        <f t="shared" si="0"/>
        <v>79025.005831831062</v>
      </c>
      <c r="F24" s="22">
        <f t="shared" si="1"/>
        <v>79025</v>
      </c>
      <c r="G24">
        <f t="shared" si="2"/>
        <v>1.9643540072138421E-3</v>
      </c>
      <c r="I24">
        <f t="shared" si="5"/>
        <v>1.9643540072138421E-3</v>
      </c>
      <c r="O24">
        <f t="shared" si="3"/>
        <v>-1.3016804938770848E-3</v>
      </c>
      <c r="Q24" s="2">
        <f t="shared" si="4"/>
        <v>36883.187400000003</v>
      </c>
    </row>
    <row r="25" spans="1:17">
      <c r="A25" s="20" t="s">
        <v>35</v>
      </c>
      <c r="B25" s="17"/>
      <c r="C25" s="34">
        <v>51925.431900000003</v>
      </c>
      <c r="D25" s="34">
        <v>4.0000000000000002E-4</v>
      </c>
      <c r="E25">
        <f t="shared" si="0"/>
        <v>79095.499190981907</v>
      </c>
      <c r="F25" s="22">
        <f t="shared" si="1"/>
        <v>79095.5</v>
      </c>
      <c r="G25">
        <f t="shared" si="2"/>
        <v>-2.725041049416177E-4</v>
      </c>
      <c r="I25">
        <f t="shared" si="5"/>
        <v>-2.725041049416177E-4</v>
      </c>
      <c r="O25">
        <f t="shared" si="3"/>
        <v>-1.3037861510179886E-3</v>
      </c>
      <c r="Q25" s="2">
        <f t="shared" si="4"/>
        <v>36906.931900000003</v>
      </c>
    </row>
    <row r="26" spans="1:17">
      <c r="A26" s="20" t="s">
        <v>35</v>
      </c>
      <c r="B26" s="17"/>
      <c r="C26" s="34">
        <v>52672.3632</v>
      </c>
      <c r="D26" s="34">
        <v>1.8E-3</v>
      </c>
      <c r="E26">
        <f t="shared" si="0"/>
        <v>81313.010462724938</v>
      </c>
      <c r="F26" s="22">
        <f t="shared" si="1"/>
        <v>81313</v>
      </c>
      <c r="G26">
        <f t="shared" si="2"/>
        <v>3.5241925652371719E-3</v>
      </c>
      <c r="I26">
        <f t="shared" si="5"/>
        <v>3.5241925652371719E-3</v>
      </c>
      <c r="O26">
        <f t="shared" si="3"/>
        <v>-1.3700172816556255E-3</v>
      </c>
      <c r="Q26" s="2">
        <f t="shared" si="4"/>
        <v>37653.8632</v>
      </c>
    </row>
    <row r="27" spans="1:17">
      <c r="A27" s="20" t="s">
        <v>35</v>
      </c>
      <c r="B27" s="17"/>
      <c r="C27" s="34">
        <v>52672.534399999997</v>
      </c>
      <c r="D27" s="34">
        <v>8.9999999999999998E-4</v>
      </c>
      <c r="E27">
        <f t="shared" si="0"/>
        <v>81313.518726242226</v>
      </c>
      <c r="F27" s="22">
        <f t="shared" si="1"/>
        <v>81313.5</v>
      </c>
      <c r="G27">
        <f t="shared" si="2"/>
        <v>6.307619099970907E-3</v>
      </c>
      <c r="I27">
        <f t="shared" si="5"/>
        <v>6.307619099970907E-3</v>
      </c>
      <c r="O27">
        <f t="shared" si="3"/>
        <v>-1.3700322153942137E-3</v>
      </c>
      <c r="Q27" s="2">
        <f t="shared" si="4"/>
        <v>37654.034399999997</v>
      </c>
    </row>
    <row r="28" spans="1:17">
      <c r="A28" s="20" t="s">
        <v>35</v>
      </c>
      <c r="B28" s="17"/>
      <c r="C28" s="34">
        <v>52680.275600000001</v>
      </c>
      <c r="D28" s="34">
        <v>4.0000000000000002E-4</v>
      </c>
      <c r="E28">
        <f t="shared" si="0"/>
        <v>81336.501024958096</v>
      </c>
      <c r="F28" s="22">
        <f t="shared" si="1"/>
        <v>81336.5</v>
      </c>
      <c r="G28">
        <f t="shared" si="2"/>
        <v>3.4523985959822312E-4</v>
      </c>
      <c r="I28">
        <f t="shared" si="5"/>
        <v>3.4523985959822312E-4</v>
      </c>
      <c r="O28">
        <f t="shared" si="3"/>
        <v>-1.37071916736926E-3</v>
      </c>
      <c r="Q28" s="2">
        <f t="shared" si="4"/>
        <v>37661.775600000001</v>
      </c>
    </row>
    <row r="29" spans="1:17">
      <c r="A29" s="20" t="s">
        <v>35</v>
      </c>
      <c r="B29" s="17"/>
      <c r="C29" s="34">
        <v>52680.447</v>
      </c>
      <c r="D29" s="34">
        <v>8.9999999999999998E-4</v>
      </c>
      <c r="E29">
        <f t="shared" si="0"/>
        <v>81337.009882241182</v>
      </c>
      <c r="F29" s="22">
        <f t="shared" si="1"/>
        <v>81337</v>
      </c>
      <c r="G29">
        <f t="shared" si="2"/>
        <v>3.3286663965554908E-3</v>
      </c>
      <c r="I29">
        <f t="shared" si="5"/>
        <v>3.3286663965554908E-3</v>
      </c>
      <c r="O29">
        <f t="shared" si="3"/>
        <v>-1.3707341011078482E-3</v>
      </c>
      <c r="Q29" s="2">
        <f t="shared" si="4"/>
        <v>37661.947</v>
      </c>
    </row>
    <row r="30" spans="1:17">
      <c r="A30" s="20" t="s">
        <v>35</v>
      </c>
      <c r="B30" s="17"/>
      <c r="C30" s="34">
        <v>52691.388599999998</v>
      </c>
      <c r="D30" s="34">
        <v>1E-3</v>
      </c>
      <c r="E30">
        <f t="shared" si="0"/>
        <v>81369.493621148504</v>
      </c>
      <c r="F30" s="22">
        <f t="shared" si="1"/>
        <v>81369.5</v>
      </c>
      <c r="G30">
        <f t="shared" si="2"/>
        <v>-2.148608626157511E-3</v>
      </c>
      <c r="I30">
        <f t="shared" si="5"/>
        <v>-2.148608626157511E-3</v>
      </c>
      <c r="O30">
        <f t="shared" si="3"/>
        <v>-1.3717047941160662E-3</v>
      </c>
      <c r="Q30" s="2">
        <f t="shared" si="4"/>
        <v>37672.888599999998</v>
      </c>
    </row>
    <row r="31" spans="1:17">
      <c r="A31" s="20" t="s">
        <v>35</v>
      </c>
      <c r="B31" s="17"/>
      <c r="C31" s="34">
        <v>52692.399799999999</v>
      </c>
      <c r="D31" s="34">
        <v>6.9999999999999999E-4</v>
      </c>
      <c r="E31">
        <f t="shared" si="0"/>
        <v>81372.49570098902</v>
      </c>
      <c r="F31" s="22">
        <f t="shared" si="1"/>
        <v>81372.5</v>
      </c>
      <c r="G31">
        <f t="shared" si="2"/>
        <v>-1.448049399186857E-3</v>
      </c>
      <c r="I31">
        <f t="shared" si="5"/>
        <v>-1.448049399186857E-3</v>
      </c>
      <c r="O31">
        <f t="shared" si="3"/>
        <v>-1.371794396547594E-3</v>
      </c>
      <c r="Q31" s="2">
        <f t="shared" si="4"/>
        <v>37673.899799999999</v>
      </c>
    </row>
    <row r="32" spans="1:17">
      <c r="A32" s="20" t="s">
        <v>35</v>
      </c>
      <c r="B32" s="17"/>
      <c r="C32" s="33">
        <v>52716.309699999998</v>
      </c>
      <c r="D32" s="34">
        <v>2E-3</v>
      </c>
      <c r="E32">
        <f t="shared" si="0"/>
        <v>81443.48010444922</v>
      </c>
      <c r="F32" s="22">
        <f t="shared" si="1"/>
        <v>81443.5</v>
      </c>
      <c r="G32">
        <f t="shared" si="2"/>
        <v>-6.7014809756074101E-3</v>
      </c>
      <c r="I32">
        <f t="shared" si="5"/>
        <v>-6.7014809756074101E-3</v>
      </c>
      <c r="O32">
        <f t="shared" si="3"/>
        <v>-1.3739149874270851E-3</v>
      </c>
      <c r="Q32" s="2">
        <f t="shared" si="4"/>
        <v>37697.809699999998</v>
      </c>
    </row>
    <row r="33" spans="1:17">
      <c r="A33" s="35" t="s">
        <v>44</v>
      </c>
      <c r="B33" s="36" t="s">
        <v>30</v>
      </c>
      <c r="C33" s="37">
        <v>52719.341999999997</v>
      </c>
      <c r="D33" s="37">
        <v>2E-3</v>
      </c>
      <c r="E33">
        <f t="shared" si="0"/>
        <v>81452.482484493143</v>
      </c>
      <c r="F33" s="22">
        <f t="shared" si="1"/>
        <v>81452.5</v>
      </c>
      <c r="G33">
        <f t="shared" si="2"/>
        <v>-5.8998032982344739E-3</v>
      </c>
      <c r="I33">
        <f t="shared" si="5"/>
        <v>-5.8998032982344739E-3</v>
      </c>
      <c r="O33">
        <f t="shared" si="3"/>
        <v>-1.3741837947216686E-3</v>
      </c>
      <c r="Q33" s="2">
        <f t="shared" si="4"/>
        <v>37700.841999999997</v>
      </c>
    </row>
    <row r="34" spans="1:17">
      <c r="A34" s="20" t="s">
        <v>35</v>
      </c>
      <c r="B34" s="17"/>
      <c r="C34" s="34">
        <v>52721.361199999999</v>
      </c>
      <c r="D34" s="34">
        <v>4.0000000000000002E-4</v>
      </c>
      <c r="E34">
        <f t="shared" si="0"/>
        <v>81458.47714392154</v>
      </c>
      <c r="F34" s="22">
        <f t="shared" si="1"/>
        <v>81458.5</v>
      </c>
      <c r="G34">
        <f t="shared" si="2"/>
        <v>-7.6986848362139426E-3</v>
      </c>
      <c r="I34">
        <f t="shared" si="5"/>
        <v>-7.6986848362139426E-3</v>
      </c>
      <c r="O34">
        <f t="shared" si="3"/>
        <v>-1.3743629995847243E-3</v>
      </c>
      <c r="Q34" s="2">
        <f t="shared" si="4"/>
        <v>37702.861199999999</v>
      </c>
    </row>
    <row r="35" spans="1:17">
      <c r="A35" s="25" t="s">
        <v>39</v>
      </c>
      <c r="B35" s="26"/>
      <c r="C35" s="27">
        <v>53381.395499999999</v>
      </c>
      <c r="D35" s="27">
        <v>6.9999999999999999E-4</v>
      </c>
      <c r="E35">
        <f t="shared" si="0"/>
        <v>83418.006085856396</v>
      </c>
      <c r="F35" s="22">
        <f t="shared" si="1"/>
        <v>83418</v>
      </c>
      <c r="G35">
        <f t="shared" si="2"/>
        <v>2.0499181555351242E-3</v>
      </c>
      <c r="I35">
        <f t="shared" si="5"/>
        <v>2.0499181555351242E-3</v>
      </c>
      <c r="O35">
        <f t="shared" si="3"/>
        <v>-1.4328883211109703E-3</v>
      </c>
      <c r="Q35" s="2">
        <f t="shared" si="4"/>
        <v>38362.895499999999</v>
      </c>
    </row>
    <row r="36" spans="1:17">
      <c r="A36" s="25" t="s">
        <v>39</v>
      </c>
      <c r="B36" s="26"/>
      <c r="C36" s="27">
        <v>53381.563699999999</v>
      </c>
      <c r="D36" s="27">
        <v>5.9999999999999995E-4</v>
      </c>
      <c r="E36">
        <f t="shared" si="0"/>
        <v>83418.505442886832</v>
      </c>
      <c r="F36" s="22">
        <f t="shared" si="1"/>
        <v>83418.5</v>
      </c>
      <c r="G36">
        <f t="shared" si="2"/>
        <v>1.8333446932956576E-3</v>
      </c>
      <c r="I36">
        <f t="shared" si="5"/>
        <v>1.8333446932956576E-3</v>
      </c>
      <c r="O36">
        <f t="shared" si="3"/>
        <v>-1.432903254849558E-3</v>
      </c>
      <c r="Q36" s="2">
        <f t="shared" si="4"/>
        <v>38363.063699999999</v>
      </c>
    </row>
    <row r="37" spans="1:17">
      <c r="A37" s="25" t="s">
        <v>39</v>
      </c>
      <c r="B37" s="26"/>
      <c r="C37" s="27">
        <v>53382.5743</v>
      </c>
      <c r="D37" s="27">
        <v>2.0000000000000001E-4</v>
      </c>
      <c r="E37">
        <f t="shared" si="0"/>
        <v>83421.505741429981</v>
      </c>
      <c r="F37" s="22">
        <f t="shared" si="1"/>
        <v>83421.5</v>
      </c>
      <c r="G37">
        <f t="shared" si="2"/>
        <v>1.9339039281476289E-3</v>
      </c>
      <c r="I37">
        <f t="shared" si="5"/>
        <v>1.9339039281476289E-3</v>
      </c>
      <c r="O37">
        <f t="shared" si="3"/>
        <v>-1.4329928572810859E-3</v>
      </c>
      <c r="Q37" s="2">
        <f t="shared" si="4"/>
        <v>38364.0743</v>
      </c>
    </row>
    <row r="38" spans="1:17">
      <c r="A38" s="25" t="s">
        <v>39</v>
      </c>
      <c r="B38" s="26"/>
      <c r="C38" s="27">
        <v>53386.280200000001</v>
      </c>
      <c r="D38" s="27">
        <v>5.0000000000000001E-4</v>
      </c>
      <c r="E38">
        <f t="shared" si="0"/>
        <v>83432.507924658814</v>
      </c>
      <c r="F38" s="22">
        <f t="shared" si="1"/>
        <v>83432.5</v>
      </c>
      <c r="G38">
        <f t="shared" si="2"/>
        <v>2.6692877654568292E-3</v>
      </c>
      <c r="I38">
        <f t="shared" si="5"/>
        <v>2.6692877654568292E-3</v>
      </c>
      <c r="O38">
        <f t="shared" si="3"/>
        <v>-1.4333213995300213E-3</v>
      </c>
      <c r="Q38" s="2">
        <f t="shared" si="4"/>
        <v>38367.780200000001</v>
      </c>
    </row>
    <row r="39" spans="1:17">
      <c r="A39" s="25" t="s">
        <v>39</v>
      </c>
      <c r="B39" s="26"/>
      <c r="C39" s="27">
        <v>53386.449200000003</v>
      </c>
      <c r="D39" s="27">
        <v>5.9999999999999995E-4</v>
      </c>
      <c r="E39">
        <f t="shared" si="0"/>
        <v>83433.009656752431</v>
      </c>
      <c r="F39" s="22">
        <f t="shared" si="1"/>
        <v>83433</v>
      </c>
      <c r="G39">
        <f t="shared" si="2"/>
        <v>3.2527143048355356E-3</v>
      </c>
      <c r="I39">
        <f t="shared" si="5"/>
        <v>3.2527143048355356E-3</v>
      </c>
      <c r="O39">
        <f t="shared" si="3"/>
        <v>-1.433336333268609E-3</v>
      </c>
      <c r="Q39" s="2">
        <f t="shared" si="4"/>
        <v>38367.949200000003</v>
      </c>
    </row>
    <row r="40" spans="1:17">
      <c r="A40" s="25" t="s">
        <v>39</v>
      </c>
      <c r="B40" s="26"/>
      <c r="C40" s="27">
        <v>53386.616699999999</v>
      </c>
      <c r="D40" s="27">
        <v>1.5E-3</v>
      </c>
      <c r="E40">
        <f t="shared" si="0"/>
        <v>83433.506935602578</v>
      </c>
      <c r="F40" s="22">
        <f t="shared" si="1"/>
        <v>83433.5</v>
      </c>
      <c r="G40">
        <f t="shared" si="2"/>
        <v>2.3361408384516835E-3</v>
      </c>
      <c r="I40">
        <f t="shared" si="5"/>
        <v>2.3361408384516835E-3</v>
      </c>
      <c r="O40">
        <f t="shared" si="3"/>
        <v>-1.4333512670071972E-3</v>
      </c>
      <c r="Q40" s="2">
        <f t="shared" si="4"/>
        <v>38368.116699999999</v>
      </c>
    </row>
    <row r="41" spans="1:17">
      <c r="A41" s="25" t="s">
        <v>39</v>
      </c>
      <c r="B41" s="26"/>
      <c r="C41" s="27">
        <v>53387.289599999996</v>
      </c>
      <c r="D41" s="27">
        <v>1.9E-3</v>
      </c>
      <c r="E41">
        <f t="shared" si="0"/>
        <v>83435.504660607214</v>
      </c>
      <c r="F41" s="22">
        <f t="shared" si="1"/>
        <v>83435.5</v>
      </c>
      <c r="G41">
        <f t="shared" si="2"/>
        <v>1.5698469942435622E-3</v>
      </c>
      <c r="I41">
        <f t="shared" si="5"/>
        <v>1.5698469942435622E-3</v>
      </c>
      <c r="O41">
        <f t="shared" si="3"/>
        <v>-1.4334110019615491E-3</v>
      </c>
      <c r="Q41" s="2">
        <f t="shared" si="4"/>
        <v>38368.789599999996</v>
      </c>
    </row>
    <row r="42" spans="1:17">
      <c r="A42" s="25" t="s">
        <v>39</v>
      </c>
      <c r="B42" s="26"/>
      <c r="C42" s="27">
        <v>53387.457999999999</v>
      </c>
      <c r="D42" s="27">
        <v>6.9999999999999999E-4</v>
      </c>
      <c r="E42">
        <f t="shared" si="0"/>
        <v>83436.004611403449</v>
      </c>
      <c r="F42" s="22">
        <f t="shared" si="1"/>
        <v>83436</v>
      </c>
      <c r="G42">
        <f t="shared" si="2"/>
        <v>1.5532735342276283E-3</v>
      </c>
      <c r="I42">
        <f t="shared" si="5"/>
        <v>1.5532735342276283E-3</v>
      </c>
      <c r="O42">
        <f t="shared" si="3"/>
        <v>-1.4334259357001368E-3</v>
      </c>
      <c r="Q42" s="2">
        <f t="shared" si="4"/>
        <v>38368.957999999999</v>
      </c>
    </row>
    <row r="43" spans="1:17">
      <c r="A43" s="25" t="s">
        <v>39</v>
      </c>
      <c r="B43" s="26"/>
      <c r="C43" s="27">
        <v>53387.628299999997</v>
      </c>
      <c r="D43" s="27">
        <v>3.0000000000000001E-3</v>
      </c>
      <c r="E43">
        <f t="shared" si="0"/>
        <v>83436.510202974678</v>
      </c>
      <c r="F43" s="22">
        <f t="shared" si="1"/>
        <v>83436.5</v>
      </c>
      <c r="G43">
        <f t="shared" si="2"/>
        <v>3.4367000698694028E-3</v>
      </c>
      <c r="I43">
        <f t="shared" si="5"/>
        <v>3.4367000698694028E-3</v>
      </c>
      <c r="O43">
        <f t="shared" si="3"/>
        <v>-1.433440869438725E-3</v>
      </c>
      <c r="Q43" s="2">
        <f t="shared" si="4"/>
        <v>38369.128299999997</v>
      </c>
    </row>
    <row r="44" spans="1:17">
      <c r="A44" s="25" t="s">
        <v>39</v>
      </c>
      <c r="B44" s="26"/>
      <c r="C44" s="27">
        <v>53407.3269</v>
      </c>
      <c r="D44" s="27">
        <v>4.0000000000000002E-4</v>
      </c>
      <c r="E44">
        <f t="shared" si="0"/>
        <v>83494.991977051584</v>
      </c>
      <c r="F44" s="22">
        <f t="shared" si="1"/>
        <v>83495</v>
      </c>
      <c r="G44">
        <f t="shared" si="2"/>
        <v>-2.7023949660360813E-3</v>
      </c>
      <c r="I44">
        <f t="shared" si="5"/>
        <v>-2.7023949660360813E-3</v>
      </c>
      <c r="O44">
        <f t="shared" si="3"/>
        <v>-1.4351881168535171E-3</v>
      </c>
      <c r="Q44" s="2">
        <f t="shared" si="4"/>
        <v>38388.8269</v>
      </c>
    </row>
    <row r="45" spans="1:17">
      <c r="A45" s="25" t="s">
        <v>39</v>
      </c>
      <c r="B45" s="26"/>
      <c r="C45" s="27">
        <v>53408.336900000002</v>
      </c>
      <c r="D45" s="27">
        <v>6.9999999999999999E-4</v>
      </c>
      <c r="E45">
        <f t="shared" si="0"/>
        <v>83497.990494297366</v>
      </c>
      <c r="F45" s="22">
        <f t="shared" si="1"/>
        <v>83498</v>
      </c>
      <c r="G45">
        <f t="shared" si="2"/>
        <v>-3.201835737854708E-3</v>
      </c>
      <c r="I45">
        <f t="shared" si="5"/>
        <v>-3.201835737854708E-3</v>
      </c>
      <c r="O45">
        <f t="shared" si="3"/>
        <v>-1.4352777192850449E-3</v>
      </c>
      <c r="Q45" s="2">
        <f t="shared" si="4"/>
        <v>38389.836900000002</v>
      </c>
    </row>
    <row r="46" spans="1:17">
      <c r="A46" s="25" t="s">
        <v>39</v>
      </c>
      <c r="B46" s="26"/>
      <c r="C46" s="27">
        <v>53408.503299999997</v>
      </c>
      <c r="D46" s="27">
        <v>8.9999999999999998E-4</v>
      </c>
      <c r="E46">
        <f t="shared" si="0"/>
        <v>83498.484507435656</v>
      </c>
      <c r="F46" s="22">
        <f t="shared" si="1"/>
        <v>83498.5</v>
      </c>
      <c r="G46">
        <f t="shared" si="2"/>
        <v>-5.2184092055540532E-3</v>
      </c>
      <c r="I46">
        <f t="shared" si="5"/>
        <v>-5.2184092055540532E-3</v>
      </c>
      <c r="O46">
        <f t="shared" si="3"/>
        <v>-1.4352926530236331E-3</v>
      </c>
      <c r="Q46" s="2">
        <f t="shared" si="4"/>
        <v>38390.003299999997</v>
      </c>
    </row>
    <row r="47" spans="1:17">
      <c r="A47" s="25" t="s">
        <v>39</v>
      </c>
      <c r="B47" s="26"/>
      <c r="C47" s="27">
        <v>53409.347800000003</v>
      </c>
      <c r="D47" s="27">
        <v>6.9999999999999999E-4</v>
      </c>
      <c r="E47">
        <f t="shared" si="0"/>
        <v>83500.991683489206</v>
      </c>
      <c r="F47" s="22">
        <f t="shared" si="1"/>
        <v>83501</v>
      </c>
      <c r="G47">
        <f t="shared" si="2"/>
        <v>-2.8012765033054166E-3</v>
      </c>
      <c r="I47">
        <f t="shared" si="5"/>
        <v>-2.8012765033054166E-3</v>
      </c>
      <c r="O47">
        <f t="shared" si="3"/>
        <v>-1.4353673217165728E-3</v>
      </c>
      <c r="Q47" s="2">
        <f t="shared" si="4"/>
        <v>38390.847800000003</v>
      </c>
    </row>
    <row r="48" spans="1:17">
      <c r="A48" s="25" t="s">
        <v>39</v>
      </c>
      <c r="B48" s="26"/>
      <c r="C48" s="27">
        <v>53409.513400000003</v>
      </c>
      <c r="D48" s="27">
        <v>6.9999999999999999E-4</v>
      </c>
      <c r="E48">
        <f t="shared" si="0"/>
        <v>83501.483321564345</v>
      </c>
      <c r="F48" s="22">
        <f t="shared" si="1"/>
        <v>83501.5</v>
      </c>
      <c r="G48">
        <f t="shared" si="2"/>
        <v>-5.6178499653469771E-3</v>
      </c>
      <c r="I48">
        <f t="shared" si="5"/>
        <v>-5.6178499653469771E-3</v>
      </c>
      <c r="O48">
        <f t="shared" si="3"/>
        <v>-1.4353822554551605E-3</v>
      </c>
      <c r="Q48" s="2">
        <f t="shared" si="4"/>
        <v>38391.013400000003</v>
      </c>
    </row>
    <row r="49" spans="1:17">
      <c r="A49" s="25" t="s">
        <v>39</v>
      </c>
      <c r="B49" s="26"/>
      <c r="C49" s="27">
        <v>53410.354299999999</v>
      </c>
      <c r="D49" s="27">
        <v>1.6000000000000001E-3</v>
      </c>
      <c r="E49">
        <f t="shared" si="0"/>
        <v>83503.979809833618</v>
      </c>
      <c r="F49" s="22">
        <f t="shared" si="1"/>
        <v>83504</v>
      </c>
      <c r="G49">
        <f t="shared" si="2"/>
        <v>-6.8007172740180977E-3</v>
      </c>
      <c r="I49">
        <f t="shared" si="5"/>
        <v>-6.8007172740180977E-3</v>
      </c>
      <c r="O49">
        <f t="shared" si="3"/>
        <v>-1.4354569241481006E-3</v>
      </c>
      <c r="Q49" s="2">
        <f t="shared" si="4"/>
        <v>38391.854299999999</v>
      </c>
    </row>
    <row r="50" spans="1:17">
      <c r="A50" s="25" t="s">
        <v>39</v>
      </c>
      <c r="B50" s="26"/>
      <c r="C50" s="27">
        <v>53410.517800000001</v>
      </c>
      <c r="D50" s="27">
        <v>1.6999999999999999E-3</v>
      </c>
      <c r="E50">
        <f t="shared" si="0"/>
        <v>83504.465213367963</v>
      </c>
      <c r="F50" s="22">
        <f t="shared" si="1"/>
        <v>83504.5</v>
      </c>
      <c r="G50">
        <f t="shared" si="2"/>
        <v>-1.1717290733940899E-2</v>
      </c>
      <c r="I50">
        <f t="shared" si="5"/>
        <v>-1.1717290733940899E-2</v>
      </c>
      <c r="O50">
        <f t="shared" si="3"/>
        <v>-1.4354718578866883E-3</v>
      </c>
      <c r="Q50" s="2">
        <f t="shared" si="4"/>
        <v>38392.017800000001</v>
      </c>
    </row>
    <row r="51" spans="1:17">
      <c r="A51" s="68" t="s">
        <v>210</v>
      </c>
      <c r="B51" s="70" t="s">
        <v>47</v>
      </c>
      <c r="C51" s="69">
        <v>53446.3874</v>
      </c>
      <c r="D51" s="69" t="s">
        <v>68</v>
      </c>
      <c r="E51">
        <f>+(C51-C$7)/C$8</f>
        <v>83610.955920495791</v>
      </c>
      <c r="F51" s="22">
        <f>ROUND(2*E51,0)/2</f>
        <v>83611</v>
      </c>
      <c r="G51">
        <f>+C51-(C$7+F51*C$8)</f>
        <v>-1.4847438120341394E-2</v>
      </c>
      <c r="I51">
        <f>+G51</f>
        <v>-1.4847438120341394E-2</v>
      </c>
      <c r="O51">
        <f>+C$11+C$12*$F51</f>
        <v>-1.4386527442059257E-3</v>
      </c>
      <c r="Q51" s="2">
        <f>+C51-15018.5</f>
        <v>38427.8874</v>
      </c>
    </row>
    <row r="52" spans="1:17">
      <c r="A52" s="40" t="s">
        <v>46</v>
      </c>
      <c r="B52" s="41" t="s">
        <v>47</v>
      </c>
      <c r="C52" s="40">
        <v>54830.444199999998</v>
      </c>
      <c r="D52" s="40" t="s">
        <v>48</v>
      </c>
      <c r="E52">
        <f>+(C52-C$7)/C$8</f>
        <v>87719.983825381554</v>
      </c>
      <c r="F52" s="22">
        <f>ROUND(2*E52,0)/2</f>
        <v>87720</v>
      </c>
      <c r="G52">
        <f>+C52-(C$7+F52*C$8)</f>
        <v>-5.4481476327055134E-3</v>
      </c>
      <c r="I52">
        <f>+G52</f>
        <v>-5.4481476327055134E-3</v>
      </c>
      <c r="O52">
        <f>+C$11+C$12*$F52</f>
        <v>-1.5613782079218449E-3</v>
      </c>
      <c r="Q52" s="2">
        <f>+C52-15018.5</f>
        <v>39811.944199999998</v>
      </c>
    </row>
    <row r="53" spans="1:17">
      <c r="A53" s="40" t="s">
        <v>46</v>
      </c>
      <c r="B53" s="41" t="s">
        <v>30</v>
      </c>
      <c r="C53" s="40">
        <v>54830.614999999998</v>
      </c>
      <c r="D53" s="40" t="s">
        <v>49</v>
      </c>
      <c r="E53">
        <f>+(C53-C$7)/C$8</f>
        <v>87720.490901367273</v>
      </c>
      <c r="F53" s="22">
        <f>ROUND(2*E53,0)/2</f>
        <v>87720.5</v>
      </c>
      <c r="G53">
        <f>+C53-(C$7+F53*C$8)</f>
        <v>-3.0647210878669284E-3</v>
      </c>
      <c r="I53">
        <f>+G53</f>
        <v>-3.0647210878669284E-3</v>
      </c>
      <c r="O53">
        <f>+C$11+C$12*$F53</f>
        <v>-1.5613931416604331E-3</v>
      </c>
      <c r="Q53" s="2">
        <f>+C53-15018.5</f>
        <v>39812.114999999998</v>
      </c>
    </row>
    <row r="54" spans="1:17">
      <c r="C54" s="27"/>
      <c r="D54" s="27"/>
    </row>
    <row r="55" spans="1:17">
      <c r="C55" s="27"/>
      <c r="D55" s="27"/>
    </row>
    <row r="56" spans="1:17">
      <c r="C56" s="27"/>
      <c r="D56" s="27"/>
    </row>
    <row r="57" spans="1:17">
      <c r="C57" s="27"/>
      <c r="D57" s="27"/>
    </row>
    <row r="58" spans="1:17">
      <c r="C58" s="27"/>
      <c r="D58" s="27"/>
    </row>
    <row r="59" spans="1:17">
      <c r="C59" s="27"/>
      <c r="D59" s="27"/>
    </row>
    <row r="60" spans="1:17">
      <c r="C60" s="27"/>
      <c r="D60" s="27"/>
    </row>
    <row r="61" spans="1:17">
      <c r="C61" s="27"/>
      <c r="D61" s="27"/>
    </row>
    <row r="62" spans="1:17">
      <c r="C62" s="27"/>
      <c r="D62" s="27"/>
    </row>
    <row r="63" spans="1:17">
      <c r="C63" s="27"/>
      <c r="D63" s="27"/>
    </row>
    <row r="64" spans="1:17">
      <c r="C64" s="27"/>
      <c r="D64" s="27"/>
    </row>
    <row r="65" spans="3:4">
      <c r="C65" s="27"/>
      <c r="D65" s="27"/>
    </row>
    <row r="66" spans="3:4">
      <c r="C66" s="27"/>
      <c r="D66" s="27"/>
    </row>
    <row r="67" spans="3:4">
      <c r="C67" s="27"/>
      <c r="D67" s="27"/>
    </row>
    <row r="68" spans="3:4">
      <c r="C68" s="27"/>
      <c r="D68" s="27"/>
    </row>
    <row r="69" spans="3:4">
      <c r="C69" s="27"/>
      <c r="D69" s="27"/>
    </row>
    <row r="70" spans="3:4">
      <c r="C70" s="27"/>
      <c r="D70" s="27"/>
    </row>
    <row r="71" spans="3:4">
      <c r="C71" s="27"/>
      <c r="D71" s="27"/>
    </row>
    <row r="72" spans="3:4">
      <c r="C72" s="27"/>
      <c r="D72" s="27"/>
    </row>
    <row r="73" spans="3:4">
      <c r="C73" s="27"/>
      <c r="D73" s="27"/>
    </row>
    <row r="74" spans="3:4">
      <c r="C74" s="27"/>
      <c r="D74" s="27"/>
    </row>
    <row r="75" spans="3:4">
      <c r="C75" s="27"/>
      <c r="D75" s="27"/>
    </row>
    <row r="76" spans="3:4">
      <c r="C76" s="27"/>
      <c r="D76" s="27"/>
    </row>
    <row r="77" spans="3:4">
      <c r="C77" s="27"/>
      <c r="D77" s="27"/>
    </row>
    <row r="78" spans="3:4">
      <c r="C78" s="27"/>
      <c r="D78" s="27"/>
    </row>
    <row r="79" spans="3:4">
      <c r="C79" s="27"/>
      <c r="D79" s="27"/>
    </row>
    <row r="80" spans="3:4">
      <c r="C80" s="27"/>
      <c r="D80" s="27"/>
    </row>
    <row r="81" spans="3:4">
      <c r="C81" s="27"/>
      <c r="D81" s="27"/>
    </row>
    <row r="82" spans="3:4">
      <c r="C82" s="27"/>
      <c r="D82" s="27"/>
    </row>
    <row r="83" spans="3:4">
      <c r="C83" s="27"/>
      <c r="D83" s="27"/>
    </row>
    <row r="84" spans="3:4">
      <c r="C84" s="27"/>
      <c r="D84" s="27"/>
    </row>
    <row r="85" spans="3:4">
      <c r="C85" s="27"/>
      <c r="D85" s="27"/>
    </row>
    <row r="86" spans="3:4">
      <c r="C86" s="27"/>
      <c r="D86" s="27"/>
    </row>
    <row r="87" spans="3:4">
      <c r="C87" s="27"/>
      <c r="D87" s="27"/>
    </row>
    <row r="88" spans="3:4">
      <c r="C88" s="27"/>
      <c r="D88" s="27"/>
    </row>
    <row r="89" spans="3:4">
      <c r="C89" s="27"/>
      <c r="D89" s="27"/>
    </row>
    <row r="90" spans="3:4">
      <c r="C90" s="27"/>
      <c r="D90" s="27"/>
    </row>
    <row r="91" spans="3:4">
      <c r="C91" s="27"/>
      <c r="D91" s="27"/>
    </row>
    <row r="92" spans="3:4">
      <c r="C92" s="27"/>
      <c r="D92" s="27"/>
    </row>
    <row r="93" spans="3:4">
      <c r="C93" s="27"/>
      <c r="D93" s="27"/>
    </row>
    <row r="94" spans="3:4">
      <c r="C94" s="27"/>
      <c r="D94" s="27"/>
    </row>
    <row r="95" spans="3:4">
      <c r="C95" s="27"/>
      <c r="D95" s="27"/>
    </row>
    <row r="96" spans="3:4">
      <c r="C96" s="27"/>
      <c r="D96" s="27"/>
    </row>
    <row r="97" spans="3:4">
      <c r="C97" s="27"/>
      <c r="D97" s="27"/>
    </row>
    <row r="98" spans="3:4">
      <c r="C98" s="27"/>
      <c r="D98" s="27"/>
    </row>
    <row r="99" spans="3:4">
      <c r="C99" s="27"/>
      <c r="D99" s="27"/>
    </row>
    <row r="100" spans="3:4">
      <c r="C100" s="27"/>
      <c r="D100" s="27"/>
    </row>
    <row r="101" spans="3:4">
      <c r="C101" s="27"/>
      <c r="D101" s="27"/>
    </row>
    <row r="102" spans="3:4">
      <c r="C102" s="27"/>
      <c r="D102" s="27"/>
    </row>
    <row r="103" spans="3:4">
      <c r="C103" s="27"/>
      <c r="D103" s="27"/>
    </row>
    <row r="104" spans="3:4">
      <c r="C104" s="27"/>
      <c r="D104" s="27"/>
    </row>
    <row r="105" spans="3:4">
      <c r="C105" s="27"/>
      <c r="D105" s="27"/>
    </row>
    <row r="106" spans="3:4">
      <c r="C106" s="27"/>
      <c r="D106" s="27"/>
    </row>
    <row r="107" spans="3:4">
      <c r="C107" s="27"/>
      <c r="D107" s="27"/>
    </row>
    <row r="108" spans="3:4">
      <c r="C108" s="27"/>
      <c r="D108" s="27"/>
    </row>
    <row r="109" spans="3:4">
      <c r="C109" s="27"/>
      <c r="D109" s="27"/>
    </row>
    <row r="110" spans="3:4">
      <c r="C110" s="27"/>
      <c r="D110" s="27"/>
    </row>
    <row r="111" spans="3:4">
      <c r="C111" s="27"/>
      <c r="D111" s="27"/>
    </row>
    <row r="112" spans="3:4">
      <c r="C112" s="27"/>
      <c r="D112" s="27"/>
    </row>
    <row r="113" spans="3:4">
      <c r="C113" s="27"/>
      <c r="D113" s="27"/>
    </row>
    <row r="114" spans="3:4">
      <c r="C114" s="27"/>
      <c r="D114" s="27"/>
    </row>
    <row r="115" spans="3:4">
      <c r="C115" s="27"/>
      <c r="D115" s="27"/>
    </row>
    <row r="116" spans="3:4">
      <c r="C116" s="27"/>
      <c r="D116" s="27"/>
    </row>
    <row r="117" spans="3:4">
      <c r="C117" s="27"/>
      <c r="D117" s="27"/>
    </row>
    <row r="118" spans="3:4">
      <c r="C118" s="27"/>
      <c r="D118" s="27"/>
    </row>
    <row r="119" spans="3:4">
      <c r="C119" s="27"/>
      <c r="D119" s="27"/>
    </row>
    <row r="120" spans="3:4">
      <c r="C120" s="27"/>
      <c r="D120" s="27"/>
    </row>
    <row r="121" spans="3:4">
      <c r="C121" s="27"/>
      <c r="D121" s="27"/>
    </row>
    <row r="122" spans="3:4">
      <c r="C122" s="27"/>
      <c r="D122" s="27"/>
    </row>
    <row r="123" spans="3:4">
      <c r="C123" s="27"/>
      <c r="D123" s="27"/>
    </row>
    <row r="124" spans="3:4">
      <c r="C124" s="27"/>
      <c r="D124" s="27"/>
    </row>
    <row r="125" spans="3:4">
      <c r="C125" s="27"/>
      <c r="D125" s="27"/>
    </row>
    <row r="126" spans="3:4">
      <c r="C126" s="27"/>
      <c r="D126" s="27"/>
    </row>
    <row r="127" spans="3:4">
      <c r="C127" s="27"/>
      <c r="D127" s="27"/>
    </row>
    <row r="128" spans="3:4">
      <c r="C128" s="27"/>
      <c r="D128" s="27"/>
    </row>
    <row r="129" spans="3:4">
      <c r="C129" s="27"/>
      <c r="D129" s="27"/>
    </row>
    <row r="130" spans="3:4">
      <c r="C130" s="27"/>
      <c r="D130" s="27"/>
    </row>
    <row r="131" spans="3:4">
      <c r="C131" s="27"/>
      <c r="D131" s="27"/>
    </row>
    <row r="132" spans="3:4">
      <c r="C132" s="27"/>
      <c r="D132" s="27"/>
    </row>
    <row r="133" spans="3:4">
      <c r="C133" s="27"/>
      <c r="D133" s="27"/>
    </row>
    <row r="134" spans="3:4">
      <c r="C134" s="27"/>
      <c r="D134" s="27"/>
    </row>
    <row r="135" spans="3:4">
      <c r="C135" s="27"/>
      <c r="D135" s="27"/>
    </row>
    <row r="136" spans="3:4">
      <c r="C136" s="27"/>
      <c r="D136" s="27"/>
    </row>
    <row r="137" spans="3:4">
      <c r="C137" s="27"/>
      <c r="D137" s="27"/>
    </row>
    <row r="138" spans="3:4">
      <c r="C138" s="27"/>
      <c r="D138" s="27"/>
    </row>
    <row r="139" spans="3:4">
      <c r="C139" s="27"/>
      <c r="D139" s="27"/>
    </row>
    <row r="140" spans="3:4">
      <c r="C140" s="27"/>
      <c r="D140" s="27"/>
    </row>
    <row r="141" spans="3:4">
      <c r="C141" s="27"/>
      <c r="D141" s="27"/>
    </row>
    <row r="142" spans="3:4">
      <c r="C142" s="27"/>
      <c r="D142" s="27"/>
    </row>
    <row r="143" spans="3:4">
      <c r="C143" s="27"/>
      <c r="D143" s="27"/>
    </row>
    <row r="144" spans="3:4">
      <c r="C144" s="27"/>
      <c r="D144" s="27"/>
    </row>
    <row r="145" spans="3:4">
      <c r="C145" s="27"/>
      <c r="D145" s="27"/>
    </row>
    <row r="146" spans="3:4">
      <c r="C146" s="27"/>
      <c r="D146" s="27"/>
    </row>
    <row r="147" spans="3:4">
      <c r="C147" s="27"/>
      <c r="D147" s="27"/>
    </row>
    <row r="148" spans="3:4">
      <c r="C148" s="27"/>
      <c r="D148" s="27"/>
    </row>
    <row r="149" spans="3:4">
      <c r="C149" s="27"/>
      <c r="D149" s="27"/>
    </row>
    <row r="150" spans="3:4">
      <c r="C150" s="27"/>
      <c r="D150" s="27"/>
    </row>
    <row r="151" spans="3:4">
      <c r="C151" s="27"/>
      <c r="D151" s="27"/>
    </row>
    <row r="152" spans="3:4">
      <c r="C152" s="27"/>
      <c r="D152" s="27"/>
    </row>
    <row r="153" spans="3:4">
      <c r="C153" s="27"/>
      <c r="D153" s="27"/>
    </row>
    <row r="154" spans="3:4">
      <c r="C154" s="27"/>
      <c r="D154" s="27"/>
    </row>
    <row r="155" spans="3:4">
      <c r="C155" s="27"/>
      <c r="D155" s="27"/>
    </row>
    <row r="156" spans="3:4">
      <c r="C156" s="27"/>
      <c r="D156" s="27"/>
    </row>
    <row r="157" spans="3:4">
      <c r="C157" s="27"/>
      <c r="D157" s="27"/>
    </row>
    <row r="158" spans="3:4">
      <c r="C158" s="27"/>
      <c r="D158" s="27"/>
    </row>
    <row r="159" spans="3:4">
      <c r="C159" s="27"/>
      <c r="D159" s="27"/>
    </row>
    <row r="160" spans="3:4">
      <c r="C160" s="27"/>
      <c r="D160" s="27"/>
    </row>
    <row r="161" spans="3:4">
      <c r="C161" s="27"/>
      <c r="D161" s="27"/>
    </row>
    <row r="162" spans="3:4">
      <c r="C162" s="27"/>
      <c r="D162" s="27"/>
    </row>
    <row r="163" spans="3:4">
      <c r="C163" s="27"/>
      <c r="D163" s="27"/>
    </row>
    <row r="164" spans="3:4">
      <c r="C164" s="27"/>
      <c r="D164" s="27"/>
    </row>
    <row r="165" spans="3:4">
      <c r="C165" s="27"/>
      <c r="D165" s="27"/>
    </row>
    <row r="166" spans="3:4">
      <c r="C166" s="27"/>
      <c r="D166" s="27"/>
    </row>
    <row r="167" spans="3:4">
      <c r="C167" s="27"/>
      <c r="D167" s="27"/>
    </row>
    <row r="168" spans="3:4">
      <c r="C168" s="27"/>
      <c r="D168" s="27"/>
    </row>
    <row r="169" spans="3:4">
      <c r="C169" s="27"/>
      <c r="D169" s="27"/>
    </row>
    <row r="170" spans="3:4">
      <c r="C170" s="27"/>
      <c r="D170" s="27"/>
    </row>
    <row r="171" spans="3:4">
      <c r="C171" s="27"/>
      <c r="D171" s="27"/>
    </row>
    <row r="172" spans="3:4">
      <c r="C172" s="27"/>
      <c r="D172" s="27"/>
    </row>
    <row r="173" spans="3:4">
      <c r="C173" s="27"/>
      <c r="D173" s="27"/>
    </row>
    <row r="174" spans="3:4">
      <c r="C174" s="27"/>
      <c r="D174" s="27"/>
    </row>
    <row r="175" spans="3:4">
      <c r="C175" s="27"/>
      <c r="D175" s="27"/>
    </row>
    <row r="176" spans="3:4">
      <c r="C176" s="27"/>
      <c r="D176" s="27"/>
    </row>
    <row r="177" spans="3:4">
      <c r="C177" s="27"/>
      <c r="D177" s="27"/>
    </row>
    <row r="178" spans="3:4">
      <c r="C178" s="27"/>
      <c r="D178" s="27"/>
    </row>
    <row r="179" spans="3:4">
      <c r="C179" s="27"/>
      <c r="D179" s="27"/>
    </row>
    <row r="180" spans="3:4">
      <c r="C180" s="27"/>
      <c r="D180" s="27"/>
    </row>
    <row r="181" spans="3:4">
      <c r="C181" s="27"/>
      <c r="D181" s="27"/>
    </row>
    <row r="182" spans="3:4">
      <c r="C182" s="27"/>
      <c r="D182" s="27"/>
    </row>
    <row r="183" spans="3:4">
      <c r="C183" s="27"/>
      <c r="D183" s="27"/>
    </row>
    <row r="184" spans="3:4">
      <c r="C184" s="27"/>
      <c r="D184" s="27"/>
    </row>
    <row r="185" spans="3:4">
      <c r="C185" s="27"/>
      <c r="D185" s="27"/>
    </row>
    <row r="186" spans="3:4">
      <c r="C186" s="27"/>
      <c r="D186" s="27"/>
    </row>
    <row r="187" spans="3:4">
      <c r="C187" s="27"/>
      <c r="D187" s="27"/>
    </row>
    <row r="188" spans="3:4">
      <c r="C188" s="27"/>
      <c r="D188" s="27"/>
    </row>
    <row r="189" spans="3:4">
      <c r="C189" s="27"/>
      <c r="D189" s="27"/>
    </row>
    <row r="190" spans="3:4">
      <c r="C190" s="27"/>
      <c r="D190" s="27"/>
    </row>
    <row r="191" spans="3:4">
      <c r="C191" s="27"/>
      <c r="D191" s="27"/>
    </row>
    <row r="192" spans="3:4">
      <c r="C192" s="27"/>
      <c r="D192" s="27"/>
    </row>
    <row r="193" spans="3:4">
      <c r="C193" s="27"/>
      <c r="D193" s="27"/>
    </row>
    <row r="194" spans="3:4">
      <c r="C194" s="27"/>
      <c r="D194" s="27"/>
    </row>
    <row r="195" spans="3:4">
      <c r="C195" s="27"/>
      <c r="D195" s="27"/>
    </row>
    <row r="196" spans="3:4">
      <c r="C196" s="27"/>
      <c r="D196" s="27"/>
    </row>
    <row r="197" spans="3:4">
      <c r="C197" s="27"/>
      <c r="D197" s="27"/>
    </row>
    <row r="198" spans="3:4">
      <c r="C198" s="27"/>
      <c r="D198" s="27"/>
    </row>
    <row r="199" spans="3:4">
      <c r="C199" s="27"/>
      <c r="D199" s="27"/>
    </row>
    <row r="200" spans="3:4">
      <c r="C200" s="27"/>
      <c r="D200" s="27"/>
    </row>
    <row r="201" spans="3:4">
      <c r="C201" s="27"/>
      <c r="D201" s="27"/>
    </row>
    <row r="202" spans="3:4">
      <c r="C202" s="27"/>
      <c r="D202" s="27"/>
    </row>
    <row r="203" spans="3:4">
      <c r="C203" s="27"/>
      <c r="D203" s="27"/>
    </row>
    <row r="204" spans="3:4">
      <c r="C204" s="27"/>
      <c r="D204" s="27"/>
    </row>
    <row r="205" spans="3:4">
      <c r="C205" s="27"/>
      <c r="D205" s="27"/>
    </row>
    <row r="206" spans="3:4">
      <c r="C206" s="27"/>
      <c r="D206" s="27"/>
    </row>
    <row r="207" spans="3:4">
      <c r="C207" s="27"/>
      <c r="D207" s="27"/>
    </row>
    <row r="208" spans="3:4">
      <c r="C208" s="27"/>
      <c r="D208" s="27"/>
    </row>
    <row r="209" spans="3:4">
      <c r="C209" s="27"/>
      <c r="D209" s="27"/>
    </row>
    <row r="210" spans="3:4">
      <c r="C210" s="27"/>
      <c r="D210" s="27"/>
    </row>
    <row r="211" spans="3:4">
      <c r="C211" s="27"/>
      <c r="D211" s="27"/>
    </row>
    <row r="212" spans="3:4">
      <c r="C212" s="27"/>
      <c r="D212" s="27"/>
    </row>
    <row r="213" spans="3:4">
      <c r="C213" s="27"/>
      <c r="D213" s="27"/>
    </row>
    <row r="214" spans="3:4">
      <c r="C214" s="27"/>
      <c r="D214" s="27"/>
    </row>
    <row r="215" spans="3:4">
      <c r="C215" s="27"/>
      <c r="D215" s="27"/>
    </row>
    <row r="216" spans="3:4">
      <c r="C216" s="27"/>
      <c r="D216" s="27"/>
    </row>
    <row r="217" spans="3:4">
      <c r="C217" s="27"/>
      <c r="D217" s="27"/>
    </row>
    <row r="218" spans="3:4">
      <c r="C218" s="27"/>
      <c r="D218" s="27"/>
    </row>
    <row r="219" spans="3:4">
      <c r="C219" s="27"/>
      <c r="D219" s="27"/>
    </row>
    <row r="220" spans="3:4">
      <c r="C220" s="27"/>
      <c r="D220" s="27"/>
    </row>
    <row r="221" spans="3:4">
      <c r="C221" s="27"/>
      <c r="D221" s="27"/>
    </row>
    <row r="222" spans="3:4">
      <c r="C222" s="27"/>
      <c r="D222" s="27"/>
    </row>
    <row r="223" spans="3:4">
      <c r="C223" s="27"/>
      <c r="D223" s="27"/>
    </row>
    <row r="224" spans="3:4">
      <c r="C224" s="27"/>
      <c r="D224" s="27"/>
    </row>
    <row r="225" spans="3:4">
      <c r="C225" s="27"/>
      <c r="D225" s="27"/>
    </row>
    <row r="226" spans="3:4">
      <c r="C226" s="27"/>
      <c r="D226" s="27"/>
    </row>
    <row r="227" spans="3:4">
      <c r="C227" s="27"/>
      <c r="D227" s="27"/>
    </row>
    <row r="228" spans="3:4">
      <c r="C228" s="27"/>
      <c r="D228" s="27"/>
    </row>
    <row r="229" spans="3:4">
      <c r="C229" s="27"/>
      <c r="D229" s="27"/>
    </row>
    <row r="230" spans="3:4">
      <c r="C230" s="27"/>
      <c r="D230" s="27"/>
    </row>
    <row r="231" spans="3:4">
      <c r="C231" s="27"/>
      <c r="D231" s="27"/>
    </row>
    <row r="232" spans="3:4">
      <c r="C232" s="27"/>
      <c r="D232" s="27"/>
    </row>
    <row r="233" spans="3:4">
      <c r="C233" s="27"/>
      <c r="D233" s="27"/>
    </row>
    <row r="234" spans="3:4">
      <c r="C234" s="27"/>
      <c r="D234" s="27"/>
    </row>
    <row r="235" spans="3:4">
      <c r="C235" s="27"/>
      <c r="D235" s="27"/>
    </row>
    <row r="236" spans="3:4">
      <c r="C236" s="27"/>
      <c r="D236" s="27"/>
    </row>
    <row r="237" spans="3:4">
      <c r="C237" s="27"/>
      <c r="D237" s="27"/>
    </row>
    <row r="238" spans="3:4">
      <c r="C238" s="27"/>
      <c r="D238" s="27"/>
    </row>
    <row r="239" spans="3:4">
      <c r="C239" s="27"/>
      <c r="D239" s="27"/>
    </row>
    <row r="240" spans="3:4">
      <c r="C240" s="27"/>
      <c r="D240" s="27"/>
    </row>
    <row r="241" spans="3:4">
      <c r="C241" s="27"/>
      <c r="D241" s="27"/>
    </row>
    <row r="242" spans="3:4">
      <c r="C242" s="27"/>
      <c r="D242" s="27"/>
    </row>
    <row r="243" spans="3:4">
      <c r="C243" s="27"/>
      <c r="D243" s="27"/>
    </row>
    <row r="244" spans="3:4">
      <c r="C244" s="27"/>
      <c r="D244" s="27"/>
    </row>
    <row r="245" spans="3:4">
      <c r="C245" s="27"/>
      <c r="D245" s="27"/>
    </row>
    <row r="246" spans="3:4">
      <c r="C246" s="27"/>
      <c r="D246" s="27"/>
    </row>
    <row r="247" spans="3:4">
      <c r="C247" s="27"/>
      <c r="D247" s="27"/>
    </row>
    <row r="248" spans="3:4">
      <c r="C248" s="27"/>
      <c r="D248" s="27"/>
    </row>
    <row r="249" spans="3:4">
      <c r="C249" s="27"/>
      <c r="D249" s="27"/>
    </row>
    <row r="250" spans="3:4">
      <c r="C250" s="27"/>
      <c r="D250" s="27"/>
    </row>
    <row r="251" spans="3:4">
      <c r="C251" s="27"/>
      <c r="D251" s="27"/>
    </row>
    <row r="252" spans="3:4">
      <c r="C252" s="27"/>
      <c r="D252" s="27"/>
    </row>
    <row r="253" spans="3:4">
      <c r="C253" s="27"/>
      <c r="D253" s="27"/>
    </row>
    <row r="254" spans="3:4">
      <c r="C254" s="27"/>
      <c r="D254" s="27"/>
    </row>
    <row r="255" spans="3:4">
      <c r="C255" s="27"/>
      <c r="D255" s="27"/>
    </row>
    <row r="256" spans="3:4">
      <c r="C256" s="27"/>
      <c r="D256" s="27"/>
    </row>
    <row r="257" spans="3:4">
      <c r="C257" s="27"/>
      <c r="D257" s="27"/>
    </row>
    <row r="258" spans="3:4">
      <c r="C258" s="27"/>
      <c r="D258" s="27"/>
    </row>
    <row r="259" spans="3:4">
      <c r="C259" s="27"/>
      <c r="D259" s="27"/>
    </row>
    <row r="260" spans="3:4">
      <c r="C260" s="27"/>
      <c r="D260" s="27"/>
    </row>
    <row r="261" spans="3:4">
      <c r="C261" s="27"/>
      <c r="D261" s="27"/>
    </row>
    <row r="262" spans="3:4">
      <c r="C262" s="27"/>
      <c r="D262" s="27"/>
    </row>
    <row r="263" spans="3:4">
      <c r="C263" s="27"/>
      <c r="D263" s="27"/>
    </row>
    <row r="264" spans="3:4">
      <c r="C264" s="27"/>
      <c r="D264" s="27"/>
    </row>
    <row r="265" spans="3:4">
      <c r="C265" s="27"/>
      <c r="D265" s="27"/>
    </row>
    <row r="266" spans="3:4">
      <c r="C266" s="27"/>
      <c r="D266" s="27"/>
    </row>
    <row r="267" spans="3:4">
      <c r="C267" s="27"/>
      <c r="D267" s="27"/>
    </row>
    <row r="268" spans="3:4">
      <c r="C268" s="27"/>
      <c r="D268" s="27"/>
    </row>
    <row r="269" spans="3:4">
      <c r="C269" s="27"/>
      <c r="D269" s="27"/>
    </row>
    <row r="270" spans="3:4">
      <c r="C270" s="27"/>
      <c r="D270" s="27"/>
    </row>
    <row r="271" spans="3:4">
      <c r="C271" s="27"/>
      <c r="D271" s="27"/>
    </row>
    <row r="272" spans="3:4">
      <c r="C272" s="27"/>
      <c r="D272" s="27"/>
    </row>
    <row r="273" spans="3:4">
      <c r="C273" s="27"/>
      <c r="D273" s="27"/>
    </row>
    <row r="274" spans="3:4">
      <c r="C274" s="27"/>
      <c r="D274" s="27"/>
    </row>
    <row r="275" spans="3:4">
      <c r="C275" s="27"/>
      <c r="D275" s="27"/>
    </row>
    <row r="276" spans="3:4">
      <c r="C276" s="27"/>
      <c r="D276" s="27"/>
    </row>
    <row r="277" spans="3:4">
      <c r="C277" s="27"/>
      <c r="D277" s="27"/>
    </row>
    <row r="278" spans="3:4">
      <c r="C278" s="27"/>
      <c r="D278" s="27"/>
    </row>
    <row r="279" spans="3:4">
      <c r="C279" s="27"/>
      <c r="D279" s="27"/>
    </row>
    <row r="280" spans="3:4">
      <c r="C280" s="27"/>
      <c r="D280" s="27"/>
    </row>
    <row r="281" spans="3:4">
      <c r="C281" s="27"/>
      <c r="D281" s="27"/>
    </row>
    <row r="282" spans="3:4">
      <c r="C282" s="27"/>
      <c r="D282" s="27"/>
    </row>
    <row r="283" spans="3:4">
      <c r="C283" s="27"/>
      <c r="D283" s="27"/>
    </row>
    <row r="284" spans="3:4">
      <c r="C284" s="27"/>
      <c r="D284" s="27"/>
    </row>
    <row r="285" spans="3:4">
      <c r="C285" s="27"/>
      <c r="D285" s="27"/>
    </row>
    <row r="286" spans="3:4">
      <c r="C286" s="27"/>
      <c r="D286" s="27"/>
    </row>
    <row r="287" spans="3:4">
      <c r="C287" s="27"/>
      <c r="D287" s="27"/>
    </row>
    <row r="288" spans="3:4">
      <c r="C288" s="27"/>
      <c r="D288" s="27"/>
    </row>
    <row r="289" spans="3:4">
      <c r="C289" s="27"/>
      <c r="D289" s="27"/>
    </row>
    <row r="290" spans="3:4">
      <c r="C290" s="27"/>
      <c r="D290" s="27"/>
    </row>
    <row r="291" spans="3:4">
      <c r="C291" s="27"/>
      <c r="D291" s="27"/>
    </row>
    <row r="292" spans="3:4">
      <c r="C292" s="27"/>
      <c r="D292" s="27"/>
    </row>
    <row r="293" spans="3:4">
      <c r="C293" s="27"/>
      <c r="D293" s="27"/>
    </row>
    <row r="294" spans="3:4">
      <c r="C294" s="27"/>
      <c r="D294" s="27"/>
    </row>
    <row r="295" spans="3:4">
      <c r="C295" s="27"/>
      <c r="D295" s="27"/>
    </row>
    <row r="296" spans="3:4">
      <c r="C296" s="27"/>
      <c r="D296" s="27"/>
    </row>
    <row r="297" spans="3:4">
      <c r="C297" s="27"/>
      <c r="D297" s="27"/>
    </row>
    <row r="298" spans="3:4">
      <c r="C298" s="27"/>
      <c r="D298" s="27"/>
    </row>
    <row r="299" spans="3:4">
      <c r="C299" s="27"/>
      <c r="D299" s="27"/>
    </row>
    <row r="300" spans="3:4">
      <c r="C300" s="27"/>
      <c r="D300" s="27"/>
    </row>
    <row r="301" spans="3:4">
      <c r="C301" s="27"/>
      <c r="D301" s="27"/>
    </row>
    <row r="302" spans="3:4">
      <c r="C302" s="27"/>
      <c r="D302" s="27"/>
    </row>
    <row r="303" spans="3:4">
      <c r="C303" s="27"/>
      <c r="D303" s="27"/>
    </row>
    <row r="304" spans="3:4">
      <c r="C304" s="27"/>
      <c r="D304" s="27"/>
    </row>
    <row r="305" spans="3:4">
      <c r="C305" s="27"/>
      <c r="D305" s="27"/>
    </row>
    <row r="306" spans="3:4">
      <c r="C306" s="27"/>
      <c r="D306" s="27"/>
    </row>
    <row r="307" spans="3:4">
      <c r="C307" s="27"/>
      <c r="D307" s="27"/>
    </row>
    <row r="308" spans="3:4">
      <c r="C308" s="27"/>
      <c r="D308" s="27"/>
    </row>
    <row r="309" spans="3:4">
      <c r="C309" s="27"/>
      <c r="D309" s="27"/>
    </row>
    <row r="310" spans="3:4">
      <c r="C310" s="27"/>
      <c r="D310" s="27"/>
    </row>
    <row r="311" spans="3:4">
      <c r="C311" s="27"/>
      <c r="D311" s="27"/>
    </row>
    <row r="312" spans="3:4">
      <c r="C312" s="27"/>
      <c r="D312" s="27"/>
    </row>
    <row r="313" spans="3:4">
      <c r="C313" s="27"/>
      <c r="D313" s="27"/>
    </row>
    <row r="314" spans="3:4">
      <c r="C314" s="27"/>
      <c r="D314" s="27"/>
    </row>
    <row r="315" spans="3:4">
      <c r="C315" s="27"/>
      <c r="D315" s="27"/>
    </row>
    <row r="316" spans="3:4">
      <c r="C316" s="27"/>
      <c r="D316" s="27"/>
    </row>
    <row r="317" spans="3:4">
      <c r="C317" s="27"/>
      <c r="D317" s="27"/>
    </row>
    <row r="318" spans="3:4">
      <c r="C318" s="27"/>
      <c r="D318" s="27"/>
    </row>
    <row r="319" spans="3:4">
      <c r="C319" s="27"/>
      <c r="D319" s="27"/>
    </row>
    <row r="320" spans="3:4">
      <c r="C320" s="27"/>
      <c r="D320" s="27"/>
    </row>
    <row r="321" spans="3:4">
      <c r="C321" s="27"/>
      <c r="D321" s="27"/>
    </row>
    <row r="322" spans="3:4">
      <c r="C322" s="27"/>
      <c r="D322" s="27"/>
    </row>
    <row r="323" spans="3:4">
      <c r="C323" s="27"/>
      <c r="D323" s="27"/>
    </row>
    <row r="324" spans="3:4">
      <c r="C324" s="27"/>
      <c r="D324" s="27"/>
    </row>
    <row r="325" spans="3:4">
      <c r="C325" s="27"/>
      <c r="D325" s="27"/>
    </row>
    <row r="326" spans="3:4">
      <c r="C326" s="27"/>
      <c r="D326" s="27"/>
    </row>
    <row r="327" spans="3:4">
      <c r="C327" s="27"/>
      <c r="D327" s="27"/>
    </row>
    <row r="328" spans="3:4">
      <c r="C328" s="27"/>
      <c r="D328" s="27"/>
    </row>
    <row r="329" spans="3:4">
      <c r="C329" s="27"/>
      <c r="D329" s="27"/>
    </row>
    <row r="330" spans="3:4">
      <c r="C330" s="27"/>
      <c r="D330" s="27"/>
    </row>
    <row r="331" spans="3:4">
      <c r="C331" s="27"/>
      <c r="D331" s="27"/>
    </row>
    <row r="332" spans="3:4">
      <c r="C332" s="27"/>
      <c r="D332" s="27"/>
    </row>
    <row r="333" spans="3:4">
      <c r="C333" s="27"/>
      <c r="D333" s="27"/>
    </row>
    <row r="334" spans="3:4">
      <c r="C334" s="27"/>
      <c r="D334" s="27"/>
    </row>
    <row r="335" spans="3:4">
      <c r="C335" s="27"/>
      <c r="D335" s="27"/>
    </row>
    <row r="336" spans="3:4">
      <c r="C336" s="27"/>
      <c r="D336" s="27"/>
    </row>
    <row r="337" spans="3:4">
      <c r="C337" s="27"/>
      <c r="D337" s="27"/>
    </row>
    <row r="338" spans="3:4">
      <c r="C338" s="27"/>
      <c r="D338" s="27"/>
    </row>
    <row r="339" spans="3:4">
      <c r="C339" s="27"/>
      <c r="D339" s="27"/>
    </row>
    <row r="340" spans="3:4">
      <c r="C340" s="27"/>
      <c r="D340" s="27"/>
    </row>
    <row r="341" spans="3:4">
      <c r="C341" s="27"/>
      <c r="D341" s="27"/>
    </row>
    <row r="342" spans="3:4">
      <c r="C342" s="27"/>
      <c r="D342" s="27"/>
    </row>
    <row r="343" spans="3:4">
      <c r="C343" s="27"/>
      <c r="D343" s="27"/>
    </row>
    <row r="344" spans="3:4">
      <c r="C344" s="27"/>
      <c r="D344" s="27"/>
    </row>
    <row r="345" spans="3:4">
      <c r="C345" s="27"/>
      <c r="D345" s="27"/>
    </row>
    <row r="346" spans="3:4">
      <c r="C346" s="27"/>
      <c r="D346" s="27"/>
    </row>
    <row r="347" spans="3:4">
      <c r="C347" s="27"/>
      <c r="D347" s="27"/>
    </row>
    <row r="348" spans="3:4">
      <c r="C348" s="27"/>
      <c r="D348" s="27"/>
    </row>
    <row r="349" spans="3:4">
      <c r="C349" s="27"/>
      <c r="D349" s="27"/>
    </row>
    <row r="350" spans="3:4">
      <c r="C350" s="27"/>
      <c r="D350" s="27"/>
    </row>
    <row r="351" spans="3:4">
      <c r="C351" s="27"/>
      <c r="D351" s="27"/>
    </row>
    <row r="352" spans="3:4">
      <c r="C352" s="27"/>
      <c r="D352" s="27"/>
    </row>
    <row r="353" spans="3:4">
      <c r="C353" s="27"/>
      <c r="D353" s="27"/>
    </row>
    <row r="354" spans="3:4">
      <c r="C354" s="27"/>
      <c r="D354" s="27"/>
    </row>
    <row r="355" spans="3:4">
      <c r="C355" s="27"/>
      <c r="D355" s="27"/>
    </row>
    <row r="356" spans="3:4">
      <c r="C356" s="27"/>
      <c r="D356" s="27"/>
    </row>
    <row r="357" spans="3:4">
      <c r="C357" s="27"/>
      <c r="D357" s="27"/>
    </row>
    <row r="358" spans="3:4">
      <c r="C358" s="27"/>
      <c r="D358" s="27"/>
    </row>
    <row r="359" spans="3:4">
      <c r="C359" s="27"/>
      <c r="D359" s="27"/>
    </row>
    <row r="360" spans="3:4">
      <c r="C360" s="27"/>
      <c r="D360" s="27"/>
    </row>
    <row r="361" spans="3:4">
      <c r="C361" s="27"/>
      <c r="D361" s="27"/>
    </row>
    <row r="362" spans="3:4">
      <c r="C362" s="27"/>
      <c r="D362" s="27"/>
    </row>
    <row r="363" spans="3:4">
      <c r="C363" s="27"/>
      <c r="D363" s="27"/>
    </row>
    <row r="364" spans="3:4">
      <c r="C364" s="27"/>
      <c r="D364" s="27"/>
    </row>
    <row r="365" spans="3:4">
      <c r="C365" s="27"/>
      <c r="D365" s="27"/>
    </row>
    <row r="366" spans="3:4">
      <c r="C366" s="27"/>
      <c r="D366" s="27"/>
    </row>
    <row r="367" spans="3:4">
      <c r="C367" s="27"/>
      <c r="D367" s="27"/>
    </row>
    <row r="368" spans="3:4">
      <c r="C368" s="27"/>
      <c r="D368" s="27"/>
    </row>
    <row r="369" spans="3:4">
      <c r="C369" s="27"/>
      <c r="D369" s="27"/>
    </row>
    <row r="370" spans="3:4">
      <c r="C370" s="27"/>
      <c r="D370" s="27"/>
    </row>
    <row r="371" spans="3:4">
      <c r="C371" s="27"/>
      <c r="D371" s="27"/>
    </row>
    <row r="372" spans="3:4">
      <c r="C372" s="27"/>
      <c r="D372" s="27"/>
    </row>
    <row r="373" spans="3:4">
      <c r="C373" s="27"/>
      <c r="D373" s="27"/>
    </row>
    <row r="374" spans="3:4">
      <c r="C374" s="27"/>
      <c r="D374" s="27"/>
    </row>
    <row r="375" spans="3:4">
      <c r="C375" s="27"/>
      <c r="D375" s="27"/>
    </row>
    <row r="376" spans="3:4">
      <c r="C376" s="27"/>
      <c r="D376" s="27"/>
    </row>
    <row r="377" spans="3:4">
      <c r="C377" s="27"/>
      <c r="D377" s="27"/>
    </row>
    <row r="378" spans="3:4">
      <c r="C378" s="27"/>
      <c r="D378" s="27"/>
    </row>
    <row r="379" spans="3:4">
      <c r="C379" s="27"/>
      <c r="D379" s="27"/>
    </row>
    <row r="380" spans="3:4">
      <c r="C380" s="27"/>
      <c r="D380" s="27"/>
    </row>
    <row r="381" spans="3:4">
      <c r="C381" s="27"/>
      <c r="D381" s="27"/>
    </row>
    <row r="382" spans="3:4">
      <c r="C382" s="27"/>
      <c r="D382" s="27"/>
    </row>
    <row r="383" spans="3:4">
      <c r="C383" s="27"/>
      <c r="D383" s="27"/>
    </row>
    <row r="384" spans="3:4">
      <c r="C384" s="27"/>
      <c r="D384" s="27"/>
    </row>
    <row r="385" spans="3:4">
      <c r="C385" s="27"/>
      <c r="D385" s="27"/>
    </row>
    <row r="386" spans="3:4">
      <c r="C386" s="27"/>
      <c r="D386" s="27"/>
    </row>
    <row r="387" spans="3:4">
      <c r="C387" s="27"/>
      <c r="D387" s="27"/>
    </row>
    <row r="388" spans="3:4">
      <c r="C388" s="27"/>
      <c r="D388" s="27"/>
    </row>
    <row r="389" spans="3:4">
      <c r="C389" s="27"/>
      <c r="D389" s="27"/>
    </row>
    <row r="390" spans="3:4">
      <c r="C390" s="27"/>
      <c r="D390" s="27"/>
    </row>
    <row r="391" spans="3:4">
      <c r="C391" s="27"/>
      <c r="D391" s="27"/>
    </row>
    <row r="392" spans="3:4">
      <c r="C392" s="27"/>
      <c r="D392" s="27"/>
    </row>
    <row r="393" spans="3:4">
      <c r="C393" s="27"/>
      <c r="D393" s="27"/>
    </row>
    <row r="394" spans="3:4">
      <c r="C394" s="27"/>
      <c r="D394" s="27"/>
    </row>
    <row r="395" spans="3:4">
      <c r="C395" s="27"/>
      <c r="D395" s="27"/>
    </row>
    <row r="396" spans="3:4">
      <c r="C396" s="27"/>
      <c r="D396" s="27"/>
    </row>
    <row r="397" spans="3:4">
      <c r="C397" s="27"/>
      <c r="D397" s="27"/>
    </row>
    <row r="398" spans="3:4">
      <c r="C398" s="27"/>
      <c r="D398" s="27"/>
    </row>
    <row r="399" spans="3:4">
      <c r="C399" s="27"/>
      <c r="D399" s="27"/>
    </row>
    <row r="400" spans="3:4">
      <c r="C400" s="27"/>
      <c r="D400" s="27"/>
    </row>
    <row r="401" spans="3:4">
      <c r="C401" s="27"/>
      <c r="D401" s="27"/>
    </row>
    <row r="402" spans="3:4">
      <c r="C402" s="27"/>
      <c r="D402" s="27"/>
    </row>
    <row r="403" spans="3:4">
      <c r="C403" s="27"/>
      <c r="D403" s="27"/>
    </row>
    <row r="404" spans="3:4">
      <c r="C404" s="27"/>
      <c r="D404" s="27"/>
    </row>
    <row r="405" spans="3:4">
      <c r="C405" s="27"/>
      <c r="D405" s="27"/>
    </row>
    <row r="406" spans="3:4">
      <c r="C406" s="27"/>
      <c r="D406" s="27"/>
    </row>
    <row r="407" spans="3:4">
      <c r="C407" s="27"/>
      <c r="D407" s="27"/>
    </row>
    <row r="408" spans="3:4">
      <c r="C408" s="27"/>
      <c r="D408" s="27"/>
    </row>
    <row r="409" spans="3:4">
      <c r="C409" s="27"/>
      <c r="D409" s="27"/>
    </row>
    <row r="410" spans="3:4">
      <c r="C410" s="27"/>
      <c r="D410" s="27"/>
    </row>
    <row r="411" spans="3:4">
      <c r="C411" s="27"/>
      <c r="D411" s="27"/>
    </row>
    <row r="412" spans="3:4">
      <c r="C412" s="27"/>
      <c r="D412" s="27"/>
    </row>
    <row r="413" spans="3:4">
      <c r="C413" s="27"/>
      <c r="D413" s="27"/>
    </row>
    <row r="414" spans="3:4">
      <c r="C414" s="27"/>
      <c r="D414" s="27"/>
    </row>
    <row r="415" spans="3:4">
      <c r="C415" s="27"/>
      <c r="D415" s="27"/>
    </row>
    <row r="416" spans="3:4">
      <c r="C416" s="27"/>
      <c r="D416" s="27"/>
    </row>
    <row r="417" spans="3:4">
      <c r="C417" s="27"/>
      <c r="D417" s="27"/>
    </row>
    <row r="418" spans="3:4">
      <c r="C418" s="27"/>
      <c r="D418" s="27"/>
    </row>
    <row r="419" spans="3:4">
      <c r="C419" s="27"/>
      <c r="D419" s="27"/>
    </row>
    <row r="420" spans="3:4">
      <c r="C420" s="27"/>
      <c r="D420" s="27"/>
    </row>
    <row r="421" spans="3:4">
      <c r="C421" s="27"/>
      <c r="D421" s="27"/>
    </row>
    <row r="422" spans="3:4">
      <c r="C422" s="27"/>
      <c r="D422" s="27"/>
    </row>
    <row r="423" spans="3:4">
      <c r="C423" s="27"/>
      <c r="D423" s="27"/>
    </row>
    <row r="424" spans="3:4">
      <c r="C424" s="27"/>
      <c r="D424" s="27"/>
    </row>
    <row r="425" spans="3:4">
      <c r="C425" s="27"/>
      <c r="D425" s="27"/>
    </row>
    <row r="426" spans="3:4">
      <c r="C426" s="27"/>
      <c r="D426" s="27"/>
    </row>
    <row r="427" spans="3:4">
      <c r="C427" s="27"/>
      <c r="D427" s="27"/>
    </row>
    <row r="428" spans="3:4">
      <c r="C428" s="27"/>
      <c r="D428" s="27"/>
    </row>
    <row r="429" spans="3:4">
      <c r="C429" s="27"/>
      <c r="D429" s="27"/>
    </row>
    <row r="430" spans="3:4">
      <c r="C430" s="27"/>
      <c r="D430" s="27"/>
    </row>
    <row r="431" spans="3:4">
      <c r="C431" s="27"/>
      <c r="D431" s="27"/>
    </row>
    <row r="432" spans="3:4">
      <c r="C432" s="27"/>
      <c r="D432" s="27"/>
    </row>
    <row r="433" spans="3:4">
      <c r="C433" s="27"/>
      <c r="D433" s="27"/>
    </row>
    <row r="434" spans="3:4">
      <c r="C434" s="27"/>
      <c r="D434" s="27"/>
    </row>
    <row r="435" spans="3:4">
      <c r="C435" s="27"/>
      <c r="D435" s="27"/>
    </row>
    <row r="436" spans="3:4">
      <c r="C436" s="27"/>
      <c r="D436" s="27"/>
    </row>
    <row r="437" spans="3:4">
      <c r="C437" s="27"/>
      <c r="D437" s="27"/>
    </row>
    <row r="438" spans="3:4">
      <c r="C438" s="27"/>
      <c r="D438" s="27"/>
    </row>
    <row r="439" spans="3:4">
      <c r="C439" s="27"/>
      <c r="D439" s="27"/>
    </row>
    <row r="440" spans="3:4">
      <c r="C440" s="27"/>
      <c r="D440" s="27"/>
    </row>
    <row r="441" spans="3:4">
      <c r="C441" s="27"/>
      <c r="D441" s="27"/>
    </row>
    <row r="442" spans="3:4">
      <c r="C442" s="27"/>
      <c r="D442" s="27"/>
    </row>
    <row r="443" spans="3:4">
      <c r="C443" s="27"/>
      <c r="D443" s="27"/>
    </row>
    <row r="444" spans="3:4">
      <c r="C444" s="27"/>
      <c r="D444" s="27"/>
    </row>
    <row r="445" spans="3:4">
      <c r="C445" s="27"/>
      <c r="D445" s="27"/>
    </row>
    <row r="446" spans="3:4">
      <c r="C446" s="27"/>
      <c r="D446" s="27"/>
    </row>
    <row r="447" spans="3:4">
      <c r="C447" s="27"/>
      <c r="D447" s="27"/>
    </row>
    <row r="448" spans="3:4">
      <c r="C448" s="27"/>
      <c r="D448" s="27"/>
    </row>
    <row r="449" spans="3:4">
      <c r="C449" s="27"/>
      <c r="D449" s="27"/>
    </row>
    <row r="450" spans="3:4">
      <c r="C450" s="27"/>
      <c r="D450" s="27"/>
    </row>
    <row r="451" spans="3:4">
      <c r="C451" s="27"/>
      <c r="D451" s="27"/>
    </row>
    <row r="452" spans="3:4">
      <c r="C452" s="27"/>
      <c r="D452" s="27"/>
    </row>
    <row r="453" spans="3:4">
      <c r="C453" s="27"/>
      <c r="D453" s="27"/>
    </row>
    <row r="454" spans="3:4">
      <c r="C454" s="27"/>
      <c r="D454" s="27"/>
    </row>
    <row r="455" spans="3:4">
      <c r="C455" s="27"/>
      <c r="D455" s="27"/>
    </row>
    <row r="456" spans="3:4">
      <c r="C456" s="27"/>
      <c r="D456" s="27"/>
    </row>
    <row r="457" spans="3:4">
      <c r="C457" s="27"/>
      <c r="D457" s="27"/>
    </row>
    <row r="458" spans="3:4">
      <c r="C458" s="27"/>
      <c r="D458" s="27"/>
    </row>
    <row r="459" spans="3:4">
      <c r="C459" s="27"/>
      <c r="D459" s="27"/>
    </row>
    <row r="460" spans="3:4">
      <c r="C460" s="27"/>
      <c r="D460" s="27"/>
    </row>
    <row r="461" spans="3:4">
      <c r="C461" s="27"/>
      <c r="D461" s="27"/>
    </row>
    <row r="462" spans="3:4">
      <c r="C462" s="27"/>
      <c r="D462" s="27"/>
    </row>
    <row r="463" spans="3:4">
      <c r="C463" s="27"/>
      <c r="D463" s="27"/>
    </row>
    <row r="464" spans="3:4">
      <c r="C464" s="27"/>
      <c r="D464" s="27"/>
    </row>
    <row r="465" spans="3:4">
      <c r="C465" s="27"/>
      <c r="D465" s="27"/>
    </row>
    <row r="466" spans="3:4">
      <c r="C466" s="27"/>
      <c r="D466" s="27"/>
    </row>
    <row r="467" spans="3:4">
      <c r="C467" s="27"/>
      <c r="D467" s="27"/>
    </row>
    <row r="468" spans="3:4">
      <c r="C468" s="27"/>
      <c r="D468" s="27"/>
    </row>
    <row r="469" spans="3:4">
      <c r="C469" s="27"/>
      <c r="D469" s="27"/>
    </row>
    <row r="470" spans="3:4">
      <c r="C470" s="27"/>
      <c r="D470" s="27"/>
    </row>
    <row r="471" spans="3:4">
      <c r="C471" s="27"/>
      <c r="D471" s="27"/>
    </row>
    <row r="472" spans="3:4">
      <c r="C472" s="27"/>
      <c r="D472" s="27"/>
    </row>
    <row r="473" spans="3:4">
      <c r="C473" s="27"/>
      <c r="D473" s="27"/>
    </row>
    <row r="474" spans="3:4">
      <c r="C474" s="27"/>
      <c r="D474" s="27"/>
    </row>
    <row r="475" spans="3:4">
      <c r="C475" s="27"/>
      <c r="D475" s="27"/>
    </row>
    <row r="476" spans="3:4">
      <c r="C476" s="27"/>
      <c r="D476" s="27"/>
    </row>
    <row r="477" spans="3:4">
      <c r="C477" s="27"/>
      <c r="D477" s="27"/>
    </row>
    <row r="478" spans="3:4">
      <c r="C478" s="27"/>
      <c r="D478" s="27"/>
    </row>
    <row r="479" spans="3:4">
      <c r="C479" s="27"/>
      <c r="D479" s="27"/>
    </row>
    <row r="480" spans="3:4">
      <c r="C480" s="27"/>
      <c r="D480" s="27"/>
    </row>
    <row r="481" spans="3:4">
      <c r="C481" s="27"/>
      <c r="D481" s="27"/>
    </row>
    <row r="482" spans="3:4">
      <c r="C482" s="27"/>
      <c r="D482" s="27"/>
    </row>
    <row r="483" spans="3:4">
      <c r="C483" s="27"/>
      <c r="D483" s="27"/>
    </row>
    <row r="484" spans="3:4">
      <c r="C484" s="27"/>
      <c r="D484" s="27"/>
    </row>
    <row r="485" spans="3:4">
      <c r="C485" s="27"/>
      <c r="D485" s="27"/>
    </row>
    <row r="486" spans="3:4">
      <c r="C486" s="27"/>
      <c r="D486" s="27"/>
    </row>
    <row r="487" spans="3:4">
      <c r="C487" s="27"/>
      <c r="D487" s="27"/>
    </row>
    <row r="488" spans="3:4">
      <c r="C488" s="27"/>
      <c r="D488" s="27"/>
    </row>
    <row r="489" spans="3:4">
      <c r="C489" s="27"/>
      <c r="D489" s="27"/>
    </row>
    <row r="490" spans="3:4">
      <c r="C490" s="27"/>
      <c r="D490" s="27"/>
    </row>
    <row r="491" spans="3:4">
      <c r="C491" s="27"/>
      <c r="D491" s="27"/>
    </row>
    <row r="492" spans="3:4">
      <c r="C492" s="27"/>
      <c r="D492" s="27"/>
    </row>
    <row r="493" spans="3:4">
      <c r="C493" s="27"/>
      <c r="D493" s="27"/>
    </row>
    <row r="494" spans="3:4">
      <c r="C494" s="27"/>
      <c r="D494" s="27"/>
    </row>
    <row r="495" spans="3:4">
      <c r="C495" s="27"/>
      <c r="D495" s="27"/>
    </row>
    <row r="496" spans="3:4">
      <c r="C496" s="27"/>
      <c r="D496" s="27"/>
    </row>
    <row r="497" spans="3:4">
      <c r="C497" s="27"/>
      <c r="D497" s="27"/>
    </row>
    <row r="498" spans="3:4">
      <c r="C498" s="27"/>
      <c r="D498" s="27"/>
    </row>
    <row r="499" spans="3:4">
      <c r="C499" s="27"/>
      <c r="D499" s="27"/>
    </row>
    <row r="500" spans="3:4">
      <c r="C500" s="27"/>
      <c r="D500" s="27"/>
    </row>
    <row r="501" spans="3:4">
      <c r="C501" s="27"/>
      <c r="D501" s="27"/>
    </row>
    <row r="502" spans="3:4">
      <c r="C502" s="27"/>
      <c r="D502" s="27"/>
    </row>
    <row r="503" spans="3:4">
      <c r="C503" s="27"/>
      <c r="D503" s="27"/>
    </row>
    <row r="504" spans="3:4">
      <c r="C504" s="27"/>
      <c r="D504" s="27"/>
    </row>
    <row r="505" spans="3:4">
      <c r="C505" s="27"/>
      <c r="D505" s="27"/>
    </row>
    <row r="506" spans="3:4">
      <c r="C506" s="27"/>
      <c r="D506" s="27"/>
    </row>
    <row r="507" spans="3:4">
      <c r="C507" s="27"/>
      <c r="D507" s="27"/>
    </row>
    <row r="508" spans="3:4">
      <c r="C508" s="27"/>
      <c r="D508" s="27"/>
    </row>
    <row r="509" spans="3:4">
      <c r="C509" s="27"/>
      <c r="D509" s="27"/>
    </row>
    <row r="510" spans="3:4">
      <c r="C510" s="27"/>
      <c r="D510" s="27"/>
    </row>
    <row r="511" spans="3:4">
      <c r="C511" s="27"/>
      <c r="D511" s="27"/>
    </row>
    <row r="512" spans="3:4">
      <c r="C512" s="27"/>
      <c r="D512" s="27"/>
    </row>
    <row r="513" spans="3:4">
      <c r="C513" s="27"/>
      <c r="D513" s="27"/>
    </row>
    <row r="514" spans="3:4">
      <c r="C514" s="27"/>
      <c r="D514" s="27"/>
    </row>
    <row r="515" spans="3:4">
      <c r="C515" s="27"/>
      <c r="D515" s="27"/>
    </row>
    <row r="516" spans="3:4">
      <c r="C516" s="27"/>
      <c r="D516" s="27"/>
    </row>
    <row r="517" spans="3:4">
      <c r="C517" s="27"/>
      <c r="D517" s="27"/>
    </row>
    <row r="518" spans="3:4">
      <c r="C518" s="27"/>
      <c r="D518" s="27"/>
    </row>
    <row r="519" spans="3:4">
      <c r="C519" s="27"/>
      <c r="D519" s="27"/>
    </row>
    <row r="520" spans="3:4">
      <c r="C520" s="27"/>
      <c r="D520" s="27"/>
    </row>
    <row r="521" spans="3:4">
      <c r="C521" s="27"/>
      <c r="D521" s="27"/>
    </row>
    <row r="522" spans="3:4">
      <c r="C522" s="27"/>
      <c r="D522" s="27"/>
    </row>
    <row r="523" spans="3:4">
      <c r="C523" s="27"/>
      <c r="D523" s="27"/>
    </row>
    <row r="524" spans="3:4">
      <c r="C524" s="27"/>
      <c r="D524" s="27"/>
    </row>
    <row r="525" spans="3:4">
      <c r="C525" s="27"/>
      <c r="D525" s="27"/>
    </row>
    <row r="526" spans="3:4">
      <c r="C526" s="27"/>
      <c r="D526" s="27"/>
    </row>
    <row r="527" spans="3:4">
      <c r="C527" s="27"/>
      <c r="D527" s="27"/>
    </row>
    <row r="528" spans="3:4">
      <c r="C528" s="27"/>
      <c r="D528" s="27"/>
    </row>
    <row r="529" spans="3:4">
      <c r="C529" s="27"/>
      <c r="D529" s="27"/>
    </row>
    <row r="530" spans="3:4">
      <c r="C530" s="27"/>
      <c r="D530" s="27"/>
    </row>
    <row r="531" spans="3:4">
      <c r="C531" s="27"/>
      <c r="D531" s="27"/>
    </row>
    <row r="532" spans="3:4">
      <c r="C532" s="27"/>
      <c r="D532" s="27"/>
    </row>
    <row r="533" spans="3:4">
      <c r="C533" s="27"/>
      <c r="D533" s="27"/>
    </row>
    <row r="534" spans="3:4">
      <c r="C534" s="27"/>
      <c r="D534" s="27"/>
    </row>
    <row r="535" spans="3:4">
      <c r="C535" s="27"/>
      <c r="D535" s="27"/>
    </row>
    <row r="536" spans="3:4">
      <c r="C536" s="27"/>
      <c r="D536" s="27"/>
    </row>
    <row r="537" spans="3:4">
      <c r="C537" s="27"/>
      <c r="D537" s="27"/>
    </row>
    <row r="538" spans="3:4">
      <c r="C538" s="27"/>
      <c r="D538" s="27"/>
    </row>
    <row r="539" spans="3:4">
      <c r="C539" s="27"/>
      <c r="D539" s="27"/>
    </row>
    <row r="540" spans="3:4">
      <c r="C540" s="27"/>
      <c r="D540" s="27"/>
    </row>
    <row r="541" spans="3:4">
      <c r="C541" s="27"/>
      <c r="D541" s="27"/>
    </row>
    <row r="542" spans="3:4">
      <c r="C542" s="27"/>
      <c r="D542" s="27"/>
    </row>
    <row r="543" spans="3:4">
      <c r="C543" s="27"/>
      <c r="D543" s="27"/>
    </row>
    <row r="544" spans="3:4">
      <c r="C544" s="27"/>
      <c r="D544" s="27"/>
    </row>
    <row r="545" spans="3:4">
      <c r="C545" s="27"/>
      <c r="D545" s="27"/>
    </row>
    <row r="546" spans="3:4">
      <c r="C546" s="27"/>
      <c r="D546" s="27"/>
    </row>
    <row r="547" spans="3:4">
      <c r="C547" s="27"/>
      <c r="D547" s="27"/>
    </row>
    <row r="548" spans="3:4">
      <c r="C548" s="27"/>
      <c r="D548" s="27"/>
    </row>
    <row r="549" spans="3:4">
      <c r="C549" s="27"/>
      <c r="D549" s="27"/>
    </row>
    <row r="550" spans="3:4">
      <c r="C550" s="27"/>
      <c r="D550" s="27"/>
    </row>
    <row r="551" spans="3:4">
      <c r="C551" s="27"/>
      <c r="D551" s="27"/>
    </row>
    <row r="552" spans="3:4">
      <c r="C552" s="27"/>
      <c r="D552" s="27"/>
    </row>
    <row r="553" spans="3:4">
      <c r="C553" s="27"/>
      <c r="D553" s="27"/>
    </row>
    <row r="554" spans="3:4">
      <c r="C554" s="27"/>
      <c r="D554" s="27"/>
    </row>
    <row r="555" spans="3:4">
      <c r="C555" s="27"/>
      <c r="D555" s="27"/>
    </row>
    <row r="556" spans="3:4">
      <c r="C556" s="27"/>
      <c r="D556" s="27"/>
    </row>
    <row r="557" spans="3:4">
      <c r="C557" s="27"/>
      <c r="D557" s="27"/>
    </row>
    <row r="558" spans="3:4">
      <c r="C558" s="27"/>
      <c r="D558" s="27"/>
    </row>
    <row r="559" spans="3:4">
      <c r="C559" s="27"/>
      <c r="D559" s="27"/>
    </row>
    <row r="560" spans="3:4">
      <c r="C560" s="27"/>
      <c r="D560" s="27"/>
    </row>
    <row r="561" spans="3:4">
      <c r="C561" s="27"/>
      <c r="D561" s="27"/>
    </row>
    <row r="562" spans="3:4">
      <c r="C562" s="27"/>
      <c r="D562" s="27"/>
    </row>
    <row r="563" spans="3:4">
      <c r="C563" s="27"/>
      <c r="D563" s="27"/>
    </row>
    <row r="564" spans="3:4">
      <c r="C564" s="27"/>
      <c r="D564" s="27"/>
    </row>
    <row r="565" spans="3:4">
      <c r="C565" s="27"/>
      <c r="D565" s="27"/>
    </row>
    <row r="566" spans="3:4">
      <c r="C566" s="27"/>
      <c r="D566" s="27"/>
    </row>
    <row r="567" spans="3:4">
      <c r="C567" s="27"/>
      <c r="D567" s="27"/>
    </row>
    <row r="568" spans="3:4">
      <c r="C568" s="27"/>
      <c r="D568" s="27"/>
    </row>
    <row r="569" spans="3:4">
      <c r="C569" s="27"/>
      <c r="D569" s="27"/>
    </row>
    <row r="570" spans="3:4">
      <c r="C570" s="27"/>
      <c r="D570" s="27"/>
    </row>
    <row r="571" spans="3:4">
      <c r="C571" s="27"/>
      <c r="D571" s="27"/>
    </row>
    <row r="572" spans="3:4">
      <c r="C572" s="27"/>
      <c r="D572" s="27"/>
    </row>
    <row r="573" spans="3:4">
      <c r="C573" s="27"/>
      <c r="D573" s="27"/>
    </row>
    <row r="574" spans="3:4">
      <c r="C574" s="27"/>
      <c r="D574" s="27"/>
    </row>
    <row r="575" spans="3:4">
      <c r="C575" s="27"/>
      <c r="D575" s="27"/>
    </row>
    <row r="576" spans="3:4">
      <c r="C576" s="27"/>
      <c r="D576" s="27"/>
    </row>
    <row r="577" spans="3:4">
      <c r="C577" s="27"/>
      <c r="D577" s="27"/>
    </row>
    <row r="578" spans="3:4">
      <c r="C578" s="27"/>
      <c r="D578" s="27"/>
    </row>
    <row r="579" spans="3:4">
      <c r="C579" s="27"/>
      <c r="D579" s="27"/>
    </row>
    <row r="580" spans="3:4">
      <c r="C580" s="27"/>
      <c r="D580" s="27"/>
    </row>
    <row r="581" spans="3:4">
      <c r="C581" s="27"/>
      <c r="D581" s="27"/>
    </row>
    <row r="582" spans="3:4">
      <c r="C582" s="27"/>
      <c r="D582" s="27"/>
    </row>
    <row r="583" spans="3:4">
      <c r="C583" s="27"/>
      <c r="D583" s="27"/>
    </row>
    <row r="584" spans="3:4">
      <c r="C584" s="27"/>
      <c r="D584" s="27"/>
    </row>
    <row r="585" spans="3:4">
      <c r="C585" s="27"/>
      <c r="D585" s="27"/>
    </row>
    <row r="586" spans="3:4">
      <c r="C586" s="27"/>
      <c r="D586" s="27"/>
    </row>
    <row r="587" spans="3:4">
      <c r="C587" s="27"/>
      <c r="D587" s="27"/>
    </row>
    <row r="588" spans="3:4">
      <c r="C588" s="27"/>
      <c r="D588" s="27"/>
    </row>
    <row r="589" spans="3:4">
      <c r="C589" s="27"/>
      <c r="D589" s="27"/>
    </row>
    <row r="590" spans="3:4">
      <c r="C590" s="27"/>
      <c r="D590" s="27"/>
    </row>
    <row r="591" spans="3:4">
      <c r="C591" s="27"/>
      <c r="D591" s="27"/>
    </row>
    <row r="592" spans="3:4">
      <c r="C592" s="27"/>
      <c r="D592" s="27"/>
    </row>
    <row r="593" spans="3:4">
      <c r="C593" s="27"/>
      <c r="D593" s="27"/>
    </row>
    <row r="594" spans="3:4">
      <c r="C594" s="27"/>
      <c r="D594" s="27"/>
    </row>
    <row r="595" spans="3:4">
      <c r="C595" s="27"/>
      <c r="D595" s="27"/>
    </row>
    <row r="596" spans="3:4">
      <c r="C596" s="27"/>
      <c r="D596" s="27"/>
    </row>
    <row r="597" spans="3:4">
      <c r="C597" s="27"/>
      <c r="D597" s="27"/>
    </row>
    <row r="598" spans="3:4">
      <c r="C598" s="27"/>
      <c r="D598" s="27"/>
    </row>
    <row r="599" spans="3:4">
      <c r="C599" s="27"/>
      <c r="D599" s="27"/>
    </row>
    <row r="600" spans="3:4">
      <c r="C600" s="27"/>
      <c r="D600" s="27"/>
    </row>
    <row r="601" spans="3:4">
      <c r="C601" s="27"/>
      <c r="D601" s="27"/>
    </row>
    <row r="602" spans="3:4">
      <c r="C602" s="27"/>
      <c r="D602" s="27"/>
    </row>
    <row r="603" spans="3:4">
      <c r="C603" s="27"/>
      <c r="D603" s="27"/>
    </row>
    <row r="604" spans="3:4">
      <c r="C604" s="27"/>
      <c r="D604" s="27"/>
    </row>
    <row r="605" spans="3:4">
      <c r="C605" s="27"/>
      <c r="D605" s="27"/>
    </row>
    <row r="606" spans="3:4">
      <c r="C606" s="27"/>
      <c r="D606" s="27"/>
    </row>
    <row r="607" spans="3:4">
      <c r="C607" s="27"/>
      <c r="D607" s="27"/>
    </row>
    <row r="608" spans="3:4">
      <c r="C608" s="27"/>
      <c r="D608" s="27"/>
    </row>
    <row r="609" spans="3:4">
      <c r="C609" s="27"/>
      <c r="D609" s="27"/>
    </row>
    <row r="610" spans="3:4">
      <c r="C610" s="27"/>
      <c r="D610" s="27"/>
    </row>
    <row r="611" spans="3:4">
      <c r="C611" s="27"/>
      <c r="D611" s="27"/>
    </row>
    <row r="612" spans="3:4">
      <c r="C612" s="27"/>
      <c r="D612" s="27"/>
    </row>
    <row r="613" spans="3:4">
      <c r="C613" s="27"/>
      <c r="D613" s="27"/>
    </row>
    <row r="614" spans="3:4">
      <c r="C614" s="27"/>
      <c r="D614" s="27"/>
    </row>
    <row r="615" spans="3:4">
      <c r="C615" s="27"/>
      <c r="D615" s="27"/>
    </row>
    <row r="616" spans="3:4">
      <c r="C616" s="27"/>
      <c r="D616" s="27"/>
    </row>
    <row r="617" spans="3:4">
      <c r="C617" s="27"/>
      <c r="D617" s="27"/>
    </row>
    <row r="618" spans="3:4">
      <c r="C618" s="27"/>
      <c r="D618" s="27"/>
    </row>
    <row r="619" spans="3:4">
      <c r="C619" s="27"/>
      <c r="D619" s="27"/>
    </row>
    <row r="620" spans="3:4">
      <c r="C620" s="27"/>
      <c r="D620" s="27"/>
    </row>
    <row r="621" spans="3:4">
      <c r="C621" s="27"/>
      <c r="D621" s="27"/>
    </row>
    <row r="622" spans="3:4">
      <c r="C622" s="27"/>
      <c r="D622" s="27"/>
    </row>
    <row r="623" spans="3:4">
      <c r="C623" s="27"/>
      <c r="D623" s="27"/>
    </row>
    <row r="624" spans="3:4">
      <c r="C624" s="27"/>
      <c r="D624" s="27"/>
    </row>
    <row r="625" spans="3:4">
      <c r="C625" s="27"/>
      <c r="D625" s="27"/>
    </row>
    <row r="626" spans="3:4">
      <c r="C626" s="27"/>
      <c r="D626" s="27"/>
    </row>
    <row r="627" spans="3:4">
      <c r="C627" s="27"/>
      <c r="D627" s="27"/>
    </row>
    <row r="628" spans="3:4">
      <c r="C628" s="27"/>
      <c r="D628" s="27"/>
    </row>
    <row r="629" spans="3:4">
      <c r="C629" s="27"/>
      <c r="D629" s="27"/>
    </row>
    <row r="630" spans="3:4">
      <c r="C630" s="27"/>
      <c r="D630" s="27"/>
    </row>
    <row r="631" spans="3:4">
      <c r="C631" s="27"/>
      <c r="D631" s="27"/>
    </row>
    <row r="632" spans="3:4">
      <c r="C632" s="27"/>
      <c r="D632" s="27"/>
    </row>
    <row r="633" spans="3:4">
      <c r="C633" s="27"/>
      <c r="D633" s="27"/>
    </row>
    <row r="634" spans="3:4">
      <c r="C634" s="27"/>
      <c r="D634" s="27"/>
    </row>
    <row r="635" spans="3:4">
      <c r="C635" s="27"/>
      <c r="D635" s="27"/>
    </row>
    <row r="636" spans="3:4">
      <c r="C636" s="27"/>
      <c r="D636" s="27"/>
    </row>
    <row r="637" spans="3:4">
      <c r="C637" s="27"/>
      <c r="D637" s="27"/>
    </row>
    <row r="638" spans="3:4">
      <c r="C638" s="27"/>
      <c r="D638" s="27"/>
    </row>
    <row r="639" spans="3:4">
      <c r="C639" s="27"/>
      <c r="D639" s="27"/>
    </row>
    <row r="640" spans="3:4">
      <c r="C640" s="27"/>
      <c r="D640" s="27"/>
    </row>
    <row r="641" spans="3:4">
      <c r="C641" s="27"/>
      <c r="D641" s="27"/>
    </row>
    <row r="642" spans="3:4">
      <c r="C642" s="27"/>
      <c r="D642" s="27"/>
    </row>
    <row r="643" spans="3:4">
      <c r="C643" s="27"/>
      <c r="D643" s="27"/>
    </row>
    <row r="644" spans="3:4">
      <c r="C644" s="27"/>
      <c r="D644" s="27"/>
    </row>
    <row r="645" spans="3:4">
      <c r="C645" s="27"/>
      <c r="D645" s="27"/>
    </row>
    <row r="646" spans="3:4">
      <c r="C646" s="27"/>
      <c r="D646" s="27"/>
    </row>
    <row r="647" spans="3:4">
      <c r="C647" s="27"/>
      <c r="D647" s="27"/>
    </row>
    <row r="648" spans="3:4">
      <c r="C648" s="27"/>
      <c r="D648" s="27"/>
    </row>
    <row r="649" spans="3:4">
      <c r="C649" s="27"/>
      <c r="D649" s="27"/>
    </row>
    <row r="650" spans="3:4">
      <c r="C650" s="27"/>
      <c r="D650" s="27"/>
    </row>
    <row r="651" spans="3:4">
      <c r="C651" s="27"/>
      <c r="D651" s="27"/>
    </row>
    <row r="652" spans="3:4">
      <c r="C652" s="27"/>
      <c r="D652" s="27"/>
    </row>
    <row r="653" spans="3:4">
      <c r="C653" s="27"/>
      <c r="D653" s="27"/>
    </row>
    <row r="654" spans="3:4">
      <c r="C654" s="27"/>
      <c r="D654" s="27"/>
    </row>
    <row r="655" spans="3:4">
      <c r="C655" s="27"/>
      <c r="D655" s="27"/>
    </row>
    <row r="656" spans="3:4">
      <c r="C656" s="27"/>
      <c r="D656" s="27"/>
    </row>
    <row r="657" spans="3:4">
      <c r="C657" s="27"/>
      <c r="D657" s="27"/>
    </row>
    <row r="658" spans="3:4">
      <c r="C658" s="27"/>
      <c r="D658" s="27"/>
    </row>
    <row r="659" spans="3:4">
      <c r="C659" s="27"/>
      <c r="D659" s="27"/>
    </row>
    <row r="660" spans="3:4">
      <c r="C660" s="27"/>
      <c r="D660" s="27"/>
    </row>
    <row r="661" spans="3:4">
      <c r="C661" s="27"/>
      <c r="D661" s="27"/>
    </row>
    <row r="662" spans="3:4">
      <c r="C662" s="27"/>
      <c r="D662" s="27"/>
    </row>
    <row r="663" spans="3:4">
      <c r="C663" s="27"/>
      <c r="D663" s="27"/>
    </row>
    <row r="664" spans="3:4">
      <c r="C664" s="27"/>
      <c r="D664" s="27"/>
    </row>
    <row r="665" spans="3:4">
      <c r="C665" s="27"/>
      <c r="D665" s="27"/>
    </row>
    <row r="666" spans="3:4">
      <c r="C666" s="27"/>
      <c r="D666" s="27"/>
    </row>
    <row r="667" spans="3:4">
      <c r="C667" s="27"/>
      <c r="D667" s="27"/>
    </row>
    <row r="668" spans="3:4">
      <c r="C668" s="27"/>
      <c r="D668" s="27"/>
    </row>
    <row r="669" spans="3:4">
      <c r="C669" s="27"/>
      <c r="D669" s="27"/>
    </row>
    <row r="670" spans="3:4">
      <c r="C670" s="27"/>
      <c r="D670" s="27"/>
    </row>
    <row r="671" spans="3:4">
      <c r="C671" s="27"/>
      <c r="D671" s="27"/>
    </row>
    <row r="672" spans="3:4">
      <c r="C672" s="27"/>
      <c r="D672" s="27"/>
    </row>
    <row r="673" spans="3:4">
      <c r="C673" s="27"/>
      <c r="D673" s="27"/>
    </row>
    <row r="674" spans="3:4">
      <c r="C674" s="27"/>
      <c r="D674" s="27"/>
    </row>
    <row r="675" spans="3:4">
      <c r="C675" s="27"/>
      <c r="D675" s="27"/>
    </row>
    <row r="676" spans="3:4">
      <c r="C676" s="27"/>
      <c r="D676" s="27"/>
    </row>
    <row r="677" spans="3:4">
      <c r="C677" s="27"/>
      <c r="D677" s="27"/>
    </row>
    <row r="678" spans="3:4">
      <c r="C678" s="27"/>
      <c r="D678" s="27"/>
    </row>
    <row r="679" spans="3:4">
      <c r="C679" s="27"/>
      <c r="D679" s="27"/>
    </row>
    <row r="680" spans="3:4">
      <c r="C680" s="27"/>
      <c r="D680" s="27"/>
    </row>
    <row r="681" spans="3:4">
      <c r="C681" s="27"/>
      <c r="D681" s="27"/>
    </row>
    <row r="682" spans="3:4">
      <c r="C682" s="27"/>
      <c r="D682" s="27"/>
    </row>
    <row r="683" spans="3:4">
      <c r="C683" s="27"/>
      <c r="D683" s="27"/>
    </row>
    <row r="684" spans="3:4">
      <c r="C684" s="27"/>
      <c r="D684" s="27"/>
    </row>
    <row r="685" spans="3:4">
      <c r="C685" s="27"/>
      <c r="D685" s="27"/>
    </row>
    <row r="686" spans="3:4">
      <c r="C686" s="27"/>
      <c r="D686" s="27"/>
    </row>
    <row r="687" spans="3:4">
      <c r="C687" s="27"/>
      <c r="D687" s="27"/>
    </row>
    <row r="688" spans="3:4">
      <c r="C688" s="27"/>
      <c r="D688" s="27"/>
    </row>
    <row r="689" spans="3:4">
      <c r="C689" s="27"/>
      <c r="D689" s="27"/>
    </row>
    <row r="690" spans="3:4">
      <c r="C690" s="27"/>
      <c r="D690" s="27"/>
    </row>
    <row r="691" spans="3:4">
      <c r="C691" s="27"/>
      <c r="D691" s="27"/>
    </row>
    <row r="692" spans="3:4">
      <c r="C692" s="27"/>
      <c r="D692" s="27"/>
    </row>
    <row r="693" spans="3:4">
      <c r="C693" s="27"/>
      <c r="D693" s="27"/>
    </row>
    <row r="694" spans="3:4">
      <c r="C694" s="27"/>
      <c r="D694" s="27"/>
    </row>
    <row r="695" spans="3:4">
      <c r="C695" s="27"/>
      <c r="D695" s="27"/>
    </row>
    <row r="696" spans="3:4">
      <c r="C696" s="27"/>
      <c r="D696" s="27"/>
    </row>
    <row r="697" spans="3:4">
      <c r="C697" s="27"/>
      <c r="D697" s="27"/>
    </row>
    <row r="698" spans="3:4">
      <c r="C698" s="27"/>
      <c r="D698" s="27"/>
    </row>
    <row r="699" spans="3:4">
      <c r="C699" s="27"/>
      <c r="D699" s="27"/>
    </row>
    <row r="700" spans="3:4">
      <c r="C700" s="27"/>
      <c r="D700" s="27"/>
    </row>
    <row r="701" spans="3:4">
      <c r="C701" s="27"/>
      <c r="D701" s="27"/>
    </row>
    <row r="702" spans="3:4">
      <c r="C702" s="27"/>
      <c r="D702" s="27"/>
    </row>
    <row r="703" spans="3:4">
      <c r="C703" s="27"/>
      <c r="D703" s="27"/>
    </row>
    <row r="704" spans="3:4">
      <c r="C704" s="27"/>
      <c r="D704" s="27"/>
    </row>
    <row r="705" spans="3:4">
      <c r="C705" s="27"/>
      <c r="D705" s="27"/>
    </row>
    <row r="706" spans="3:4">
      <c r="C706" s="27"/>
      <c r="D706" s="27"/>
    </row>
    <row r="707" spans="3:4">
      <c r="C707" s="27"/>
      <c r="D707" s="27"/>
    </row>
    <row r="708" spans="3:4">
      <c r="C708" s="27"/>
      <c r="D708" s="27"/>
    </row>
    <row r="709" spans="3:4">
      <c r="C709" s="27"/>
      <c r="D709" s="27"/>
    </row>
    <row r="710" spans="3:4">
      <c r="C710" s="27"/>
      <c r="D710" s="27"/>
    </row>
    <row r="711" spans="3:4">
      <c r="C711" s="27"/>
      <c r="D711" s="27"/>
    </row>
    <row r="712" spans="3:4">
      <c r="C712" s="27"/>
      <c r="D712" s="27"/>
    </row>
    <row r="713" spans="3:4">
      <c r="C713" s="27"/>
      <c r="D713" s="27"/>
    </row>
    <row r="714" spans="3:4">
      <c r="C714" s="27"/>
      <c r="D714" s="27"/>
    </row>
    <row r="715" spans="3:4">
      <c r="C715" s="27"/>
      <c r="D715" s="27"/>
    </row>
    <row r="716" spans="3:4">
      <c r="C716" s="27"/>
      <c r="D716" s="27"/>
    </row>
    <row r="717" spans="3:4">
      <c r="C717" s="27"/>
      <c r="D717" s="27"/>
    </row>
    <row r="718" spans="3:4">
      <c r="C718" s="27"/>
      <c r="D718" s="27"/>
    </row>
    <row r="719" spans="3:4">
      <c r="C719" s="27"/>
      <c r="D719" s="27"/>
    </row>
    <row r="720" spans="3:4">
      <c r="C720" s="27"/>
      <c r="D720" s="27"/>
    </row>
    <row r="721" spans="3:4">
      <c r="C721" s="27"/>
      <c r="D721" s="27"/>
    </row>
    <row r="722" spans="3:4">
      <c r="C722" s="27"/>
      <c r="D722" s="27"/>
    </row>
    <row r="723" spans="3:4">
      <c r="C723" s="27"/>
      <c r="D723" s="27"/>
    </row>
    <row r="724" spans="3:4">
      <c r="C724" s="27"/>
      <c r="D724" s="27"/>
    </row>
    <row r="725" spans="3:4">
      <c r="C725" s="27"/>
      <c r="D725" s="27"/>
    </row>
    <row r="726" spans="3:4">
      <c r="C726" s="27"/>
      <c r="D726" s="27"/>
    </row>
    <row r="727" spans="3:4">
      <c r="C727" s="27"/>
      <c r="D727" s="27"/>
    </row>
    <row r="728" spans="3:4">
      <c r="C728" s="27"/>
      <c r="D728" s="27"/>
    </row>
    <row r="729" spans="3:4">
      <c r="C729" s="27"/>
      <c r="D729" s="27"/>
    </row>
    <row r="730" spans="3:4">
      <c r="C730" s="27"/>
      <c r="D730" s="27"/>
    </row>
    <row r="731" spans="3:4">
      <c r="C731" s="27"/>
      <c r="D731" s="27"/>
    </row>
    <row r="732" spans="3:4">
      <c r="C732" s="27"/>
      <c r="D732" s="27"/>
    </row>
    <row r="733" spans="3:4">
      <c r="C733" s="27"/>
      <c r="D733" s="27"/>
    </row>
    <row r="734" spans="3:4">
      <c r="C734" s="27"/>
      <c r="D734" s="27"/>
    </row>
    <row r="735" spans="3:4">
      <c r="C735" s="27"/>
      <c r="D735" s="27"/>
    </row>
    <row r="736" spans="3:4">
      <c r="C736" s="27"/>
      <c r="D736" s="27"/>
    </row>
    <row r="737" spans="3:4">
      <c r="C737" s="27"/>
      <c r="D737" s="27"/>
    </row>
    <row r="738" spans="3:4">
      <c r="C738" s="27"/>
      <c r="D738" s="27"/>
    </row>
    <row r="739" spans="3:4">
      <c r="C739" s="27"/>
      <c r="D739" s="27"/>
    </row>
    <row r="740" spans="3:4">
      <c r="C740" s="27"/>
      <c r="D740" s="27"/>
    </row>
    <row r="741" spans="3:4">
      <c r="C741" s="27"/>
      <c r="D741" s="27"/>
    </row>
    <row r="742" spans="3:4">
      <c r="C742" s="27"/>
      <c r="D742" s="27"/>
    </row>
    <row r="743" spans="3:4">
      <c r="C743" s="27"/>
      <c r="D743" s="27"/>
    </row>
    <row r="744" spans="3:4">
      <c r="C744" s="27"/>
      <c r="D744" s="27"/>
    </row>
    <row r="745" spans="3:4">
      <c r="C745" s="27"/>
      <c r="D745" s="27"/>
    </row>
    <row r="746" spans="3:4">
      <c r="C746" s="27"/>
      <c r="D746" s="27"/>
    </row>
    <row r="747" spans="3:4">
      <c r="C747" s="27"/>
      <c r="D747" s="27"/>
    </row>
    <row r="748" spans="3:4">
      <c r="C748" s="27"/>
      <c r="D748" s="27"/>
    </row>
    <row r="749" spans="3:4">
      <c r="C749" s="27"/>
      <c r="D749" s="27"/>
    </row>
    <row r="750" spans="3:4">
      <c r="C750" s="27"/>
      <c r="D750" s="27"/>
    </row>
    <row r="751" spans="3:4">
      <c r="C751" s="27"/>
      <c r="D751" s="27"/>
    </row>
    <row r="752" spans="3:4">
      <c r="C752" s="27"/>
      <c r="D752" s="27"/>
    </row>
    <row r="753" spans="3:4">
      <c r="C753" s="27"/>
      <c r="D753" s="27"/>
    </row>
    <row r="754" spans="3:4">
      <c r="C754" s="27"/>
      <c r="D754" s="27"/>
    </row>
    <row r="755" spans="3:4">
      <c r="C755" s="27"/>
      <c r="D755" s="27"/>
    </row>
    <row r="756" spans="3:4">
      <c r="C756" s="27"/>
      <c r="D756" s="27"/>
    </row>
    <row r="757" spans="3:4">
      <c r="C757" s="27"/>
      <c r="D757" s="27"/>
    </row>
    <row r="758" spans="3:4">
      <c r="C758" s="27"/>
      <c r="D758" s="27"/>
    </row>
    <row r="759" spans="3:4">
      <c r="C759" s="27"/>
      <c r="D759" s="27"/>
    </row>
    <row r="760" spans="3:4">
      <c r="C760" s="27"/>
      <c r="D760" s="27"/>
    </row>
    <row r="761" spans="3:4">
      <c r="C761" s="27"/>
      <c r="D761" s="27"/>
    </row>
    <row r="762" spans="3:4">
      <c r="C762" s="27"/>
      <c r="D762" s="27"/>
    </row>
    <row r="763" spans="3:4">
      <c r="C763" s="27"/>
      <c r="D763" s="27"/>
    </row>
    <row r="764" spans="3:4">
      <c r="C764" s="27"/>
      <c r="D764" s="27"/>
    </row>
    <row r="765" spans="3:4">
      <c r="C765" s="27"/>
      <c r="D765" s="27"/>
    </row>
    <row r="766" spans="3:4">
      <c r="C766" s="27"/>
      <c r="D766" s="27"/>
    </row>
    <row r="767" spans="3:4">
      <c r="C767" s="27"/>
      <c r="D767" s="27"/>
    </row>
    <row r="768" spans="3:4">
      <c r="C768" s="27"/>
      <c r="D768" s="27"/>
    </row>
    <row r="769" spans="3:4">
      <c r="C769" s="27"/>
      <c r="D769" s="27"/>
    </row>
    <row r="770" spans="3:4">
      <c r="C770" s="27"/>
      <c r="D770" s="27"/>
    </row>
    <row r="771" spans="3:4">
      <c r="C771" s="27"/>
      <c r="D771" s="27"/>
    </row>
    <row r="772" spans="3:4">
      <c r="C772" s="27"/>
      <c r="D772" s="27"/>
    </row>
    <row r="773" spans="3:4">
      <c r="C773" s="27"/>
      <c r="D773" s="27"/>
    </row>
    <row r="774" spans="3:4">
      <c r="C774" s="27"/>
      <c r="D774" s="27"/>
    </row>
    <row r="775" spans="3:4">
      <c r="C775" s="27"/>
      <c r="D775" s="27"/>
    </row>
    <row r="776" spans="3:4">
      <c r="C776" s="27"/>
      <c r="D776" s="27"/>
    </row>
    <row r="777" spans="3:4">
      <c r="C777" s="27"/>
      <c r="D777" s="27"/>
    </row>
    <row r="778" spans="3:4">
      <c r="C778" s="27"/>
      <c r="D778" s="27"/>
    </row>
    <row r="779" spans="3:4">
      <c r="C779" s="27"/>
      <c r="D779" s="27"/>
    </row>
    <row r="780" spans="3:4">
      <c r="C780" s="27"/>
      <c r="D780" s="27"/>
    </row>
    <row r="781" spans="3:4">
      <c r="C781" s="27"/>
      <c r="D781" s="27"/>
    </row>
    <row r="782" spans="3:4">
      <c r="C782" s="27"/>
      <c r="D782" s="27"/>
    </row>
    <row r="783" spans="3:4">
      <c r="C783" s="27"/>
      <c r="D783" s="27"/>
    </row>
    <row r="784" spans="3:4">
      <c r="C784" s="27"/>
      <c r="D784" s="27"/>
    </row>
    <row r="785" spans="3:4">
      <c r="C785" s="27"/>
      <c r="D785" s="27"/>
    </row>
    <row r="786" spans="3:4">
      <c r="C786" s="27"/>
      <c r="D786" s="27"/>
    </row>
    <row r="787" spans="3:4">
      <c r="C787" s="27"/>
      <c r="D787" s="27"/>
    </row>
    <row r="788" spans="3:4">
      <c r="C788" s="27"/>
      <c r="D788" s="27"/>
    </row>
    <row r="789" spans="3:4">
      <c r="C789" s="27"/>
      <c r="D789" s="27"/>
    </row>
    <row r="790" spans="3:4">
      <c r="C790" s="27"/>
      <c r="D790" s="27"/>
    </row>
    <row r="791" spans="3:4">
      <c r="C791" s="27"/>
      <c r="D791" s="27"/>
    </row>
    <row r="792" spans="3:4">
      <c r="C792" s="27"/>
      <c r="D792" s="27"/>
    </row>
    <row r="793" spans="3:4">
      <c r="C793" s="27"/>
      <c r="D793" s="27"/>
    </row>
    <row r="794" spans="3:4">
      <c r="C794" s="27"/>
      <c r="D794" s="27"/>
    </row>
    <row r="795" spans="3:4">
      <c r="C795" s="27"/>
      <c r="D795" s="27"/>
    </row>
    <row r="796" spans="3:4">
      <c r="C796" s="27"/>
      <c r="D796" s="27"/>
    </row>
    <row r="797" spans="3:4">
      <c r="C797" s="27"/>
      <c r="D797" s="27"/>
    </row>
    <row r="798" spans="3:4">
      <c r="C798" s="27"/>
      <c r="D798" s="27"/>
    </row>
    <row r="799" spans="3:4">
      <c r="C799" s="27"/>
      <c r="D799" s="27"/>
    </row>
    <row r="800" spans="3:4">
      <c r="C800" s="27"/>
      <c r="D800" s="27"/>
    </row>
    <row r="801" spans="3:4">
      <c r="C801" s="27"/>
      <c r="D801" s="27"/>
    </row>
    <row r="802" spans="3:4">
      <c r="C802" s="27"/>
      <c r="D802" s="27"/>
    </row>
    <row r="803" spans="3:4">
      <c r="C803" s="27"/>
      <c r="D803" s="27"/>
    </row>
    <row r="804" spans="3:4">
      <c r="C804" s="27"/>
      <c r="D804" s="27"/>
    </row>
    <row r="805" spans="3:4">
      <c r="C805" s="27"/>
      <c r="D805" s="27"/>
    </row>
    <row r="806" spans="3:4">
      <c r="C806" s="27"/>
      <c r="D806" s="27"/>
    </row>
    <row r="807" spans="3:4">
      <c r="C807" s="27"/>
      <c r="D807" s="27"/>
    </row>
    <row r="808" spans="3:4">
      <c r="C808" s="27"/>
      <c r="D808" s="27"/>
    </row>
    <row r="809" spans="3:4">
      <c r="C809" s="27"/>
      <c r="D809" s="27"/>
    </row>
    <row r="810" spans="3:4">
      <c r="C810" s="27"/>
      <c r="D810" s="27"/>
    </row>
    <row r="811" spans="3:4">
      <c r="C811" s="27"/>
      <c r="D811" s="27"/>
    </row>
    <row r="812" spans="3:4">
      <c r="C812" s="27"/>
      <c r="D812" s="27"/>
    </row>
    <row r="813" spans="3:4">
      <c r="C813" s="27"/>
      <c r="D813" s="27"/>
    </row>
    <row r="814" spans="3:4">
      <c r="C814" s="27"/>
      <c r="D814" s="27"/>
    </row>
    <row r="815" spans="3:4">
      <c r="C815" s="27"/>
      <c r="D815" s="27"/>
    </row>
    <row r="816" spans="3:4">
      <c r="C816" s="27"/>
      <c r="D816" s="27"/>
    </row>
    <row r="817" spans="3:4">
      <c r="C817" s="27"/>
      <c r="D817" s="27"/>
    </row>
    <row r="818" spans="3:4">
      <c r="C818" s="27"/>
      <c r="D818" s="27"/>
    </row>
    <row r="819" spans="3:4">
      <c r="C819" s="27"/>
      <c r="D819" s="27"/>
    </row>
    <row r="820" spans="3:4">
      <c r="C820" s="27"/>
      <c r="D820" s="27"/>
    </row>
    <row r="821" spans="3:4">
      <c r="C821" s="27"/>
      <c r="D821" s="27"/>
    </row>
    <row r="822" spans="3:4">
      <c r="C822" s="27"/>
      <c r="D822" s="27"/>
    </row>
    <row r="823" spans="3:4">
      <c r="C823" s="27"/>
      <c r="D823" s="27"/>
    </row>
    <row r="824" spans="3:4">
      <c r="C824" s="27"/>
      <c r="D824" s="27"/>
    </row>
    <row r="825" spans="3:4">
      <c r="C825" s="27"/>
      <c r="D825" s="27"/>
    </row>
    <row r="826" spans="3:4">
      <c r="C826" s="27"/>
      <c r="D826" s="27"/>
    </row>
    <row r="827" spans="3:4">
      <c r="C827" s="27"/>
      <c r="D827" s="27"/>
    </row>
    <row r="828" spans="3:4">
      <c r="C828" s="27"/>
      <c r="D828" s="27"/>
    </row>
    <row r="829" spans="3:4">
      <c r="C829" s="27"/>
      <c r="D829" s="27"/>
    </row>
    <row r="830" spans="3:4">
      <c r="C830" s="27"/>
      <c r="D830" s="27"/>
    </row>
    <row r="831" spans="3:4">
      <c r="C831" s="27"/>
      <c r="D831" s="27"/>
    </row>
    <row r="832" spans="3:4">
      <c r="C832" s="27"/>
      <c r="D832" s="27"/>
    </row>
    <row r="833" spans="3:4">
      <c r="C833" s="27"/>
      <c r="D833" s="27"/>
    </row>
    <row r="834" spans="3:4">
      <c r="C834" s="27"/>
      <c r="D834" s="27"/>
    </row>
    <row r="835" spans="3:4">
      <c r="C835" s="27"/>
      <c r="D835" s="27"/>
    </row>
    <row r="836" spans="3:4">
      <c r="C836" s="27"/>
      <c r="D836" s="27"/>
    </row>
    <row r="837" spans="3:4">
      <c r="C837" s="27"/>
      <c r="D837" s="27"/>
    </row>
    <row r="838" spans="3:4">
      <c r="C838" s="27"/>
      <c r="D838" s="27"/>
    </row>
    <row r="839" spans="3:4">
      <c r="C839" s="27"/>
      <c r="D839" s="27"/>
    </row>
    <row r="840" spans="3:4">
      <c r="C840" s="27"/>
      <c r="D840" s="27"/>
    </row>
    <row r="841" spans="3:4">
      <c r="C841" s="27"/>
      <c r="D841" s="27"/>
    </row>
    <row r="842" spans="3:4">
      <c r="C842" s="27"/>
      <c r="D842" s="27"/>
    </row>
    <row r="843" spans="3:4">
      <c r="C843" s="27"/>
      <c r="D843" s="27"/>
    </row>
    <row r="844" spans="3:4">
      <c r="C844" s="27"/>
      <c r="D844" s="27"/>
    </row>
    <row r="845" spans="3:4">
      <c r="C845" s="27"/>
      <c r="D845" s="27"/>
    </row>
    <row r="846" spans="3:4">
      <c r="C846" s="27"/>
      <c r="D846" s="27"/>
    </row>
    <row r="847" spans="3:4">
      <c r="C847" s="27"/>
      <c r="D847" s="27"/>
    </row>
    <row r="848" spans="3:4">
      <c r="C848" s="27"/>
      <c r="D848" s="27"/>
    </row>
    <row r="849" spans="3:4">
      <c r="C849" s="27"/>
      <c r="D849" s="27"/>
    </row>
    <row r="850" spans="3:4">
      <c r="C850" s="27"/>
      <c r="D850" s="27"/>
    </row>
    <row r="851" spans="3:4">
      <c r="C851" s="27"/>
      <c r="D851" s="27"/>
    </row>
    <row r="852" spans="3:4">
      <c r="C852" s="27"/>
      <c r="D852" s="27"/>
    </row>
    <row r="853" spans="3:4">
      <c r="C853" s="27"/>
      <c r="D853" s="27"/>
    </row>
    <row r="854" spans="3:4">
      <c r="C854" s="27"/>
      <c r="D854" s="27"/>
    </row>
    <row r="855" spans="3:4">
      <c r="C855" s="27"/>
      <c r="D855" s="27"/>
    </row>
    <row r="856" spans="3:4">
      <c r="C856" s="27"/>
      <c r="D856" s="27"/>
    </row>
    <row r="857" spans="3:4">
      <c r="C857" s="27"/>
      <c r="D857" s="27"/>
    </row>
    <row r="858" spans="3:4">
      <c r="C858" s="27"/>
      <c r="D858" s="27"/>
    </row>
    <row r="859" spans="3:4">
      <c r="C859" s="27"/>
      <c r="D859" s="27"/>
    </row>
    <row r="860" spans="3:4">
      <c r="C860" s="27"/>
      <c r="D860" s="27"/>
    </row>
    <row r="861" spans="3:4">
      <c r="C861" s="27"/>
      <c r="D861" s="27"/>
    </row>
    <row r="862" spans="3:4">
      <c r="C862" s="27"/>
      <c r="D862" s="27"/>
    </row>
    <row r="863" spans="3:4">
      <c r="C863" s="27"/>
      <c r="D863" s="27"/>
    </row>
    <row r="864" spans="3:4">
      <c r="C864" s="27"/>
      <c r="D864" s="27"/>
    </row>
    <row r="865" spans="3:4">
      <c r="C865" s="27"/>
      <c r="D865" s="27"/>
    </row>
    <row r="866" spans="3:4">
      <c r="C866" s="27"/>
      <c r="D866" s="27"/>
    </row>
    <row r="867" spans="3:4">
      <c r="C867" s="27"/>
      <c r="D867" s="27"/>
    </row>
    <row r="868" spans="3:4">
      <c r="C868" s="27"/>
      <c r="D868" s="27"/>
    </row>
    <row r="869" spans="3:4">
      <c r="C869" s="27"/>
      <c r="D869" s="27"/>
    </row>
    <row r="870" spans="3:4">
      <c r="C870" s="27"/>
      <c r="D870" s="27"/>
    </row>
    <row r="871" spans="3:4">
      <c r="C871" s="27"/>
      <c r="D871" s="27"/>
    </row>
    <row r="872" spans="3:4">
      <c r="C872" s="27"/>
      <c r="D872" s="27"/>
    </row>
    <row r="873" spans="3:4">
      <c r="C873" s="27"/>
      <c r="D873" s="27"/>
    </row>
    <row r="874" spans="3:4">
      <c r="C874" s="27"/>
      <c r="D874" s="27"/>
    </row>
    <row r="875" spans="3:4">
      <c r="C875" s="27"/>
      <c r="D875" s="27"/>
    </row>
    <row r="876" spans="3:4">
      <c r="C876" s="27"/>
      <c r="D876" s="27"/>
    </row>
    <row r="877" spans="3:4">
      <c r="C877" s="27"/>
      <c r="D877" s="27"/>
    </row>
    <row r="878" spans="3:4">
      <c r="C878" s="27"/>
      <c r="D878" s="27"/>
    </row>
    <row r="879" spans="3:4">
      <c r="C879" s="27"/>
      <c r="D879" s="27"/>
    </row>
    <row r="880" spans="3:4">
      <c r="C880" s="27"/>
      <c r="D880" s="27"/>
    </row>
    <row r="881" spans="3:4">
      <c r="C881" s="27"/>
      <c r="D881" s="27"/>
    </row>
    <row r="882" spans="3:4">
      <c r="C882" s="27"/>
      <c r="D882" s="27"/>
    </row>
    <row r="883" spans="3:4">
      <c r="C883" s="27"/>
      <c r="D883" s="27"/>
    </row>
    <row r="884" spans="3:4">
      <c r="C884" s="27"/>
      <c r="D884" s="27"/>
    </row>
    <row r="885" spans="3:4">
      <c r="C885" s="27"/>
      <c r="D885" s="27"/>
    </row>
    <row r="886" spans="3:4">
      <c r="C886" s="27"/>
      <c r="D886" s="27"/>
    </row>
    <row r="887" spans="3:4">
      <c r="C887" s="27"/>
      <c r="D887" s="27"/>
    </row>
    <row r="888" spans="3:4">
      <c r="C888" s="27"/>
      <c r="D888" s="27"/>
    </row>
    <row r="889" spans="3:4">
      <c r="C889" s="27"/>
      <c r="D889" s="27"/>
    </row>
    <row r="890" spans="3:4">
      <c r="C890" s="27"/>
      <c r="D890" s="27"/>
    </row>
    <row r="891" spans="3:4">
      <c r="C891" s="27"/>
      <c r="D891" s="27"/>
    </row>
    <row r="892" spans="3:4">
      <c r="C892" s="27"/>
      <c r="D892" s="27"/>
    </row>
    <row r="893" spans="3:4">
      <c r="C893" s="27"/>
      <c r="D893" s="27"/>
    </row>
    <row r="894" spans="3:4">
      <c r="C894" s="27"/>
      <c r="D894" s="27"/>
    </row>
    <row r="895" spans="3:4">
      <c r="C895" s="27"/>
      <c r="D895" s="27"/>
    </row>
    <row r="896" spans="3:4">
      <c r="C896" s="27"/>
      <c r="D896" s="27"/>
    </row>
    <row r="897" spans="3:4">
      <c r="C897" s="27"/>
      <c r="D897" s="27"/>
    </row>
    <row r="898" spans="3:4">
      <c r="C898" s="27"/>
      <c r="D898" s="27"/>
    </row>
    <row r="899" spans="3:4">
      <c r="C899" s="27"/>
      <c r="D899" s="27"/>
    </row>
    <row r="900" spans="3:4">
      <c r="C900" s="27"/>
      <c r="D900" s="27"/>
    </row>
    <row r="901" spans="3:4">
      <c r="C901" s="27"/>
      <c r="D901" s="27"/>
    </row>
    <row r="902" spans="3:4">
      <c r="C902" s="27"/>
      <c r="D902" s="27"/>
    </row>
    <row r="903" spans="3:4">
      <c r="C903" s="27"/>
      <c r="D903" s="27"/>
    </row>
    <row r="904" spans="3:4">
      <c r="C904" s="27"/>
      <c r="D904" s="27"/>
    </row>
    <row r="905" spans="3:4">
      <c r="C905" s="27"/>
      <c r="D905" s="27"/>
    </row>
    <row r="906" spans="3:4">
      <c r="C906" s="27"/>
      <c r="D906" s="27"/>
    </row>
    <row r="907" spans="3:4">
      <c r="C907" s="27"/>
      <c r="D907" s="27"/>
    </row>
    <row r="908" spans="3:4">
      <c r="C908" s="27"/>
      <c r="D908" s="27"/>
    </row>
    <row r="909" spans="3:4">
      <c r="C909" s="27"/>
      <c r="D909" s="27"/>
    </row>
    <row r="910" spans="3:4">
      <c r="C910" s="27"/>
      <c r="D910" s="27"/>
    </row>
    <row r="911" spans="3:4">
      <c r="C911" s="27"/>
      <c r="D911" s="27"/>
    </row>
    <row r="912" spans="3:4">
      <c r="C912" s="27"/>
      <c r="D912" s="27"/>
    </row>
    <row r="913" spans="3:4">
      <c r="C913" s="27"/>
      <c r="D913" s="27"/>
    </row>
    <row r="914" spans="3:4">
      <c r="C914" s="27"/>
      <c r="D914" s="27"/>
    </row>
    <row r="915" spans="3:4">
      <c r="C915" s="27"/>
      <c r="D915" s="27"/>
    </row>
    <row r="916" spans="3:4">
      <c r="C916" s="27"/>
      <c r="D916" s="27"/>
    </row>
    <row r="917" spans="3:4">
      <c r="C917" s="27"/>
      <c r="D917" s="27"/>
    </row>
    <row r="918" spans="3:4">
      <c r="C918" s="27"/>
      <c r="D918" s="27"/>
    </row>
    <row r="919" spans="3:4">
      <c r="C919" s="27"/>
      <c r="D919" s="27"/>
    </row>
    <row r="920" spans="3:4">
      <c r="C920" s="27"/>
      <c r="D920" s="27"/>
    </row>
    <row r="921" spans="3:4">
      <c r="C921" s="27"/>
      <c r="D921" s="27"/>
    </row>
    <row r="922" spans="3:4">
      <c r="C922" s="27"/>
      <c r="D922" s="27"/>
    </row>
    <row r="923" spans="3:4">
      <c r="C923" s="27"/>
      <c r="D923" s="27"/>
    </row>
    <row r="924" spans="3:4">
      <c r="C924" s="27"/>
      <c r="D924" s="27"/>
    </row>
    <row r="925" spans="3:4">
      <c r="C925" s="27"/>
      <c r="D925" s="27"/>
    </row>
    <row r="926" spans="3:4">
      <c r="C926" s="27"/>
      <c r="D926" s="27"/>
    </row>
    <row r="927" spans="3:4">
      <c r="C927" s="27"/>
      <c r="D927" s="27"/>
    </row>
    <row r="928" spans="3:4">
      <c r="C928" s="27"/>
      <c r="D928" s="27"/>
    </row>
    <row r="929" spans="3:4">
      <c r="C929" s="27"/>
      <c r="D929" s="27"/>
    </row>
    <row r="930" spans="3:4">
      <c r="C930" s="27"/>
      <c r="D930" s="27"/>
    </row>
    <row r="931" spans="3:4">
      <c r="C931" s="27"/>
      <c r="D931" s="27"/>
    </row>
    <row r="932" spans="3:4">
      <c r="C932" s="27"/>
      <c r="D932" s="27"/>
    </row>
    <row r="933" spans="3:4">
      <c r="C933" s="27"/>
      <c r="D933" s="27"/>
    </row>
    <row r="934" spans="3:4">
      <c r="C934" s="27"/>
      <c r="D934" s="27"/>
    </row>
    <row r="935" spans="3:4">
      <c r="C935" s="27"/>
      <c r="D935" s="27"/>
    </row>
    <row r="936" spans="3:4">
      <c r="C936" s="27"/>
      <c r="D936" s="27"/>
    </row>
    <row r="937" spans="3:4">
      <c r="C937" s="27"/>
      <c r="D937" s="27"/>
    </row>
    <row r="938" spans="3:4">
      <c r="C938" s="27"/>
      <c r="D938" s="27"/>
    </row>
    <row r="939" spans="3:4">
      <c r="C939" s="27"/>
      <c r="D939" s="27"/>
    </row>
    <row r="940" spans="3:4">
      <c r="C940" s="27"/>
      <c r="D940" s="27"/>
    </row>
    <row r="941" spans="3:4">
      <c r="C941" s="27"/>
      <c r="D941" s="27"/>
    </row>
    <row r="942" spans="3:4">
      <c r="C942" s="27"/>
      <c r="D942" s="27"/>
    </row>
    <row r="943" spans="3:4">
      <c r="C943" s="27"/>
      <c r="D943" s="27"/>
    </row>
    <row r="944" spans="3:4">
      <c r="C944" s="27"/>
      <c r="D944" s="27"/>
    </row>
    <row r="945" spans="3:4">
      <c r="C945" s="27"/>
      <c r="D945" s="27"/>
    </row>
    <row r="946" spans="3:4">
      <c r="C946" s="27"/>
      <c r="D946" s="27"/>
    </row>
    <row r="947" spans="3:4">
      <c r="C947" s="27"/>
      <c r="D947" s="27"/>
    </row>
    <row r="948" spans="3:4">
      <c r="C948" s="27"/>
      <c r="D948" s="27"/>
    </row>
    <row r="949" spans="3:4">
      <c r="C949" s="27"/>
      <c r="D949" s="27"/>
    </row>
    <row r="950" spans="3:4">
      <c r="C950" s="27"/>
      <c r="D950" s="27"/>
    </row>
    <row r="951" spans="3:4">
      <c r="C951" s="27"/>
      <c r="D951" s="27"/>
    </row>
    <row r="952" spans="3:4">
      <c r="C952" s="27"/>
      <c r="D952" s="27"/>
    </row>
    <row r="953" spans="3:4">
      <c r="C953" s="27"/>
      <c r="D953" s="27"/>
    </row>
    <row r="954" spans="3:4">
      <c r="C954" s="27"/>
      <c r="D954" s="27"/>
    </row>
    <row r="955" spans="3:4">
      <c r="C955" s="27"/>
      <c r="D955" s="27"/>
    </row>
    <row r="956" spans="3:4">
      <c r="C956" s="27"/>
      <c r="D956" s="27"/>
    </row>
    <row r="957" spans="3:4">
      <c r="C957" s="27"/>
      <c r="D957" s="27"/>
    </row>
    <row r="958" spans="3:4">
      <c r="C958" s="27"/>
      <c r="D958" s="27"/>
    </row>
    <row r="959" spans="3:4">
      <c r="C959" s="27"/>
      <c r="D959" s="27"/>
    </row>
    <row r="960" spans="3:4">
      <c r="C960" s="27"/>
      <c r="D960" s="27"/>
    </row>
    <row r="961" spans="3:4">
      <c r="C961" s="27"/>
      <c r="D961" s="27"/>
    </row>
    <row r="962" spans="3:4">
      <c r="C962" s="27"/>
      <c r="D962" s="27"/>
    </row>
    <row r="963" spans="3:4">
      <c r="C963" s="27"/>
      <c r="D963" s="27"/>
    </row>
    <row r="964" spans="3:4">
      <c r="C964" s="27"/>
      <c r="D964" s="27"/>
    </row>
    <row r="965" spans="3:4">
      <c r="C965" s="27"/>
      <c r="D965" s="27"/>
    </row>
    <row r="966" spans="3:4">
      <c r="C966" s="27"/>
      <c r="D966" s="27"/>
    </row>
    <row r="967" spans="3:4">
      <c r="C967" s="27"/>
      <c r="D967" s="27"/>
    </row>
    <row r="968" spans="3:4">
      <c r="C968" s="27"/>
      <c r="D968" s="27"/>
    </row>
    <row r="969" spans="3:4">
      <c r="C969" s="27"/>
      <c r="D969" s="27"/>
    </row>
    <row r="970" spans="3:4">
      <c r="C970" s="27"/>
      <c r="D970" s="27"/>
    </row>
    <row r="971" spans="3:4">
      <c r="C971" s="27"/>
      <c r="D971" s="27"/>
    </row>
    <row r="972" spans="3:4">
      <c r="C972" s="27"/>
      <c r="D972" s="27"/>
    </row>
    <row r="973" spans="3:4">
      <c r="C973" s="27"/>
      <c r="D973" s="27"/>
    </row>
    <row r="974" spans="3:4">
      <c r="C974" s="27"/>
      <c r="D974" s="27"/>
    </row>
    <row r="975" spans="3:4">
      <c r="C975" s="27"/>
      <c r="D975" s="27"/>
    </row>
    <row r="976" spans="3:4">
      <c r="C976" s="27"/>
      <c r="D976" s="27"/>
    </row>
    <row r="977" spans="3:4">
      <c r="C977" s="27"/>
      <c r="D977" s="27"/>
    </row>
    <row r="978" spans="3:4">
      <c r="C978" s="27"/>
      <c r="D978" s="27"/>
    </row>
    <row r="979" spans="3:4">
      <c r="C979" s="27"/>
      <c r="D979" s="27"/>
    </row>
    <row r="980" spans="3:4">
      <c r="C980" s="27"/>
      <c r="D980" s="27"/>
    </row>
    <row r="981" spans="3:4">
      <c r="C981" s="27"/>
      <c r="D981" s="27"/>
    </row>
    <row r="982" spans="3:4">
      <c r="C982" s="27"/>
      <c r="D982" s="27"/>
    </row>
    <row r="983" spans="3:4">
      <c r="C983" s="27"/>
      <c r="D983" s="27"/>
    </row>
    <row r="984" spans="3:4">
      <c r="C984" s="27"/>
      <c r="D984" s="27"/>
    </row>
    <row r="985" spans="3:4">
      <c r="C985" s="27"/>
      <c r="D985" s="27"/>
    </row>
    <row r="986" spans="3:4">
      <c r="C986" s="27"/>
      <c r="D986" s="27"/>
    </row>
    <row r="987" spans="3:4">
      <c r="C987" s="27"/>
      <c r="D987" s="27"/>
    </row>
    <row r="988" spans="3:4">
      <c r="C988" s="27"/>
      <c r="D988" s="27"/>
    </row>
    <row r="989" spans="3:4">
      <c r="C989" s="27"/>
      <c r="D989" s="27"/>
    </row>
    <row r="990" spans="3:4">
      <c r="C990" s="27"/>
      <c r="D990" s="27"/>
    </row>
    <row r="991" spans="3:4">
      <c r="C991" s="27"/>
      <c r="D991" s="27"/>
    </row>
    <row r="992" spans="3:4">
      <c r="C992" s="27"/>
      <c r="D992" s="27"/>
    </row>
    <row r="993" spans="3:4">
      <c r="C993" s="27"/>
      <c r="D993" s="27"/>
    </row>
    <row r="994" spans="3:4">
      <c r="C994" s="27"/>
      <c r="D994" s="27"/>
    </row>
    <row r="995" spans="3:4">
      <c r="C995" s="27"/>
      <c r="D995" s="27"/>
    </row>
    <row r="996" spans="3:4">
      <c r="C996" s="27"/>
      <c r="D996" s="27"/>
    </row>
    <row r="997" spans="3:4">
      <c r="C997" s="27"/>
      <c r="D997" s="27"/>
    </row>
    <row r="998" spans="3:4">
      <c r="C998" s="27"/>
      <c r="D998" s="27"/>
    </row>
    <row r="999" spans="3:4">
      <c r="C999" s="27"/>
      <c r="D999" s="27"/>
    </row>
    <row r="1000" spans="3:4">
      <c r="C1000" s="27"/>
      <c r="D1000" s="27"/>
    </row>
    <row r="1001" spans="3:4">
      <c r="C1001" s="27"/>
      <c r="D1001" s="27"/>
    </row>
    <row r="1002" spans="3:4">
      <c r="C1002" s="27"/>
      <c r="D1002" s="27"/>
    </row>
    <row r="1003" spans="3:4">
      <c r="C1003" s="27"/>
      <c r="D1003" s="27"/>
    </row>
    <row r="1004" spans="3:4">
      <c r="C1004" s="27"/>
      <c r="D1004" s="27"/>
    </row>
    <row r="1005" spans="3:4">
      <c r="C1005" s="27"/>
      <c r="D1005" s="27"/>
    </row>
    <row r="1006" spans="3:4">
      <c r="C1006" s="27"/>
      <c r="D1006" s="27"/>
    </row>
    <row r="1007" spans="3:4">
      <c r="C1007" s="27"/>
      <c r="D1007" s="27"/>
    </row>
    <row r="1008" spans="3:4">
      <c r="C1008" s="27"/>
      <c r="D1008" s="27"/>
    </row>
    <row r="1009" spans="3:4">
      <c r="C1009" s="27"/>
      <c r="D1009" s="27"/>
    </row>
    <row r="1010" spans="3:4">
      <c r="C1010" s="27"/>
      <c r="D1010" s="27"/>
    </row>
    <row r="1011" spans="3:4">
      <c r="C1011" s="27"/>
      <c r="D1011" s="27"/>
    </row>
    <row r="1012" spans="3:4">
      <c r="C1012" s="27"/>
      <c r="D1012" s="27"/>
    </row>
    <row r="1013" spans="3:4">
      <c r="C1013" s="27"/>
      <c r="D1013" s="27"/>
    </row>
    <row r="1014" spans="3:4">
      <c r="C1014" s="27"/>
      <c r="D1014" s="27"/>
    </row>
    <row r="1015" spans="3:4">
      <c r="C1015" s="27"/>
      <c r="D1015" s="27"/>
    </row>
    <row r="1016" spans="3:4">
      <c r="C1016" s="27"/>
      <c r="D1016" s="27"/>
    </row>
    <row r="1017" spans="3:4">
      <c r="C1017" s="27"/>
      <c r="D1017" s="27"/>
    </row>
    <row r="1018" spans="3:4">
      <c r="C1018" s="27"/>
      <c r="D1018" s="27"/>
    </row>
    <row r="1019" spans="3:4">
      <c r="C1019" s="27"/>
      <c r="D1019" s="27"/>
    </row>
    <row r="1020" spans="3:4">
      <c r="C1020" s="27"/>
      <c r="D1020" s="27"/>
    </row>
    <row r="1021" spans="3:4">
      <c r="C1021" s="27"/>
      <c r="D1021" s="27"/>
    </row>
    <row r="1022" spans="3:4">
      <c r="C1022" s="27"/>
      <c r="D1022" s="27"/>
    </row>
    <row r="1023" spans="3:4">
      <c r="C1023" s="27"/>
      <c r="D1023" s="27"/>
    </row>
    <row r="1024" spans="3:4">
      <c r="C1024" s="27"/>
      <c r="D1024" s="27"/>
    </row>
    <row r="1025" spans="3:4">
      <c r="C1025" s="27"/>
      <c r="D1025" s="27"/>
    </row>
    <row r="1026" spans="3:4">
      <c r="C1026" s="27"/>
      <c r="D1026" s="27"/>
    </row>
    <row r="1027" spans="3:4">
      <c r="C1027" s="27"/>
      <c r="D1027" s="27"/>
    </row>
    <row r="1028" spans="3:4">
      <c r="C1028" s="27"/>
      <c r="D1028" s="27"/>
    </row>
    <row r="1029" spans="3:4">
      <c r="C1029" s="27"/>
      <c r="D1029" s="27"/>
    </row>
    <row r="1030" spans="3:4">
      <c r="C1030" s="27"/>
      <c r="D1030" s="27"/>
    </row>
    <row r="1031" spans="3:4">
      <c r="C1031" s="27"/>
      <c r="D1031" s="27"/>
    </row>
    <row r="1032" spans="3:4">
      <c r="C1032" s="27"/>
      <c r="D1032" s="27"/>
    </row>
    <row r="1033" spans="3:4">
      <c r="C1033" s="27"/>
      <c r="D1033" s="27"/>
    </row>
    <row r="1034" spans="3:4">
      <c r="C1034" s="27"/>
      <c r="D1034" s="27"/>
    </row>
    <row r="1035" spans="3:4">
      <c r="C1035" s="27"/>
      <c r="D1035" s="27"/>
    </row>
    <row r="1036" spans="3:4">
      <c r="C1036" s="27"/>
      <c r="D1036" s="27"/>
    </row>
    <row r="1037" spans="3:4">
      <c r="C1037" s="27"/>
      <c r="D1037" s="27"/>
    </row>
    <row r="1038" spans="3:4">
      <c r="C1038" s="27"/>
      <c r="D1038" s="27"/>
    </row>
    <row r="1039" spans="3:4">
      <c r="C1039" s="27"/>
      <c r="D1039" s="27"/>
    </row>
    <row r="1040" spans="3:4">
      <c r="C1040" s="27"/>
      <c r="D1040" s="27"/>
    </row>
    <row r="1041" spans="3:4">
      <c r="C1041" s="27"/>
      <c r="D1041" s="27"/>
    </row>
    <row r="1042" spans="3:4">
      <c r="C1042" s="27"/>
      <c r="D1042" s="27"/>
    </row>
    <row r="1043" spans="3:4">
      <c r="C1043" s="27"/>
      <c r="D1043" s="27"/>
    </row>
    <row r="1044" spans="3:4">
      <c r="C1044" s="27"/>
      <c r="D1044" s="27"/>
    </row>
    <row r="1045" spans="3:4">
      <c r="C1045" s="27"/>
      <c r="D1045" s="27"/>
    </row>
    <row r="1046" spans="3:4">
      <c r="C1046" s="27"/>
      <c r="D1046" s="27"/>
    </row>
    <row r="1047" spans="3:4">
      <c r="C1047" s="27"/>
      <c r="D1047" s="27"/>
    </row>
    <row r="1048" spans="3:4">
      <c r="C1048" s="27"/>
      <c r="D1048" s="27"/>
    </row>
    <row r="1049" spans="3:4">
      <c r="C1049" s="27"/>
      <c r="D1049" s="27"/>
    </row>
    <row r="1050" spans="3:4">
      <c r="C1050" s="27"/>
      <c r="D1050" s="27"/>
    </row>
    <row r="1051" spans="3:4">
      <c r="C1051" s="27"/>
      <c r="D1051" s="27"/>
    </row>
    <row r="1052" spans="3:4">
      <c r="C1052" s="27"/>
      <c r="D1052" s="27"/>
    </row>
    <row r="1053" spans="3:4">
      <c r="C1053" s="27"/>
      <c r="D1053" s="27"/>
    </row>
    <row r="1054" spans="3:4">
      <c r="C1054" s="27"/>
      <c r="D1054" s="27"/>
    </row>
    <row r="1055" spans="3:4">
      <c r="C1055" s="27"/>
      <c r="D1055" s="27"/>
    </row>
    <row r="1056" spans="3:4">
      <c r="C1056" s="27"/>
      <c r="D1056" s="27"/>
    </row>
    <row r="1057" spans="3:4">
      <c r="C1057" s="27"/>
      <c r="D1057" s="27"/>
    </row>
    <row r="1058" spans="3:4">
      <c r="C1058" s="27"/>
      <c r="D1058" s="27"/>
    </row>
    <row r="1059" spans="3:4">
      <c r="C1059" s="27"/>
      <c r="D1059" s="27"/>
    </row>
    <row r="1060" spans="3:4">
      <c r="C1060" s="27"/>
      <c r="D1060" s="27"/>
    </row>
    <row r="1061" spans="3:4">
      <c r="C1061" s="27"/>
      <c r="D1061" s="27"/>
    </row>
    <row r="1062" spans="3:4">
      <c r="C1062" s="27"/>
      <c r="D1062" s="27"/>
    </row>
    <row r="1063" spans="3:4">
      <c r="C1063" s="27"/>
      <c r="D1063" s="27"/>
    </row>
    <row r="1064" spans="3:4">
      <c r="C1064" s="27"/>
      <c r="D1064" s="27"/>
    </row>
    <row r="1065" spans="3:4">
      <c r="C1065" s="27"/>
      <c r="D1065" s="27"/>
    </row>
    <row r="1066" spans="3:4">
      <c r="C1066" s="27"/>
      <c r="D1066" s="27"/>
    </row>
    <row r="1067" spans="3:4">
      <c r="C1067" s="27"/>
      <c r="D1067" s="27"/>
    </row>
    <row r="1068" spans="3:4">
      <c r="C1068" s="27"/>
      <c r="D1068" s="27"/>
    </row>
    <row r="1069" spans="3:4">
      <c r="C1069" s="27"/>
      <c r="D1069" s="27"/>
    </row>
    <row r="1070" spans="3:4">
      <c r="C1070" s="27"/>
      <c r="D1070" s="27"/>
    </row>
    <row r="1071" spans="3:4">
      <c r="C1071" s="27"/>
      <c r="D1071" s="27"/>
    </row>
    <row r="1072" spans="3:4">
      <c r="C1072" s="27"/>
      <c r="D1072" s="27"/>
    </row>
    <row r="1073" spans="3:4">
      <c r="C1073" s="27"/>
      <c r="D1073" s="27"/>
    </row>
    <row r="1074" spans="3:4">
      <c r="C1074" s="27"/>
      <c r="D1074" s="27"/>
    </row>
    <row r="1075" spans="3:4">
      <c r="C1075" s="27"/>
      <c r="D1075" s="27"/>
    </row>
    <row r="1076" spans="3:4">
      <c r="C1076" s="27"/>
      <c r="D1076" s="27"/>
    </row>
    <row r="1077" spans="3:4">
      <c r="C1077" s="27"/>
      <c r="D1077" s="27"/>
    </row>
    <row r="1078" spans="3:4">
      <c r="C1078" s="27"/>
      <c r="D1078" s="27"/>
    </row>
    <row r="1079" spans="3:4">
      <c r="C1079" s="27"/>
      <c r="D1079" s="27"/>
    </row>
    <row r="1080" spans="3:4">
      <c r="C1080" s="27"/>
      <c r="D1080" s="27"/>
    </row>
    <row r="1081" spans="3:4">
      <c r="C1081" s="27"/>
      <c r="D1081" s="27"/>
    </row>
    <row r="1082" spans="3:4">
      <c r="C1082" s="27"/>
      <c r="D1082" s="27"/>
    </row>
    <row r="1083" spans="3:4">
      <c r="C1083" s="27"/>
      <c r="D1083" s="27"/>
    </row>
    <row r="1084" spans="3:4">
      <c r="C1084" s="27"/>
      <c r="D1084" s="27"/>
    </row>
    <row r="1085" spans="3:4">
      <c r="C1085" s="27"/>
      <c r="D1085" s="27"/>
    </row>
    <row r="1086" spans="3:4">
      <c r="C1086" s="27"/>
      <c r="D1086" s="27"/>
    </row>
    <row r="1087" spans="3:4">
      <c r="C1087" s="27"/>
      <c r="D1087" s="27"/>
    </row>
    <row r="1088" spans="3:4">
      <c r="C1088" s="27"/>
      <c r="D1088" s="27"/>
    </row>
    <row r="1089" spans="3:4">
      <c r="C1089" s="27"/>
      <c r="D1089" s="27"/>
    </row>
    <row r="1090" spans="3:4">
      <c r="C1090" s="27"/>
      <c r="D1090" s="27"/>
    </row>
    <row r="1091" spans="3:4">
      <c r="C1091" s="27"/>
      <c r="D1091" s="27"/>
    </row>
    <row r="1092" spans="3:4">
      <c r="C1092" s="27"/>
      <c r="D1092" s="27"/>
    </row>
    <row r="1093" spans="3:4">
      <c r="C1093" s="27"/>
      <c r="D1093" s="27"/>
    </row>
    <row r="1094" spans="3:4">
      <c r="C1094" s="27"/>
      <c r="D1094" s="27"/>
    </row>
    <row r="1095" spans="3:4">
      <c r="C1095" s="27"/>
      <c r="D1095" s="27"/>
    </row>
    <row r="1096" spans="3:4">
      <c r="C1096" s="27"/>
      <c r="D1096" s="27"/>
    </row>
    <row r="1097" spans="3:4">
      <c r="C1097" s="27"/>
      <c r="D1097" s="27"/>
    </row>
    <row r="1098" spans="3:4">
      <c r="C1098" s="27"/>
      <c r="D1098" s="27"/>
    </row>
    <row r="1099" spans="3:4">
      <c r="C1099" s="27"/>
      <c r="D1099" s="27"/>
    </row>
    <row r="1100" spans="3:4">
      <c r="C1100" s="27"/>
      <c r="D1100" s="27"/>
    </row>
    <row r="1101" spans="3:4">
      <c r="C1101" s="27"/>
      <c r="D1101" s="27"/>
    </row>
    <row r="1102" spans="3:4">
      <c r="C1102" s="27"/>
      <c r="D1102" s="27"/>
    </row>
    <row r="1103" spans="3:4">
      <c r="C1103" s="27"/>
      <c r="D1103" s="27"/>
    </row>
    <row r="1104" spans="3:4">
      <c r="C1104" s="27"/>
      <c r="D1104" s="27"/>
    </row>
    <row r="1105" spans="3:4">
      <c r="C1105" s="27"/>
      <c r="D1105" s="27"/>
    </row>
    <row r="1106" spans="3:4">
      <c r="C1106" s="27"/>
      <c r="D1106" s="27"/>
    </row>
    <row r="1107" spans="3:4">
      <c r="C1107" s="27"/>
      <c r="D1107" s="27"/>
    </row>
    <row r="1108" spans="3:4">
      <c r="C1108" s="27"/>
      <c r="D1108" s="27"/>
    </row>
    <row r="1109" spans="3:4">
      <c r="C1109" s="27"/>
      <c r="D1109" s="27"/>
    </row>
    <row r="1110" spans="3:4">
      <c r="C1110" s="27"/>
      <c r="D1110" s="27"/>
    </row>
    <row r="1111" spans="3:4">
      <c r="C1111" s="27"/>
      <c r="D1111" s="27"/>
    </row>
    <row r="1112" spans="3:4">
      <c r="C1112" s="27"/>
      <c r="D1112" s="27"/>
    </row>
    <row r="1113" spans="3:4">
      <c r="C1113" s="27"/>
      <c r="D1113" s="27"/>
    </row>
    <row r="1114" spans="3:4">
      <c r="C1114" s="27"/>
      <c r="D1114" s="27"/>
    </row>
    <row r="1115" spans="3:4">
      <c r="C1115" s="27"/>
      <c r="D1115" s="27"/>
    </row>
    <row r="1116" spans="3:4">
      <c r="C1116" s="27"/>
      <c r="D1116" s="27"/>
    </row>
    <row r="1117" spans="3:4">
      <c r="C1117" s="27"/>
      <c r="D1117" s="27"/>
    </row>
    <row r="1118" spans="3:4">
      <c r="C1118" s="27"/>
      <c r="D1118" s="27"/>
    </row>
    <row r="1119" spans="3:4">
      <c r="C1119" s="27"/>
      <c r="D1119" s="27"/>
    </row>
    <row r="1120" spans="3:4">
      <c r="C1120" s="27"/>
      <c r="D1120" s="27"/>
    </row>
    <row r="1121" spans="3:4">
      <c r="C1121" s="27"/>
      <c r="D1121" s="27"/>
    </row>
    <row r="1122" spans="3:4">
      <c r="C1122" s="27"/>
      <c r="D1122" s="27"/>
    </row>
    <row r="1123" spans="3:4">
      <c r="C1123" s="27"/>
      <c r="D1123" s="27"/>
    </row>
    <row r="1124" spans="3:4">
      <c r="C1124" s="27"/>
      <c r="D1124" s="27"/>
    </row>
    <row r="1125" spans="3:4">
      <c r="C1125" s="27"/>
      <c r="D1125" s="27"/>
    </row>
    <row r="1126" spans="3:4">
      <c r="C1126" s="27"/>
      <c r="D1126" s="27"/>
    </row>
    <row r="1127" spans="3:4">
      <c r="C1127" s="27"/>
      <c r="D1127" s="27"/>
    </row>
    <row r="1128" spans="3:4">
      <c r="C1128" s="27"/>
      <c r="D1128" s="27"/>
    </row>
    <row r="1129" spans="3:4">
      <c r="C1129" s="27"/>
      <c r="D1129" s="27"/>
    </row>
    <row r="1130" spans="3:4">
      <c r="C1130" s="27"/>
      <c r="D1130" s="27"/>
    </row>
    <row r="1131" spans="3:4">
      <c r="C1131" s="27"/>
      <c r="D1131" s="27"/>
    </row>
    <row r="1132" spans="3:4">
      <c r="C1132" s="27"/>
      <c r="D1132" s="27"/>
    </row>
    <row r="1133" spans="3:4">
      <c r="C1133" s="27"/>
      <c r="D1133" s="27"/>
    </row>
    <row r="1134" spans="3:4">
      <c r="C1134" s="27"/>
      <c r="D1134" s="27"/>
    </row>
    <row r="1135" spans="3:4">
      <c r="C1135" s="27"/>
      <c r="D1135" s="27"/>
    </row>
    <row r="1136" spans="3:4">
      <c r="C1136" s="27"/>
      <c r="D1136" s="27"/>
    </row>
    <row r="1137" spans="3:4">
      <c r="C1137" s="27"/>
      <c r="D1137" s="27"/>
    </row>
    <row r="1138" spans="3:4">
      <c r="C1138" s="27"/>
      <c r="D1138" s="27"/>
    </row>
    <row r="1139" spans="3:4">
      <c r="C1139" s="27"/>
      <c r="D1139" s="27"/>
    </row>
    <row r="1140" spans="3:4">
      <c r="C1140" s="27"/>
      <c r="D1140" s="27"/>
    </row>
    <row r="1141" spans="3:4">
      <c r="C1141" s="27"/>
      <c r="D1141" s="27"/>
    </row>
    <row r="1142" spans="3:4">
      <c r="C1142" s="27"/>
      <c r="D1142" s="27"/>
    </row>
    <row r="1143" spans="3:4">
      <c r="C1143" s="27"/>
      <c r="D1143" s="27"/>
    </row>
    <row r="1144" spans="3:4">
      <c r="C1144" s="27"/>
      <c r="D1144" s="27"/>
    </row>
    <row r="1145" spans="3:4">
      <c r="C1145" s="27"/>
      <c r="D1145" s="27"/>
    </row>
    <row r="1146" spans="3:4">
      <c r="C1146" s="27"/>
      <c r="D1146" s="27"/>
    </row>
    <row r="1147" spans="3:4">
      <c r="C1147" s="27"/>
      <c r="D1147" s="27"/>
    </row>
    <row r="1148" spans="3:4">
      <c r="C1148" s="27"/>
      <c r="D1148" s="27"/>
    </row>
    <row r="1149" spans="3:4">
      <c r="C1149" s="27"/>
      <c r="D1149" s="27"/>
    </row>
    <row r="1150" spans="3:4">
      <c r="C1150" s="27"/>
      <c r="D1150" s="27"/>
    </row>
    <row r="1151" spans="3:4">
      <c r="C1151" s="27"/>
      <c r="D1151" s="27"/>
    </row>
    <row r="1152" spans="3:4">
      <c r="C1152" s="27"/>
      <c r="D1152" s="27"/>
    </row>
    <row r="1153" spans="3:4">
      <c r="C1153" s="27"/>
      <c r="D1153" s="27"/>
    </row>
    <row r="1154" spans="3:4">
      <c r="C1154" s="27"/>
      <c r="D1154" s="27"/>
    </row>
    <row r="1155" spans="3:4">
      <c r="C1155" s="27"/>
      <c r="D1155" s="27"/>
    </row>
    <row r="1156" spans="3:4">
      <c r="C1156" s="27"/>
      <c r="D1156" s="27"/>
    </row>
    <row r="1157" spans="3:4">
      <c r="C1157" s="27"/>
      <c r="D1157" s="27"/>
    </row>
    <row r="1158" spans="3:4">
      <c r="C1158" s="27"/>
      <c r="D1158" s="27"/>
    </row>
    <row r="1159" spans="3:4">
      <c r="C1159" s="27"/>
      <c r="D1159" s="27"/>
    </row>
    <row r="1160" spans="3:4">
      <c r="C1160" s="27"/>
      <c r="D1160" s="27"/>
    </row>
    <row r="1161" spans="3:4">
      <c r="C1161" s="27"/>
      <c r="D1161" s="27"/>
    </row>
    <row r="1162" spans="3:4">
      <c r="C1162" s="27"/>
      <c r="D1162" s="27"/>
    </row>
    <row r="1163" spans="3:4">
      <c r="C1163" s="27"/>
      <c r="D1163" s="27"/>
    </row>
    <row r="1164" spans="3:4">
      <c r="C1164" s="27"/>
      <c r="D1164" s="27"/>
    </row>
    <row r="1165" spans="3:4">
      <c r="C1165" s="27"/>
      <c r="D1165" s="27"/>
    </row>
    <row r="1166" spans="3:4">
      <c r="C1166" s="27"/>
      <c r="D1166" s="27"/>
    </row>
    <row r="1167" spans="3:4">
      <c r="C1167" s="27"/>
      <c r="D1167" s="27"/>
    </row>
    <row r="1168" spans="3:4">
      <c r="C1168" s="27"/>
      <c r="D1168" s="27"/>
    </row>
    <row r="1169" spans="3:4">
      <c r="C1169" s="27"/>
      <c r="D1169" s="27"/>
    </row>
    <row r="1170" spans="3:4">
      <c r="C1170" s="27"/>
      <c r="D1170" s="27"/>
    </row>
    <row r="1171" spans="3:4">
      <c r="C1171" s="27"/>
      <c r="D1171" s="27"/>
    </row>
    <row r="1172" spans="3:4">
      <c r="C1172" s="27"/>
      <c r="D1172" s="27"/>
    </row>
    <row r="1173" spans="3:4">
      <c r="C1173" s="27"/>
      <c r="D1173" s="27"/>
    </row>
    <row r="1174" spans="3:4">
      <c r="C1174" s="27"/>
      <c r="D1174" s="27"/>
    </row>
    <row r="1175" spans="3:4">
      <c r="C1175" s="27"/>
      <c r="D1175" s="27"/>
    </row>
    <row r="1176" spans="3:4">
      <c r="C1176" s="27"/>
      <c r="D1176" s="27"/>
    </row>
    <row r="1177" spans="3:4">
      <c r="C1177" s="27"/>
      <c r="D1177" s="27"/>
    </row>
    <row r="1178" spans="3:4">
      <c r="C1178" s="27"/>
      <c r="D1178" s="27"/>
    </row>
    <row r="1179" spans="3:4">
      <c r="C1179" s="27"/>
      <c r="D1179" s="27"/>
    </row>
    <row r="1180" spans="3:4">
      <c r="C1180" s="27"/>
      <c r="D1180" s="27"/>
    </row>
    <row r="1181" spans="3:4">
      <c r="C1181" s="27"/>
      <c r="D1181" s="27"/>
    </row>
    <row r="1182" spans="3:4">
      <c r="C1182" s="27"/>
      <c r="D1182" s="27"/>
    </row>
    <row r="1183" spans="3:4">
      <c r="C1183" s="27"/>
      <c r="D1183" s="27"/>
    </row>
    <row r="1184" spans="3:4">
      <c r="C1184" s="27"/>
      <c r="D1184" s="27"/>
    </row>
    <row r="1185" spans="3:4">
      <c r="C1185" s="27"/>
      <c r="D1185" s="27"/>
    </row>
    <row r="1186" spans="3:4">
      <c r="C1186" s="27"/>
      <c r="D1186" s="27"/>
    </row>
    <row r="1187" spans="3:4">
      <c r="C1187" s="27"/>
      <c r="D1187" s="27"/>
    </row>
    <row r="1188" spans="3:4">
      <c r="C1188" s="27"/>
      <c r="D1188" s="27"/>
    </row>
    <row r="1189" spans="3:4">
      <c r="C1189" s="27"/>
      <c r="D1189" s="27"/>
    </row>
    <row r="1190" spans="3:4">
      <c r="C1190" s="27"/>
      <c r="D1190" s="27"/>
    </row>
    <row r="1191" spans="3:4">
      <c r="C1191" s="27"/>
      <c r="D1191" s="27"/>
    </row>
    <row r="1192" spans="3:4">
      <c r="C1192" s="27"/>
      <c r="D1192" s="27"/>
    </row>
    <row r="1193" spans="3:4">
      <c r="C1193" s="27"/>
      <c r="D1193" s="27"/>
    </row>
    <row r="1194" spans="3:4">
      <c r="C1194" s="27"/>
      <c r="D1194" s="27"/>
    </row>
    <row r="1195" spans="3:4">
      <c r="C1195" s="27"/>
      <c r="D1195" s="27"/>
    </row>
    <row r="1196" spans="3:4">
      <c r="C1196" s="27"/>
      <c r="D1196" s="27"/>
    </row>
    <row r="1197" spans="3:4">
      <c r="C1197" s="27"/>
      <c r="D1197" s="27"/>
    </row>
    <row r="1198" spans="3:4">
      <c r="C1198" s="27"/>
      <c r="D1198" s="27"/>
    </row>
    <row r="1199" spans="3:4">
      <c r="C1199" s="27"/>
      <c r="D1199" s="27"/>
    </row>
    <row r="1200" spans="3:4">
      <c r="C1200" s="27"/>
      <c r="D1200" s="27"/>
    </row>
    <row r="1201" spans="3:4">
      <c r="C1201" s="27"/>
      <c r="D1201" s="27"/>
    </row>
    <row r="1202" spans="3:4">
      <c r="C1202" s="27"/>
      <c r="D1202" s="27"/>
    </row>
    <row r="1203" spans="3:4">
      <c r="C1203" s="27"/>
      <c r="D1203" s="27"/>
    </row>
    <row r="1204" spans="3:4">
      <c r="C1204" s="27"/>
      <c r="D1204" s="27"/>
    </row>
    <row r="1205" spans="3:4">
      <c r="C1205" s="27"/>
      <c r="D1205" s="27"/>
    </row>
    <row r="1206" spans="3:4">
      <c r="C1206" s="27"/>
      <c r="D1206" s="27"/>
    </row>
    <row r="1207" spans="3:4">
      <c r="C1207" s="27"/>
      <c r="D1207" s="27"/>
    </row>
    <row r="1208" spans="3:4">
      <c r="C1208" s="27"/>
      <c r="D1208" s="27"/>
    </row>
    <row r="1209" spans="3:4">
      <c r="C1209" s="27"/>
      <c r="D1209" s="27"/>
    </row>
    <row r="1210" spans="3:4">
      <c r="C1210" s="27"/>
      <c r="D1210" s="27"/>
    </row>
    <row r="1211" spans="3:4">
      <c r="C1211" s="27"/>
      <c r="D1211" s="27"/>
    </row>
    <row r="1212" spans="3:4">
      <c r="C1212" s="27"/>
      <c r="D1212" s="27"/>
    </row>
    <row r="1213" spans="3:4">
      <c r="C1213" s="27"/>
      <c r="D1213" s="27"/>
    </row>
    <row r="1214" spans="3:4">
      <c r="C1214" s="27"/>
      <c r="D1214" s="27"/>
    </row>
    <row r="1215" spans="3:4">
      <c r="C1215" s="27"/>
      <c r="D1215" s="27"/>
    </row>
    <row r="1216" spans="3:4">
      <c r="C1216" s="27"/>
      <c r="D1216" s="27"/>
    </row>
    <row r="1217" spans="3:4">
      <c r="C1217" s="27"/>
      <c r="D1217" s="27"/>
    </row>
    <row r="1218" spans="3:4">
      <c r="C1218" s="27"/>
      <c r="D1218" s="27"/>
    </row>
    <row r="1219" spans="3:4">
      <c r="C1219" s="27"/>
      <c r="D1219" s="27"/>
    </row>
    <row r="1220" spans="3:4">
      <c r="C1220" s="27"/>
      <c r="D1220" s="27"/>
    </row>
    <row r="1221" spans="3:4">
      <c r="C1221" s="27"/>
      <c r="D1221" s="27"/>
    </row>
    <row r="1222" spans="3:4">
      <c r="C1222" s="27"/>
      <c r="D1222" s="27"/>
    </row>
    <row r="1223" spans="3:4">
      <c r="C1223" s="27"/>
      <c r="D1223" s="27"/>
    </row>
    <row r="1224" spans="3:4">
      <c r="C1224" s="27"/>
      <c r="D1224" s="27"/>
    </row>
    <row r="1225" spans="3:4">
      <c r="C1225" s="27"/>
      <c r="D1225" s="27"/>
    </row>
    <row r="1226" spans="3:4">
      <c r="C1226" s="27"/>
      <c r="D1226" s="27"/>
    </row>
    <row r="1227" spans="3:4">
      <c r="C1227" s="27"/>
      <c r="D1227" s="27"/>
    </row>
    <row r="1228" spans="3:4">
      <c r="C1228" s="27"/>
      <c r="D1228" s="27"/>
    </row>
    <row r="1229" spans="3:4">
      <c r="C1229" s="27"/>
      <c r="D1229" s="27"/>
    </row>
    <row r="1230" spans="3:4">
      <c r="C1230" s="27"/>
      <c r="D1230" s="27"/>
    </row>
    <row r="1231" spans="3:4">
      <c r="C1231" s="27"/>
      <c r="D1231" s="27"/>
    </row>
    <row r="1232" spans="3:4">
      <c r="C1232" s="27"/>
      <c r="D1232" s="27"/>
    </row>
    <row r="1233" spans="3:4">
      <c r="C1233" s="27"/>
      <c r="D1233" s="27"/>
    </row>
    <row r="1234" spans="3:4">
      <c r="C1234" s="27"/>
      <c r="D1234" s="27"/>
    </row>
    <row r="1235" spans="3:4">
      <c r="C1235" s="27"/>
      <c r="D1235" s="27"/>
    </row>
    <row r="1236" spans="3:4">
      <c r="C1236" s="27"/>
      <c r="D1236" s="27"/>
    </row>
    <row r="1237" spans="3:4">
      <c r="C1237" s="27"/>
      <c r="D1237" s="27"/>
    </row>
    <row r="1238" spans="3:4">
      <c r="C1238" s="27"/>
      <c r="D1238" s="27"/>
    </row>
    <row r="1239" spans="3:4">
      <c r="C1239" s="27"/>
      <c r="D1239" s="27"/>
    </row>
    <row r="1240" spans="3:4">
      <c r="C1240" s="27"/>
      <c r="D1240" s="27"/>
    </row>
    <row r="1241" spans="3:4">
      <c r="C1241" s="27"/>
      <c r="D1241" s="27"/>
    </row>
    <row r="1242" spans="3:4">
      <c r="C1242" s="27"/>
      <c r="D1242" s="27"/>
    </row>
    <row r="1243" spans="3:4">
      <c r="C1243" s="27"/>
      <c r="D1243" s="27"/>
    </row>
    <row r="1244" spans="3:4">
      <c r="C1244" s="27"/>
      <c r="D1244" s="27"/>
    </row>
    <row r="1245" spans="3:4">
      <c r="C1245" s="27"/>
      <c r="D1245" s="27"/>
    </row>
    <row r="1246" spans="3:4">
      <c r="C1246" s="27"/>
      <c r="D1246" s="27"/>
    </row>
    <row r="1247" spans="3:4">
      <c r="C1247" s="27"/>
      <c r="D1247" s="27"/>
    </row>
    <row r="1248" spans="3:4">
      <c r="C1248" s="27"/>
      <c r="D1248" s="27"/>
    </row>
    <row r="1249" spans="3:4">
      <c r="C1249" s="27"/>
      <c r="D1249" s="27"/>
    </row>
    <row r="1250" spans="3:4">
      <c r="C1250" s="27"/>
      <c r="D1250" s="27"/>
    </row>
    <row r="1251" spans="3:4">
      <c r="C1251" s="27"/>
      <c r="D1251" s="27"/>
    </row>
    <row r="1252" spans="3:4">
      <c r="C1252" s="27"/>
      <c r="D1252" s="27"/>
    </row>
    <row r="1253" spans="3:4">
      <c r="C1253" s="27"/>
      <c r="D1253" s="27"/>
    </row>
    <row r="1254" spans="3:4">
      <c r="C1254" s="27"/>
      <c r="D1254" s="27"/>
    </row>
    <row r="1255" spans="3:4">
      <c r="C1255" s="27"/>
      <c r="D1255" s="27"/>
    </row>
    <row r="1256" spans="3:4">
      <c r="C1256" s="27"/>
      <c r="D1256" s="27"/>
    </row>
    <row r="1257" spans="3:4">
      <c r="C1257" s="27"/>
      <c r="D1257" s="27"/>
    </row>
    <row r="1258" spans="3:4">
      <c r="C1258" s="27"/>
      <c r="D1258" s="27"/>
    </row>
    <row r="1259" spans="3:4">
      <c r="C1259" s="27"/>
      <c r="D1259" s="27"/>
    </row>
    <row r="1260" spans="3:4">
      <c r="C1260" s="27"/>
      <c r="D1260" s="27"/>
    </row>
    <row r="1261" spans="3:4">
      <c r="C1261" s="27"/>
      <c r="D1261" s="27"/>
    </row>
    <row r="1262" spans="3:4">
      <c r="C1262" s="27"/>
      <c r="D1262" s="27"/>
    </row>
    <row r="1263" spans="3:4">
      <c r="C1263" s="27"/>
      <c r="D1263" s="27"/>
    </row>
    <row r="1264" spans="3:4">
      <c r="C1264" s="27"/>
      <c r="D1264" s="27"/>
    </row>
    <row r="1265" spans="3:4">
      <c r="C1265" s="27"/>
      <c r="D1265" s="27"/>
    </row>
    <row r="1266" spans="3:4">
      <c r="C1266" s="27"/>
      <c r="D1266" s="27"/>
    </row>
    <row r="1267" spans="3:4">
      <c r="C1267" s="27"/>
      <c r="D1267" s="27"/>
    </row>
    <row r="1268" spans="3:4">
      <c r="C1268" s="27"/>
      <c r="D1268" s="27"/>
    </row>
    <row r="1269" spans="3:4">
      <c r="C1269" s="27"/>
      <c r="D1269" s="27"/>
    </row>
    <row r="1270" spans="3:4">
      <c r="C1270" s="27"/>
      <c r="D1270" s="27"/>
    </row>
    <row r="1271" spans="3:4">
      <c r="C1271" s="27"/>
      <c r="D1271" s="27"/>
    </row>
    <row r="1272" spans="3:4">
      <c r="C1272" s="27"/>
      <c r="D1272" s="27"/>
    </row>
    <row r="1273" spans="3:4">
      <c r="C1273" s="27"/>
      <c r="D1273" s="27"/>
    </row>
    <row r="1274" spans="3:4">
      <c r="C1274" s="27"/>
      <c r="D1274" s="27"/>
    </row>
    <row r="1275" spans="3:4">
      <c r="C1275" s="27"/>
      <c r="D1275" s="27"/>
    </row>
    <row r="1276" spans="3:4">
      <c r="C1276" s="27"/>
      <c r="D1276" s="27"/>
    </row>
    <row r="1277" spans="3:4">
      <c r="C1277" s="27"/>
      <c r="D1277" s="27"/>
    </row>
    <row r="1278" spans="3:4">
      <c r="C1278" s="27"/>
      <c r="D1278" s="27"/>
    </row>
    <row r="1279" spans="3:4">
      <c r="C1279" s="27"/>
      <c r="D1279" s="27"/>
    </row>
    <row r="1280" spans="3:4">
      <c r="C1280" s="27"/>
      <c r="D1280" s="27"/>
    </row>
    <row r="1281" spans="3:4">
      <c r="C1281" s="27"/>
      <c r="D1281" s="27"/>
    </row>
    <row r="1282" spans="3:4">
      <c r="C1282" s="27"/>
      <c r="D1282" s="27"/>
    </row>
    <row r="1283" spans="3:4">
      <c r="C1283" s="27"/>
      <c r="D1283" s="27"/>
    </row>
    <row r="1284" spans="3:4">
      <c r="C1284" s="27"/>
      <c r="D1284" s="27"/>
    </row>
    <row r="1285" spans="3:4">
      <c r="C1285" s="27"/>
      <c r="D1285" s="27"/>
    </row>
    <row r="1286" spans="3:4">
      <c r="C1286" s="27"/>
      <c r="D1286" s="27"/>
    </row>
    <row r="1287" spans="3:4">
      <c r="C1287" s="27"/>
      <c r="D1287" s="27"/>
    </row>
    <row r="1288" spans="3:4">
      <c r="C1288" s="27"/>
      <c r="D1288" s="27"/>
    </row>
    <row r="1289" spans="3:4">
      <c r="C1289" s="27"/>
      <c r="D1289" s="27"/>
    </row>
    <row r="1290" spans="3:4">
      <c r="C1290" s="27"/>
      <c r="D1290" s="27"/>
    </row>
    <row r="1291" spans="3:4">
      <c r="C1291" s="27"/>
      <c r="D1291" s="27"/>
    </row>
    <row r="1292" spans="3:4">
      <c r="C1292" s="27"/>
      <c r="D1292" s="27"/>
    </row>
    <row r="1293" spans="3:4">
      <c r="C1293" s="27"/>
      <c r="D1293" s="27"/>
    </row>
    <row r="1294" spans="3:4">
      <c r="C1294" s="27"/>
      <c r="D1294" s="27"/>
    </row>
    <row r="1295" spans="3:4">
      <c r="C1295" s="27"/>
      <c r="D1295" s="27"/>
    </row>
    <row r="1296" spans="3:4">
      <c r="C1296" s="27"/>
      <c r="D1296" s="27"/>
    </row>
    <row r="1297" spans="3:4">
      <c r="C1297" s="27"/>
      <c r="D1297" s="27"/>
    </row>
    <row r="1298" spans="3:4">
      <c r="C1298" s="27"/>
      <c r="D1298" s="27"/>
    </row>
    <row r="1299" spans="3:4">
      <c r="C1299" s="27"/>
      <c r="D1299" s="27"/>
    </row>
    <row r="1300" spans="3:4">
      <c r="C1300" s="27"/>
      <c r="D1300" s="27"/>
    </row>
    <row r="1301" spans="3:4">
      <c r="C1301" s="27"/>
      <c r="D1301" s="27"/>
    </row>
    <row r="1302" spans="3:4">
      <c r="C1302" s="27"/>
      <c r="D1302" s="27"/>
    </row>
    <row r="1303" spans="3:4">
      <c r="C1303" s="27"/>
      <c r="D1303" s="27"/>
    </row>
    <row r="1304" spans="3:4">
      <c r="C1304" s="27"/>
      <c r="D1304" s="27"/>
    </row>
    <row r="1305" spans="3:4">
      <c r="C1305" s="27"/>
      <c r="D1305" s="27"/>
    </row>
    <row r="1306" spans="3:4">
      <c r="C1306" s="27"/>
      <c r="D1306" s="27"/>
    </row>
    <row r="1307" spans="3:4">
      <c r="C1307" s="27"/>
      <c r="D1307" s="27"/>
    </row>
    <row r="1308" spans="3:4">
      <c r="C1308" s="27"/>
      <c r="D1308" s="27"/>
    </row>
    <row r="1309" spans="3:4">
      <c r="C1309" s="27"/>
      <c r="D1309" s="27"/>
    </row>
    <row r="1310" spans="3:4">
      <c r="C1310" s="27"/>
      <c r="D1310" s="27"/>
    </row>
    <row r="1311" spans="3:4">
      <c r="C1311" s="27"/>
      <c r="D1311" s="27"/>
    </row>
    <row r="1312" spans="3:4">
      <c r="C1312" s="27"/>
      <c r="D1312" s="27"/>
    </row>
    <row r="1313" spans="3:4">
      <c r="C1313" s="27"/>
      <c r="D1313" s="27"/>
    </row>
    <row r="1314" spans="3:4">
      <c r="C1314" s="27"/>
      <c r="D1314" s="27"/>
    </row>
    <row r="1315" spans="3:4">
      <c r="C1315" s="27"/>
      <c r="D1315" s="27"/>
    </row>
    <row r="1316" spans="3:4">
      <c r="C1316" s="27"/>
      <c r="D1316" s="27"/>
    </row>
    <row r="1317" spans="3:4">
      <c r="C1317" s="27"/>
      <c r="D1317" s="27"/>
    </row>
    <row r="1318" spans="3:4">
      <c r="C1318" s="27"/>
      <c r="D1318" s="27"/>
    </row>
    <row r="1319" spans="3:4">
      <c r="C1319" s="27"/>
      <c r="D1319" s="27"/>
    </row>
    <row r="1320" spans="3:4">
      <c r="C1320" s="27"/>
      <c r="D1320" s="27"/>
    </row>
    <row r="1321" spans="3:4">
      <c r="C1321" s="27"/>
      <c r="D1321" s="27"/>
    </row>
    <row r="1322" spans="3:4">
      <c r="C1322" s="27"/>
      <c r="D1322" s="27"/>
    </row>
    <row r="1323" spans="3:4">
      <c r="C1323" s="27"/>
      <c r="D1323" s="27"/>
    </row>
    <row r="1324" spans="3:4">
      <c r="C1324" s="27"/>
      <c r="D1324" s="27"/>
    </row>
    <row r="1325" spans="3:4">
      <c r="C1325" s="27"/>
      <c r="D1325" s="27"/>
    </row>
    <row r="1326" spans="3:4">
      <c r="C1326" s="27"/>
      <c r="D1326" s="27"/>
    </row>
    <row r="1327" spans="3:4">
      <c r="C1327" s="27"/>
      <c r="D1327" s="27"/>
    </row>
    <row r="1328" spans="3:4">
      <c r="C1328" s="27"/>
      <c r="D1328" s="27"/>
    </row>
    <row r="1329" spans="3:4">
      <c r="C1329" s="27"/>
      <c r="D1329" s="27"/>
    </row>
    <row r="1330" spans="3:4">
      <c r="C1330" s="27"/>
      <c r="D1330" s="27"/>
    </row>
    <row r="1331" spans="3:4">
      <c r="C1331" s="27"/>
      <c r="D1331" s="27"/>
    </row>
    <row r="1332" spans="3:4">
      <c r="C1332" s="27"/>
      <c r="D1332" s="27"/>
    </row>
    <row r="1333" spans="3:4">
      <c r="C1333" s="27"/>
      <c r="D1333" s="27"/>
    </row>
    <row r="1334" spans="3:4">
      <c r="C1334" s="27"/>
      <c r="D1334" s="27"/>
    </row>
    <row r="1335" spans="3:4">
      <c r="C1335" s="27"/>
      <c r="D1335" s="27"/>
    </row>
    <row r="1336" spans="3:4">
      <c r="C1336" s="27"/>
      <c r="D1336" s="27"/>
    </row>
    <row r="1337" spans="3:4">
      <c r="C1337" s="27"/>
      <c r="D1337" s="27"/>
    </row>
    <row r="1338" spans="3:4">
      <c r="C1338" s="27"/>
      <c r="D1338" s="27"/>
    </row>
    <row r="1339" spans="3:4">
      <c r="C1339" s="27"/>
      <c r="D1339" s="27"/>
    </row>
    <row r="1340" spans="3:4">
      <c r="C1340" s="27"/>
      <c r="D1340" s="27"/>
    </row>
    <row r="1341" spans="3:4">
      <c r="C1341" s="27"/>
      <c r="D1341" s="27"/>
    </row>
    <row r="1342" spans="3:4">
      <c r="C1342" s="27"/>
      <c r="D1342" s="27"/>
    </row>
    <row r="1343" spans="3:4">
      <c r="C1343" s="27"/>
      <c r="D1343" s="27"/>
    </row>
    <row r="1344" spans="3:4">
      <c r="C1344" s="27"/>
      <c r="D1344" s="27"/>
    </row>
    <row r="1345" spans="3:4">
      <c r="C1345" s="27"/>
      <c r="D1345" s="27"/>
    </row>
    <row r="1346" spans="3:4">
      <c r="C1346" s="27"/>
      <c r="D1346" s="27"/>
    </row>
    <row r="1347" spans="3:4">
      <c r="C1347" s="27"/>
      <c r="D1347" s="27"/>
    </row>
    <row r="1348" spans="3:4">
      <c r="C1348" s="27"/>
      <c r="D1348" s="27"/>
    </row>
    <row r="1349" spans="3:4">
      <c r="C1349" s="27"/>
      <c r="D1349" s="27"/>
    </row>
    <row r="1350" spans="3:4">
      <c r="C1350" s="27"/>
      <c r="D1350" s="27"/>
    </row>
    <row r="1351" spans="3:4">
      <c r="C1351" s="27"/>
      <c r="D1351" s="27"/>
    </row>
    <row r="1352" spans="3:4">
      <c r="C1352" s="27"/>
      <c r="D1352" s="27"/>
    </row>
    <row r="1353" spans="3:4">
      <c r="C1353" s="27"/>
      <c r="D1353" s="27"/>
    </row>
    <row r="1354" spans="3:4">
      <c r="C1354" s="27"/>
      <c r="D1354" s="27"/>
    </row>
    <row r="1355" spans="3:4">
      <c r="C1355" s="27"/>
      <c r="D1355" s="27"/>
    </row>
    <row r="1356" spans="3:4">
      <c r="C1356" s="27"/>
      <c r="D1356" s="27"/>
    </row>
    <row r="1357" spans="3:4">
      <c r="C1357" s="27"/>
      <c r="D1357" s="27"/>
    </row>
    <row r="1358" spans="3:4">
      <c r="C1358" s="27"/>
      <c r="D1358" s="27"/>
    </row>
    <row r="1359" spans="3:4">
      <c r="C1359" s="27"/>
      <c r="D1359" s="27"/>
    </row>
    <row r="1360" spans="3:4">
      <c r="C1360" s="27"/>
      <c r="D1360" s="27"/>
    </row>
    <row r="1361" spans="3:4">
      <c r="C1361" s="27"/>
      <c r="D1361" s="27"/>
    </row>
    <row r="1362" spans="3:4">
      <c r="C1362" s="27"/>
      <c r="D1362" s="27"/>
    </row>
    <row r="1363" spans="3:4">
      <c r="C1363" s="27"/>
      <c r="D1363" s="27"/>
    </row>
    <row r="1364" spans="3:4">
      <c r="C1364" s="27"/>
      <c r="D1364" s="27"/>
    </row>
    <row r="1365" spans="3:4">
      <c r="C1365" s="27"/>
      <c r="D1365" s="27"/>
    </row>
    <row r="1366" spans="3:4">
      <c r="C1366" s="27"/>
      <c r="D1366" s="27"/>
    </row>
    <row r="1367" spans="3:4">
      <c r="C1367" s="27"/>
      <c r="D1367" s="27"/>
    </row>
    <row r="1368" spans="3:4">
      <c r="C1368" s="27"/>
      <c r="D1368" s="27"/>
    </row>
    <row r="1369" spans="3:4">
      <c r="C1369" s="27"/>
      <c r="D1369" s="27"/>
    </row>
    <row r="1370" spans="3:4">
      <c r="C1370" s="27"/>
      <c r="D1370" s="27"/>
    </row>
    <row r="1371" spans="3:4">
      <c r="C1371" s="27"/>
      <c r="D1371" s="27"/>
    </row>
    <row r="1372" spans="3:4">
      <c r="C1372" s="27"/>
      <c r="D1372" s="27"/>
    </row>
    <row r="1373" spans="3:4">
      <c r="C1373" s="27"/>
      <c r="D1373" s="27"/>
    </row>
    <row r="1374" spans="3:4">
      <c r="C1374" s="27"/>
      <c r="D1374" s="27"/>
    </row>
    <row r="1375" spans="3:4">
      <c r="C1375" s="27"/>
      <c r="D1375" s="27"/>
    </row>
    <row r="1376" spans="3:4">
      <c r="C1376" s="27"/>
      <c r="D1376" s="27"/>
    </row>
    <row r="1377" spans="3:4">
      <c r="C1377" s="27"/>
      <c r="D1377" s="27"/>
    </row>
    <row r="1378" spans="3:4">
      <c r="C1378" s="27"/>
      <c r="D1378" s="27"/>
    </row>
    <row r="1379" spans="3:4">
      <c r="C1379" s="27"/>
      <c r="D1379" s="27"/>
    </row>
    <row r="1380" spans="3:4">
      <c r="C1380" s="27"/>
      <c r="D1380" s="27"/>
    </row>
    <row r="1381" spans="3:4">
      <c r="C1381" s="27"/>
      <c r="D1381" s="27"/>
    </row>
    <row r="1382" spans="3:4">
      <c r="C1382" s="27"/>
      <c r="D1382" s="27"/>
    </row>
    <row r="1383" spans="3:4">
      <c r="C1383" s="27"/>
      <c r="D1383" s="27"/>
    </row>
    <row r="1384" spans="3:4">
      <c r="C1384" s="27"/>
      <c r="D1384" s="27"/>
    </row>
    <row r="1385" spans="3:4">
      <c r="C1385" s="27"/>
      <c r="D1385" s="27"/>
    </row>
    <row r="1386" spans="3:4">
      <c r="C1386" s="27"/>
      <c r="D1386" s="27"/>
    </row>
    <row r="1387" spans="3:4">
      <c r="C1387" s="27"/>
      <c r="D1387" s="27"/>
    </row>
    <row r="1388" spans="3:4">
      <c r="C1388" s="27"/>
      <c r="D1388" s="27"/>
    </row>
    <row r="1389" spans="3:4">
      <c r="C1389" s="27"/>
      <c r="D1389" s="27"/>
    </row>
    <row r="1390" spans="3:4">
      <c r="C1390" s="27"/>
      <c r="D1390" s="27"/>
    </row>
    <row r="1391" spans="3:4">
      <c r="C1391" s="27"/>
      <c r="D1391" s="27"/>
    </row>
    <row r="1392" spans="3:4">
      <c r="C1392" s="27"/>
      <c r="D1392" s="27"/>
    </row>
    <row r="1393" spans="3:4">
      <c r="C1393" s="27"/>
      <c r="D1393" s="27"/>
    </row>
    <row r="1394" spans="3:4">
      <c r="C1394" s="27"/>
      <c r="D1394" s="27"/>
    </row>
    <row r="1395" spans="3:4">
      <c r="C1395" s="27"/>
      <c r="D1395" s="27"/>
    </row>
    <row r="1396" spans="3:4">
      <c r="C1396" s="27"/>
      <c r="D1396" s="27"/>
    </row>
    <row r="1397" spans="3:4">
      <c r="C1397" s="27"/>
      <c r="D1397" s="27"/>
    </row>
    <row r="1398" spans="3:4">
      <c r="C1398" s="27"/>
      <c r="D1398" s="27"/>
    </row>
    <row r="1399" spans="3:4">
      <c r="C1399" s="27"/>
      <c r="D1399" s="27"/>
    </row>
    <row r="1400" spans="3:4">
      <c r="C1400" s="27"/>
      <c r="D1400" s="27"/>
    </row>
    <row r="1401" spans="3:4">
      <c r="C1401" s="27"/>
      <c r="D1401" s="27"/>
    </row>
    <row r="1402" spans="3:4">
      <c r="C1402" s="27"/>
      <c r="D1402" s="27"/>
    </row>
    <row r="1403" spans="3:4">
      <c r="C1403" s="27"/>
      <c r="D1403" s="27"/>
    </row>
    <row r="1404" spans="3:4">
      <c r="C1404" s="27"/>
      <c r="D1404" s="27"/>
    </row>
    <row r="1405" spans="3:4">
      <c r="C1405" s="27"/>
      <c r="D1405" s="27"/>
    </row>
    <row r="1406" spans="3:4">
      <c r="C1406" s="27"/>
      <c r="D1406" s="27"/>
    </row>
    <row r="1407" spans="3:4">
      <c r="C1407" s="27"/>
      <c r="D1407" s="27"/>
    </row>
    <row r="1408" spans="3:4">
      <c r="C1408" s="27"/>
      <c r="D1408" s="27"/>
    </row>
    <row r="1409" spans="3:4">
      <c r="C1409" s="27"/>
      <c r="D1409" s="27"/>
    </row>
    <row r="1410" spans="3:4">
      <c r="C1410" s="27"/>
      <c r="D1410" s="27"/>
    </row>
    <row r="1411" spans="3:4">
      <c r="C1411" s="27"/>
      <c r="D1411" s="27"/>
    </row>
    <row r="1412" spans="3:4">
      <c r="C1412" s="27"/>
      <c r="D1412" s="27"/>
    </row>
    <row r="1413" spans="3:4">
      <c r="C1413" s="27"/>
      <c r="D1413" s="27"/>
    </row>
    <row r="1414" spans="3:4">
      <c r="C1414" s="27"/>
      <c r="D1414" s="27"/>
    </row>
    <row r="1415" spans="3:4">
      <c r="C1415" s="27"/>
      <c r="D1415" s="27"/>
    </row>
    <row r="1416" spans="3:4">
      <c r="C1416" s="27"/>
      <c r="D1416" s="27"/>
    </row>
    <row r="1417" spans="3:4">
      <c r="C1417" s="27"/>
      <c r="D1417" s="27"/>
    </row>
    <row r="1418" spans="3:4">
      <c r="C1418" s="27"/>
      <c r="D1418" s="27"/>
    </row>
    <row r="1419" spans="3:4">
      <c r="C1419" s="27"/>
      <c r="D1419" s="27"/>
    </row>
    <row r="1420" spans="3:4">
      <c r="C1420" s="27"/>
      <c r="D1420" s="27"/>
    </row>
    <row r="1421" spans="3:4">
      <c r="C1421" s="27"/>
      <c r="D1421" s="27"/>
    </row>
    <row r="1422" spans="3:4">
      <c r="C1422" s="27"/>
      <c r="D1422" s="27"/>
    </row>
    <row r="1423" spans="3:4">
      <c r="C1423" s="27"/>
      <c r="D1423" s="27"/>
    </row>
    <row r="1424" spans="3:4">
      <c r="C1424" s="27"/>
      <c r="D1424" s="27"/>
    </row>
    <row r="1425" spans="3:4">
      <c r="C1425" s="27"/>
      <c r="D1425" s="27"/>
    </row>
    <row r="1426" spans="3:4">
      <c r="C1426" s="27"/>
      <c r="D1426" s="27"/>
    </row>
    <row r="1427" spans="3:4">
      <c r="C1427" s="27"/>
      <c r="D1427" s="27"/>
    </row>
    <row r="1428" spans="3:4">
      <c r="C1428" s="27"/>
      <c r="D1428" s="27"/>
    </row>
    <row r="1429" spans="3:4">
      <c r="C1429" s="27"/>
      <c r="D1429" s="27"/>
    </row>
    <row r="1430" spans="3:4">
      <c r="C1430" s="27"/>
      <c r="D1430" s="27"/>
    </row>
    <row r="1431" spans="3:4">
      <c r="C1431" s="27"/>
      <c r="D1431" s="27"/>
    </row>
    <row r="1432" spans="3:4">
      <c r="C1432" s="27"/>
      <c r="D1432" s="27"/>
    </row>
    <row r="1433" spans="3:4">
      <c r="C1433" s="27"/>
      <c r="D1433" s="27"/>
    </row>
    <row r="1434" spans="3:4">
      <c r="C1434" s="27"/>
      <c r="D1434" s="27"/>
    </row>
    <row r="1435" spans="3:4">
      <c r="C1435" s="27"/>
      <c r="D1435" s="27"/>
    </row>
    <row r="1436" spans="3:4">
      <c r="C1436" s="27"/>
      <c r="D1436" s="27"/>
    </row>
    <row r="1437" spans="3:4">
      <c r="C1437" s="27"/>
      <c r="D1437" s="27"/>
    </row>
    <row r="1438" spans="3:4">
      <c r="C1438" s="27"/>
      <c r="D1438" s="27"/>
    </row>
    <row r="1439" spans="3:4">
      <c r="C1439" s="27"/>
      <c r="D1439" s="27"/>
    </row>
    <row r="1440" spans="3:4">
      <c r="C1440" s="27"/>
      <c r="D1440" s="27"/>
    </row>
    <row r="1441" spans="3:4">
      <c r="C1441" s="27"/>
      <c r="D1441" s="27"/>
    </row>
    <row r="1442" spans="3:4">
      <c r="C1442" s="27"/>
      <c r="D1442" s="27"/>
    </row>
    <row r="1443" spans="3:4">
      <c r="C1443" s="27"/>
      <c r="D1443" s="27"/>
    </row>
    <row r="1444" spans="3:4">
      <c r="C1444" s="27"/>
      <c r="D1444" s="27"/>
    </row>
    <row r="1445" spans="3:4">
      <c r="C1445" s="27"/>
      <c r="D1445" s="27"/>
    </row>
    <row r="1446" spans="3:4">
      <c r="C1446" s="27"/>
      <c r="D1446" s="27"/>
    </row>
    <row r="1447" spans="3:4">
      <c r="C1447" s="27"/>
      <c r="D1447" s="27"/>
    </row>
    <row r="1448" spans="3:4">
      <c r="C1448" s="27"/>
      <c r="D1448" s="27"/>
    </row>
    <row r="1449" spans="3:4">
      <c r="C1449" s="27"/>
      <c r="D1449" s="27"/>
    </row>
    <row r="1450" spans="3:4">
      <c r="C1450" s="27"/>
      <c r="D1450" s="27"/>
    </row>
    <row r="1451" spans="3:4">
      <c r="C1451" s="27"/>
      <c r="D1451" s="27"/>
    </row>
    <row r="1452" spans="3:4">
      <c r="C1452" s="27"/>
      <c r="D1452" s="27"/>
    </row>
    <row r="1453" spans="3:4">
      <c r="C1453" s="27"/>
      <c r="D1453" s="27"/>
    </row>
    <row r="1454" spans="3:4">
      <c r="C1454" s="27"/>
      <c r="D1454" s="27"/>
    </row>
    <row r="1455" spans="3:4">
      <c r="C1455" s="27"/>
      <c r="D1455" s="27"/>
    </row>
    <row r="1456" spans="3:4">
      <c r="C1456" s="27"/>
      <c r="D1456" s="27"/>
    </row>
    <row r="1457" spans="3:4">
      <c r="C1457" s="27"/>
      <c r="D1457" s="27"/>
    </row>
    <row r="1458" spans="3:4">
      <c r="C1458" s="27"/>
      <c r="D1458" s="27"/>
    </row>
    <row r="1459" spans="3:4">
      <c r="C1459" s="27"/>
      <c r="D1459" s="27"/>
    </row>
    <row r="1460" spans="3:4">
      <c r="C1460" s="27"/>
      <c r="D1460" s="27"/>
    </row>
    <row r="1461" spans="3:4">
      <c r="C1461" s="27"/>
      <c r="D1461" s="27"/>
    </row>
    <row r="1462" spans="3:4">
      <c r="C1462" s="27"/>
      <c r="D1462" s="27"/>
    </row>
    <row r="1463" spans="3:4">
      <c r="C1463" s="27"/>
      <c r="D1463" s="27"/>
    </row>
    <row r="1464" spans="3:4">
      <c r="C1464" s="27"/>
      <c r="D1464" s="27"/>
    </row>
    <row r="1465" spans="3:4">
      <c r="C1465" s="27"/>
      <c r="D1465" s="27"/>
    </row>
    <row r="1466" spans="3:4">
      <c r="C1466" s="27"/>
      <c r="D1466" s="27"/>
    </row>
    <row r="1467" spans="3:4">
      <c r="C1467" s="27"/>
      <c r="D1467" s="27"/>
    </row>
    <row r="1468" spans="3:4">
      <c r="C1468" s="27"/>
      <c r="D1468" s="27"/>
    </row>
    <row r="1469" spans="3:4">
      <c r="C1469" s="27"/>
      <c r="D1469" s="27"/>
    </row>
    <row r="1470" spans="3:4">
      <c r="C1470" s="27"/>
      <c r="D1470" s="27"/>
    </row>
    <row r="1471" spans="3:4">
      <c r="C1471" s="27"/>
      <c r="D1471" s="27"/>
    </row>
    <row r="1472" spans="3:4">
      <c r="C1472" s="27"/>
      <c r="D1472" s="27"/>
    </row>
    <row r="1473" spans="3:4">
      <c r="C1473" s="27"/>
      <c r="D1473" s="27"/>
    </row>
    <row r="1474" spans="3:4">
      <c r="C1474" s="27"/>
      <c r="D1474" s="27"/>
    </row>
    <row r="1475" spans="3:4">
      <c r="C1475" s="27"/>
      <c r="D1475" s="27"/>
    </row>
    <row r="1476" spans="3:4">
      <c r="C1476" s="27"/>
      <c r="D1476" s="27"/>
    </row>
    <row r="1477" spans="3:4">
      <c r="C1477" s="27"/>
      <c r="D1477" s="27"/>
    </row>
    <row r="1478" spans="3:4">
      <c r="C1478" s="27"/>
      <c r="D1478" s="27"/>
    </row>
    <row r="1479" spans="3:4">
      <c r="C1479" s="27"/>
      <c r="D1479" s="27"/>
    </row>
    <row r="1480" spans="3:4">
      <c r="C1480" s="27"/>
      <c r="D1480" s="27"/>
    </row>
    <row r="1481" spans="3:4">
      <c r="C1481" s="27"/>
      <c r="D1481" s="27"/>
    </row>
    <row r="1482" spans="3:4">
      <c r="C1482" s="27"/>
      <c r="D1482" s="27"/>
    </row>
    <row r="1483" spans="3:4">
      <c r="C1483" s="27"/>
      <c r="D1483" s="27"/>
    </row>
    <row r="1484" spans="3:4">
      <c r="C1484" s="27"/>
      <c r="D1484" s="27"/>
    </row>
    <row r="1485" spans="3:4">
      <c r="C1485" s="27"/>
      <c r="D1485" s="27"/>
    </row>
    <row r="1486" spans="3:4">
      <c r="C1486" s="27"/>
      <c r="D1486" s="27"/>
    </row>
    <row r="1487" spans="3:4">
      <c r="C1487" s="27"/>
      <c r="D1487" s="27"/>
    </row>
    <row r="1488" spans="3:4">
      <c r="C1488" s="27"/>
      <c r="D1488" s="27"/>
    </row>
    <row r="1489" spans="3:4">
      <c r="C1489" s="27"/>
      <c r="D1489" s="27"/>
    </row>
    <row r="1490" spans="3:4">
      <c r="C1490" s="27"/>
      <c r="D1490" s="27"/>
    </row>
    <row r="1491" spans="3:4">
      <c r="C1491" s="27"/>
      <c r="D1491" s="27"/>
    </row>
    <row r="1492" spans="3:4">
      <c r="C1492" s="27"/>
      <c r="D1492" s="27"/>
    </row>
    <row r="1493" spans="3:4">
      <c r="C1493" s="27"/>
      <c r="D1493" s="27"/>
    </row>
    <row r="1494" spans="3:4">
      <c r="C1494" s="27"/>
      <c r="D1494" s="27"/>
    </row>
    <row r="1495" spans="3:4">
      <c r="C1495" s="27"/>
      <c r="D1495" s="27"/>
    </row>
    <row r="1496" spans="3:4">
      <c r="C1496" s="27"/>
      <c r="D1496" s="27"/>
    </row>
    <row r="1497" spans="3:4">
      <c r="C1497" s="27"/>
      <c r="D1497" s="27"/>
    </row>
    <row r="1498" spans="3:4">
      <c r="C1498" s="27"/>
      <c r="D1498" s="27"/>
    </row>
    <row r="1499" spans="3:4">
      <c r="C1499" s="27"/>
      <c r="D1499" s="27"/>
    </row>
    <row r="1500" spans="3:4">
      <c r="C1500" s="27"/>
      <c r="D1500" s="27"/>
    </row>
    <row r="1501" spans="3:4">
      <c r="C1501" s="27"/>
      <c r="D1501" s="27"/>
    </row>
    <row r="1502" spans="3:4">
      <c r="C1502" s="27"/>
      <c r="D1502" s="27"/>
    </row>
    <row r="1503" spans="3:4">
      <c r="C1503" s="27"/>
      <c r="D1503" s="27"/>
    </row>
    <row r="1504" spans="3:4">
      <c r="C1504" s="27"/>
      <c r="D1504" s="27"/>
    </row>
    <row r="1505" spans="3:4">
      <c r="C1505" s="27"/>
      <c r="D1505" s="27"/>
    </row>
    <row r="1506" spans="3:4">
      <c r="C1506" s="27"/>
      <c r="D1506" s="27"/>
    </row>
    <row r="1507" spans="3:4">
      <c r="C1507" s="27"/>
      <c r="D1507" s="27"/>
    </row>
    <row r="1508" spans="3:4">
      <c r="C1508" s="27"/>
      <c r="D1508" s="27"/>
    </row>
    <row r="1509" spans="3:4">
      <c r="C1509" s="27"/>
      <c r="D1509" s="27"/>
    </row>
    <row r="1510" spans="3:4">
      <c r="C1510" s="27"/>
      <c r="D1510" s="27"/>
    </row>
    <row r="1511" spans="3:4">
      <c r="C1511" s="27"/>
      <c r="D1511" s="27"/>
    </row>
    <row r="1512" spans="3:4">
      <c r="C1512" s="27"/>
      <c r="D1512" s="27"/>
    </row>
    <row r="1513" spans="3:4">
      <c r="C1513" s="27"/>
      <c r="D1513" s="27"/>
    </row>
    <row r="1514" spans="3:4">
      <c r="C1514" s="27"/>
      <c r="D1514" s="27"/>
    </row>
    <row r="1515" spans="3:4">
      <c r="C1515" s="27"/>
      <c r="D1515" s="27"/>
    </row>
    <row r="1516" spans="3:4">
      <c r="C1516" s="27"/>
      <c r="D1516" s="27"/>
    </row>
    <row r="1517" spans="3:4">
      <c r="C1517" s="27"/>
      <c r="D1517" s="27"/>
    </row>
    <row r="1518" spans="3:4">
      <c r="C1518" s="27"/>
      <c r="D1518" s="27"/>
    </row>
    <row r="1519" spans="3:4">
      <c r="C1519" s="27"/>
      <c r="D1519" s="27"/>
    </row>
    <row r="1520" spans="3:4">
      <c r="C1520" s="27"/>
      <c r="D1520" s="27"/>
    </row>
    <row r="1521" spans="3:4">
      <c r="C1521" s="27"/>
      <c r="D1521" s="27"/>
    </row>
    <row r="1522" spans="3:4">
      <c r="C1522" s="27"/>
      <c r="D1522" s="27"/>
    </row>
    <row r="1523" spans="3:4">
      <c r="C1523" s="27"/>
      <c r="D1523" s="27"/>
    </row>
    <row r="1524" spans="3:4">
      <c r="C1524" s="27"/>
      <c r="D1524" s="27"/>
    </row>
    <row r="1525" spans="3:4">
      <c r="C1525" s="27"/>
      <c r="D1525" s="27"/>
    </row>
    <row r="1526" spans="3:4">
      <c r="C1526" s="27"/>
      <c r="D1526" s="27"/>
    </row>
    <row r="1527" spans="3:4">
      <c r="C1527" s="27"/>
      <c r="D1527" s="27"/>
    </row>
    <row r="1528" spans="3:4">
      <c r="C1528" s="27"/>
      <c r="D1528" s="27"/>
    </row>
    <row r="1529" spans="3:4">
      <c r="C1529" s="27"/>
      <c r="D1529" s="27"/>
    </row>
    <row r="1530" spans="3:4">
      <c r="C1530" s="27"/>
      <c r="D1530" s="27"/>
    </row>
    <row r="1531" spans="3:4">
      <c r="C1531" s="27"/>
      <c r="D1531" s="27"/>
    </row>
    <row r="1532" spans="3:4">
      <c r="C1532" s="27"/>
      <c r="D1532" s="27"/>
    </row>
    <row r="1533" spans="3:4">
      <c r="C1533" s="27"/>
      <c r="D1533" s="27"/>
    </row>
    <row r="1534" spans="3:4">
      <c r="C1534" s="27"/>
      <c r="D1534" s="27"/>
    </row>
    <row r="1535" spans="3:4">
      <c r="C1535" s="27"/>
      <c r="D1535" s="27"/>
    </row>
    <row r="1536" spans="3:4">
      <c r="C1536" s="27"/>
      <c r="D1536" s="27"/>
    </row>
    <row r="1537" spans="3:4">
      <c r="C1537" s="27"/>
      <c r="D1537" s="27"/>
    </row>
    <row r="1538" spans="3:4">
      <c r="C1538" s="27"/>
      <c r="D1538" s="27"/>
    </row>
    <row r="1539" spans="3:4">
      <c r="C1539" s="27"/>
      <c r="D1539" s="27"/>
    </row>
    <row r="1540" spans="3:4">
      <c r="C1540" s="27"/>
      <c r="D1540" s="27"/>
    </row>
    <row r="1541" spans="3:4">
      <c r="C1541" s="27"/>
      <c r="D1541" s="27"/>
    </row>
    <row r="1542" spans="3:4">
      <c r="C1542" s="27"/>
      <c r="D1542" s="27"/>
    </row>
    <row r="1543" spans="3:4">
      <c r="C1543" s="27"/>
      <c r="D1543" s="27"/>
    </row>
    <row r="1544" spans="3:4">
      <c r="C1544" s="27"/>
      <c r="D1544" s="27"/>
    </row>
    <row r="1545" spans="3:4">
      <c r="C1545" s="27"/>
      <c r="D1545" s="27"/>
    </row>
    <row r="1546" spans="3:4">
      <c r="C1546" s="27"/>
      <c r="D1546" s="27"/>
    </row>
    <row r="1547" spans="3:4">
      <c r="C1547" s="27"/>
      <c r="D1547" s="27"/>
    </row>
    <row r="1548" spans="3:4">
      <c r="C1548" s="27"/>
      <c r="D1548" s="27"/>
    </row>
    <row r="1549" spans="3:4">
      <c r="C1549" s="27"/>
      <c r="D1549" s="27"/>
    </row>
    <row r="1550" spans="3:4">
      <c r="C1550" s="27"/>
      <c r="D1550" s="27"/>
    </row>
    <row r="1551" spans="3:4">
      <c r="C1551" s="27"/>
      <c r="D1551" s="27"/>
    </row>
    <row r="1552" spans="3:4">
      <c r="C1552" s="27"/>
      <c r="D1552" s="27"/>
    </row>
    <row r="1553" spans="3:4">
      <c r="C1553" s="27"/>
      <c r="D1553" s="27"/>
    </row>
    <row r="1554" spans="3:4">
      <c r="C1554" s="27"/>
      <c r="D1554" s="27"/>
    </row>
    <row r="1555" spans="3:4">
      <c r="C1555" s="27"/>
      <c r="D1555" s="27"/>
    </row>
    <row r="1556" spans="3:4">
      <c r="C1556" s="27"/>
      <c r="D1556" s="27"/>
    </row>
    <row r="1557" spans="3:4">
      <c r="C1557" s="27"/>
      <c r="D1557" s="27"/>
    </row>
    <row r="1558" spans="3:4">
      <c r="C1558" s="27"/>
      <c r="D1558" s="27"/>
    </row>
    <row r="1559" spans="3:4">
      <c r="C1559" s="27"/>
      <c r="D1559" s="27"/>
    </row>
    <row r="1560" spans="3:4">
      <c r="C1560" s="27"/>
      <c r="D1560" s="27"/>
    </row>
    <row r="1561" spans="3:4">
      <c r="C1561" s="27"/>
      <c r="D1561" s="27"/>
    </row>
    <row r="1562" spans="3:4">
      <c r="C1562" s="27"/>
      <c r="D1562" s="27"/>
    </row>
    <row r="1563" spans="3:4">
      <c r="C1563" s="27"/>
      <c r="D1563" s="27"/>
    </row>
    <row r="1564" spans="3:4">
      <c r="C1564" s="27"/>
      <c r="D1564" s="27"/>
    </row>
    <row r="1565" spans="3:4">
      <c r="C1565" s="27"/>
      <c r="D1565" s="27"/>
    </row>
    <row r="1566" spans="3:4">
      <c r="C1566" s="27"/>
      <c r="D1566" s="27"/>
    </row>
    <row r="1567" spans="3:4">
      <c r="C1567" s="27"/>
      <c r="D1567" s="27"/>
    </row>
    <row r="1568" spans="3:4">
      <c r="C1568" s="27"/>
      <c r="D1568" s="27"/>
    </row>
    <row r="1569" spans="3:4">
      <c r="C1569" s="27"/>
      <c r="D1569" s="27"/>
    </row>
    <row r="1570" spans="3:4">
      <c r="C1570" s="27"/>
      <c r="D1570" s="27"/>
    </row>
    <row r="1571" spans="3:4">
      <c r="C1571" s="27"/>
      <c r="D1571" s="27"/>
    </row>
    <row r="1572" spans="3:4">
      <c r="C1572" s="27"/>
      <c r="D1572" s="27"/>
    </row>
    <row r="1573" spans="3:4">
      <c r="C1573" s="27"/>
      <c r="D1573" s="27"/>
    </row>
    <row r="1574" spans="3:4">
      <c r="C1574" s="27"/>
      <c r="D1574" s="27"/>
    </row>
    <row r="1575" spans="3:4">
      <c r="C1575" s="27"/>
      <c r="D1575" s="27"/>
    </row>
    <row r="1576" spans="3:4">
      <c r="C1576" s="27"/>
      <c r="D1576" s="27"/>
    </row>
    <row r="1577" spans="3:4">
      <c r="C1577" s="27"/>
      <c r="D1577" s="27"/>
    </row>
    <row r="1578" spans="3:4">
      <c r="C1578" s="27"/>
      <c r="D1578" s="27"/>
    </row>
    <row r="1579" spans="3:4">
      <c r="C1579" s="27"/>
      <c r="D1579" s="27"/>
    </row>
    <row r="1580" spans="3:4">
      <c r="C1580" s="27"/>
      <c r="D1580" s="27"/>
    </row>
    <row r="1581" spans="3:4">
      <c r="C1581" s="27"/>
      <c r="D1581" s="27"/>
    </row>
    <row r="1582" spans="3:4">
      <c r="C1582" s="27"/>
      <c r="D1582" s="27"/>
    </row>
    <row r="1583" spans="3:4">
      <c r="C1583" s="27"/>
      <c r="D1583" s="27"/>
    </row>
    <row r="1584" spans="3:4">
      <c r="C1584" s="27"/>
      <c r="D1584" s="27"/>
    </row>
    <row r="1585" spans="3:4">
      <c r="C1585" s="27"/>
      <c r="D1585" s="27"/>
    </row>
    <row r="1586" spans="3:4">
      <c r="C1586" s="27"/>
      <c r="D1586" s="27"/>
    </row>
    <row r="1587" spans="3:4">
      <c r="C1587" s="27"/>
      <c r="D1587" s="27"/>
    </row>
    <row r="1588" spans="3:4">
      <c r="C1588" s="27"/>
      <c r="D1588" s="27"/>
    </row>
    <row r="1589" spans="3:4">
      <c r="C1589" s="27"/>
      <c r="D1589" s="27"/>
    </row>
    <row r="1590" spans="3:4">
      <c r="C1590" s="27"/>
      <c r="D1590" s="27"/>
    </row>
    <row r="1591" spans="3:4">
      <c r="C1591" s="27"/>
      <c r="D1591" s="27"/>
    </row>
    <row r="1592" spans="3:4">
      <c r="C1592" s="27"/>
      <c r="D1592" s="27"/>
    </row>
    <row r="1593" spans="3:4">
      <c r="C1593" s="27"/>
      <c r="D1593" s="27"/>
    </row>
    <row r="1594" spans="3:4">
      <c r="C1594" s="27"/>
      <c r="D1594" s="27"/>
    </row>
    <row r="1595" spans="3:4">
      <c r="C1595" s="27"/>
      <c r="D1595" s="27"/>
    </row>
    <row r="1596" spans="3:4">
      <c r="C1596" s="27"/>
      <c r="D1596" s="27"/>
    </row>
    <row r="1597" spans="3:4">
      <c r="C1597" s="27"/>
      <c r="D1597" s="27"/>
    </row>
    <row r="1598" spans="3:4">
      <c r="C1598" s="27"/>
      <c r="D1598" s="27"/>
    </row>
    <row r="1599" spans="3:4">
      <c r="C1599" s="27"/>
      <c r="D1599" s="27"/>
    </row>
    <row r="1600" spans="3:4">
      <c r="C1600" s="27"/>
      <c r="D1600" s="27"/>
    </row>
    <row r="1601" spans="3:4">
      <c r="C1601" s="27"/>
      <c r="D1601" s="27"/>
    </row>
    <row r="1602" spans="3:4">
      <c r="C1602" s="27"/>
      <c r="D1602" s="27"/>
    </row>
    <row r="1603" spans="3:4">
      <c r="C1603" s="27"/>
      <c r="D1603" s="27"/>
    </row>
    <row r="1604" spans="3:4">
      <c r="C1604" s="27"/>
      <c r="D1604" s="27"/>
    </row>
    <row r="1605" spans="3:4">
      <c r="C1605" s="27"/>
      <c r="D1605" s="27"/>
    </row>
    <row r="1606" spans="3:4">
      <c r="C1606" s="27"/>
      <c r="D1606" s="27"/>
    </row>
    <row r="1607" spans="3:4">
      <c r="C1607" s="27"/>
      <c r="D1607" s="27"/>
    </row>
    <row r="1608" spans="3:4">
      <c r="C1608" s="27"/>
      <c r="D1608" s="27"/>
    </row>
    <row r="1609" spans="3:4">
      <c r="C1609" s="27"/>
      <c r="D1609" s="27"/>
    </row>
    <row r="1610" spans="3:4">
      <c r="C1610" s="27"/>
      <c r="D1610" s="27"/>
    </row>
    <row r="1611" spans="3:4">
      <c r="C1611" s="27"/>
      <c r="D1611" s="27"/>
    </row>
    <row r="1612" spans="3:4">
      <c r="C1612" s="27"/>
      <c r="D1612" s="27"/>
    </row>
    <row r="1613" spans="3:4">
      <c r="C1613" s="27"/>
      <c r="D1613" s="27"/>
    </row>
    <row r="1614" spans="3:4">
      <c r="C1614" s="27"/>
      <c r="D1614" s="27"/>
    </row>
    <row r="1615" spans="3:4">
      <c r="C1615" s="27"/>
      <c r="D1615" s="27"/>
    </row>
    <row r="1616" spans="3:4">
      <c r="C1616" s="27"/>
      <c r="D1616" s="27"/>
    </row>
    <row r="1617" spans="3:4">
      <c r="C1617" s="27"/>
      <c r="D1617" s="27"/>
    </row>
    <row r="1618" spans="3:4">
      <c r="C1618" s="27"/>
      <c r="D1618" s="27"/>
    </row>
    <row r="1619" spans="3:4">
      <c r="C1619" s="27"/>
      <c r="D1619" s="27"/>
    </row>
    <row r="1620" spans="3:4">
      <c r="C1620" s="27"/>
      <c r="D1620" s="27"/>
    </row>
    <row r="1621" spans="3:4">
      <c r="C1621" s="27"/>
      <c r="D1621" s="27"/>
    </row>
    <row r="1622" spans="3:4">
      <c r="C1622" s="27"/>
      <c r="D1622" s="27"/>
    </row>
    <row r="1623" spans="3:4">
      <c r="C1623" s="27"/>
      <c r="D1623" s="27"/>
    </row>
    <row r="1624" spans="3:4">
      <c r="C1624" s="27"/>
      <c r="D1624" s="27"/>
    </row>
    <row r="1625" spans="3:4">
      <c r="C1625" s="27"/>
      <c r="D1625" s="27"/>
    </row>
    <row r="1626" spans="3:4">
      <c r="C1626" s="27"/>
      <c r="D1626" s="27"/>
    </row>
    <row r="1627" spans="3:4">
      <c r="C1627" s="27"/>
      <c r="D1627" s="27"/>
    </row>
    <row r="1628" spans="3:4">
      <c r="C1628" s="27"/>
      <c r="D1628" s="27"/>
    </row>
    <row r="1629" spans="3:4">
      <c r="C1629" s="27"/>
      <c r="D1629" s="27"/>
    </row>
    <row r="1630" spans="3:4">
      <c r="C1630" s="27"/>
      <c r="D1630" s="27"/>
    </row>
    <row r="1631" spans="3:4">
      <c r="C1631" s="27"/>
      <c r="D1631" s="27"/>
    </row>
    <row r="1632" spans="3:4">
      <c r="C1632" s="27"/>
      <c r="D1632" s="27"/>
    </row>
    <row r="1633" spans="3:4">
      <c r="C1633" s="27"/>
      <c r="D1633" s="27"/>
    </row>
    <row r="1634" spans="3:4">
      <c r="C1634" s="27"/>
      <c r="D1634" s="27"/>
    </row>
    <row r="1635" spans="3:4">
      <c r="C1635" s="27"/>
      <c r="D1635" s="27"/>
    </row>
    <row r="1636" spans="3:4">
      <c r="C1636" s="27"/>
      <c r="D1636" s="27"/>
    </row>
    <row r="1637" spans="3:4">
      <c r="C1637" s="27"/>
      <c r="D1637" s="27"/>
    </row>
    <row r="1638" spans="3:4">
      <c r="C1638" s="27"/>
      <c r="D1638" s="27"/>
    </row>
    <row r="1639" spans="3:4">
      <c r="C1639" s="27"/>
      <c r="D1639" s="27"/>
    </row>
    <row r="1640" spans="3:4">
      <c r="C1640" s="27"/>
      <c r="D1640" s="27"/>
    </row>
    <row r="1641" spans="3:4">
      <c r="C1641" s="27"/>
      <c r="D1641" s="27"/>
    </row>
    <row r="1642" spans="3:4">
      <c r="C1642" s="27"/>
      <c r="D1642" s="27"/>
    </row>
    <row r="1643" spans="3:4">
      <c r="C1643" s="27"/>
      <c r="D1643" s="27"/>
    </row>
    <row r="1644" spans="3:4">
      <c r="C1644" s="27"/>
      <c r="D1644" s="27"/>
    </row>
    <row r="1645" spans="3:4">
      <c r="C1645" s="27"/>
      <c r="D1645" s="27"/>
    </row>
    <row r="1646" spans="3:4">
      <c r="C1646" s="27"/>
      <c r="D1646" s="27"/>
    </row>
    <row r="1647" spans="3:4">
      <c r="C1647" s="27"/>
      <c r="D1647" s="27"/>
    </row>
    <row r="1648" spans="3:4">
      <c r="C1648" s="27"/>
      <c r="D1648" s="27"/>
    </row>
    <row r="1649" spans="3:4">
      <c r="C1649" s="27"/>
      <c r="D1649" s="27"/>
    </row>
    <row r="1650" spans="3:4">
      <c r="C1650" s="27"/>
      <c r="D1650" s="27"/>
    </row>
    <row r="1651" spans="3:4">
      <c r="C1651" s="27"/>
      <c r="D1651" s="27"/>
    </row>
    <row r="1652" spans="3:4">
      <c r="C1652" s="27"/>
      <c r="D1652" s="27"/>
    </row>
    <row r="1653" spans="3:4">
      <c r="C1653" s="27"/>
      <c r="D1653" s="27"/>
    </row>
    <row r="1654" spans="3:4">
      <c r="C1654" s="27"/>
      <c r="D1654" s="27"/>
    </row>
    <row r="1655" spans="3:4">
      <c r="C1655" s="27"/>
      <c r="D1655" s="27"/>
    </row>
    <row r="1656" spans="3:4">
      <c r="C1656" s="27"/>
      <c r="D1656" s="27"/>
    </row>
    <row r="1657" spans="3:4">
      <c r="C1657" s="27"/>
      <c r="D1657" s="27"/>
    </row>
    <row r="1658" spans="3:4">
      <c r="C1658" s="27"/>
      <c r="D1658" s="27"/>
    </row>
    <row r="1659" spans="3:4">
      <c r="C1659" s="27"/>
      <c r="D1659" s="27"/>
    </row>
    <row r="1660" spans="3:4">
      <c r="C1660" s="27"/>
      <c r="D1660" s="27"/>
    </row>
    <row r="1661" spans="3:4">
      <c r="C1661" s="27"/>
      <c r="D1661" s="27"/>
    </row>
    <row r="1662" spans="3:4">
      <c r="C1662" s="27"/>
      <c r="D1662" s="27"/>
    </row>
    <row r="1663" spans="3:4">
      <c r="C1663" s="27"/>
      <c r="D1663" s="27"/>
    </row>
    <row r="1664" spans="3:4">
      <c r="C1664" s="27"/>
      <c r="D1664" s="27"/>
    </row>
    <row r="1665" spans="3:4">
      <c r="C1665" s="27"/>
      <c r="D1665" s="27"/>
    </row>
    <row r="1666" spans="3:4">
      <c r="C1666" s="27"/>
      <c r="D1666" s="27"/>
    </row>
    <row r="1667" spans="3:4">
      <c r="C1667" s="27"/>
      <c r="D1667" s="27"/>
    </row>
    <row r="1668" spans="3:4">
      <c r="C1668" s="27"/>
      <c r="D1668" s="27"/>
    </row>
    <row r="1669" spans="3:4">
      <c r="C1669" s="27"/>
      <c r="D1669" s="27"/>
    </row>
    <row r="1670" spans="3:4">
      <c r="C1670" s="27"/>
      <c r="D1670" s="27"/>
    </row>
    <row r="1671" spans="3:4">
      <c r="C1671" s="27"/>
      <c r="D1671" s="27"/>
    </row>
    <row r="1672" spans="3:4">
      <c r="C1672" s="27"/>
      <c r="D1672" s="27"/>
    </row>
    <row r="1673" spans="3:4">
      <c r="C1673" s="27"/>
      <c r="D1673" s="27"/>
    </row>
    <row r="1674" spans="3:4">
      <c r="C1674" s="27"/>
      <c r="D1674" s="27"/>
    </row>
    <row r="1675" spans="3:4">
      <c r="C1675" s="27"/>
      <c r="D1675" s="27"/>
    </row>
    <row r="1676" spans="3:4">
      <c r="C1676" s="27"/>
      <c r="D1676" s="27"/>
    </row>
    <row r="1677" spans="3:4">
      <c r="C1677" s="27"/>
      <c r="D1677" s="27"/>
    </row>
    <row r="1678" spans="3:4">
      <c r="C1678" s="27"/>
      <c r="D1678" s="27"/>
    </row>
    <row r="1679" spans="3:4">
      <c r="C1679" s="27"/>
      <c r="D1679" s="27"/>
    </row>
    <row r="1680" spans="3:4">
      <c r="C1680" s="27"/>
      <c r="D1680" s="27"/>
    </row>
    <row r="1681" spans="3:4">
      <c r="C1681" s="27"/>
      <c r="D1681" s="27"/>
    </row>
    <row r="1682" spans="3:4">
      <c r="C1682" s="27"/>
      <c r="D1682" s="27"/>
    </row>
    <row r="1683" spans="3:4">
      <c r="C1683" s="27"/>
      <c r="D1683" s="27"/>
    </row>
    <row r="1684" spans="3:4">
      <c r="C1684" s="27"/>
      <c r="D1684" s="27"/>
    </row>
    <row r="1685" spans="3:4">
      <c r="C1685" s="27"/>
      <c r="D1685" s="27"/>
    </row>
    <row r="1686" spans="3:4">
      <c r="C1686" s="27"/>
      <c r="D1686" s="27"/>
    </row>
    <row r="1687" spans="3:4">
      <c r="C1687" s="27"/>
      <c r="D1687" s="27"/>
    </row>
    <row r="1688" spans="3:4">
      <c r="C1688" s="27"/>
      <c r="D1688" s="27"/>
    </row>
    <row r="1689" spans="3:4">
      <c r="C1689" s="27"/>
      <c r="D1689" s="27"/>
    </row>
    <row r="1690" spans="3:4">
      <c r="C1690" s="27"/>
      <c r="D1690" s="27"/>
    </row>
    <row r="1691" spans="3:4">
      <c r="C1691" s="27"/>
      <c r="D1691" s="27"/>
    </row>
    <row r="1692" spans="3:4">
      <c r="C1692" s="27"/>
      <c r="D1692" s="27"/>
    </row>
    <row r="1693" spans="3:4">
      <c r="C1693" s="27"/>
      <c r="D1693" s="27"/>
    </row>
    <row r="1694" spans="3:4">
      <c r="C1694" s="27"/>
      <c r="D1694" s="27"/>
    </row>
    <row r="1695" spans="3:4">
      <c r="C1695" s="27"/>
      <c r="D1695" s="27"/>
    </row>
    <row r="1696" spans="3:4">
      <c r="C1696" s="27"/>
      <c r="D1696" s="27"/>
    </row>
    <row r="1697" spans="3:4">
      <c r="C1697" s="27"/>
      <c r="D1697" s="27"/>
    </row>
    <row r="1698" spans="3:4">
      <c r="C1698" s="27"/>
      <c r="D1698" s="27"/>
    </row>
    <row r="1699" spans="3:4">
      <c r="C1699" s="27"/>
      <c r="D1699" s="27"/>
    </row>
    <row r="1700" spans="3:4">
      <c r="C1700" s="27"/>
      <c r="D1700" s="27"/>
    </row>
    <row r="1701" spans="3:4">
      <c r="C1701" s="27"/>
      <c r="D1701" s="27"/>
    </row>
    <row r="1702" spans="3:4">
      <c r="C1702" s="27"/>
      <c r="D1702" s="27"/>
    </row>
    <row r="1703" spans="3:4">
      <c r="C1703" s="27"/>
      <c r="D1703" s="27"/>
    </row>
    <row r="1704" spans="3:4">
      <c r="C1704" s="27"/>
      <c r="D1704" s="27"/>
    </row>
    <row r="1705" spans="3:4">
      <c r="C1705" s="27"/>
      <c r="D1705" s="27"/>
    </row>
    <row r="1706" spans="3:4">
      <c r="C1706" s="27"/>
      <c r="D1706" s="27"/>
    </row>
    <row r="1707" spans="3:4">
      <c r="C1707" s="27"/>
      <c r="D1707" s="27"/>
    </row>
    <row r="1708" spans="3:4">
      <c r="C1708" s="27"/>
      <c r="D1708" s="27"/>
    </row>
    <row r="1709" spans="3:4">
      <c r="C1709" s="27"/>
      <c r="D1709" s="27"/>
    </row>
    <row r="1710" spans="3:4">
      <c r="C1710" s="27"/>
      <c r="D1710" s="27"/>
    </row>
    <row r="1711" spans="3:4">
      <c r="C1711" s="27"/>
      <c r="D1711" s="27"/>
    </row>
    <row r="1712" spans="3:4">
      <c r="C1712" s="27"/>
      <c r="D1712" s="27"/>
    </row>
    <row r="1713" spans="3:4">
      <c r="C1713" s="27"/>
      <c r="D1713" s="27"/>
    </row>
    <row r="1714" spans="3:4">
      <c r="C1714" s="27"/>
      <c r="D1714" s="27"/>
    </row>
    <row r="1715" spans="3:4">
      <c r="C1715" s="27"/>
      <c r="D1715" s="27"/>
    </row>
    <row r="1716" spans="3:4">
      <c r="C1716" s="27"/>
      <c r="D1716" s="27"/>
    </row>
    <row r="1717" spans="3:4">
      <c r="C1717" s="27"/>
      <c r="D1717" s="27"/>
    </row>
    <row r="1718" spans="3:4">
      <c r="C1718" s="27"/>
      <c r="D1718" s="27"/>
    </row>
    <row r="1719" spans="3:4">
      <c r="C1719" s="27"/>
      <c r="D1719" s="27"/>
    </row>
    <row r="1720" spans="3:4">
      <c r="C1720" s="27"/>
      <c r="D1720" s="27"/>
    </row>
    <row r="1721" spans="3:4">
      <c r="C1721" s="27"/>
      <c r="D1721" s="27"/>
    </row>
    <row r="1722" spans="3:4">
      <c r="C1722" s="27"/>
      <c r="D1722" s="27"/>
    </row>
    <row r="1723" spans="3:4">
      <c r="C1723" s="27"/>
      <c r="D1723" s="27"/>
    </row>
    <row r="1724" spans="3:4">
      <c r="C1724" s="27"/>
      <c r="D1724" s="27"/>
    </row>
    <row r="1725" spans="3:4">
      <c r="C1725" s="27"/>
      <c r="D1725" s="27"/>
    </row>
    <row r="1726" spans="3:4">
      <c r="C1726" s="27"/>
      <c r="D1726" s="27"/>
    </row>
    <row r="1727" spans="3:4">
      <c r="C1727" s="27"/>
      <c r="D1727" s="27"/>
    </row>
    <row r="1728" spans="3:4">
      <c r="C1728" s="27"/>
      <c r="D1728" s="27"/>
    </row>
    <row r="1729" spans="3:4">
      <c r="C1729" s="27"/>
      <c r="D1729" s="27"/>
    </row>
    <row r="1730" spans="3:4">
      <c r="C1730" s="27"/>
      <c r="D1730" s="27"/>
    </row>
    <row r="1731" spans="3:4">
      <c r="C1731" s="27"/>
      <c r="D1731" s="27"/>
    </row>
    <row r="1732" spans="3:4">
      <c r="C1732" s="27"/>
      <c r="D1732" s="27"/>
    </row>
    <row r="1733" spans="3:4">
      <c r="C1733" s="27"/>
      <c r="D1733" s="27"/>
    </row>
    <row r="1734" spans="3:4">
      <c r="C1734" s="27"/>
      <c r="D1734" s="27"/>
    </row>
    <row r="1735" spans="3:4">
      <c r="C1735" s="27"/>
      <c r="D1735" s="27"/>
    </row>
    <row r="1736" spans="3:4">
      <c r="C1736" s="27"/>
      <c r="D1736" s="27"/>
    </row>
    <row r="1737" spans="3:4">
      <c r="C1737" s="27"/>
      <c r="D1737" s="27"/>
    </row>
    <row r="1738" spans="3:4">
      <c r="C1738" s="27"/>
      <c r="D1738" s="27"/>
    </row>
    <row r="1739" spans="3:4">
      <c r="C1739" s="27"/>
      <c r="D1739" s="27"/>
    </row>
    <row r="1740" spans="3:4">
      <c r="C1740" s="27"/>
      <c r="D1740" s="27"/>
    </row>
    <row r="1741" spans="3:4">
      <c r="C1741" s="27"/>
      <c r="D1741" s="27"/>
    </row>
    <row r="1742" spans="3:4">
      <c r="C1742" s="27"/>
      <c r="D1742" s="27"/>
    </row>
    <row r="1743" spans="3:4">
      <c r="C1743" s="27"/>
      <c r="D1743" s="27"/>
    </row>
    <row r="1744" spans="3:4">
      <c r="C1744" s="27"/>
      <c r="D1744" s="27"/>
    </row>
    <row r="1745" spans="3:4">
      <c r="C1745" s="27"/>
      <c r="D1745" s="27"/>
    </row>
    <row r="1746" spans="3:4">
      <c r="C1746" s="27"/>
      <c r="D1746" s="27"/>
    </row>
    <row r="1747" spans="3:4">
      <c r="C1747" s="27"/>
      <c r="D1747" s="27"/>
    </row>
    <row r="1748" spans="3:4">
      <c r="C1748" s="27"/>
      <c r="D1748" s="27"/>
    </row>
    <row r="1749" spans="3:4">
      <c r="C1749" s="27"/>
      <c r="D1749" s="27"/>
    </row>
    <row r="1750" spans="3:4">
      <c r="C1750" s="27"/>
      <c r="D1750" s="27"/>
    </row>
    <row r="1751" spans="3:4">
      <c r="C1751" s="27"/>
      <c r="D1751" s="27"/>
    </row>
    <row r="1752" spans="3:4">
      <c r="C1752" s="27"/>
      <c r="D1752" s="27"/>
    </row>
    <row r="1753" spans="3:4">
      <c r="C1753" s="27"/>
      <c r="D1753" s="27"/>
    </row>
    <row r="1754" spans="3:4">
      <c r="C1754" s="27"/>
      <c r="D1754" s="27"/>
    </row>
    <row r="1755" spans="3:4">
      <c r="C1755" s="27"/>
      <c r="D1755" s="27"/>
    </row>
    <row r="1756" spans="3:4">
      <c r="C1756" s="27"/>
      <c r="D1756" s="27"/>
    </row>
    <row r="1757" spans="3:4">
      <c r="C1757" s="27"/>
      <c r="D1757" s="27"/>
    </row>
    <row r="1758" spans="3:4">
      <c r="C1758" s="27"/>
      <c r="D1758" s="27"/>
    </row>
    <row r="1759" spans="3:4">
      <c r="C1759" s="27"/>
      <c r="D1759" s="27"/>
    </row>
    <row r="1760" spans="3:4">
      <c r="C1760" s="27"/>
      <c r="D1760" s="27"/>
    </row>
    <row r="1761" spans="3:4">
      <c r="C1761" s="27"/>
      <c r="D1761" s="27"/>
    </row>
    <row r="1762" spans="3:4">
      <c r="C1762" s="27"/>
      <c r="D1762" s="27"/>
    </row>
    <row r="1763" spans="3:4">
      <c r="C1763" s="27"/>
      <c r="D1763" s="27"/>
    </row>
    <row r="1764" spans="3:4">
      <c r="C1764" s="27"/>
      <c r="D1764" s="27"/>
    </row>
    <row r="1765" spans="3:4">
      <c r="C1765" s="27"/>
      <c r="D1765" s="27"/>
    </row>
    <row r="1766" spans="3:4">
      <c r="C1766" s="27"/>
      <c r="D1766" s="27"/>
    </row>
    <row r="1767" spans="3:4">
      <c r="C1767" s="27"/>
      <c r="D1767" s="27"/>
    </row>
    <row r="1768" spans="3:4">
      <c r="C1768" s="27"/>
      <c r="D1768" s="27"/>
    </row>
    <row r="1769" spans="3:4">
      <c r="C1769" s="27"/>
      <c r="D1769" s="27"/>
    </row>
    <row r="1770" spans="3:4">
      <c r="C1770" s="27"/>
      <c r="D1770" s="27"/>
    </row>
    <row r="1771" spans="3:4">
      <c r="C1771" s="27"/>
      <c r="D1771" s="27"/>
    </row>
    <row r="1772" spans="3:4">
      <c r="C1772" s="27"/>
      <c r="D1772" s="27"/>
    </row>
    <row r="1773" spans="3:4">
      <c r="C1773" s="27"/>
      <c r="D1773" s="27"/>
    </row>
    <row r="1774" spans="3:4">
      <c r="C1774" s="27"/>
      <c r="D1774" s="27"/>
    </row>
    <row r="1775" spans="3:4">
      <c r="C1775" s="27"/>
      <c r="D1775" s="27"/>
    </row>
    <row r="1776" spans="3:4">
      <c r="C1776" s="27"/>
      <c r="D1776" s="27"/>
    </row>
    <row r="1777" spans="3:4">
      <c r="C1777" s="27"/>
      <c r="D1777" s="27"/>
    </row>
    <row r="1778" spans="3:4">
      <c r="C1778" s="27"/>
      <c r="D1778" s="27"/>
    </row>
    <row r="1779" spans="3:4">
      <c r="C1779" s="27"/>
      <c r="D1779" s="27"/>
    </row>
    <row r="1780" spans="3:4">
      <c r="C1780" s="27"/>
      <c r="D1780" s="27"/>
    </row>
    <row r="1781" spans="3:4">
      <c r="C1781" s="27"/>
      <c r="D1781" s="27"/>
    </row>
    <row r="1782" spans="3:4">
      <c r="C1782" s="27"/>
      <c r="D1782" s="27"/>
    </row>
    <row r="1783" spans="3:4">
      <c r="C1783" s="27"/>
      <c r="D1783" s="27"/>
    </row>
    <row r="1784" spans="3:4">
      <c r="C1784" s="27"/>
      <c r="D1784" s="27"/>
    </row>
    <row r="1785" spans="3:4">
      <c r="C1785" s="27"/>
      <c r="D1785" s="27"/>
    </row>
    <row r="1786" spans="3:4">
      <c r="C1786" s="27"/>
      <c r="D1786" s="27"/>
    </row>
    <row r="1787" spans="3:4">
      <c r="C1787" s="27"/>
      <c r="D1787" s="27"/>
    </row>
    <row r="1788" spans="3:4">
      <c r="C1788" s="27"/>
      <c r="D1788" s="27"/>
    </row>
    <row r="1789" spans="3:4">
      <c r="C1789" s="27"/>
      <c r="D1789" s="27"/>
    </row>
    <row r="1790" spans="3:4">
      <c r="C1790" s="27"/>
      <c r="D1790" s="27"/>
    </row>
    <row r="1791" spans="3:4">
      <c r="C1791" s="27"/>
      <c r="D1791" s="27"/>
    </row>
    <row r="1792" spans="3:4">
      <c r="C1792" s="27"/>
      <c r="D1792" s="27"/>
    </row>
    <row r="1793" spans="3:4">
      <c r="C1793" s="27"/>
      <c r="D1793" s="27"/>
    </row>
    <row r="1794" spans="3:4">
      <c r="C1794" s="27"/>
      <c r="D1794" s="27"/>
    </row>
    <row r="1795" spans="3:4">
      <c r="C1795" s="27"/>
      <c r="D1795" s="27"/>
    </row>
    <row r="1796" spans="3:4">
      <c r="C1796" s="27"/>
      <c r="D1796" s="27"/>
    </row>
    <row r="1797" spans="3:4">
      <c r="C1797" s="27"/>
      <c r="D1797" s="27"/>
    </row>
    <row r="1798" spans="3:4">
      <c r="C1798" s="27"/>
      <c r="D1798" s="27"/>
    </row>
    <row r="1799" spans="3:4">
      <c r="C1799" s="27"/>
      <c r="D1799" s="27"/>
    </row>
    <row r="1800" spans="3:4">
      <c r="C1800" s="27"/>
      <c r="D1800" s="27"/>
    </row>
    <row r="1801" spans="3:4">
      <c r="C1801" s="27"/>
      <c r="D1801" s="27"/>
    </row>
    <row r="1802" spans="3:4">
      <c r="C1802" s="27"/>
      <c r="D1802" s="27"/>
    </row>
    <row r="1803" spans="3:4">
      <c r="C1803" s="27"/>
      <c r="D1803" s="27"/>
    </row>
    <row r="1804" spans="3:4">
      <c r="C1804" s="27"/>
      <c r="D1804" s="27"/>
    </row>
    <row r="1805" spans="3:4">
      <c r="C1805" s="27"/>
      <c r="D1805" s="27"/>
    </row>
    <row r="1806" spans="3:4">
      <c r="C1806" s="27"/>
      <c r="D1806" s="27"/>
    </row>
    <row r="1807" spans="3:4">
      <c r="C1807" s="27"/>
      <c r="D1807" s="27"/>
    </row>
    <row r="1808" spans="3:4">
      <c r="C1808" s="27"/>
      <c r="D1808" s="27"/>
    </row>
    <row r="1809" spans="3:4">
      <c r="C1809" s="27"/>
      <c r="D1809" s="27"/>
    </row>
    <row r="1810" spans="3:4">
      <c r="C1810" s="27"/>
      <c r="D1810" s="27"/>
    </row>
    <row r="1811" spans="3:4">
      <c r="C1811" s="27"/>
      <c r="D1811" s="27"/>
    </row>
    <row r="1812" spans="3:4">
      <c r="C1812" s="27"/>
      <c r="D1812" s="27"/>
    </row>
    <row r="1813" spans="3:4">
      <c r="C1813" s="27"/>
      <c r="D1813" s="27"/>
    </row>
    <row r="1814" spans="3:4">
      <c r="C1814" s="27"/>
      <c r="D1814" s="27"/>
    </row>
    <row r="1815" spans="3:4">
      <c r="C1815" s="27"/>
      <c r="D1815" s="27"/>
    </row>
    <row r="1816" spans="3:4">
      <c r="C1816" s="27"/>
      <c r="D1816" s="27"/>
    </row>
    <row r="1817" spans="3:4">
      <c r="C1817" s="27"/>
      <c r="D1817" s="27"/>
    </row>
    <row r="1818" spans="3:4">
      <c r="C1818" s="27"/>
      <c r="D1818" s="27"/>
    </row>
    <row r="1819" spans="3:4">
      <c r="C1819" s="27"/>
      <c r="D1819" s="27"/>
    </row>
    <row r="1820" spans="3:4">
      <c r="C1820" s="27"/>
      <c r="D1820" s="27"/>
    </row>
    <row r="1821" spans="3:4">
      <c r="C1821" s="27"/>
      <c r="D1821" s="27"/>
    </row>
    <row r="1822" spans="3:4">
      <c r="C1822" s="27"/>
      <c r="D1822" s="27"/>
    </row>
    <row r="1823" spans="3:4">
      <c r="C1823" s="27"/>
      <c r="D1823" s="27"/>
    </row>
    <row r="1824" spans="3:4">
      <c r="C1824" s="27"/>
      <c r="D1824" s="27"/>
    </row>
    <row r="1825" spans="3:4">
      <c r="C1825" s="27"/>
      <c r="D1825" s="27"/>
    </row>
    <row r="1826" spans="3:4">
      <c r="C1826" s="27"/>
      <c r="D1826" s="27"/>
    </row>
    <row r="1827" spans="3:4">
      <c r="C1827" s="27"/>
      <c r="D1827" s="27"/>
    </row>
    <row r="1828" spans="3:4">
      <c r="C1828" s="27"/>
      <c r="D1828" s="27"/>
    </row>
    <row r="1829" spans="3:4">
      <c r="C1829" s="27"/>
      <c r="D1829" s="27"/>
    </row>
    <row r="1830" spans="3:4">
      <c r="C1830" s="27"/>
      <c r="D1830" s="27"/>
    </row>
    <row r="1831" spans="3:4">
      <c r="C1831" s="27"/>
      <c r="D1831" s="27"/>
    </row>
    <row r="1832" spans="3:4">
      <c r="C1832" s="27"/>
      <c r="D1832" s="27"/>
    </row>
    <row r="1833" spans="3:4">
      <c r="C1833" s="27"/>
      <c r="D1833" s="27"/>
    </row>
    <row r="1834" spans="3:4">
      <c r="C1834" s="27"/>
      <c r="D1834" s="27"/>
    </row>
    <row r="1835" spans="3:4">
      <c r="C1835" s="27"/>
      <c r="D1835" s="27"/>
    </row>
    <row r="1836" spans="3:4">
      <c r="C1836" s="27"/>
      <c r="D1836" s="27"/>
    </row>
    <row r="1837" spans="3:4">
      <c r="C1837" s="27"/>
      <c r="D1837" s="27"/>
    </row>
    <row r="1838" spans="3:4">
      <c r="C1838" s="27"/>
      <c r="D1838" s="27"/>
    </row>
    <row r="1839" spans="3:4">
      <c r="C1839" s="27"/>
      <c r="D1839" s="27"/>
    </row>
    <row r="1840" spans="3:4">
      <c r="C1840" s="27"/>
      <c r="D1840" s="27"/>
    </row>
    <row r="1841" spans="3:4">
      <c r="C1841" s="27"/>
      <c r="D1841" s="27"/>
    </row>
    <row r="1842" spans="3:4">
      <c r="C1842" s="27"/>
      <c r="D1842" s="27"/>
    </row>
    <row r="1843" spans="3:4">
      <c r="C1843" s="27"/>
      <c r="D1843" s="27"/>
    </row>
    <row r="1844" spans="3:4">
      <c r="C1844" s="27"/>
      <c r="D1844" s="27"/>
    </row>
    <row r="1845" spans="3:4">
      <c r="C1845" s="27"/>
      <c r="D1845" s="27"/>
    </row>
    <row r="1846" spans="3:4">
      <c r="C1846" s="27"/>
      <c r="D1846" s="27"/>
    </row>
    <row r="1847" spans="3:4">
      <c r="C1847" s="27"/>
      <c r="D1847" s="27"/>
    </row>
    <row r="1848" spans="3:4">
      <c r="C1848" s="27"/>
      <c r="D1848" s="27"/>
    </row>
    <row r="1849" spans="3:4">
      <c r="C1849" s="27"/>
      <c r="D1849" s="27"/>
    </row>
    <row r="1850" spans="3:4">
      <c r="C1850" s="27"/>
      <c r="D1850" s="27"/>
    </row>
    <row r="1851" spans="3:4">
      <c r="C1851" s="27"/>
      <c r="D1851" s="27"/>
    </row>
    <row r="1852" spans="3:4">
      <c r="C1852" s="27"/>
      <c r="D1852" s="27"/>
    </row>
    <row r="1853" spans="3:4">
      <c r="C1853" s="27"/>
      <c r="D1853" s="27"/>
    </row>
    <row r="1854" spans="3:4">
      <c r="C1854" s="27"/>
      <c r="D1854" s="27"/>
    </row>
    <row r="1855" spans="3:4">
      <c r="C1855" s="27"/>
      <c r="D1855" s="27"/>
    </row>
    <row r="1856" spans="3:4">
      <c r="C1856" s="27"/>
      <c r="D1856" s="27"/>
    </row>
    <row r="1857" spans="3:4">
      <c r="C1857" s="27"/>
      <c r="D1857" s="27"/>
    </row>
    <row r="1858" spans="3:4">
      <c r="C1858" s="27"/>
      <c r="D1858" s="27"/>
    </row>
    <row r="1859" spans="3:4">
      <c r="C1859" s="27"/>
      <c r="D1859" s="27"/>
    </row>
    <row r="1860" spans="3:4">
      <c r="C1860" s="27"/>
      <c r="D1860" s="27"/>
    </row>
    <row r="1861" spans="3:4">
      <c r="C1861" s="27"/>
      <c r="D1861" s="27"/>
    </row>
    <row r="1862" spans="3:4">
      <c r="C1862" s="27"/>
      <c r="D1862" s="27"/>
    </row>
    <row r="1863" spans="3:4">
      <c r="C1863" s="27"/>
      <c r="D1863" s="27"/>
    </row>
    <row r="1864" spans="3:4">
      <c r="C1864" s="27"/>
      <c r="D1864" s="27"/>
    </row>
    <row r="1865" spans="3:4">
      <c r="C1865" s="27"/>
      <c r="D1865" s="27"/>
    </row>
    <row r="1866" spans="3:4">
      <c r="C1866" s="27"/>
      <c r="D1866" s="27"/>
    </row>
    <row r="1867" spans="3:4">
      <c r="C1867" s="27"/>
      <c r="D1867" s="27"/>
    </row>
    <row r="1868" spans="3:4">
      <c r="C1868" s="27"/>
      <c r="D1868" s="27"/>
    </row>
    <row r="1869" spans="3:4">
      <c r="C1869" s="27"/>
      <c r="D1869" s="27"/>
    </row>
    <row r="1870" spans="3:4">
      <c r="C1870" s="27"/>
      <c r="D1870" s="27"/>
    </row>
    <row r="1871" spans="3:4">
      <c r="C1871" s="27"/>
      <c r="D1871" s="27"/>
    </row>
    <row r="1872" spans="3:4">
      <c r="C1872" s="27"/>
      <c r="D1872" s="27"/>
    </row>
    <row r="1873" spans="3:4">
      <c r="C1873" s="27"/>
      <c r="D1873" s="27"/>
    </row>
    <row r="1874" spans="3:4">
      <c r="C1874" s="27"/>
      <c r="D1874" s="27"/>
    </row>
    <row r="1875" spans="3:4">
      <c r="C1875" s="27"/>
      <c r="D1875" s="27"/>
    </row>
    <row r="1876" spans="3:4">
      <c r="C1876" s="27"/>
      <c r="D1876" s="27"/>
    </row>
    <row r="1877" spans="3:4">
      <c r="C1877" s="27"/>
      <c r="D1877" s="27"/>
    </row>
    <row r="1878" spans="3:4">
      <c r="C1878" s="27"/>
      <c r="D1878" s="27"/>
    </row>
    <row r="1879" spans="3:4">
      <c r="C1879" s="27"/>
      <c r="D1879" s="27"/>
    </row>
    <row r="1880" spans="3:4">
      <c r="C1880" s="27"/>
      <c r="D1880" s="27"/>
    </row>
    <row r="1881" spans="3:4">
      <c r="C1881" s="27"/>
      <c r="D1881" s="27"/>
    </row>
    <row r="1882" spans="3:4">
      <c r="C1882" s="27"/>
      <c r="D1882" s="27"/>
    </row>
    <row r="1883" spans="3:4">
      <c r="C1883" s="27"/>
      <c r="D1883" s="27"/>
    </row>
    <row r="1884" spans="3:4">
      <c r="C1884" s="27"/>
      <c r="D1884" s="27"/>
    </row>
    <row r="1885" spans="3:4">
      <c r="C1885" s="27"/>
      <c r="D1885" s="27"/>
    </row>
    <row r="1886" spans="3:4">
      <c r="C1886" s="27"/>
      <c r="D1886" s="27"/>
    </row>
    <row r="1887" spans="3:4">
      <c r="C1887" s="27"/>
      <c r="D1887" s="27"/>
    </row>
    <row r="1888" spans="3:4">
      <c r="C1888" s="27"/>
      <c r="D1888" s="27"/>
    </row>
    <row r="1889" spans="3:4">
      <c r="C1889" s="27"/>
      <c r="D1889" s="27"/>
    </row>
    <row r="1890" spans="3:4">
      <c r="C1890" s="27"/>
      <c r="D1890" s="27"/>
    </row>
    <row r="1891" spans="3:4">
      <c r="C1891" s="27"/>
      <c r="D1891" s="27"/>
    </row>
    <row r="1892" spans="3:4">
      <c r="C1892" s="27"/>
      <c r="D1892" s="27"/>
    </row>
    <row r="1893" spans="3:4">
      <c r="C1893" s="27"/>
      <c r="D1893" s="27"/>
    </row>
    <row r="1894" spans="3:4">
      <c r="C1894" s="27"/>
      <c r="D1894" s="27"/>
    </row>
    <row r="1895" spans="3:4">
      <c r="C1895" s="27"/>
      <c r="D1895" s="27"/>
    </row>
    <row r="1896" spans="3:4">
      <c r="C1896" s="27"/>
      <c r="D1896" s="27"/>
    </row>
    <row r="1897" spans="3:4">
      <c r="C1897" s="27"/>
      <c r="D1897" s="27"/>
    </row>
    <row r="1898" spans="3:4">
      <c r="C1898" s="27"/>
      <c r="D1898" s="27"/>
    </row>
    <row r="1899" spans="3:4">
      <c r="C1899" s="27"/>
      <c r="D1899" s="27"/>
    </row>
    <row r="1900" spans="3:4">
      <c r="C1900" s="27"/>
      <c r="D1900" s="27"/>
    </row>
    <row r="1901" spans="3:4">
      <c r="C1901" s="27"/>
      <c r="D1901" s="27"/>
    </row>
    <row r="1902" spans="3:4">
      <c r="C1902" s="27"/>
      <c r="D1902" s="27"/>
    </row>
    <row r="1903" spans="3:4">
      <c r="C1903" s="27"/>
      <c r="D1903" s="27"/>
    </row>
    <row r="1904" spans="3:4">
      <c r="C1904" s="27"/>
      <c r="D1904" s="27"/>
    </row>
    <row r="1905" spans="3:4">
      <c r="C1905" s="27"/>
      <c r="D1905" s="27"/>
    </row>
    <row r="1906" spans="3:4">
      <c r="C1906" s="27"/>
      <c r="D1906" s="27"/>
    </row>
    <row r="1907" spans="3:4">
      <c r="C1907" s="27"/>
      <c r="D1907" s="27"/>
    </row>
    <row r="1908" spans="3:4">
      <c r="C1908" s="27"/>
      <c r="D1908" s="27"/>
    </row>
    <row r="1909" spans="3:4">
      <c r="C1909" s="27"/>
      <c r="D1909" s="27"/>
    </row>
    <row r="1910" spans="3:4">
      <c r="C1910" s="27"/>
      <c r="D1910" s="27"/>
    </row>
    <row r="1911" spans="3:4">
      <c r="C1911" s="27"/>
      <c r="D1911" s="27"/>
    </row>
    <row r="1912" spans="3:4">
      <c r="C1912" s="27"/>
      <c r="D1912" s="27"/>
    </row>
    <row r="1913" spans="3:4">
      <c r="C1913" s="27"/>
      <c r="D1913" s="27"/>
    </row>
    <row r="1914" spans="3:4">
      <c r="C1914" s="27"/>
      <c r="D1914" s="27"/>
    </row>
    <row r="1915" spans="3:4">
      <c r="C1915" s="27"/>
      <c r="D1915" s="27"/>
    </row>
    <row r="1916" spans="3:4">
      <c r="C1916" s="27"/>
      <c r="D1916" s="27"/>
    </row>
    <row r="1917" spans="3:4">
      <c r="C1917" s="27"/>
      <c r="D1917" s="27"/>
    </row>
    <row r="1918" spans="3:4">
      <c r="C1918" s="27"/>
      <c r="D1918" s="27"/>
    </row>
    <row r="1919" spans="3:4">
      <c r="C1919" s="27"/>
      <c r="D1919" s="27"/>
    </row>
    <row r="1920" spans="3:4">
      <c r="C1920" s="27"/>
      <c r="D1920" s="27"/>
    </row>
    <row r="1921" spans="3:4">
      <c r="C1921" s="27"/>
      <c r="D1921" s="27"/>
    </row>
    <row r="1922" spans="3:4">
      <c r="C1922" s="27"/>
      <c r="D1922" s="27"/>
    </row>
    <row r="1923" spans="3:4">
      <c r="C1923" s="27"/>
      <c r="D1923" s="27"/>
    </row>
    <row r="1924" spans="3:4">
      <c r="C1924" s="27"/>
      <c r="D1924" s="27"/>
    </row>
    <row r="1925" spans="3:4">
      <c r="C1925" s="27"/>
      <c r="D1925" s="27"/>
    </row>
    <row r="1926" spans="3:4">
      <c r="C1926" s="27"/>
      <c r="D1926" s="27"/>
    </row>
    <row r="1927" spans="3:4">
      <c r="C1927" s="27"/>
      <c r="D1927" s="27"/>
    </row>
    <row r="1928" spans="3:4">
      <c r="C1928" s="27"/>
      <c r="D1928" s="27"/>
    </row>
    <row r="1929" spans="3:4">
      <c r="C1929" s="27"/>
      <c r="D1929" s="27"/>
    </row>
    <row r="1930" spans="3:4">
      <c r="C1930" s="27"/>
      <c r="D1930" s="27"/>
    </row>
    <row r="1931" spans="3:4">
      <c r="C1931" s="27"/>
      <c r="D1931" s="27"/>
    </row>
    <row r="1932" spans="3:4">
      <c r="C1932" s="27"/>
      <c r="D1932" s="27"/>
    </row>
    <row r="1933" spans="3:4">
      <c r="C1933" s="27"/>
      <c r="D1933" s="27"/>
    </row>
    <row r="1934" spans="3:4">
      <c r="C1934" s="27"/>
      <c r="D1934" s="27"/>
    </row>
    <row r="1935" spans="3:4">
      <c r="C1935" s="27"/>
      <c r="D1935" s="27"/>
    </row>
    <row r="1936" spans="3:4">
      <c r="C1936" s="27"/>
      <c r="D1936" s="27"/>
    </row>
    <row r="1937" spans="3:4">
      <c r="C1937" s="27"/>
      <c r="D1937" s="27"/>
    </row>
    <row r="1938" spans="3:4">
      <c r="C1938" s="27"/>
      <c r="D1938" s="27"/>
    </row>
    <row r="1939" spans="3:4">
      <c r="C1939" s="27"/>
      <c r="D1939" s="27"/>
    </row>
    <row r="1940" spans="3:4">
      <c r="C1940" s="27"/>
      <c r="D1940" s="27"/>
    </row>
    <row r="1941" spans="3:4">
      <c r="C1941" s="27"/>
      <c r="D1941" s="27"/>
    </row>
    <row r="1942" spans="3:4">
      <c r="C1942" s="27"/>
      <c r="D1942" s="27"/>
    </row>
    <row r="1943" spans="3:4">
      <c r="C1943" s="27"/>
      <c r="D1943" s="27"/>
    </row>
    <row r="1944" spans="3:4">
      <c r="C1944" s="27"/>
      <c r="D1944" s="27"/>
    </row>
    <row r="1945" spans="3:4">
      <c r="C1945" s="27"/>
      <c r="D1945" s="27"/>
    </row>
    <row r="1946" spans="3:4">
      <c r="C1946" s="27"/>
      <c r="D1946" s="27"/>
    </row>
    <row r="1947" spans="3:4">
      <c r="C1947" s="27"/>
      <c r="D1947" s="27"/>
    </row>
    <row r="1948" spans="3:4">
      <c r="C1948" s="27"/>
      <c r="D1948" s="27"/>
    </row>
    <row r="1949" spans="3:4">
      <c r="C1949" s="27"/>
      <c r="D1949" s="27"/>
    </row>
    <row r="1950" spans="3:4">
      <c r="C1950" s="27"/>
      <c r="D1950" s="27"/>
    </row>
    <row r="1951" spans="3:4">
      <c r="C1951" s="27"/>
      <c r="D1951" s="27"/>
    </row>
    <row r="1952" spans="3:4">
      <c r="C1952" s="27"/>
      <c r="D1952" s="27"/>
    </row>
    <row r="1953" spans="3:4">
      <c r="C1953" s="27"/>
      <c r="D1953" s="27"/>
    </row>
    <row r="1954" spans="3:4">
      <c r="C1954" s="27"/>
      <c r="D1954" s="27"/>
    </row>
    <row r="1955" spans="3:4">
      <c r="C1955" s="27"/>
      <c r="D1955" s="27"/>
    </row>
    <row r="1956" spans="3:4">
      <c r="C1956" s="27"/>
      <c r="D1956" s="27"/>
    </row>
    <row r="1957" spans="3:4">
      <c r="C1957" s="27"/>
      <c r="D1957" s="27"/>
    </row>
    <row r="1958" spans="3:4">
      <c r="C1958" s="27"/>
      <c r="D1958" s="27"/>
    </row>
    <row r="1959" spans="3:4">
      <c r="C1959" s="27"/>
      <c r="D1959" s="27"/>
    </row>
    <row r="1960" spans="3:4">
      <c r="C1960" s="27"/>
      <c r="D1960" s="27"/>
    </row>
    <row r="1961" spans="3:4">
      <c r="C1961" s="27"/>
      <c r="D1961" s="27"/>
    </row>
    <row r="1962" spans="3:4">
      <c r="C1962" s="27"/>
      <c r="D1962" s="27"/>
    </row>
    <row r="1963" spans="3:4">
      <c r="C1963" s="27"/>
      <c r="D1963" s="27"/>
    </row>
    <row r="1964" spans="3:4">
      <c r="C1964" s="27"/>
      <c r="D1964" s="27"/>
    </row>
    <row r="1965" spans="3:4">
      <c r="C1965" s="27"/>
      <c r="D1965" s="27"/>
    </row>
    <row r="1966" spans="3:4">
      <c r="C1966" s="27"/>
      <c r="D1966" s="27"/>
    </row>
    <row r="1967" spans="3:4">
      <c r="C1967" s="27"/>
      <c r="D1967" s="27"/>
    </row>
    <row r="1968" spans="3:4">
      <c r="C1968" s="27"/>
      <c r="D1968" s="27"/>
    </row>
    <row r="1969" spans="3:4">
      <c r="C1969" s="27"/>
      <c r="D1969" s="27"/>
    </row>
    <row r="1970" spans="3:4">
      <c r="C1970" s="27"/>
      <c r="D1970" s="27"/>
    </row>
    <row r="1971" spans="3:4">
      <c r="C1971" s="27"/>
      <c r="D1971" s="27"/>
    </row>
    <row r="1972" spans="3:4">
      <c r="C1972" s="27"/>
      <c r="D1972" s="27"/>
    </row>
    <row r="1973" spans="3:4">
      <c r="C1973" s="27"/>
      <c r="D1973" s="27"/>
    </row>
    <row r="1974" spans="3:4">
      <c r="C1974" s="27"/>
      <c r="D1974" s="27"/>
    </row>
    <row r="1975" spans="3:4">
      <c r="C1975" s="27"/>
      <c r="D1975" s="27"/>
    </row>
    <row r="1976" spans="3:4">
      <c r="C1976" s="27"/>
      <c r="D1976" s="27"/>
    </row>
    <row r="1977" spans="3:4">
      <c r="C1977" s="27"/>
      <c r="D1977" s="27"/>
    </row>
    <row r="1978" spans="3:4">
      <c r="C1978" s="27"/>
      <c r="D1978" s="27"/>
    </row>
    <row r="1979" spans="3:4">
      <c r="C1979" s="27"/>
      <c r="D1979" s="27"/>
    </row>
    <row r="1980" spans="3:4">
      <c r="C1980" s="27"/>
      <c r="D1980" s="27"/>
    </row>
    <row r="1981" spans="3:4">
      <c r="C1981" s="27"/>
      <c r="D1981" s="27"/>
    </row>
    <row r="1982" spans="3:4">
      <c r="C1982" s="27"/>
      <c r="D1982" s="27"/>
    </row>
    <row r="1983" spans="3:4">
      <c r="C1983" s="27"/>
      <c r="D1983" s="27"/>
    </row>
    <row r="1984" spans="3:4">
      <c r="C1984" s="27"/>
      <c r="D1984" s="27"/>
    </row>
    <row r="1985" spans="3:4">
      <c r="C1985" s="27"/>
      <c r="D1985" s="27"/>
    </row>
    <row r="1986" spans="3:4">
      <c r="C1986" s="27"/>
      <c r="D1986" s="27"/>
    </row>
    <row r="1987" spans="3:4">
      <c r="C1987" s="27"/>
      <c r="D1987" s="27"/>
    </row>
    <row r="1988" spans="3:4">
      <c r="C1988" s="27"/>
      <c r="D1988" s="27"/>
    </row>
    <row r="1989" spans="3:4">
      <c r="C1989" s="27"/>
      <c r="D1989" s="27"/>
    </row>
    <row r="1990" spans="3:4">
      <c r="C1990" s="27"/>
      <c r="D1990" s="27"/>
    </row>
    <row r="1991" spans="3:4">
      <c r="C1991" s="27"/>
      <c r="D1991" s="27"/>
    </row>
    <row r="1992" spans="3:4">
      <c r="C1992" s="27"/>
      <c r="D1992" s="27"/>
    </row>
    <row r="1993" spans="3:4">
      <c r="C1993" s="27"/>
      <c r="D1993" s="27"/>
    </row>
    <row r="1994" spans="3:4">
      <c r="C1994" s="27"/>
      <c r="D1994" s="27"/>
    </row>
    <row r="1995" spans="3:4">
      <c r="C1995" s="27"/>
      <c r="D1995" s="27"/>
    </row>
    <row r="1996" spans="3:4">
      <c r="C1996" s="27"/>
      <c r="D1996" s="27"/>
    </row>
    <row r="1997" spans="3:4">
      <c r="C1997" s="27"/>
      <c r="D1997" s="27"/>
    </row>
    <row r="1998" spans="3:4">
      <c r="C1998" s="27"/>
      <c r="D1998" s="27"/>
    </row>
    <row r="1999" spans="3:4">
      <c r="C1999" s="27"/>
      <c r="D1999" s="27"/>
    </row>
    <row r="2000" spans="3:4">
      <c r="C2000" s="27"/>
      <c r="D2000" s="27"/>
    </row>
    <row r="2001" spans="3:4">
      <c r="C2001" s="27"/>
      <c r="D2001" s="27"/>
    </row>
    <row r="2002" spans="3:4">
      <c r="C2002" s="27"/>
      <c r="D2002" s="27"/>
    </row>
    <row r="2003" spans="3:4">
      <c r="C2003" s="27"/>
      <c r="D2003" s="27"/>
    </row>
    <row r="2004" spans="3:4">
      <c r="C2004" s="27"/>
      <c r="D2004" s="27"/>
    </row>
    <row r="2005" spans="3:4">
      <c r="C2005" s="27"/>
      <c r="D2005" s="27"/>
    </row>
    <row r="2006" spans="3:4">
      <c r="C2006" s="27"/>
      <c r="D2006" s="27"/>
    </row>
    <row r="2007" spans="3:4">
      <c r="C2007" s="27"/>
      <c r="D2007" s="27"/>
    </row>
    <row r="2008" spans="3:4">
      <c r="C2008" s="27"/>
      <c r="D2008" s="27"/>
    </row>
    <row r="2009" spans="3:4">
      <c r="C2009" s="27"/>
      <c r="D2009" s="27"/>
    </row>
    <row r="2010" spans="3:4">
      <c r="C2010" s="27"/>
      <c r="D2010" s="27"/>
    </row>
    <row r="2011" spans="3:4">
      <c r="C2011" s="27"/>
      <c r="D2011" s="27"/>
    </row>
    <row r="2012" spans="3:4">
      <c r="C2012" s="27"/>
      <c r="D2012" s="27"/>
    </row>
    <row r="2013" spans="3:4">
      <c r="C2013" s="27"/>
      <c r="D2013" s="27"/>
    </row>
    <row r="2014" spans="3:4">
      <c r="C2014" s="27"/>
      <c r="D2014" s="27"/>
    </row>
    <row r="2015" spans="3:4">
      <c r="C2015" s="27"/>
      <c r="D2015" s="27"/>
    </row>
    <row r="2016" spans="3:4">
      <c r="C2016" s="27"/>
      <c r="D2016" s="27"/>
    </row>
    <row r="2017" spans="3:4">
      <c r="C2017" s="27"/>
      <c r="D2017" s="27"/>
    </row>
    <row r="2018" spans="3:4">
      <c r="C2018" s="27"/>
      <c r="D2018" s="27"/>
    </row>
    <row r="2019" spans="3:4">
      <c r="C2019" s="27"/>
      <c r="D2019" s="27"/>
    </row>
    <row r="2020" spans="3:4">
      <c r="C2020" s="27"/>
      <c r="D2020" s="27"/>
    </row>
    <row r="2021" spans="3:4">
      <c r="C2021" s="27"/>
      <c r="D2021" s="27"/>
    </row>
    <row r="2022" spans="3:4">
      <c r="C2022" s="27"/>
      <c r="D2022" s="27"/>
    </row>
    <row r="2023" spans="3:4">
      <c r="C2023" s="27"/>
      <c r="D2023" s="27"/>
    </row>
    <row r="2024" spans="3:4">
      <c r="C2024" s="27"/>
      <c r="D2024" s="27"/>
    </row>
    <row r="2025" spans="3:4">
      <c r="C2025" s="27"/>
      <c r="D2025" s="27"/>
    </row>
    <row r="2026" spans="3:4">
      <c r="C2026" s="27"/>
      <c r="D2026" s="27"/>
    </row>
    <row r="2027" spans="3:4">
      <c r="C2027" s="27"/>
      <c r="D2027" s="27"/>
    </row>
    <row r="2028" spans="3:4">
      <c r="C2028" s="27"/>
      <c r="D2028" s="27"/>
    </row>
    <row r="2029" spans="3:4">
      <c r="C2029" s="27"/>
      <c r="D2029" s="27"/>
    </row>
    <row r="2030" spans="3:4">
      <c r="C2030" s="27"/>
      <c r="D2030" s="27"/>
    </row>
    <row r="2031" spans="3:4">
      <c r="C2031" s="27"/>
      <c r="D2031" s="27"/>
    </row>
    <row r="2032" spans="3:4">
      <c r="C2032" s="27"/>
      <c r="D2032" s="27"/>
    </row>
    <row r="2033" spans="3:4">
      <c r="C2033" s="27"/>
      <c r="D2033" s="27"/>
    </row>
    <row r="2034" spans="3:4">
      <c r="C2034" s="27"/>
      <c r="D2034" s="27"/>
    </row>
    <row r="2035" spans="3:4">
      <c r="C2035" s="27"/>
      <c r="D2035" s="27"/>
    </row>
    <row r="2036" spans="3:4">
      <c r="C2036" s="27"/>
      <c r="D2036" s="27"/>
    </row>
    <row r="2037" spans="3:4">
      <c r="C2037" s="27"/>
      <c r="D2037" s="27"/>
    </row>
    <row r="2038" spans="3:4">
      <c r="C2038" s="27"/>
      <c r="D2038" s="27"/>
    </row>
    <row r="2039" spans="3:4">
      <c r="C2039" s="27"/>
      <c r="D2039" s="27"/>
    </row>
    <row r="2040" spans="3:4">
      <c r="C2040" s="27"/>
      <c r="D2040" s="27"/>
    </row>
    <row r="2041" spans="3:4">
      <c r="C2041" s="27"/>
      <c r="D2041" s="27"/>
    </row>
    <row r="2042" spans="3:4">
      <c r="C2042" s="27"/>
      <c r="D2042" s="27"/>
    </row>
    <row r="2043" spans="3:4">
      <c r="C2043" s="27"/>
      <c r="D2043" s="27"/>
    </row>
    <row r="2044" spans="3:4">
      <c r="C2044" s="27"/>
      <c r="D2044" s="27"/>
    </row>
    <row r="2045" spans="3:4">
      <c r="C2045" s="27"/>
      <c r="D2045" s="27"/>
    </row>
    <row r="2046" spans="3:4">
      <c r="C2046" s="27"/>
      <c r="D2046" s="27"/>
    </row>
    <row r="2047" spans="3:4">
      <c r="C2047" s="27"/>
      <c r="D2047" s="27"/>
    </row>
    <row r="2048" spans="3:4">
      <c r="C2048" s="27"/>
      <c r="D2048" s="27"/>
    </row>
    <row r="2049" spans="3:4">
      <c r="C2049" s="27"/>
      <c r="D2049" s="27"/>
    </row>
    <row r="2050" spans="3:4">
      <c r="C2050" s="27"/>
      <c r="D2050" s="27"/>
    </row>
    <row r="2051" spans="3:4">
      <c r="C2051" s="27"/>
      <c r="D2051" s="27"/>
    </row>
    <row r="2052" spans="3:4">
      <c r="C2052" s="27"/>
      <c r="D2052" s="27"/>
    </row>
    <row r="2053" spans="3:4">
      <c r="C2053" s="27"/>
      <c r="D2053" s="27"/>
    </row>
    <row r="2054" spans="3:4">
      <c r="C2054" s="27"/>
      <c r="D2054" s="27"/>
    </row>
    <row r="2055" spans="3:4">
      <c r="C2055" s="27"/>
      <c r="D2055" s="27"/>
    </row>
    <row r="2056" spans="3:4">
      <c r="C2056" s="27"/>
      <c r="D2056" s="27"/>
    </row>
    <row r="2057" spans="3:4">
      <c r="C2057" s="27"/>
      <c r="D2057" s="27"/>
    </row>
    <row r="2058" spans="3:4">
      <c r="C2058" s="27"/>
      <c r="D2058" s="27"/>
    </row>
    <row r="2059" spans="3:4">
      <c r="C2059" s="27"/>
      <c r="D2059" s="27"/>
    </row>
    <row r="2060" spans="3:4">
      <c r="C2060" s="27"/>
      <c r="D2060" s="27"/>
    </row>
    <row r="2061" spans="3:4">
      <c r="C2061" s="27"/>
      <c r="D2061" s="27"/>
    </row>
    <row r="2062" spans="3:4">
      <c r="C2062" s="27"/>
      <c r="D2062" s="27"/>
    </row>
    <row r="2063" spans="3:4">
      <c r="C2063" s="27"/>
      <c r="D2063" s="27"/>
    </row>
    <row r="2064" spans="3:4">
      <c r="C2064" s="27"/>
      <c r="D2064" s="27"/>
    </row>
    <row r="2065" spans="3:4">
      <c r="C2065" s="27"/>
      <c r="D2065" s="27"/>
    </row>
    <row r="2066" spans="3:4">
      <c r="C2066" s="27"/>
      <c r="D2066" s="27"/>
    </row>
    <row r="2067" spans="3:4">
      <c r="C2067" s="27"/>
      <c r="D2067" s="27"/>
    </row>
    <row r="2068" spans="3:4">
      <c r="C2068" s="27"/>
      <c r="D2068" s="27"/>
    </row>
    <row r="2069" spans="3:4">
      <c r="C2069" s="27"/>
      <c r="D2069" s="27"/>
    </row>
    <row r="2070" spans="3:4">
      <c r="C2070" s="27"/>
      <c r="D2070" s="27"/>
    </row>
    <row r="2071" spans="3:4">
      <c r="C2071" s="27"/>
      <c r="D2071" s="27"/>
    </row>
    <row r="2072" spans="3:4">
      <c r="C2072" s="27"/>
      <c r="D2072" s="27"/>
    </row>
    <row r="2073" spans="3:4">
      <c r="C2073" s="27"/>
      <c r="D2073" s="27"/>
    </row>
    <row r="2074" spans="3:4">
      <c r="C2074" s="27"/>
      <c r="D2074" s="27"/>
    </row>
    <row r="2075" spans="3:4">
      <c r="C2075" s="27"/>
      <c r="D2075" s="27"/>
    </row>
    <row r="2076" spans="3:4">
      <c r="C2076" s="27"/>
      <c r="D2076" s="27"/>
    </row>
    <row r="2077" spans="3:4">
      <c r="C2077" s="27"/>
      <c r="D2077" s="27"/>
    </row>
    <row r="2078" spans="3:4">
      <c r="C2078" s="27"/>
      <c r="D2078" s="27"/>
    </row>
    <row r="2079" spans="3:4">
      <c r="C2079" s="27"/>
      <c r="D2079" s="27"/>
    </row>
    <row r="2080" spans="3:4">
      <c r="C2080" s="27"/>
      <c r="D2080" s="27"/>
    </row>
    <row r="2081" spans="3:4">
      <c r="C2081" s="27"/>
      <c r="D2081" s="27"/>
    </row>
    <row r="2082" spans="3:4">
      <c r="C2082" s="27"/>
      <c r="D2082" s="27"/>
    </row>
    <row r="2083" spans="3:4">
      <c r="C2083" s="27"/>
      <c r="D2083" s="27"/>
    </row>
    <row r="2084" spans="3:4">
      <c r="C2084" s="27"/>
      <c r="D2084" s="27"/>
    </row>
    <row r="2085" spans="3:4">
      <c r="C2085" s="27"/>
      <c r="D2085" s="27"/>
    </row>
    <row r="2086" spans="3:4">
      <c r="C2086" s="27"/>
      <c r="D2086" s="27"/>
    </row>
    <row r="2087" spans="3:4">
      <c r="C2087" s="27"/>
      <c r="D2087" s="27"/>
    </row>
    <row r="2088" spans="3:4">
      <c r="C2088" s="27"/>
      <c r="D2088" s="27"/>
    </row>
    <row r="2089" spans="3:4">
      <c r="C2089" s="27"/>
      <c r="D2089" s="27"/>
    </row>
    <row r="2090" spans="3:4">
      <c r="C2090" s="27"/>
      <c r="D2090" s="27"/>
    </row>
    <row r="2091" spans="3:4">
      <c r="C2091" s="27"/>
      <c r="D2091" s="27"/>
    </row>
    <row r="2092" spans="3:4">
      <c r="C2092" s="27"/>
      <c r="D2092" s="27"/>
    </row>
    <row r="2093" spans="3:4">
      <c r="C2093" s="27"/>
      <c r="D2093" s="27"/>
    </row>
    <row r="2094" spans="3:4">
      <c r="C2094" s="27"/>
      <c r="D2094" s="27"/>
    </row>
    <row r="2095" spans="3:4">
      <c r="C2095" s="27"/>
      <c r="D2095" s="27"/>
    </row>
    <row r="2096" spans="3:4">
      <c r="C2096" s="27"/>
      <c r="D2096" s="27"/>
    </row>
    <row r="2097" spans="3:4">
      <c r="C2097" s="27"/>
      <c r="D2097" s="27"/>
    </row>
    <row r="2098" spans="3:4">
      <c r="C2098" s="27"/>
      <c r="D2098" s="27"/>
    </row>
    <row r="2099" spans="3:4">
      <c r="C2099" s="27"/>
      <c r="D2099" s="27"/>
    </row>
    <row r="2100" spans="3:4">
      <c r="C2100" s="27"/>
      <c r="D2100" s="27"/>
    </row>
    <row r="2101" spans="3:4">
      <c r="C2101" s="27"/>
      <c r="D2101" s="27"/>
    </row>
    <row r="2102" spans="3:4">
      <c r="C2102" s="27"/>
      <c r="D2102" s="27"/>
    </row>
    <row r="2103" spans="3:4">
      <c r="C2103" s="27"/>
      <c r="D2103" s="27"/>
    </row>
    <row r="2104" spans="3:4">
      <c r="C2104" s="27"/>
      <c r="D2104" s="27"/>
    </row>
    <row r="2105" spans="3:4">
      <c r="C2105" s="27"/>
      <c r="D2105" s="27"/>
    </row>
    <row r="2106" spans="3:4">
      <c r="C2106" s="27"/>
      <c r="D2106" s="27"/>
    </row>
    <row r="2107" spans="3:4">
      <c r="C2107" s="27"/>
      <c r="D2107" s="27"/>
    </row>
    <row r="2108" spans="3:4">
      <c r="C2108" s="27"/>
      <c r="D2108" s="27"/>
    </row>
    <row r="2109" spans="3:4">
      <c r="C2109" s="27"/>
      <c r="D2109" s="27"/>
    </row>
    <row r="2110" spans="3:4">
      <c r="C2110" s="27"/>
      <c r="D2110" s="27"/>
    </row>
    <row r="2111" spans="3:4">
      <c r="C2111" s="27"/>
      <c r="D2111" s="27"/>
    </row>
    <row r="2112" spans="3:4">
      <c r="C2112" s="27"/>
      <c r="D2112" s="27"/>
    </row>
    <row r="2113" spans="3:4">
      <c r="C2113" s="27"/>
      <c r="D2113" s="27"/>
    </row>
    <row r="2114" spans="3:4">
      <c r="C2114" s="27"/>
      <c r="D2114" s="27"/>
    </row>
    <row r="2115" spans="3:4">
      <c r="C2115" s="27"/>
      <c r="D2115" s="27"/>
    </row>
    <row r="2116" spans="3:4">
      <c r="C2116" s="27"/>
      <c r="D2116" s="27"/>
    </row>
    <row r="2117" spans="3:4">
      <c r="C2117" s="27"/>
      <c r="D2117" s="27"/>
    </row>
    <row r="2118" spans="3:4">
      <c r="C2118" s="27"/>
      <c r="D2118" s="27"/>
    </row>
    <row r="2119" spans="3:4">
      <c r="C2119" s="27"/>
      <c r="D2119" s="27"/>
    </row>
    <row r="2120" spans="3:4">
      <c r="C2120" s="27"/>
      <c r="D2120" s="27"/>
    </row>
    <row r="2121" spans="3:4">
      <c r="C2121" s="27"/>
      <c r="D2121" s="27"/>
    </row>
    <row r="2122" spans="3:4">
      <c r="C2122" s="27"/>
      <c r="D2122" s="27"/>
    </row>
    <row r="2123" spans="3:4">
      <c r="C2123" s="27"/>
      <c r="D2123" s="27"/>
    </row>
    <row r="2124" spans="3:4">
      <c r="C2124" s="27"/>
      <c r="D2124" s="27"/>
    </row>
    <row r="2125" spans="3:4">
      <c r="C2125" s="27"/>
      <c r="D2125" s="27"/>
    </row>
    <row r="2126" spans="3:4">
      <c r="C2126" s="27"/>
      <c r="D2126" s="27"/>
    </row>
    <row r="2127" spans="3:4">
      <c r="C2127" s="27"/>
      <c r="D2127" s="27"/>
    </row>
    <row r="2128" spans="3:4">
      <c r="C2128" s="27"/>
      <c r="D2128" s="27"/>
    </row>
    <row r="2129" spans="3:4">
      <c r="C2129" s="27"/>
      <c r="D2129" s="27"/>
    </row>
    <row r="2130" spans="3:4">
      <c r="C2130" s="27"/>
      <c r="D2130" s="27"/>
    </row>
    <row r="2131" spans="3:4">
      <c r="C2131" s="27"/>
      <c r="D2131" s="27"/>
    </row>
    <row r="2132" spans="3:4">
      <c r="C2132" s="27"/>
      <c r="D2132" s="27"/>
    </row>
    <row r="2133" spans="3:4">
      <c r="C2133" s="27"/>
      <c r="D2133" s="27"/>
    </row>
    <row r="2134" spans="3:4">
      <c r="C2134" s="27"/>
      <c r="D2134" s="27"/>
    </row>
    <row r="2135" spans="3:4">
      <c r="C2135" s="27"/>
      <c r="D2135" s="27"/>
    </row>
    <row r="2136" spans="3:4">
      <c r="C2136" s="27"/>
      <c r="D2136" s="27"/>
    </row>
    <row r="2137" spans="3:4">
      <c r="C2137" s="27"/>
      <c r="D2137" s="27"/>
    </row>
    <row r="2138" spans="3:4">
      <c r="C2138" s="27"/>
      <c r="D2138" s="27"/>
    </row>
    <row r="2139" spans="3:4">
      <c r="C2139" s="27"/>
      <c r="D2139" s="27"/>
    </row>
    <row r="2140" spans="3:4">
      <c r="C2140" s="27"/>
      <c r="D2140" s="27"/>
    </row>
    <row r="2141" spans="3:4">
      <c r="C2141" s="27"/>
      <c r="D2141" s="27"/>
    </row>
    <row r="2142" spans="3:4">
      <c r="C2142" s="27"/>
      <c r="D2142" s="27"/>
    </row>
    <row r="2143" spans="3:4">
      <c r="C2143" s="27"/>
      <c r="D2143" s="27"/>
    </row>
    <row r="2144" spans="3:4">
      <c r="C2144" s="27"/>
      <c r="D2144" s="27"/>
    </row>
    <row r="2145" spans="3:4">
      <c r="C2145" s="27"/>
      <c r="D2145" s="27"/>
    </row>
    <row r="2146" spans="3:4">
      <c r="C2146" s="27"/>
      <c r="D2146" s="27"/>
    </row>
    <row r="2147" spans="3:4">
      <c r="C2147" s="27"/>
      <c r="D2147" s="27"/>
    </row>
    <row r="2148" spans="3:4">
      <c r="C2148" s="27"/>
      <c r="D2148" s="27"/>
    </row>
    <row r="2149" spans="3:4">
      <c r="C2149" s="27"/>
      <c r="D2149" s="27"/>
    </row>
    <row r="2150" spans="3:4">
      <c r="C2150" s="27"/>
      <c r="D2150" s="27"/>
    </row>
    <row r="2151" spans="3:4">
      <c r="C2151" s="27"/>
      <c r="D2151" s="27"/>
    </row>
    <row r="2152" spans="3:4">
      <c r="C2152" s="27"/>
      <c r="D2152" s="27"/>
    </row>
    <row r="2153" spans="3:4">
      <c r="C2153" s="27"/>
      <c r="D2153" s="27"/>
    </row>
    <row r="2154" spans="3:4">
      <c r="C2154" s="27"/>
      <c r="D2154" s="27"/>
    </row>
    <row r="2155" spans="3:4">
      <c r="C2155" s="27"/>
      <c r="D2155" s="27"/>
    </row>
    <row r="2156" spans="3:4">
      <c r="C2156" s="27"/>
      <c r="D2156" s="27"/>
    </row>
    <row r="2157" spans="3:4">
      <c r="C2157" s="27"/>
      <c r="D2157" s="27"/>
    </row>
    <row r="2158" spans="3:4">
      <c r="C2158" s="27"/>
      <c r="D2158" s="27"/>
    </row>
    <row r="2159" spans="3:4">
      <c r="C2159" s="27"/>
      <c r="D2159" s="27"/>
    </row>
    <row r="2160" spans="3:4">
      <c r="C2160" s="27"/>
      <c r="D2160" s="27"/>
    </row>
    <row r="2161" spans="3:4">
      <c r="C2161" s="27"/>
      <c r="D2161" s="27"/>
    </row>
    <row r="2162" spans="3:4">
      <c r="C2162" s="27"/>
      <c r="D2162" s="27"/>
    </row>
    <row r="2163" spans="3:4">
      <c r="C2163" s="27"/>
      <c r="D2163" s="27"/>
    </row>
    <row r="2164" spans="3:4">
      <c r="C2164" s="27"/>
      <c r="D2164" s="27"/>
    </row>
    <row r="2165" spans="3:4">
      <c r="C2165" s="27"/>
      <c r="D2165" s="27"/>
    </row>
    <row r="2166" spans="3:4">
      <c r="C2166" s="27"/>
      <c r="D2166" s="27"/>
    </row>
    <row r="2167" spans="3:4">
      <c r="C2167" s="27"/>
      <c r="D2167" s="27"/>
    </row>
    <row r="2168" spans="3:4">
      <c r="C2168" s="27"/>
      <c r="D2168" s="27"/>
    </row>
    <row r="2169" spans="3:4">
      <c r="C2169" s="27"/>
      <c r="D2169" s="27"/>
    </row>
    <row r="2170" spans="3:4">
      <c r="C2170" s="27"/>
      <c r="D2170" s="27"/>
    </row>
    <row r="2171" spans="3:4">
      <c r="C2171" s="27"/>
      <c r="D2171" s="27"/>
    </row>
    <row r="2172" spans="3:4">
      <c r="C2172" s="27"/>
      <c r="D2172" s="27"/>
    </row>
    <row r="2173" spans="3:4">
      <c r="C2173" s="27"/>
      <c r="D2173" s="27"/>
    </row>
    <row r="2174" spans="3:4">
      <c r="C2174" s="27"/>
      <c r="D2174" s="27"/>
    </row>
    <row r="2175" spans="3:4">
      <c r="C2175" s="27"/>
      <c r="D2175" s="27"/>
    </row>
    <row r="2176" spans="3:4">
      <c r="C2176" s="27"/>
      <c r="D2176" s="27"/>
    </row>
    <row r="2177" spans="3:4">
      <c r="C2177" s="27"/>
      <c r="D2177" s="27"/>
    </row>
    <row r="2178" spans="3:4">
      <c r="C2178" s="27"/>
      <c r="D2178" s="27"/>
    </row>
    <row r="2179" spans="3:4">
      <c r="C2179" s="27"/>
      <c r="D2179" s="27"/>
    </row>
    <row r="2180" spans="3:4">
      <c r="C2180" s="27"/>
      <c r="D2180" s="27"/>
    </row>
    <row r="2181" spans="3:4">
      <c r="C2181" s="27"/>
      <c r="D2181" s="27"/>
    </row>
    <row r="2182" spans="3:4">
      <c r="C2182" s="27"/>
      <c r="D2182" s="27"/>
    </row>
    <row r="2183" spans="3:4">
      <c r="C2183" s="27"/>
      <c r="D2183" s="27"/>
    </row>
    <row r="2184" spans="3:4">
      <c r="C2184" s="27"/>
      <c r="D2184" s="27"/>
    </row>
    <row r="2185" spans="3:4">
      <c r="C2185" s="27"/>
      <c r="D2185" s="27"/>
    </row>
    <row r="2186" spans="3:4">
      <c r="C2186" s="27"/>
      <c r="D2186" s="27"/>
    </row>
    <row r="2187" spans="3:4">
      <c r="C2187" s="27"/>
      <c r="D2187" s="27"/>
    </row>
    <row r="2188" spans="3:4">
      <c r="C2188" s="27"/>
      <c r="D2188" s="27"/>
    </row>
    <row r="2189" spans="3:4">
      <c r="C2189" s="27"/>
      <c r="D2189" s="27"/>
    </row>
    <row r="2190" spans="3:4">
      <c r="C2190" s="27"/>
      <c r="D2190" s="27"/>
    </row>
    <row r="2191" spans="3:4">
      <c r="C2191" s="27"/>
      <c r="D2191" s="27"/>
    </row>
    <row r="2192" spans="3:4">
      <c r="C2192" s="27"/>
      <c r="D2192" s="27"/>
    </row>
    <row r="2193" spans="3:4">
      <c r="C2193" s="27"/>
      <c r="D2193" s="27"/>
    </row>
    <row r="2194" spans="3:4">
      <c r="C2194" s="27"/>
      <c r="D2194" s="27"/>
    </row>
    <row r="2195" spans="3:4">
      <c r="C2195" s="27"/>
      <c r="D2195" s="27"/>
    </row>
    <row r="2196" spans="3:4">
      <c r="C2196" s="27"/>
      <c r="D2196" s="27"/>
    </row>
    <row r="2197" spans="3:4">
      <c r="C2197" s="27"/>
      <c r="D2197" s="27"/>
    </row>
    <row r="2198" spans="3:4">
      <c r="C2198" s="27"/>
      <c r="D2198" s="27"/>
    </row>
    <row r="2199" spans="3:4">
      <c r="C2199" s="27"/>
      <c r="D2199" s="27"/>
    </row>
    <row r="2200" spans="3:4">
      <c r="C2200" s="27"/>
      <c r="D2200" s="27"/>
    </row>
    <row r="2201" spans="3:4">
      <c r="C2201" s="27"/>
      <c r="D2201" s="27"/>
    </row>
    <row r="2202" spans="3:4">
      <c r="C2202" s="27"/>
      <c r="D2202" s="27"/>
    </row>
    <row r="2203" spans="3:4">
      <c r="C2203" s="27"/>
      <c r="D2203" s="27"/>
    </row>
    <row r="2204" spans="3:4">
      <c r="C2204" s="27"/>
      <c r="D2204" s="27"/>
    </row>
    <row r="2205" spans="3:4">
      <c r="C2205" s="27"/>
      <c r="D2205" s="27"/>
    </row>
    <row r="2206" spans="3:4">
      <c r="C2206" s="27"/>
      <c r="D2206" s="27"/>
    </row>
    <row r="2207" spans="3:4">
      <c r="C2207" s="27"/>
      <c r="D2207" s="27"/>
    </row>
    <row r="2208" spans="3:4">
      <c r="C2208" s="27"/>
      <c r="D2208" s="27"/>
    </row>
    <row r="2209" spans="3:4">
      <c r="C2209" s="27"/>
      <c r="D2209" s="27"/>
    </row>
    <row r="2210" spans="3:4">
      <c r="C2210" s="27"/>
      <c r="D2210" s="27"/>
    </row>
    <row r="2211" spans="3:4">
      <c r="C2211" s="27"/>
      <c r="D2211" s="27"/>
    </row>
    <row r="2212" spans="3:4">
      <c r="C2212" s="27"/>
      <c r="D2212" s="27"/>
    </row>
    <row r="2213" spans="3:4">
      <c r="C2213" s="27"/>
      <c r="D2213" s="27"/>
    </row>
    <row r="2214" spans="3:4">
      <c r="C2214" s="27"/>
      <c r="D2214" s="27"/>
    </row>
    <row r="2215" spans="3:4">
      <c r="C2215" s="27"/>
      <c r="D2215" s="27"/>
    </row>
    <row r="2216" spans="3:4">
      <c r="C2216" s="27"/>
      <c r="D2216" s="27"/>
    </row>
    <row r="2217" spans="3:4">
      <c r="C2217" s="27"/>
      <c r="D2217" s="27"/>
    </row>
    <row r="2218" spans="3:4">
      <c r="C2218" s="27"/>
      <c r="D2218" s="27"/>
    </row>
    <row r="2219" spans="3:4">
      <c r="C2219" s="27"/>
      <c r="D2219" s="27"/>
    </row>
    <row r="2220" spans="3:4">
      <c r="C2220" s="27"/>
      <c r="D2220" s="27"/>
    </row>
    <row r="2221" spans="3:4">
      <c r="C2221" s="27"/>
      <c r="D2221" s="27"/>
    </row>
    <row r="2222" spans="3:4">
      <c r="C2222" s="27"/>
      <c r="D2222" s="27"/>
    </row>
    <row r="2223" spans="3:4">
      <c r="C2223" s="27"/>
      <c r="D2223" s="27"/>
    </row>
    <row r="2224" spans="3:4">
      <c r="C2224" s="27"/>
      <c r="D2224" s="27"/>
    </row>
    <row r="2225" spans="3:4">
      <c r="C2225" s="27"/>
      <c r="D2225" s="27"/>
    </row>
    <row r="2226" spans="3:4">
      <c r="C2226" s="27"/>
      <c r="D2226" s="27"/>
    </row>
    <row r="2227" spans="3:4">
      <c r="C2227" s="27"/>
      <c r="D2227" s="27"/>
    </row>
    <row r="2228" spans="3:4">
      <c r="C2228" s="27"/>
      <c r="D2228" s="27"/>
    </row>
    <row r="2229" spans="3:4">
      <c r="C2229" s="27"/>
      <c r="D2229" s="27"/>
    </row>
    <row r="2230" spans="3:4">
      <c r="C2230" s="27"/>
      <c r="D2230" s="27"/>
    </row>
    <row r="2231" spans="3:4">
      <c r="C2231" s="27"/>
      <c r="D2231" s="27"/>
    </row>
    <row r="2232" spans="3:4">
      <c r="C2232" s="27"/>
      <c r="D2232" s="27"/>
    </row>
    <row r="2233" spans="3:4">
      <c r="C2233" s="27"/>
      <c r="D2233" s="27"/>
    </row>
    <row r="2234" spans="3:4">
      <c r="C2234" s="27"/>
      <c r="D2234" s="27"/>
    </row>
    <row r="2235" spans="3:4">
      <c r="C2235" s="27"/>
      <c r="D2235" s="27"/>
    </row>
    <row r="2236" spans="3:4">
      <c r="C2236" s="27"/>
      <c r="D2236" s="27"/>
    </row>
    <row r="2237" spans="3:4">
      <c r="C2237" s="27"/>
      <c r="D2237" s="27"/>
    </row>
    <row r="2238" spans="3:4">
      <c r="C2238" s="27"/>
      <c r="D2238" s="27"/>
    </row>
    <row r="2239" spans="3:4">
      <c r="C2239" s="27"/>
      <c r="D2239" s="27"/>
    </row>
    <row r="2240" spans="3:4">
      <c r="C2240" s="27"/>
      <c r="D2240" s="27"/>
    </row>
    <row r="2241" spans="3:4">
      <c r="C2241" s="27"/>
      <c r="D2241" s="27"/>
    </row>
    <row r="2242" spans="3:4">
      <c r="C2242" s="27"/>
      <c r="D2242" s="27"/>
    </row>
    <row r="2243" spans="3:4">
      <c r="C2243" s="27"/>
      <c r="D2243" s="27"/>
    </row>
    <row r="2244" spans="3:4">
      <c r="C2244" s="27"/>
      <c r="D2244" s="27"/>
    </row>
    <row r="2245" spans="3:4">
      <c r="C2245" s="27"/>
      <c r="D2245" s="27"/>
    </row>
    <row r="2246" spans="3:4">
      <c r="C2246" s="27"/>
      <c r="D2246" s="27"/>
    </row>
    <row r="2247" spans="3:4">
      <c r="C2247" s="27"/>
      <c r="D2247" s="27"/>
    </row>
    <row r="2248" spans="3:4">
      <c r="C2248" s="27"/>
      <c r="D2248" s="27"/>
    </row>
    <row r="2249" spans="3:4">
      <c r="C2249" s="27"/>
      <c r="D2249" s="27"/>
    </row>
    <row r="2250" spans="3:4">
      <c r="C2250" s="27"/>
      <c r="D2250" s="27"/>
    </row>
    <row r="2251" spans="3:4">
      <c r="C2251" s="27"/>
      <c r="D2251" s="27"/>
    </row>
    <row r="2252" spans="3:4">
      <c r="C2252" s="27"/>
      <c r="D2252" s="27"/>
    </row>
    <row r="2253" spans="3:4">
      <c r="C2253" s="27"/>
      <c r="D2253" s="27"/>
    </row>
    <row r="2254" spans="3:4">
      <c r="C2254" s="27"/>
      <c r="D2254" s="27"/>
    </row>
    <row r="2255" spans="3:4">
      <c r="C2255" s="27"/>
      <c r="D2255" s="27"/>
    </row>
    <row r="2256" spans="3:4">
      <c r="C2256" s="27"/>
      <c r="D2256" s="27"/>
    </row>
    <row r="2257" spans="3:4">
      <c r="C2257" s="27"/>
      <c r="D2257" s="27"/>
    </row>
    <row r="2258" spans="3:4">
      <c r="C2258" s="27"/>
      <c r="D2258" s="27"/>
    </row>
    <row r="2259" spans="3:4">
      <c r="C2259" s="27"/>
      <c r="D2259" s="27"/>
    </row>
    <row r="2260" spans="3:4">
      <c r="C2260" s="27"/>
      <c r="D2260" s="27"/>
    </row>
    <row r="2261" spans="3:4">
      <c r="C2261" s="27"/>
      <c r="D2261" s="27"/>
    </row>
    <row r="2262" spans="3:4">
      <c r="C2262" s="27"/>
      <c r="D2262" s="27"/>
    </row>
    <row r="2263" spans="3:4">
      <c r="C2263" s="27"/>
      <c r="D2263" s="27"/>
    </row>
    <row r="2264" spans="3:4">
      <c r="C2264" s="27"/>
      <c r="D2264" s="27"/>
    </row>
    <row r="2265" spans="3:4">
      <c r="C2265" s="27"/>
      <c r="D2265" s="27"/>
    </row>
    <row r="2266" spans="3:4">
      <c r="C2266" s="27"/>
      <c r="D2266" s="27"/>
    </row>
    <row r="2267" spans="3:4">
      <c r="C2267" s="27"/>
      <c r="D2267" s="27"/>
    </row>
    <row r="2268" spans="3:4">
      <c r="C2268" s="27"/>
      <c r="D2268" s="27"/>
    </row>
    <row r="2269" spans="3:4">
      <c r="C2269" s="27"/>
      <c r="D2269" s="27"/>
    </row>
    <row r="2270" spans="3:4">
      <c r="C2270" s="27"/>
      <c r="D2270" s="27"/>
    </row>
    <row r="2271" spans="3:4">
      <c r="C2271" s="27"/>
      <c r="D2271" s="27"/>
    </row>
    <row r="2272" spans="3:4">
      <c r="C2272" s="27"/>
      <c r="D2272" s="27"/>
    </row>
    <row r="2273" spans="3:4">
      <c r="C2273" s="27"/>
      <c r="D2273" s="27"/>
    </row>
    <row r="2274" spans="3:4">
      <c r="C2274" s="27"/>
      <c r="D2274" s="27"/>
    </row>
    <row r="2275" spans="3:4">
      <c r="C2275" s="27"/>
      <c r="D2275" s="27"/>
    </row>
    <row r="2276" spans="3:4">
      <c r="C2276" s="27"/>
      <c r="D2276" s="27"/>
    </row>
    <row r="2277" spans="3:4">
      <c r="C2277" s="27"/>
      <c r="D2277" s="27"/>
    </row>
    <row r="2278" spans="3:4">
      <c r="C2278" s="27"/>
      <c r="D2278" s="27"/>
    </row>
    <row r="2279" spans="3:4">
      <c r="C2279" s="27"/>
      <c r="D2279" s="27"/>
    </row>
    <row r="2280" spans="3:4">
      <c r="C2280" s="27"/>
      <c r="D2280" s="27"/>
    </row>
    <row r="2281" spans="3:4">
      <c r="C2281" s="27"/>
      <c r="D2281" s="27"/>
    </row>
    <row r="2282" spans="3:4">
      <c r="C2282" s="27"/>
      <c r="D2282" s="27"/>
    </row>
    <row r="2283" spans="3:4">
      <c r="C2283" s="27"/>
      <c r="D2283" s="27"/>
    </row>
    <row r="2284" spans="3:4">
      <c r="C2284" s="27"/>
      <c r="D2284" s="27"/>
    </row>
    <row r="2285" spans="3:4">
      <c r="C2285" s="27"/>
      <c r="D2285" s="27"/>
    </row>
    <row r="2286" spans="3:4">
      <c r="C2286" s="27"/>
      <c r="D2286" s="27"/>
    </row>
    <row r="2287" spans="3:4">
      <c r="C2287" s="27"/>
      <c r="D2287" s="27"/>
    </row>
    <row r="2288" spans="3:4">
      <c r="C2288" s="27"/>
      <c r="D2288" s="27"/>
    </row>
    <row r="2289" spans="3:4">
      <c r="C2289" s="27"/>
      <c r="D2289" s="27"/>
    </row>
    <row r="2290" spans="3:4">
      <c r="C2290" s="27"/>
      <c r="D2290" s="27"/>
    </row>
    <row r="2291" spans="3:4">
      <c r="C2291" s="27"/>
      <c r="D2291" s="27"/>
    </row>
    <row r="2292" spans="3:4">
      <c r="C2292" s="27"/>
      <c r="D2292" s="27"/>
    </row>
    <row r="2293" spans="3:4">
      <c r="C2293" s="27"/>
      <c r="D2293" s="27"/>
    </row>
    <row r="2294" spans="3:4">
      <c r="C2294" s="27"/>
      <c r="D2294" s="27"/>
    </row>
    <row r="2295" spans="3:4">
      <c r="C2295" s="27"/>
      <c r="D2295" s="27"/>
    </row>
    <row r="2296" spans="3:4">
      <c r="C2296" s="27"/>
      <c r="D2296" s="27"/>
    </row>
    <row r="2297" spans="3:4">
      <c r="C2297" s="27"/>
      <c r="D2297" s="27"/>
    </row>
    <row r="2298" spans="3:4">
      <c r="C2298" s="27"/>
      <c r="D2298" s="27"/>
    </row>
    <row r="2299" spans="3:4">
      <c r="C2299" s="27"/>
      <c r="D2299" s="27"/>
    </row>
    <row r="2300" spans="3:4">
      <c r="C2300" s="27"/>
      <c r="D2300" s="27"/>
    </row>
    <row r="2301" spans="3:4">
      <c r="C2301" s="27"/>
      <c r="D2301" s="27"/>
    </row>
    <row r="2302" spans="3:4">
      <c r="C2302" s="27"/>
      <c r="D2302" s="27"/>
    </row>
    <row r="2303" spans="3:4">
      <c r="C2303" s="27"/>
      <c r="D2303" s="27"/>
    </row>
    <row r="2304" spans="3:4">
      <c r="C2304" s="27"/>
      <c r="D2304" s="27"/>
    </row>
    <row r="2305" spans="3:4">
      <c r="C2305" s="27"/>
      <c r="D2305" s="27"/>
    </row>
    <row r="2306" spans="3:4">
      <c r="C2306" s="27"/>
      <c r="D2306" s="27"/>
    </row>
    <row r="2307" spans="3:4">
      <c r="C2307" s="27"/>
      <c r="D2307" s="27"/>
    </row>
    <row r="2308" spans="3:4">
      <c r="C2308" s="27"/>
      <c r="D2308" s="27"/>
    </row>
    <row r="2309" spans="3:4">
      <c r="C2309" s="27"/>
      <c r="D2309" s="27"/>
    </row>
    <row r="2310" spans="3:4">
      <c r="C2310" s="27"/>
      <c r="D2310" s="27"/>
    </row>
    <row r="2311" spans="3:4">
      <c r="C2311" s="27"/>
      <c r="D2311" s="27"/>
    </row>
    <row r="2312" spans="3:4">
      <c r="C2312" s="27"/>
      <c r="D2312" s="27"/>
    </row>
    <row r="2313" spans="3:4">
      <c r="C2313" s="27"/>
      <c r="D2313" s="27"/>
    </row>
    <row r="2314" spans="3:4">
      <c r="C2314" s="27"/>
      <c r="D2314" s="27"/>
    </row>
    <row r="2315" spans="3:4">
      <c r="C2315" s="27"/>
      <c r="D2315" s="27"/>
    </row>
    <row r="2316" spans="3:4">
      <c r="C2316" s="27"/>
      <c r="D2316" s="27"/>
    </row>
    <row r="2317" spans="3:4">
      <c r="C2317" s="27"/>
      <c r="D2317" s="27"/>
    </row>
    <row r="2318" spans="3:4">
      <c r="C2318" s="27"/>
      <c r="D2318" s="27"/>
    </row>
    <row r="2319" spans="3:4">
      <c r="C2319" s="27"/>
      <c r="D2319" s="27"/>
    </row>
    <row r="2320" spans="3:4">
      <c r="C2320" s="27"/>
      <c r="D2320" s="27"/>
    </row>
    <row r="2321" spans="3:4">
      <c r="C2321" s="27"/>
      <c r="D2321" s="27"/>
    </row>
    <row r="2322" spans="3:4">
      <c r="C2322" s="27"/>
      <c r="D2322" s="27"/>
    </row>
    <row r="2323" spans="3:4">
      <c r="C2323" s="27"/>
      <c r="D2323" s="27"/>
    </row>
    <row r="2324" spans="3:4">
      <c r="C2324" s="27"/>
      <c r="D2324" s="27"/>
    </row>
    <row r="2325" spans="3:4">
      <c r="C2325" s="27"/>
      <c r="D2325" s="27"/>
    </row>
    <row r="2326" spans="3:4">
      <c r="C2326" s="27"/>
      <c r="D2326" s="27"/>
    </row>
    <row r="2327" spans="3:4">
      <c r="C2327" s="27"/>
      <c r="D2327" s="27"/>
    </row>
    <row r="2328" spans="3:4">
      <c r="C2328" s="27"/>
      <c r="D2328" s="27"/>
    </row>
    <row r="2329" spans="3:4">
      <c r="C2329" s="27"/>
      <c r="D2329" s="27"/>
    </row>
    <row r="2330" spans="3:4">
      <c r="C2330" s="27"/>
      <c r="D2330" s="27"/>
    </row>
    <row r="2331" spans="3:4">
      <c r="C2331" s="27"/>
      <c r="D2331" s="27"/>
    </row>
    <row r="2332" spans="3:4">
      <c r="C2332" s="27"/>
      <c r="D2332" s="27"/>
    </row>
    <row r="2333" spans="3:4">
      <c r="C2333" s="27"/>
      <c r="D2333" s="27"/>
    </row>
    <row r="2334" spans="3:4">
      <c r="C2334" s="27"/>
      <c r="D2334" s="27"/>
    </row>
    <row r="2335" spans="3:4">
      <c r="C2335" s="27"/>
      <c r="D2335" s="27"/>
    </row>
    <row r="2336" spans="3:4">
      <c r="C2336" s="27"/>
      <c r="D2336" s="27"/>
    </row>
    <row r="2337" spans="3:4">
      <c r="C2337" s="27"/>
      <c r="D2337" s="27"/>
    </row>
    <row r="2338" spans="3:4">
      <c r="C2338" s="27"/>
      <c r="D2338" s="27"/>
    </row>
    <row r="2339" spans="3:4">
      <c r="C2339" s="27"/>
      <c r="D2339" s="27"/>
    </row>
    <row r="2340" spans="3:4">
      <c r="C2340" s="27"/>
      <c r="D2340" s="27"/>
    </row>
    <row r="2341" spans="3:4">
      <c r="C2341" s="27"/>
      <c r="D2341" s="27"/>
    </row>
    <row r="2342" spans="3:4">
      <c r="C2342" s="27"/>
      <c r="D2342" s="27"/>
    </row>
    <row r="2343" spans="3:4">
      <c r="C2343" s="27"/>
      <c r="D2343" s="27"/>
    </row>
    <row r="2344" spans="3:4">
      <c r="C2344" s="27"/>
      <c r="D2344" s="27"/>
    </row>
    <row r="2345" spans="3:4">
      <c r="C2345" s="27"/>
      <c r="D2345" s="27"/>
    </row>
    <row r="2346" spans="3:4">
      <c r="C2346" s="27"/>
      <c r="D2346" s="27"/>
    </row>
    <row r="2347" spans="3:4">
      <c r="C2347" s="27"/>
      <c r="D2347" s="27"/>
    </row>
    <row r="2348" spans="3:4">
      <c r="C2348" s="27"/>
      <c r="D2348" s="27"/>
    </row>
    <row r="2349" spans="3:4">
      <c r="C2349" s="27"/>
      <c r="D2349" s="27"/>
    </row>
    <row r="2350" spans="3:4">
      <c r="C2350" s="27"/>
      <c r="D2350" s="27"/>
    </row>
    <row r="2351" spans="3:4">
      <c r="C2351" s="27"/>
      <c r="D2351" s="27"/>
    </row>
    <row r="2352" spans="3:4">
      <c r="C2352" s="27"/>
      <c r="D2352" s="27"/>
    </row>
    <row r="2353" spans="3:4">
      <c r="C2353" s="27"/>
      <c r="D2353" s="27"/>
    </row>
    <row r="2354" spans="3:4">
      <c r="C2354" s="27"/>
      <c r="D2354" s="27"/>
    </row>
    <row r="2355" spans="3:4">
      <c r="C2355" s="27"/>
      <c r="D2355" s="27"/>
    </row>
    <row r="2356" spans="3:4">
      <c r="C2356" s="27"/>
      <c r="D2356" s="27"/>
    </row>
    <row r="2357" spans="3:4">
      <c r="C2357" s="27"/>
      <c r="D2357" s="27"/>
    </row>
    <row r="2358" spans="3:4">
      <c r="C2358" s="27"/>
      <c r="D2358" s="27"/>
    </row>
    <row r="2359" spans="3:4">
      <c r="C2359" s="27"/>
      <c r="D2359" s="27"/>
    </row>
    <row r="2360" spans="3:4">
      <c r="C2360" s="27"/>
      <c r="D2360" s="27"/>
    </row>
    <row r="2361" spans="3:4">
      <c r="C2361" s="27"/>
      <c r="D2361" s="27"/>
    </row>
    <row r="2362" spans="3:4">
      <c r="C2362" s="27"/>
      <c r="D2362" s="27"/>
    </row>
    <row r="2363" spans="3:4">
      <c r="C2363" s="27"/>
      <c r="D2363" s="27"/>
    </row>
    <row r="2364" spans="3:4">
      <c r="C2364" s="27"/>
      <c r="D2364" s="27"/>
    </row>
    <row r="2365" spans="3:4">
      <c r="C2365" s="27"/>
      <c r="D2365" s="27"/>
    </row>
    <row r="2366" spans="3:4">
      <c r="C2366" s="27"/>
      <c r="D2366" s="27"/>
    </row>
    <row r="2367" spans="3:4">
      <c r="C2367" s="27"/>
      <c r="D2367" s="27"/>
    </row>
    <row r="2368" spans="3:4">
      <c r="C2368" s="27"/>
      <c r="D2368" s="27"/>
    </row>
    <row r="2369" spans="3:4">
      <c r="C2369" s="27"/>
      <c r="D2369" s="27"/>
    </row>
    <row r="2370" spans="3:4">
      <c r="C2370" s="27"/>
      <c r="D2370" s="27"/>
    </row>
    <row r="2371" spans="3:4">
      <c r="C2371" s="27"/>
      <c r="D2371" s="27"/>
    </row>
    <row r="2372" spans="3:4">
      <c r="C2372" s="27"/>
      <c r="D2372" s="27"/>
    </row>
    <row r="2373" spans="3:4">
      <c r="C2373" s="27"/>
      <c r="D2373" s="27"/>
    </row>
    <row r="2374" spans="3:4">
      <c r="C2374" s="27"/>
      <c r="D2374" s="27"/>
    </row>
    <row r="2375" spans="3:4">
      <c r="C2375" s="27"/>
      <c r="D2375" s="27"/>
    </row>
    <row r="2376" spans="3:4">
      <c r="C2376" s="27"/>
      <c r="D2376" s="27"/>
    </row>
    <row r="2377" spans="3:4">
      <c r="C2377" s="27"/>
      <c r="D2377" s="27"/>
    </row>
    <row r="2378" spans="3:4">
      <c r="C2378" s="27"/>
      <c r="D2378" s="27"/>
    </row>
    <row r="2379" spans="3:4">
      <c r="C2379" s="27"/>
      <c r="D2379" s="27"/>
    </row>
    <row r="2380" spans="3:4">
      <c r="C2380" s="27"/>
      <c r="D2380" s="27"/>
    </row>
    <row r="2381" spans="3:4">
      <c r="C2381" s="27"/>
      <c r="D2381" s="27"/>
    </row>
    <row r="2382" spans="3:4">
      <c r="C2382" s="27"/>
      <c r="D2382" s="27"/>
    </row>
    <row r="2383" spans="3:4">
      <c r="C2383" s="27"/>
      <c r="D2383" s="27"/>
    </row>
    <row r="2384" spans="3:4">
      <c r="C2384" s="27"/>
      <c r="D2384" s="27"/>
    </row>
    <row r="2385" spans="3:4">
      <c r="C2385" s="27"/>
      <c r="D2385" s="27"/>
    </row>
    <row r="2386" spans="3:4">
      <c r="C2386" s="27"/>
      <c r="D2386" s="27"/>
    </row>
    <row r="2387" spans="3:4">
      <c r="C2387" s="27"/>
      <c r="D2387" s="27"/>
    </row>
    <row r="2388" spans="3:4">
      <c r="C2388" s="27"/>
      <c r="D2388" s="27"/>
    </row>
    <row r="2389" spans="3:4">
      <c r="C2389" s="27"/>
      <c r="D2389" s="27"/>
    </row>
    <row r="2390" spans="3:4">
      <c r="C2390" s="27"/>
      <c r="D2390" s="27"/>
    </row>
    <row r="2391" spans="3:4">
      <c r="C2391" s="27"/>
      <c r="D2391" s="27"/>
    </row>
    <row r="2392" spans="3:4">
      <c r="C2392" s="27"/>
      <c r="D2392" s="27"/>
    </row>
    <row r="2393" spans="3:4">
      <c r="C2393" s="27"/>
      <c r="D2393" s="27"/>
    </row>
    <row r="2394" spans="3:4">
      <c r="C2394" s="27"/>
      <c r="D2394" s="27"/>
    </row>
    <row r="2395" spans="3:4">
      <c r="C2395" s="27"/>
      <c r="D2395" s="27"/>
    </row>
    <row r="2396" spans="3:4">
      <c r="C2396" s="27"/>
      <c r="D2396" s="27"/>
    </row>
    <row r="2397" spans="3:4">
      <c r="C2397" s="27"/>
      <c r="D2397" s="27"/>
    </row>
    <row r="2398" spans="3:4">
      <c r="C2398" s="27"/>
      <c r="D2398" s="27"/>
    </row>
    <row r="2399" spans="3:4">
      <c r="C2399" s="27"/>
      <c r="D2399" s="27"/>
    </row>
    <row r="2400" spans="3:4">
      <c r="C2400" s="27"/>
      <c r="D2400" s="27"/>
    </row>
    <row r="2401" spans="3:4">
      <c r="C2401" s="27"/>
      <c r="D2401" s="27"/>
    </row>
    <row r="2402" spans="3:4">
      <c r="C2402" s="27"/>
      <c r="D2402" s="27"/>
    </row>
    <row r="2403" spans="3:4">
      <c r="C2403" s="27"/>
      <c r="D2403" s="27"/>
    </row>
    <row r="2404" spans="3:4">
      <c r="C2404" s="27"/>
      <c r="D2404" s="27"/>
    </row>
    <row r="2405" spans="3:4">
      <c r="C2405" s="27"/>
      <c r="D2405" s="27"/>
    </row>
    <row r="2406" spans="3:4">
      <c r="C2406" s="27"/>
      <c r="D2406" s="27"/>
    </row>
    <row r="2407" spans="3:4">
      <c r="C2407" s="27"/>
      <c r="D2407" s="27"/>
    </row>
    <row r="2408" spans="3:4">
      <c r="C2408" s="27"/>
      <c r="D2408" s="27"/>
    </row>
    <row r="2409" spans="3:4">
      <c r="C2409" s="27"/>
      <c r="D2409" s="27"/>
    </row>
    <row r="2410" spans="3:4">
      <c r="C2410" s="27"/>
      <c r="D2410" s="27"/>
    </row>
    <row r="2411" spans="3:4">
      <c r="C2411" s="27"/>
      <c r="D2411" s="27"/>
    </row>
    <row r="2412" spans="3:4">
      <c r="C2412" s="27"/>
      <c r="D2412" s="27"/>
    </row>
    <row r="2413" spans="3:4">
      <c r="C2413" s="27"/>
      <c r="D2413" s="27"/>
    </row>
    <row r="2414" spans="3:4">
      <c r="C2414" s="27"/>
      <c r="D2414" s="27"/>
    </row>
    <row r="2415" spans="3:4">
      <c r="C2415" s="27"/>
      <c r="D2415" s="27"/>
    </row>
    <row r="2416" spans="3:4">
      <c r="C2416" s="27"/>
      <c r="D2416" s="27"/>
    </row>
    <row r="2417" spans="3:4">
      <c r="C2417" s="27"/>
      <c r="D2417" s="27"/>
    </row>
    <row r="2418" spans="3:4">
      <c r="C2418" s="27"/>
      <c r="D2418" s="27"/>
    </row>
    <row r="2419" spans="3:4">
      <c r="C2419" s="27"/>
      <c r="D2419" s="27"/>
    </row>
    <row r="2420" spans="3:4">
      <c r="C2420" s="27"/>
      <c r="D2420" s="27"/>
    </row>
    <row r="2421" spans="3:4">
      <c r="C2421" s="27"/>
      <c r="D2421" s="27"/>
    </row>
    <row r="2422" spans="3:4">
      <c r="C2422" s="27"/>
      <c r="D2422" s="27"/>
    </row>
    <row r="2423" spans="3:4">
      <c r="C2423" s="27"/>
      <c r="D2423" s="27"/>
    </row>
    <row r="2424" spans="3:4">
      <c r="C2424" s="27"/>
      <c r="D2424" s="27"/>
    </row>
    <row r="2425" spans="3:4">
      <c r="C2425" s="27"/>
      <c r="D2425" s="27"/>
    </row>
    <row r="2426" spans="3:4">
      <c r="C2426" s="27"/>
      <c r="D2426" s="27"/>
    </row>
    <row r="2427" spans="3:4">
      <c r="C2427" s="27"/>
      <c r="D2427" s="27"/>
    </row>
    <row r="2428" spans="3:4">
      <c r="C2428" s="27"/>
      <c r="D2428" s="27"/>
    </row>
    <row r="2429" spans="3:4">
      <c r="C2429" s="27"/>
      <c r="D2429" s="27"/>
    </row>
    <row r="2430" spans="3:4">
      <c r="C2430" s="27"/>
      <c r="D2430" s="27"/>
    </row>
    <row r="2431" spans="3:4">
      <c r="C2431" s="27"/>
      <c r="D2431" s="27"/>
    </row>
    <row r="2432" spans="3:4">
      <c r="C2432" s="27"/>
      <c r="D2432" s="27"/>
    </row>
    <row r="2433" spans="3:4">
      <c r="C2433" s="27"/>
      <c r="D2433" s="27"/>
    </row>
    <row r="2434" spans="3:4">
      <c r="C2434" s="27"/>
      <c r="D2434" s="27"/>
    </row>
    <row r="2435" spans="3:4">
      <c r="C2435" s="27"/>
      <c r="D2435" s="27"/>
    </row>
    <row r="2436" spans="3:4">
      <c r="C2436" s="27"/>
      <c r="D2436" s="27"/>
    </row>
    <row r="2437" spans="3:4">
      <c r="C2437" s="27"/>
      <c r="D2437" s="27"/>
    </row>
    <row r="2438" spans="3:4">
      <c r="C2438" s="27"/>
      <c r="D2438" s="27"/>
    </row>
    <row r="2439" spans="3:4">
      <c r="C2439" s="27"/>
      <c r="D2439" s="27"/>
    </row>
    <row r="2440" spans="3:4">
      <c r="C2440" s="27"/>
      <c r="D2440" s="27"/>
    </row>
    <row r="2441" spans="3:4">
      <c r="C2441" s="27"/>
      <c r="D2441" s="27"/>
    </row>
    <row r="2442" spans="3:4">
      <c r="C2442" s="27"/>
      <c r="D2442" s="27"/>
    </row>
    <row r="2443" spans="3:4">
      <c r="C2443" s="27"/>
      <c r="D2443" s="27"/>
    </row>
    <row r="2444" spans="3:4">
      <c r="C2444" s="27"/>
      <c r="D2444" s="27"/>
    </row>
    <row r="2445" spans="3:4">
      <c r="C2445" s="27"/>
      <c r="D2445" s="27"/>
    </row>
    <row r="2446" spans="3:4">
      <c r="C2446" s="27"/>
      <c r="D2446" s="27"/>
    </row>
    <row r="2447" spans="3:4">
      <c r="C2447" s="27"/>
      <c r="D2447" s="27"/>
    </row>
    <row r="2448" spans="3:4">
      <c r="C2448" s="27"/>
      <c r="D2448" s="27"/>
    </row>
    <row r="2449" spans="3:4">
      <c r="C2449" s="27"/>
      <c r="D2449" s="27"/>
    </row>
    <row r="2450" spans="3:4">
      <c r="C2450" s="27"/>
      <c r="D2450" s="27"/>
    </row>
    <row r="2451" spans="3:4">
      <c r="C2451" s="27"/>
      <c r="D2451" s="27"/>
    </row>
    <row r="2452" spans="3:4">
      <c r="C2452" s="27"/>
      <c r="D2452" s="27"/>
    </row>
    <row r="2453" spans="3:4">
      <c r="C2453" s="27"/>
      <c r="D2453" s="27"/>
    </row>
    <row r="2454" spans="3:4">
      <c r="C2454" s="27"/>
      <c r="D2454" s="27"/>
    </row>
    <row r="2455" spans="3:4">
      <c r="C2455" s="27"/>
      <c r="D2455" s="27"/>
    </row>
    <row r="2456" spans="3:4">
      <c r="C2456" s="27"/>
      <c r="D2456" s="27"/>
    </row>
    <row r="2457" spans="3:4">
      <c r="C2457" s="27"/>
      <c r="D2457" s="27"/>
    </row>
    <row r="2458" spans="3:4">
      <c r="C2458" s="27"/>
      <c r="D2458" s="27"/>
    </row>
    <row r="2459" spans="3:4">
      <c r="C2459" s="27"/>
      <c r="D2459" s="27"/>
    </row>
    <row r="2460" spans="3:4">
      <c r="C2460" s="27"/>
      <c r="D2460" s="27"/>
    </row>
    <row r="2461" spans="3:4">
      <c r="C2461" s="27"/>
      <c r="D2461" s="27"/>
    </row>
    <row r="2462" spans="3:4">
      <c r="C2462" s="27"/>
      <c r="D2462" s="27"/>
    </row>
    <row r="2463" spans="3:4">
      <c r="C2463" s="27"/>
      <c r="D2463" s="27"/>
    </row>
    <row r="2464" spans="3:4">
      <c r="C2464" s="27"/>
      <c r="D2464" s="27"/>
    </row>
    <row r="2465" spans="3:4">
      <c r="C2465" s="27"/>
      <c r="D2465" s="27"/>
    </row>
    <row r="2466" spans="3:4">
      <c r="C2466" s="27"/>
      <c r="D2466" s="27"/>
    </row>
    <row r="2467" spans="3:4">
      <c r="C2467" s="27"/>
      <c r="D2467" s="27"/>
    </row>
    <row r="2468" spans="3:4">
      <c r="C2468" s="27"/>
      <c r="D2468" s="27"/>
    </row>
    <row r="2469" spans="3:4">
      <c r="C2469" s="27"/>
      <c r="D2469" s="27"/>
    </row>
    <row r="2470" spans="3:4">
      <c r="C2470" s="27"/>
      <c r="D2470" s="27"/>
    </row>
    <row r="2471" spans="3:4">
      <c r="C2471" s="27"/>
      <c r="D2471" s="27"/>
    </row>
    <row r="2472" spans="3:4">
      <c r="C2472" s="27"/>
      <c r="D2472" s="27"/>
    </row>
    <row r="2473" spans="3:4">
      <c r="C2473" s="27"/>
      <c r="D2473" s="27"/>
    </row>
    <row r="2474" spans="3:4">
      <c r="C2474" s="27"/>
      <c r="D2474" s="27"/>
    </row>
    <row r="2475" spans="3:4">
      <c r="C2475" s="27"/>
      <c r="D2475" s="27"/>
    </row>
    <row r="2476" spans="3:4">
      <c r="C2476" s="27"/>
      <c r="D2476" s="27"/>
    </row>
    <row r="2477" spans="3:4">
      <c r="C2477" s="27"/>
      <c r="D2477" s="27"/>
    </row>
    <row r="2478" spans="3:4">
      <c r="C2478" s="27"/>
      <c r="D2478" s="27"/>
    </row>
    <row r="2479" spans="3:4">
      <c r="C2479" s="27"/>
      <c r="D2479" s="27"/>
    </row>
    <row r="2480" spans="3:4">
      <c r="C2480" s="27"/>
      <c r="D2480" s="27"/>
    </row>
    <row r="2481" spans="3:4">
      <c r="C2481" s="27"/>
      <c r="D2481" s="27"/>
    </row>
    <row r="2482" spans="3:4">
      <c r="C2482" s="27"/>
      <c r="D2482" s="27"/>
    </row>
    <row r="2483" spans="3:4">
      <c r="C2483" s="27"/>
      <c r="D2483" s="27"/>
    </row>
    <row r="2484" spans="3:4">
      <c r="C2484" s="27"/>
      <c r="D2484" s="27"/>
    </row>
    <row r="2485" spans="3:4">
      <c r="C2485" s="27"/>
      <c r="D2485" s="27"/>
    </row>
    <row r="2486" spans="3:4">
      <c r="C2486" s="27"/>
      <c r="D2486" s="27"/>
    </row>
    <row r="2487" spans="3:4">
      <c r="C2487" s="27"/>
      <c r="D2487" s="27"/>
    </row>
    <row r="2488" spans="3:4">
      <c r="C2488" s="27"/>
      <c r="D2488" s="27"/>
    </row>
    <row r="2489" spans="3:4">
      <c r="C2489" s="27"/>
      <c r="D2489" s="27"/>
    </row>
    <row r="2490" spans="3:4">
      <c r="C2490" s="27"/>
      <c r="D2490" s="27"/>
    </row>
    <row r="2491" spans="3:4">
      <c r="C2491" s="27"/>
      <c r="D2491" s="27"/>
    </row>
    <row r="2492" spans="3:4">
      <c r="C2492" s="27"/>
      <c r="D2492" s="27"/>
    </row>
    <row r="2493" spans="3:4">
      <c r="C2493" s="27"/>
      <c r="D2493" s="27"/>
    </row>
    <row r="2494" spans="3:4">
      <c r="C2494" s="27"/>
      <c r="D2494" s="27"/>
    </row>
    <row r="2495" spans="3:4">
      <c r="C2495" s="27"/>
      <c r="D2495" s="27"/>
    </row>
    <row r="2496" spans="3:4">
      <c r="C2496" s="27"/>
      <c r="D2496" s="27"/>
    </row>
    <row r="2497" spans="3:4">
      <c r="C2497" s="27"/>
      <c r="D2497" s="27"/>
    </row>
    <row r="2498" spans="3:4">
      <c r="C2498" s="27"/>
      <c r="D2498" s="27"/>
    </row>
    <row r="2499" spans="3:4">
      <c r="C2499" s="27"/>
      <c r="D2499" s="27"/>
    </row>
    <row r="2500" spans="3:4">
      <c r="C2500" s="27"/>
      <c r="D2500" s="27"/>
    </row>
    <row r="2501" spans="3:4">
      <c r="C2501" s="27"/>
      <c r="D2501" s="27"/>
    </row>
    <row r="2502" spans="3:4">
      <c r="C2502" s="27"/>
      <c r="D2502" s="27"/>
    </row>
    <row r="2503" spans="3:4">
      <c r="C2503" s="27"/>
      <c r="D2503" s="27"/>
    </row>
    <row r="2504" spans="3:4">
      <c r="C2504" s="27"/>
      <c r="D2504" s="27"/>
    </row>
    <row r="2505" spans="3:4">
      <c r="C2505" s="27"/>
      <c r="D2505" s="27"/>
    </row>
    <row r="2506" spans="3:4">
      <c r="C2506" s="27"/>
      <c r="D2506" s="27"/>
    </row>
    <row r="2507" spans="3:4">
      <c r="C2507" s="27"/>
      <c r="D2507" s="27"/>
    </row>
    <row r="2508" spans="3:4">
      <c r="C2508" s="27"/>
      <c r="D2508" s="27"/>
    </row>
    <row r="2509" spans="3:4">
      <c r="C2509" s="27"/>
      <c r="D2509" s="27"/>
    </row>
    <row r="2510" spans="3:4">
      <c r="C2510" s="27"/>
      <c r="D2510" s="27"/>
    </row>
    <row r="2511" spans="3:4">
      <c r="C2511" s="27"/>
      <c r="D2511" s="27"/>
    </row>
    <row r="2512" spans="3:4">
      <c r="C2512" s="27"/>
      <c r="D2512" s="27"/>
    </row>
    <row r="2513" spans="3:4">
      <c r="C2513" s="27"/>
      <c r="D2513" s="27"/>
    </row>
    <row r="2514" spans="3:4">
      <c r="C2514" s="27"/>
      <c r="D2514" s="27"/>
    </row>
    <row r="2515" spans="3:4">
      <c r="C2515" s="27"/>
      <c r="D2515" s="27"/>
    </row>
    <row r="2516" spans="3:4">
      <c r="C2516" s="27"/>
      <c r="D2516" s="27"/>
    </row>
    <row r="2517" spans="3:4">
      <c r="C2517" s="27"/>
      <c r="D2517" s="27"/>
    </row>
    <row r="2518" spans="3:4">
      <c r="C2518" s="27"/>
      <c r="D2518" s="27"/>
    </row>
    <row r="2519" spans="3:4">
      <c r="C2519" s="27"/>
      <c r="D2519" s="27"/>
    </row>
    <row r="2520" spans="3:4">
      <c r="C2520" s="27"/>
      <c r="D2520" s="27"/>
    </row>
    <row r="2521" spans="3:4">
      <c r="C2521" s="27"/>
      <c r="D2521" s="27"/>
    </row>
    <row r="2522" spans="3:4">
      <c r="C2522" s="27"/>
      <c r="D2522" s="27"/>
    </row>
    <row r="2523" spans="3:4">
      <c r="C2523" s="27"/>
      <c r="D2523" s="27"/>
    </row>
    <row r="2524" spans="3:4">
      <c r="C2524" s="27"/>
      <c r="D2524" s="27"/>
    </row>
    <row r="2525" spans="3:4">
      <c r="C2525" s="27"/>
      <c r="D2525" s="27"/>
    </row>
    <row r="2526" spans="3:4">
      <c r="C2526" s="27"/>
      <c r="D2526" s="27"/>
    </row>
    <row r="2527" spans="3:4">
      <c r="C2527" s="27"/>
      <c r="D2527" s="27"/>
    </row>
    <row r="2528" spans="3:4">
      <c r="C2528" s="27"/>
      <c r="D2528" s="27"/>
    </row>
    <row r="2529" spans="3:4">
      <c r="C2529" s="27"/>
      <c r="D2529" s="27"/>
    </row>
    <row r="2530" spans="3:4">
      <c r="C2530" s="27"/>
      <c r="D2530" s="27"/>
    </row>
    <row r="2531" spans="3:4">
      <c r="C2531" s="27"/>
      <c r="D2531" s="27"/>
    </row>
    <row r="2532" spans="3:4">
      <c r="C2532" s="27"/>
      <c r="D2532" s="27"/>
    </row>
    <row r="2533" spans="3:4">
      <c r="C2533" s="27"/>
      <c r="D2533" s="27"/>
    </row>
    <row r="2534" spans="3:4">
      <c r="C2534" s="27"/>
      <c r="D2534" s="27"/>
    </row>
    <row r="2535" spans="3:4">
      <c r="C2535" s="27"/>
      <c r="D2535" s="27"/>
    </row>
    <row r="2536" spans="3:4">
      <c r="C2536" s="27"/>
      <c r="D2536" s="27"/>
    </row>
    <row r="2537" spans="3:4">
      <c r="C2537" s="27"/>
      <c r="D2537" s="27"/>
    </row>
    <row r="2538" spans="3:4">
      <c r="C2538" s="27"/>
      <c r="D2538" s="27"/>
    </row>
    <row r="2539" spans="3:4">
      <c r="C2539" s="27"/>
      <c r="D2539" s="27"/>
    </row>
    <row r="2540" spans="3:4">
      <c r="C2540" s="27"/>
      <c r="D2540" s="27"/>
    </row>
    <row r="2541" spans="3:4">
      <c r="C2541" s="27"/>
      <c r="D2541" s="27"/>
    </row>
    <row r="2542" spans="3:4">
      <c r="C2542" s="27"/>
      <c r="D2542" s="27"/>
    </row>
    <row r="2543" spans="3:4">
      <c r="C2543" s="27"/>
      <c r="D2543" s="27"/>
    </row>
    <row r="2544" spans="3:4">
      <c r="C2544" s="27"/>
      <c r="D2544" s="27"/>
    </row>
    <row r="2545" spans="3:4">
      <c r="C2545" s="27"/>
      <c r="D2545" s="27"/>
    </row>
    <row r="2546" spans="3:4">
      <c r="C2546" s="27"/>
      <c r="D2546" s="27"/>
    </row>
    <row r="2547" spans="3:4">
      <c r="C2547" s="27"/>
      <c r="D2547" s="27"/>
    </row>
    <row r="2548" spans="3:4">
      <c r="C2548" s="27"/>
      <c r="D2548" s="27"/>
    </row>
    <row r="2549" spans="3:4">
      <c r="C2549" s="27"/>
      <c r="D2549" s="27"/>
    </row>
    <row r="2550" spans="3:4">
      <c r="C2550" s="27"/>
      <c r="D2550" s="27"/>
    </row>
    <row r="2551" spans="3:4">
      <c r="C2551" s="27"/>
      <c r="D2551" s="27"/>
    </row>
    <row r="2552" spans="3:4">
      <c r="C2552" s="27"/>
      <c r="D2552" s="27"/>
    </row>
    <row r="2553" spans="3:4">
      <c r="C2553" s="27"/>
      <c r="D2553" s="27"/>
    </row>
    <row r="2554" spans="3:4">
      <c r="C2554" s="27"/>
      <c r="D2554" s="27"/>
    </row>
    <row r="2555" spans="3:4">
      <c r="C2555" s="27"/>
      <c r="D2555" s="27"/>
    </row>
    <row r="2556" spans="3:4">
      <c r="C2556" s="27"/>
      <c r="D2556" s="27"/>
    </row>
    <row r="2557" spans="3:4">
      <c r="C2557" s="27"/>
      <c r="D2557" s="27"/>
    </row>
    <row r="2558" spans="3:4">
      <c r="C2558" s="27"/>
      <c r="D2558" s="27"/>
    </row>
    <row r="2559" spans="3:4">
      <c r="C2559" s="27"/>
      <c r="D2559" s="27"/>
    </row>
    <row r="2560" spans="3:4">
      <c r="C2560" s="27"/>
      <c r="D2560" s="27"/>
    </row>
    <row r="2561" spans="3:4">
      <c r="C2561" s="27"/>
      <c r="D2561" s="27"/>
    </row>
    <row r="2562" spans="3:4">
      <c r="C2562" s="27"/>
      <c r="D2562" s="27"/>
    </row>
    <row r="2563" spans="3:4">
      <c r="C2563" s="27"/>
      <c r="D2563" s="27"/>
    </row>
    <row r="2564" spans="3:4">
      <c r="C2564" s="27"/>
      <c r="D2564" s="27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xSplit="15" ySplit="22" topLeftCell="P32" activePane="bottomRight" state="frozen"/>
      <selection pane="topRight" activeCell="P1" sqref="P1"/>
      <selection pane="bottomLeft" activeCell="A23" sqref="A23"/>
      <selection pane="bottomRight" activeCell="K26" sqref="K2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38</v>
      </c>
    </row>
    <row r="2" spans="1:4">
      <c r="A2" t="s">
        <v>26</v>
      </c>
      <c r="B2" s="11" t="s">
        <v>34</v>
      </c>
    </row>
    <row r="3" spans="1:4" ht="13.5" thickBot="1">
      <c r="C3" s="24" t="s">
        <v>37</v>
      </c>
    </row>
    <row r="4" spans="1:4" ht="13.5" thickBot="1">
      <c r="A4" s="8" t="s">
        <v>0</v>
      </c>
      <c r="C4" s="12">
        <v>25283.446</v>
      </c>
      <c r="D4" s="13">
        <v>0.33679999999999999</v>
      </c>
    </row>
    <row r="6" spans="1:4">
      <c r="A6" s="8" t="s">
        <v>1</v>
      </c>
    </row>
    <row r="7" spans="1:4">
      <c r="A7" t="s">
        <v>2</v>
      </c>
      <c r="C7">
        <f>+C4</f>
        <v>25283.446</v>
      </c>
    </row>
    <row r="8" spans="1:4">
      <c r="A8" t="s">
        <v>3</v>
      </c>
      <c r="C8">
        <v>0.33683314692370758</v>
      </c>
      <c r="D8" s="28" t="s">
        <v>40</v>
      </c>
    </row>
    <row r="10" spans="1:4" ht="13.5" thickBot="1">
      <c r="C10" s="7" t="s">
        <v>21</v>
      </c>
      <c r="D10" s="7" t="s">
        <v>22</v>
      </c>
    </row>
    <row r="11" spans="1:4">
      <c r="A11" t="s">
        <v>15</v>
      </c>
      <c r="C11">
        <f>INTERCEPT(G26:G33,$F26:$F33)</f>
        <v>6.5221557797910972</v>
      </c>
      <c r="D11" s="6"/>
    </row>
    <row r="12" spans="1:4">
      <c r="A12" t="s">
        <v>16</v>
      </c>
      <c r="C12">
        <f>SLOPE(G26:G33,$F26:$F33)</f>
        <v>-8.0161149698906192E-5</v>
      </c>
      <c r="D12" s="6"/>
    </row>
    <row r="13" spans="1:4">
      <c r="A13" t="s">
        <v>20</v>
      </c>
      <c r="C13" s="6"/>
      <c r="D13" s="6"/>
    </row>
    <row r="14" spans="1:4">
      <c r="A14" t="s">
        <v>25</v>
      </c>
    </row>
    <row r="15" spans="1:4">
      <c r="A15" s="3" t="s">
        <v>17</v>
      </c>
      <c r="C15" s="16">
        <f>+D15+C8/2</f>
        <v>53410.686216573464</v>
      </c>
      <c r="D15" s="27">
        <v>53410.517800000001</v>
      </c>
    </row>
    <row r="16" spans="1:4">
      <c r="A16" s="8" t="s">
        <v>4</v>
      </c>
      <c r="C16">
        <f>+C8+C12</f>
        <v>0.3367529857740087</v>
      </c>
    </row>
    <row r="17" spans="1:17" ht="13.5" thickBot="1">
      <c r="C17" s="21" t="s">
        <v>41</v>
      </c>
    </row>
    <row r="18" spans="1:17">
      <c r="A18" s="8" t="s">
        <v>5</v>
      </c>
      <c r="C18" s="4">
        <f>+C15</f>
        <v>53410.686216573464</v>
      </c>
      <c r="D18" s="5">
        <f>+C16</f>
        <v>0.3367529857740087</v>
      </c>
    </row>
    <row r="19" spans="1:17" ht="13.5" thickTop="1">
      <c r="C19">
        <f>COUNT(C21:C2722)</f>
        <v>33</v>
      </c>
    </row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36</v>
      </c>
      <c r="J20" s="10" t="s">
        <v>19</v>
      </c>
      <c r="K20" s="10" t="s">
        <v>27</v>
      </c>
      <c r="L20" s="10" t="s">
        <v>28</v>
      </c>
      <c r="M20" s="10" t="s">
        <v>29</v>
      </c>
      <c r="N20" s="10" t="s">
        <v>32</v>
      </c>
      <c r="O20" s="10" t="s">
        <v>24</v>
      </c>
      <c r="P20" s="9" t="s">
        <v>23</v>
      </c>
      <c r="Q20" s="7" t="s">
        <v>14</v>
      </c>
    </row>
    <row r="21" spans="1:17">
      <c r="A21" s="14" t="s">
        <v>12</v>
      </c>
      <c r="B21" s="15" t="s">
        <v>30</v>
      </c>
      <c r="C21" s="16">
        <f>+C4</f>
        <v>25283.446</v>
      </c>
      <c r="D21" s="15" t="s">
        <v>31</v>
      </c>
      <c r="E21">
        <f t="shared" ref="E21:E50" si="0">+(C21-C$7)/C$8</f>
        <v>0</v>
      </c>
      <c r="F21" s="22">
        <f>ROUND(2*E21,0)/2</f>
        <v>0</v>
      </c>
      <c r="G21" s="22">
        <f t="shared" ref="G21:G50" si="1">+C21-(C$7+F21*C$8)</f>
        <v>0</v>
      </c>
      <c r="H21">
        <f>G21</f>
        <v>0</v>
      </c>
      <c r="O21">
        <f t="shared" ref="O21:O50" si="2">+C$11+C$12*$F21</f>
        <v>6.5221557797910972</v>
      </c>
      <c r="Q21" s="2">
        <f t="shared" ref="Q21:Q50" si="3">+C21-15018.5</f>
        <v>10264.946</v>
      </c>
    </row>
    <row r="22" spans="1:17">
      <c r="A22" s="20" t="s">
        <v>35</v>
      </c>
      <c r="B22" s="17"/>
      <c r="C22" s="18">
        <v>51901.349399999999</v>
      </c>
      <c r="D22" s="19">
        <v>2.2000000000000001E-3</v>
      </c>
      <c r="E22">
        <f t="shared" si="0"/>
        <v>79024.002367643858</v>
      </c>
      <c r="F22" s="21">
        <f>ROUND(2*E22,0)/2-0.5</f>
        <v>79023.5</v>
      </c>
      <c r="G22">
        <f t="shared" si="1"/>
        <v>0.16921407439076575</v>
      </c>
      <c r="I22">
        <f t="shared" ref="I22:I50" si="4">+G22</f>
        <v>0.16921407439076575</v>
      </c>
      <c r="O22">
        <f t="shared" si="2"/>
        <v>0.18754116655958342</v>
      </c>
      <c r="Q22" s="2">
        <f t="shared" si="3"/>
        <v>36882.849399999999</v>
      </c>
    </row>
    <row r="23" spans="1:17">
      <c r="A23" s="20" t="s">
        <v>35</v>
      </c>
      <c r="B23" s="17"/>
      <c r="C23" s="18">
        <v>51901.521699999998</v>
      </c>
      <c r="D23" s="19">
        <v>1.5E-3</v>
      </c>
      <c r="E23">
        <f t="shared" si="0"/>
        <v>79024.513896873003</v>
      </c>
      <c r="F23" s="21">
        <f>ROUND(2*E23,0)/2-0.5</f>
        <v>79024</v>
      </c>
      <c r="G23">
        <f t="shared" si="1"/>
        <v>0.17309750092681497</v>
      </c>
      <c r="I23">
        <f t="shared" si="4"/>
        <v>0.17309750092681497</v>
      </c>
      <c r="O23">
        <f t="shared" si="2"/>
        <v>0.18750108598473414</v>
      </c>
      <c r="Q23" s="2">
        <f t="shared" si="3"/>
        <v>36883.021699999998</v>
      </c>
    </row>
    <row r="24" spans="1:17">
      <c r="A24" s="20" t="s">
        <v>35</v>
      </c>
      <c r="B24" s="17"/>
      <c r="C24" s="18">
        <v>51901.687400000003</v>
      </c>
      <c r="D24" s="19">
        <v>6.9999999999999999E-4</v>
      </c>
      <c r="E24">
        <f t="shared" si="0"/>
        <v>79025.005831831062</v>
      </c>
      <c r="F24" s="21">
        <f>ROUND(2*E24,0)/2-0.5</f>
        <v>79024.5</v>
      </c>
      <c r="G24">
        <f t="shared" si="1"/>
        <v>0.17038092746952316</v>
      </c>
      <c r="I24">
        <f t="shared" si="4"/>
        <v>0.17038092746952316</v>
      </c>
      <c r="O24">
        <f t="shared" si="2"/>
        <v>0.18746100540988486</v>
      </c>
      <c r="Q24" s="2">
        <f t="shared" si="3"/>
        <v>36883.187400000003</v>
      </c>
    </row>
    <row r="25" spans="1:17">
      <c r="A25" s="20" t="s">
        <v>35</v>
      </c>
      <c r="B25" s="17"/>
      <c r="C25" s="18">
        <v>51925.431900000003</v>
      </c>
      <c r="D25" s="19">
        <v>4.0000000000000002E-4</v>
      </c>
      <c r="E25">
        <f t="shared" si="0"/>
        <v>79095.499190981907</v>
      </c>
      <c r="F25" s="21">
        <f>ROUND(2*E25,0)/2-0.5</f>
        <v>79095</v>
      </c>
      <c r="G25">
        <f t="shared" si="1"/>
        <v>0.1681440693573677</v>
      </c>
      <c r="I25">
        <f t="shared" si="4"/>
        <v>0.1681440693573677</v>
      </c>
      <c r="O25">
        <f t="shared" si="2"/>
        <v>0.18180964435611191</v>
      </c>
      <c r="Q25" s="2">
        <f t="shared" si="3"/>
        <v>36906.931900000003</v>
      </c>
    </row>
    <row r="26" spans="1:17">
      <c r="A26" s="20" t="s">
        <v>35</v>
      </c>
      <c r="B26" s="17"/>
      <c r="C26" s="18">
        <v>52672.3632</v>
      </c>
      <c r="D26" s="19">
        <v>1.8E-3</v>
      </c>
      <c r="E26">
        <f t="shared" si="0"/>
        <v>81313.010462724938</v>
      </c>
      <c r="F26" s="29">
        <f t="shared" ref="F26:F34" si="5">ROUND(2*E26,0)/2</f>
        <v>81313</v>
      </c>
      <c r="G26" s="8">
        <f t="shared" si="1"/>
        <v>3.5241925652371719E-3</v>
      </c>
      <c r="I26">
        <f t="shared" si="4"/>
        <v>3.5241925652371719E-3</v>
      </c>
      <c r="O26">
        <f t="shared" si="2"/>
        <v>4.0122143239376129E-3</v>
      </c>
      <c r="Q26" s="2">
        <f t="shared" si="3"/>
        <v>37653.8632</v>
      </c>
    </row>
    <row r="27" spans="1:17">
      <c r="A27" s="20" t="s">
        <v>35</v>
      </c>
      <c r="B27" s="17"/>
      <c r="C27" s="18">
        <v>52672.534399999997</v>
      </c>
      <c r="D27" s="19">
        <v>8.9999999999999998E-4</v>
      </c>
      <c r="E27">
        <f t="shared" si="0"/>
        <v>81313.518726242226</v>
      </c>
      <c r="F27" s="29">
        <f t="shared" si="5"/>
        <v>81313.5</v>
      </c>
      <c r="G27" s="8">
        <f t="shared" si="1"/>
        <v>6.307619099970907E-3</v>
      </c>
      <c r="I27">
        <f t="shared" si="4"/>
        <v>6.307619099970907E-3</v>
      </c>
      <c r="O27">
        <f t="shared" si="2"/>
        <v>3.9721337490883357E-3</v>
      </c>
      <c r="Q27" s="2">
        <f t="shared" si="3"/>
        <v>37654.034399999997</v>
      </c>
    </row>
    <row r="28" spans="1:17">
      <c r="A28" s="20" t="s">
        <v>35</v>
      </c>
      <c r="B28" s="17"/>
      <c r="C28" s="18">
        <v>52680.275600000001</v>
      </c>
      <c r="D28" s="19">
        <v>4.0000000000000002E-4</v>
      </c>
      <c r="E28">
        <f t="shared" si="0"/>
        <v>81336.501024958096</v>
      </c>
      <c r="F28" s="29">
        <f t="shared" si="5"/>
        <v>81336.5</v>
      </c>
      <c r="G28" s="8">
        <f t="shared" si="1"/>
        <v>3.4523985959822312E-4</v>
      </c>
      <c r="I28">
        <f t="shared" si="4"/>
        <v>3.4523985959822312E-4</v>
      </c>
      <c r="O28">
        <f t="shared" si="2"/>
        <v>2.1284273060135916E-3</v>
      </c>
      <c r="Q28" s="2">
        <f t="shared" si="3"/>
        <v>37661.775600000001</v>
      </c>
    </row>
    <row r="29" spans="1:17">
      <c r="A29" s="20" t="s">
        <v>35</v>
      </c>
      <c r="B29" s="17"/>
      <c r="C29" s="18">
        <v>52680.447</v>
      </c>
      <c r="D29" s="19">
        <v>8.9999999999999998E-4</v>
      </c>
      <c r="E29">
        <f t="shared" si="0"/>
        <v>81337.009882241182</v>
      </c>
      <c r="F29" s="29">
        <f t="shared" si="5"/>
        <v>81337</v>
      </c>
      <c r="G29" s="8">
        <f t="shared" si="1"/>
        <v>3.3286663965554908E-3</v>
      </c>
      <c r="I29">
        <f t="shared" si="4"/>
        <v>3.3286663965554908E-3</v>
      </c>
      <c r="O29">
        <f t="shared" si="2"/>
        <v>2.0883467311643145E-3</v>
      </c>
      <c r="Q29" s="2">
        <f t="shared" si="3"/>
        <v>37661.947</v>
      </c>
    </row>
    <row r="30" spans="1:17">
      <c r="A30" s="20" t="s">
        <v>35</v>
      </c>
      <c r="B30" s="17"/>
      <c r="C30" s="18">
        <v>52691.388599999998</v>
      </c>
      <c r="D30" s="19">
        <v>1E-3</v>
      </c>
      <c r="E30">
        <f t="shared" si="0"/>
        <v>81369.493621148504</v>
      </c>
      <c r="F30" s="29">
        <f t="shared" si="5"/>
        <v>81369.5</v>
      </c>
      <c r="G30" s="8">
        <f t="shared" si="1"/>
        <v>-2.148608626157511E-3</v>
      </c>
      <c r="I30">
        <f t="shared" si="4"/>
        <v>-2.148608626157511E-3</v>
      </c>
      <c r="O30">
        <f t="shared" si="2"/>
        <v>-5.1689063405024882E-4</v>
      </c>
      <c r="Q30" s="2">
        <f t="shared" si="3"/>
        <v>37672.888599999998</v>
      </c>
    </row>
    <row r="31" spans="1:17">
      <c r="A31" s="20" t="s">
        <v>35</v>
      </c>
      <c r="B31" s="17"/>
      <c r="C31" s="18">
        <v>52692.399799999999</v>
      </c>
      <c r="D31" s="19">
        <v>6.9999999999999999E-4</v>
      </c>
      <c r="E31">
        <f t="shared" si="0"/>
        <v>81372.49570098902</v>
      </c>
      <c r="F31" s="29">
        <f t="shared" si="5"/>
        <v>81372.5</v>
      </c>
      <c r="G31" s="8">
        <f t="shared" si="1"/>
        <v>-1.448049399186857E-3</v>
      </c>
      <c r="I31">
        <f t="shared" si="4"/>
        <v>-1.448049399186857E-3</v>
      </c>
      <c r="O31">
        <f t="shared" si="2"/>
        <v>-7.573740831468001E-4</v>
      </c>
      <c r="Q31" s="2">
        <f t="shared" si="3"/>
        <v>37673.899799999999</v>
      </c>
    </row>
    <row r="32" spans="1:17">
      <c r="A32" s="20" t="s">
        <v>35</v>
      </c>
      <c r="B32" s="17"/>
      <c r="C32" s="16">
        <v>52716.309699999998</v>
      </c>
      <c r="D32" s="19">
        <v>2E-3</v>
      </c>
      <c r="E32">
        <f t="shared" si="0"/>
        <v>81443.48010444922</v>
      </c>
      <c r="F32" s="29">
        <f t="shared" si="5"/>
        <v>81443.5</v>
      </c>
      <c r="G32" s="8">
        <f t="shared" si="1"/>
        <v>-6.7014809756074101E-3</v>
      </c>
      <c r="I32">
        <f t="shared" si="4"/>
        <v>-6.7014809756074101E-3</v>
      </c>
      <c r="O32">
        <f t="shared" si="2"/>
        <v>-6.4488157117690292E-3</v>
      </c>
      <c r="Q32" s="2">
        <f t="shared" si="3"/>
        <v>37697.809699999998</v>
      </c>
    </row>
    <row r="33" spans="1:17">
      <c r="A33" s="38" t="s">
        <v>44</v>
      </c>
      <c r="B33" s="36" t="s">
        <v>30</v>
      </c>
      <c r="C33" s="37">
        <v>52719.341999999997</v>
      </c>
      <c r="D33" s="37">
        <v>2E-3</v>
      </c>
      <c r="E33">
        <f t="shared" si="0"/>
        <v>81452.482484493143</v>
      </c>
      <c r="F33" s="29">
        <f t="shared" si="5"/>
        <v>81452.5</v>
      </c>
      <c r="G33">
        <f t="shared" si="1"/>
        <v>-5.8998032982344739E-3</v>
      </c>
      <c r="I33">
        <f t="shared" si="4"/>
        <v>-5.8998032982344739E-3</v>
      </c>
      <c r="O33">
        <f t="shared" si="2"/>
        <v>-7.1702660590595713E-3</v>
      </c>
      <c r="Q33" s="2">
        <f t="shared" si="3"/>
        <v>37700.841999999997</v>
      </c>
    </row>
    <row r="34" spans="1:17">
      <c r="A34" s="20" t="s">
        <v>35</v>
      </c>
      <c r="B34" s="17"/>
      <c r="C34" s="18">
        <v>52721.361199999999</v>
      </c>
      <c r="D34" s="19">
        <v>4.0000000000000002E-4</v>
      </c>
      <c r="E34">
        <f t="shared" si="0"/>
        <v>81458.47714392154</v>
      </c>
      <c r="F34" s="29">
        <f t="shared" si="5"/>
        <v>81458.5</v>
      </c>
      <c r="G34" s="8">
        <f t="shared" si="1"/>
        <v>-7.6986848362139426E-3</v>
      </c>
      <c r="I34">
        <f t="shared" si="4"/>
        <v>-7.6986848362139426E-3</v>
      </c>
      <c r="O34">
        <f t="shared" si="2"/>
        <v>-7.6512329572526738E-3</v>
      </c>
      <c r="Q34" s="2">
        <f t="shared" si="3"/>
        <v>37702.861199999999</v>
      </c>
    </row>
    <row r="35" spans="1:17">
      <c r="A35" s="25" t="s">
        <v>39</v>
      </c>
      <c r="B35" s="26"/>
      <c r="C35" s="27">
        <v>53381.395499999999</v>
      </c>
      <c r="D35" s="27">
        <v>6.9999999999999999E-4</v>
      </c>
      <c r="E35">
        <f t="shared" si="0"/>
        <v>83418.006085856396</v>
      </c>
      <c r="F35" s="30">
        <f t="shared" ref="F35:F50" si="6">ROUND(2*E35,0)/2+0.5</f>
        <v>83418.5</v>
      </c>
      <c r="G35">
        <f t="shared" si="1"/>
        <v>-0.16636665530677419</v>
      </c>
      <c r="I35">
        <f t="shared" si="4"/>
        <v>-0.16636665530677419</v>
      </c>
      <c r="O35">
        <f t="shared" si="2"/>
        <v>-0.16476708636710935</v>
      </c>
      <c r="Q35" s="2">
        <f t="shared" si="3"/>
        <v>38362.895499999999</v>
      </c>
    </row>
    <row r="36" spans="1:17">
      <c r="A36" s="25" t="s">
        <v>39</v>
      </c>
      <c r="B36" s="26"/>
      <c r="C36" s="27">
        <v>53381.563699999999</v>
      </c>
      <c r="D36" s="27">
        <v>5.9999999999999995E-4</v>
      </c>
      <c r="E36">
        <f t="shared" si="0"/>
        <v>83418.505442886832</v>
      </c>
      <c r="F36" s="30">
        <f t="shared" si="6"/>
        <v>83419</v>
      </c>
      <c r="G36">
        <f t="shared" si="1"/>
        <v>-0.16658322876901366</v>
      </c>
      <c r="I36">
        <f t="shared" si="4"/>
        <v>-0.16658322876901366</v>
      </c>
      <c r="O36">
        <f t="shared" si="2"/>
        <v>-0.16480716694195863</v>
      </c>
      <c r="Q36" s="2">
        <f t="shared" si="3"/>
        <v>38363.063699999999</v>
      </c>
    </row>
    <row r="37" spans="1:17">
      <c r="A37" s="25" t="s">
        <v>39</v>
      </c>
      <c r="B37" s="26"/>
      <c r="C37" s="27">
        <v>53382.5743</v>
      </c>
      <c r="D37" s="27">
        <v>2.0000000000000001E-4</v>
      </c>
      <c r="E37">
        <f t="shared" si="0"/>
        <v>83421.505741429981</v>
      </c>
      <c r="F37" s="30">
        <f t="shared" si="6"/>
        <v>83422</v>
      </c>
      <c r="G37">
        <f t="shared" si="1"/>
        <v>-0.16648266953416169</v>
      </c>
      <c r="I37">
        <f t="shared" si="4"/>
        <v>-0.16648266953416169</v>
      </c>
      <c r="O37">
        <f t="shared" si="2"/>
        <v>-0.16504765039105518</v>
      </c>
      <c r="Q37" s="2">
        <f t="shared" si="3"/>
        <v>38364.0743</v>
      </c>
    </row>
    <row r="38" spans="1:17">
      <c r="A38" s="25" t="s">
        <v>39</v>
      </c>
      <c r="B38" s="26"/>
      <c r="C38" s="27">
        <v>53386.280200000001</v>
      </c>
      <c r="D38" s="27">
        <v>5.0000000000000001E-4</v>
      </c>
      <c r="E38">
        <f t="shared" si="0"/>
        <v>83432.507924658814</v>
      </c>
      <c r="F38" s="30">
        <f t="shared" si="6"/>
        <v>83433</v>
      </c>
      <c r="G38">
        <f t="shared" si="1"/>
        <v>-0.16574728569685249</v>
      </c>
      <c r="I38">
        <f t="shared" si="4"/>
        <v>-0.16574728569685249</v>
      </c>
      <c r="O38">
        <f t="shared" si="2"/>
        <v>-0.16592942303774283</v>
      </c>
      <c r="Q38" s="2">
        <f t="shared" si="3"/>
        <v>38367.780200000001</v>
      </c>
    </row>
    <row r="39" spans="1:17">
      <c r="A39" s="25" t="s">
        <v>39</v>
      </c>
      <c r="B39" s="26"/>
      <c r="C39" s="27">
        <v>53386.449200000003</v>
      </c>
      <c r="D39" s="27">
        <v>5.9999999999999995E-4</v>
      </c>
      <c r="E39">
        <f t="shared" si="0"/>
        <v>83433.009656752431</v>
      </c>
      <c r="F39" s="30">
        <f t="shared" si="6"/>
        <v>83433.5</v>
      </c>
      <c r="G39">
        <f t="shared" si="1"/>
        <v>-0.16516385915747378</v>
      </c>
      <c r="I39">
        <f t="shared" si="4"/>
        <v>-0.16516385915747378</v>
      </c>
      <c r="O39">
        <f t="shared" si="2"/>
        <v>-0.16596950361259299</v>
      </c>
      <c r="Q39" s="2">
        <f t="shared" si="3"/>
        <v>38367.949200000003</v>
      </c>
    </row>
    <row r="40" spans="1:17">
      <c r="A40" s="25" t="s">
        <v>39</v>
      </c>
      <c r="B40" s="26"/>
      <c r="C40" s="27">
        <v>53386.616699999999</v>
      </c>
      <c r="D40" s="27">
        <v>1.5E-3</v>
      </c>
      <c r="E40">
        <f t="shared" si="0"/>
        <v>83433.506935602578</v>
      </c>
      <c r="F40" s="30">
        <f t="shared" si="6"/>
        <v>83434</v>
      </c>
      <c r="G40">
        <f t="shared" si="1"/>
        <v>-0.16608043262385763</v>
      </c>
      <c r="I40">
        <f t="shared" si="4"/>
        <v>-0.16608043262385763</v>
      </c>
      <c r="O40">
        <f t="shared" si="2"/>
        <v>-0.16600958418744227</v>
      </c>
      <c r="Q40" s="2">
        <f t="shared" si="3"/>
        <v>38368.116699999999</v>
      </c>
    </row>
    <row r="41" spans="1:17">
      <c r="A41" s="25" t="s">
        <v>39</v>
      </c>
      <c r="B41" s="26"/>
      <c r="C41" s="27">
        <v>53387.289599999996</v>
      </c>
      <c r="D41" s="27">
        <v>1.9E-3</v>
      </c>
      <c r="E41">
        <f t="shared" si="0"/>
        <v>83435.504660607214</v>
      </c>
      <c r="F41" s="30">
        <f t="shared" si="6"/>
        <v>83436</v>
      </c>
      <c r="G41">
        <f t="shared" si="1"/>
        <v>-0.16684672646806575</v>
      </c>
      <c r="I41">
        <f t="shared" si="4"/>
        <v>-0.16684672646806575</v>
      </c>
      <c r="O41">
        <f t="shared" si="2"/>
        <v>-0.16616990648684027</v>
      </c>
      <c r="Q41" s="2">
        <f t="shared" si="3"/>
        <v>38368.789599999996</v>
      </c>
    </row>
    <row r="42" spans="1:17">
      <c r="A42" s="25" t="s">
        <v>39</v>
      </c>
      <c r="B42" s="26"/>
      <c r="C42" s="27">
        <v>53387.457999999999</v>
      </c>
      <c r="D42" s="27">
        <v>6.9999999999999999E-4</v>
      </c>
      <c r="E42">
        <f t="shared" si="0"/>
        <v>83436.004611403449</v>
      </c>
      <c r="F42" s="30">
        <f t="shared" si="6"/>
        <v>83436.5</v>
      </c>
      <c r="G42">
        <f t="shared" si="1"/>
        <v>-0.16686329992808169</v>
      </c>
      <c r="I42">
        <f t="shared" si="4"/>
        <v>-0.16686329992808169</v>
      </c>
      <c r="O42">
        <f t="shared" si="2"/>
        <v>-0.16620998706168955</v>
      </c>
      <c r="Q42" s="2">
        <f t="shared" si="3"/>
        <v>38368.957999999999</v>
      </c>
    </row>
    <row r="43" spans="1:17">
      <c r="A43" s="25" t="s">
        <v>39</v>
      </c>
      <c r="B43" s="26"/>
      <c r="C43" s="27">
        <v>53387.628299999997</v>
      </c>
      <c r="D43" s="27">
        <v>3.0000000000000001E-3</v>
      </c>
      <c r="E43">
        <f t="shared" si="0"/>
        <v>83436.510202974678</v>
      </c>
      <c r="F43" s="30">
        <f t="shared" si="6"/>
        <v>83437</v>
      </c>
      <c r="G43">
        <f t="shared" si="1"/>
        <v>-0.16497987339243991</v>
      </c>
      <c r="I43">
        <f t="shared" si="4"/>
        <v>-0.16497987339243991</v>
      </c>
      <c r="O43">
        <f t="shared" si="2"/>
        <v>-0.16625006763653882</v>
      </c>
      <c r="Q43" s="2">
        <f t="shared" si="3"/>
        <v>38369.128299999997</v>
      </c>
    </row>
    <row r="44" spans="1:17">
      <c r="A44" s="25" t="s">
        <v>39</v>
      </c>
      <c r="B44" s="26"/>
      <c r="C44" s="27">
        <v>53407.3269</v>
      </c>
      <c r="D44" s="27">
        <v>4.0000000000000002E-4</v>
      </c>
      <c r="E44">
        <f t="shared" si="0"/>
        <v>83494.991977051584</v>
      </c>
      <c r="F44" s="30">
        <f t="shared" si="6"/>
        <v>83495.5</v>
      </c>
      <c r="G44">
        <f t="shared" si="1"/>
        <v>-0.1711189684283454</v>
      </c>
      <c r="I44">
        <f t="shared" si="4"/>
        <v>-0.1711189684283454</v>
      </c>
      <c r="O44">
        <f t="shared" si="2"/>
        <v>-0.17093949489392468</v>
      </c>
      <c r="Q44" s="2">
        <f t="shared" si="3"/>
        <v>38388.8269</v>
      </c>
    </row>
    <row r="45" spans="1:17">
      <c r="A45" s="25" t="s">
        <v>39</v>
      </c>
      <c r="B45" s="26"/>
      <c r="C45" s="27">
        <v>53408.336900000002</v>
      </c>
      <c r="D45" s="27">
        <v>6.9999999999999999E-4</v>
      </c>
      <c r="E45">
        <f t="shared" si="0"/>
        <v>83497.990494297366</v>
      </c>
      <c r="F45" s="30">
        <f t="shared" si="6"/>
        <v>83498.5</v>
      </c>
      <c r="G45">
        <f t="shared" si="1"/>
        <v>-0.17161840920016402</v>
      </c>
      <c r="I45">
        <f t="shared" si="4"/>
        <v>-0.17161840920016402</v>
      </c>
      <c r="O45">
        <f t="shared" si="2"/>
        <v>-0.17117997834302123</v>
      </c>
      <c r="Q45" s="2">
        <f t="shared" si="3"/>
        <v>38389.836900000002</v>
      </c>
    </row>
    <row r="46" spans="1:17">
      <c r="A46" s="25" t="s">
        <v>39</v>
      </c>
      <c r="B46" s="26"/>
      <c r="C46" s="27">
        <v>53408.503299999997</v>
      </c>
      <c r="D46" s="27">
        <v>8.9999999999999998E-4</v>
      </c>
      <c r="E46">
        <f t="shared" si="0"/>
        <v>83498.484507435656</v>
      </c>
      <c r="F46" s="30">
        <f t="shared" si="6"/>
        <v>83499</v>
      </c>
      <c r="G46">
        <f t="shared" si="1"/>
        <v>-0.17363498266786337</v>
      </c>
      <c r="I46">
        <f t="shared" si="4"/>
        <v>-0.17363498266786337</v>
      </c>
      <c r="O46">
        <f t="shared" si="2"/>
        <v>-0.17122005891787051</v>
      </c>
      <c r="Q46" s="2">
        <f t="shared" si="3"/>
        <v>38390.003299999997</v>
      </c>
    </row>
    <row r="47" spans="1:17">
      <c r="A47" s="25" t="s">
        <v>39</v>
      </c>
      <c r="B47" s="26"/>
      <c r="C47" s="27">
        <v>53409.347800000003</v>
      </c>
      <c r="D47" s="27">
        <v>6.9999999999999999E-4</v>
      </c>
      <c r="E47">
        <f t="shared" si="0"/>
        <v>83500.991683489206</v>
      </c>
      <c r="F47" s="30">
        <f t="shared" si="6"/>
        <v>83501.5</v>
      </c>
      <c r="G47">
        <f t="shared" si="1"/>
        <v>-0.17121784996561473</v>
      </c>
      <c r="I47">
        <f t="shared" si="4"/>
        <v>-0.17121784996561473</v>
      </c>
      <c r="O47">
        <f t="shared" si="2"/>
        <v>-0.17142046179211778</v>
      </c>
      <c r="Q47" s="2">
        <f t="shared" si="3"/>
        <v>38390.847800000003</v>
      </c>
    </row>
    <row r="48" spans="1:17">
      <c r="A48" s="25" t="s">
        <v>39</v>
      </c>
      <c r="B48" s="26"/>
      <c r="C48" s="27">
        <v>53409.513400000003</v>
      </c>
      <c r="D48" s="27">
        <v>6.9999999999999999E-4</v>
      </c>
      <c r="E48">
        <f t="shared" si="0"/>
        <v>83501.483321564345</v>
      </c>
      <c r="F48" s="30">
        <f t="shared" si="6"/>
        <v>83502</v>
      </c>
      <c r="G48">
        <f t="shared" si="1"/>
        <v>-0.17403442342765629</v>
      </c>
      <c r="I48">
        <f t="shared" si="4"/>
        <v>-0.17403442342765629</v>
      </c>
      <c r="O48">
        <f t="shared" si="2"/>
        <v>-0.17146054236696795</v>
      </c>
      <c r="Q48" s="2">
        <f t="shared" si="3"/>
        <v>38391.013400000003</v>
      </c>
    </row>
    <row r="49" spans="1:17">
      <c r="A49" s="25" t="s">
        <v>39</v>
      </c>
      <c r="B49" s="26"/>
      <c r="C49" s="27">
        <v>53410.354299999999</v>
      </c>
      <c r="D49" s="27">
        <v>1.6000000000000001E-3</v>
      </c>
      <c r="E49">
        <f t="shared" si="0"/>
        <v>83503.979809833618</v>
      </c>
      <c r="F49" s="30">
        <f t="shared" si="6"/>
        <v>83504.5</v>
      </c>
      <c r="G49">
        <f t="shared" si="1"/>
        <v>-0.17521729073632741</v>
      </c>
      <c r="I49">
        <f t="shared" si="4"/>
        <v>-0.17521729073632741</v>
      </c>
      <c r="O49">
        <f t="shared" si="2"/>
        <v>-0.17166094524121522</v>
      </c>
      <c r="Q49" s="2">
        <f t="shared" si="3"/>
        <v>38391.854299999999</v>
      </c>
    </row>
    <row r="50" spans="1:17">
      <c r="A50" s="25" t="s">
        <v>39</v>
      </c>
      <c r="B50" s="26"/>
      <c r="C50" s="27">
        <v>53410.517800000001</v>
      </c>
      <c r="D50" s="27">
        <v>1.6999999999999999E-3</v>
      </c>
      <c r="E50">
        <f t="shared" si="0"/>
        <v>83504.465213367963</v>
      </c>
      <c r="F50" s="30">
        <f t="shared" si="6"/>
        <v>83505</v>
      </c>
      <c r="G50">
        <f t="shared" si="1"/>
        <v>-0.18013386419625022</v>
      </c>
      <c r="I50">
        <f t="shared" si="4"/>
        <v>-0.18013386419625022</v>
      </c>
      <c r="O50">
        <f t="shared" si="2"/>
        <v>-0.1717010258160645</v>
      </c>
      <c r="Q50" s="2">
        <f t="shared" si="3"/>
        <v>38392.017800000001</v>
      </c>
    </row>
    <row r="51" spans="1:17">
      <c r="A51" s="68" t="s">
        <v>210</v>
      </c>
      <c r="B51" s="70" t="s">
        <v>47</v>
      </c>
      <c r="C51" s="69">
        <v>53446.3874</v>
      </c>
      <c r="D51" s="69" t="s">
        <v>68</v>
      </c>
      <c r="E51">
        <f>+(C51-C$7)/C$8</f>
        <v>83610.955920495791</v>
      </c>
      <c r="F51" s="30">
        <f>ROUND(2*E51,0)/2+0.5</f>
        <v>83611.5</v>
      </c>
      <c r="G51">
        <f>+C51-(C$7+F51*C$8)</f>
        <v>-0.18326401157537475</v>
      </c>
      <c r="I51">
        <f>+G51</f>
        <v>-0.18326401157537475</v>
      </c>
      <c r="O51">
        <f>+C$11+C$12*$F51</f>
        <v>-0.18023818825899784</v>
      </c>
      <c r="Q51" s="2">
        <f>+C51-15018.5</f>
        <v>38427.8874</v>
      </c>
    </row>
    <row r="52" spans="1:17">
      <c r="A52" s="40" t="s">
        <v>46</v>
      </c>
      <c r="B52" s="41" t="s">
        <v>47</v>
      </c>
      <c r="C52" s="40">
        <v>54830.444199999998</v>
      </c>
      <c r="D52" s="40" t="s">
        <v>48</v>
      </c>
      <c r="E52">
        <f>+(C52-C$7)/C$8</f>
        <v>87719.983825381554</v>
      </c>
      <c r="F52" s="30">
        <f>ROUND(2*E52,0)/2+0.5</f>
        <v>87720.5</v>
      </c>
      <c r="G52">
        <f>+C52-(C$7+F52*C$8)</f>
        <v>-0.17386472108773887</v>
      </c>
      <c r="I52">
        <f>+G52</f>
        <v>-0.17386472108773887</v>
      </c>
      <c r="O52">
        <f>+C$11+C$12*$F52</f>
        <v>-0.5096203523718037</v>
      </c>
      <c r="Q52" s="2">
        <f>+C52-15018.5</f>
        <v>39811.944199999998</v>
      </c>
    </row>
    <row r="53" spans="1:17">
      <c r="A53" s="40" t="s">
        <v>46</v>
      </c>
      <c r="B53" s="41" t="s">
        <v>30</v>
      </c>
      <c r="C53" s="40">
        <v>54830.614999999998</v>
      </c>
      <c r="D53" s="40" t="s">
        <v>49</v>
      </c>
      <c r="E53">
        <f>+(C53-C$7)/C$8</f>
        <v>87720.490901367273</v>
      </c>
      <c r="F53" s="30">
        <f>ROUND(2*E53,0)/2+0.5</f>
        <v>87721</v>
      </c>
      <c r="G53">
        <f>+C53-(C$7+F53*C$8)</f>
        <v>-0.17148129455017624</v>
      </c>
      <c r="I53">
        <f>+G53</f>
        <v>-0.17148129455017624</v>
      </c>
      <c r="O53">
        <f>+C$11+C$12*$F53</f>
        <v>-0.50966043294665297</v>
      </c>
      <c r="Q53" s="2">
        <f>+C53-15018.5</f>
        <v>39812.114999999998</v>
      </c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</vt:lpstr>
      <vt:lpstr>A (old)</vt:lpstr>
      <vt:lpstr>A (2)</vt:lpstr>
      <vt:lpstr>BAV</vt:lpstr>
      <vt:lpstr>B</vt:lpstr>
      <vt:lpstr>B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2023-08-21T06:27:42Z</dcterms:modified>
</cp:coreProperties>
</file>