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681BD6E-120D-4E7C-AF6C-BA885789A351}" xr6:coauthVersionLast="47" xr6:coauthVersionMax="47" xr10:uidLastSave="{00000000-0000-0000-0000-000000000000}"/>
  <bookViews>
    <workbookView xWindow="14715" yWindow="315" windowWidth="13995" windowHeight="14310"/>
  </bookViews>
  <sheets>
    <sheet name="Active" sheetId="1" r:id="rId1"/>
    <sheet name="A (old)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61" i="1" l="1"/>
  <c r="F61" i="1" s="1"/>
  <c r="G61" i="1" s="1"/>
  <c r="K61" i="1" s="1"/>
  <c r="Q61" i="1"/>
  <c r="D9" i="1"/>
  <c r="C9" i="1"/>
  <c r="Q60" i="1"/>
  <c r="C7" i="1"/>
  <c r="E60" i="1"/>
  <c r="F60" i="1"/>
  <c r="C8" i="1"/>
  <c r="Q28" i="1"/>
  <c r="Q31" i="1"/>
  <c r="Q35" i="1"/>
  <c r="Q36" i="1"/>
  <c r="Q37" i="1"/>
  <c r="Q38" i="1"/>
  <c r="Q39" i="1"/>
  <c r="Q41" i="1"/>
  <c r="Q42" i="1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49" i="3"/>
  <c r="C49" i="3"/>
  <c r="G48" i="3"/>
  <c r="C48" i="3"/>
  <c r="G22" i="3"/>
  <c r="C22" i="3"/>
  <c r="G47" i="3"/>
  <c r="C47" i="3"/>
  <c r="G46" i="3"/>
  <c r="C46" i="3"/>
  <c r="G45" i="3"/>
  <c r="C45" i="3"/>
  <c r="G44" i="3"/>
  <c r="C44" i="3"/>
  <c r="G43" i="3"/>
  <c r="C43" i="3"/>
  <c r="G21" i="3"/>
  <c r="C21" i="3"/>
  <c r="G20" i="3"/>
  <c r="C20" i="3"/>
  <c r="G19" i="3"/>
  <c r="C19" i="3"/>
  <c r="G42" i="3"/>
  <c r="C42" i="3"/>
  <c r="G18" i="3"/>
  <c r="C18" i="3"/>
  <c r="G17" i="3"/>
  <c r="C17" i="3"/>
  <c r="G41" i="3"/>
  <c r="C41" i="3"/>
  <c r="G16" i="3"/>
  <c r="C16" i="3"/>
  <c r="G40" i="3"/>
  <c r="C40" i="3"/>
  <c r="E40" i="3"/>
  <c r="G15" i="3"/>
  <c r="C15" i="3"/>
  <c r="G14" i="3"/>
  <c r="C14" i="3"/>
  <c r="G13" i="3"/>
  <c r="C13" i="3"/>
  <c r="G12" i="3"/>
  <c r="C12" i="3"/>
  <c r="G11" i="3"/>
  <c r="C11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49" i="3"/>
  <c r="D49" i="3"/>
  <c r="B49" i="3"/>
  <c r="A49" i="3"/>
  <c r="H48" i="3"/>
  <c r="B48" i="3"/>
  <c r="D48" i="3"/>
  <c r="A48" i="3"/>
  <c r="H22" i="3"/>
  <c r="D22" i="3"/>
  <c r="B22" i="3"/>
  <c r="A22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21" i="3"/>
  <c r="D21" i="3"/>
  <c r="B21" i="3"/>
  <c r="A21" i="3"/>
  <c r="H20" i="3"/>
  <c r="B20" i="3"/>
  <c r="D20" i="3"/>
  <c r="A20" i="3"/>
  <c r="H19" i="3"/>
  <c r="D19" i="3"/>
  <c r="B19" i="3"/>
  <c r="A19" i="3"/>
  <c r="H42" i="3"/>
  <c r="B42" i="3"/>
  <c r="D42" i="3"/>
  <c r="A42" i="3"/>
  <c r="H18" i="3"/>
  <c r="D18" i="3"/>
  <c r="B18" i="3"/>
  <c r="A18" i="3"/>
  <c r="H17" i="3"/>
  <c r="B17" i="3"/>
  <c r="D17" i="3"/>
  <c r="A17" i="3"/>
  <c r="H41" i="3"/>
  <c r="D41" i="3"/>
  <c r="B41" i="3"/>
  <c r="A41" i="3"/>
  <c r="H16" i="3"/>
  <c r="B16" i="3"/>
  <c r="D16" i="3"/>
  <c r="A16" i="3"/>
  <c r="H40" i="3"/>
  <c r="D40" i="3"/>
  <c r="B40" i="3"/>
  <c r="A40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59" i="1"/>
  <c r="Q32" i="1"/>
  <c r="Q53" i="1"/>
  <c r="Q54" i="1"/>
  <c r="Q57" i="1"/>
  <c r="Q58" i="1"/>
  <c r="F16" i="1"/>
  <c r="F17" i="1" s="1"/>
  <c r="C17" i="1"/>
  <c r="Q56" i="1"/>
  <c r="Q55" i="1"/>
  <c r="Q48" i="1"/>
  <c r="Q49" i="1"/>
  <c r="Q50" i="1"/>
  <c r="Q51" i="1"/>
  <c r="Q52" i="1"/>
  <c r="Q47" i="1"/>
  <c r="E32" i="2"/>
  <c r="F32" i="2"/>
  <c r="C7" i="2"/>
  <c r="E33" i="2"/>
  <c r="F33" i="2"/>
  <c r="C8" i="2"/>
  <c r="E38" i="2"/>
  <c r="F38" i="2"/>
  <c r="E27" i="2"/>
  <c r="F27" i="2"/>
  <c r="E28" i="2"/>
  <c r="F28" i="2"/>
  <c r="C15" i="2"/>
  <c r="C18" i="2"/>
  <c r="Q21" i="2"/>
  <c r="Q22" i="2"/>
  <c r="Q23" i="2"/>
  <c r="Q34" i="2"/>
  <c r="Q37" i="2"/>
  <c r="Q40" i="2"/>
  <c r="Q42" i="2"/>
  <c r="Q44" i="2"/>
  <c r="Q47" i="2"/>
  <c r="Q48" i="2"/>
  <c r="Q33" i="2"/>
  <c r="Q35" i="2"/>
  <c r="Q36" i="2"/>
  <c r="Q38" i="2"/>
  <c r="Q39" i="2"/>
  <c r="Q41" i="2"/>
  <c r="Q43" i="2"/>
  <c r="Q45" i="2"/>
  <c r="Q46" i="2"/>
  <c r="Q24" i="2"/>
  <c r="Q25" i="2"/>
  <c r="Q26" i="2"/>
  <c r="Q27" i="2"/>
  <c r="Q28" i="2"/>
  <c r="Q29" i="2"/>
  <c r="Q30" i="2"/>
  <c r="Q31" i="2"/>
  <c r="Q32" i="2"/>
  <c r="Q46" i="1"/>
  <c r="Q43" i="1"/>
  <c r="Q44" i="1"/>
  <c r="Q45" i="1"/>
  <c r="Q30" i="1"/>
  <c r="Q29" i="1"/>
  <c r="Q33" i="1"/>
  <c r="Q34" i="1"/>
  <c r="Q40" i="1"/>
  <c r="Q27" i="1"/>
  <c r="Q24" i="1"/>
  <c r="Q25" i="1"/>
  <c r="Q26" i="1"/>
  <c r="Q22" i="1"/>
  <c r="Q23" i="1"/>
  <c r="Q21" i="1"/>
  <c r="E13" i="3"/>
  <c r="E12" i="3"/>
  <c r="E42" i="3"/>
  <c r="E29" i="3"/>
  <c r="E24" i="3"/>
  <c r="G27" i="2"/>
  <c r="K27" i="2"/>
  <c r="E25" i="2"/>
  <c r="F25" i="2"/>
  <c r="G45" i="2"/>
  <c r="J45" i="2"/>
  <c r="E43" i="2"/>
  <c r="F43" i="2"/>
  <c r="E35" i="2"/>
  <c r="F35" i="2"/>
  <c r="E51" i="1"/>
  <c r="F51" i="1"/>
  <c r="E58" i="1"/>
  <c r="F58" i="1"/>
  <c r="G58" i="1"/>
  <c r="K58" i="1"/>
  <c r="E49" i="1"/>
  <c r="F49" i="1"/>
  <c r="E34" i="1"/>
  <c r="F34" i="1"/>
  <c r="G34" i="1"/>
  <c r="E24" i="1"/>
  <c r="F24" i="1"/>
  <c r="G24" i="1"/>
  <c r="K24" i="1"/>
  <c r="E36" i="1"/>
  <c r="F36" i="1"/>
  <c r="G36" i="1"/>
  <c r="K36" i="1"/>
  <c r="E30" i="2"/>
  <c r="F30" i="2"/>
  <c r="G30" i="2"/>
  <c r="E22" i="2"/>
  <c r="F22" i="2"/>
  <c r="G22" i="2"/>
  <c r="I22" i="2"/>
  <c r="E47" i="2"/>
  <c r="F47" i="2"/>
  <c r="G47" i="2"/>
  <c r="J47" i="2"/>
  <c r="E40" i="2"/>
  <c r="F40" i="2"/>
  <c r="G40" i="2"/>
  <c r="J40" i="2"/>
  <c r="E54" i="1"/>
  <c r="F54" i="1"/>
  <c r="E45" i="1"/>
  <c r="F45" i="1"/>
  <c r="E32" i="1"/>
  <c r="F32" i="1"/>
  <c r="G23" i="1"/>
  <c r="I23" i="1"/>
  <c r="E42" i="1"/>
  <c r="F42" i="1"/>
  <c r="E31" i="1"/>
  <c r="F31" i="1"/>
  <c r="E21" i="1"/>
  <c r="F21" i="1"/>
  <c r="E52" i="1"/>
  <c r="F52" i="1"/>
  <c r="G52" i="1"/>
  <c r="J52" i="1"/>
  <c r="E46" i="1"/>
  <c r="F46" i="1"/>
  <c r="G46" i="1"/>
  <c r="K46" i="1"/>
  <c r="E26" i="1"/>
  <c r="F26" i="1"/>
  <c r="G26" i="1"/>
  <c r="K26" i="1"/>
  <c r="E38" i="1"/>
  <c r="F38" i="1"/>
  <c r="G38" i="1"/>
  <c r="K38" i="1"/>
  <c r="E57" i="1"/>
  <c r="F57" i="1"/>
  <c r="G57" i="1"/>
  <c r="J57" i="1"/>
  <c r="E48" i="1"/>
  <c r="F48" i="1"/>
  <c r="G48" i="1"/>
  <c r="J48" i="1"/>
  <c r="E33" i="1"/>
  <c r="F33" i="1"/>
  <c r="G33" i="1"/>
  <c r="E23" i="1"/>
  <c r="F23" i="1"/>
  <c r="E35" i="1"/>
  <c r="F35" i="1"/>
  <c r="G35" i="1"/>
  <c r="K35" i="1"/>
  <c r="E45" i="2"/>
  <c r="F45" i="2"/>
  <c r="E37" i="2"/>
  <c r="F37" i="2"/>
  <c r="G37" i="2"/>
  <c r="J37" i="2"/>
  <c r="G36" i="2"/>
  <c r="J36" i="2"/>
  <c r="E34" i="2"/>
  <c r="F34" i="2"/>
  <c r="G34" i="2"/>
  <c r="J34" i="2"/>
  <c r="E29" i="2"/>
  <c r="F29" i="2"/>
  <c r="G29" i="2"/>
  <c r="K29" i="2"/>
  <c r="G23" i="2"/>
  <c r="I23" i="2"/>
  <c r="E46" i="2"/>
  <c r="F46" i="2"/>
  <c r="G46" i="2"/>
  <c r="J46" i="2"/>
  <c r="E39" i="2"/>
  <c r="F39" i="2"/>
  <c r="G39" i="2"/>
  <c r="J39" i="2"/>
  <c r="G33" i="2"/>
  <c r="J33" i="2"/>
  <c r="E53" i="1"/>
  <c r="F53" i="1"/>
  <c r="G53" i="1"/>
  <c r="J53" i="1"/>
  <c r="G47" i="1"/>
  <c r="K47" i="1"/>
  <c r="E44" i="1"/>
  <c r="F44" i="1"/>
  <c r="G44" i="1"/>
  <c r="J44" i="1"/>
  <c r="E30" i="1"/>
  <c r="F30" i="1"/>
  <c r="G30" i="1"/>
  <c r="J30" i="1"/>
  <c r="G22" i="1"/>
  <c r="J22" i="1"/>
  <c r="E41" i="1"/>
  <c r="F41" i="1"/>
  <c r="G41" i="1"/>
  <c r="K41" i="1"/>
  <c r="E42" i="2"/>
  <c r="F42" i="2"/>
  <c r="G42" i="2"/>
  <c r="J42" i="2"/>
  <c r="G28" i="2"/>
  <c r="E26" i="2"/>
  <c r="F26" i="2"/>
  <c r="G26" i="2"/>
  <c r="K26" i="2"/>
  <c r="G32" i="2"/>
  <c r="E44" i="2"/>
  <c r="F44" i="2"/>
  <c r="G44" i="2"/>
  <c r="J44" i="2"/>
  <c r="G38" i="2"/>
  <c r="J38" i="2"/>
  <c r="E36" i="2"/>
  <c r="F36" i="2"/>
  <c r="E59" i="1"/>
  <c r="F59" i="1"/>
  <c r="G59" i="1"/>
  <c r="K59" i="1"/>
  <c r="G55" i="1"/>
  <c r="K55" i="1"/>
  <c r="E50" i="1"/>
  <c r="F50" i="1"/>
  <c r="G50" i="1"/>
  <c r="J50" i="1"/>
  <c r="E40" i="1"/>
  <c r="F40" i="1"/>
  <c r="G40" i="1"/>
  <c r="G27" i="1"/>
  <c r="K27" i="1"/>
  <c r="E25" i="1"/>
  <c r="F25" i="1"/>
  <c r="G25" i="1"/>
  <c r="K25" i="1"/>
  <c r="E37" i="1"/>
  <c r="F37" i="1"/>
  <c r="G37" i="1"/>
  <c r="K37" i="1"/>
  <c r="G60" i="1"/>
  <c r="K60" i="1"/>
  <c r="E21" i="2"/>
  <c r="F21" i="2"/>
  <c r="E24" i="2"/>
  <c r="F24" i="2"/>
  <c r="G24" i="2"/>
  <c r="K24" i="2"/>
  <c r="E31" i="2"/>
  <c r="F31" i="2"/>
  <c r="G31" i="2"/>
  <c r="G25" i="2"/>
  <c r="K25" i="2"/>
  <c r="E23" i="2"/>
  <c r="F23" i="2"/>
  <c r="E48" i="2"/>
  <c r="F48" i="2"/>
  <c r="G48" i="2"/>
  <c r="J48" i="2"/>
  <c r="G43" i="2"/>
  <c r="J43" i="2"/>
  <c r="E41" i="2"/>
  <c r="F41" i="2"/>
  <c r="G41" i="2"/>
  <c r="J41" i="2"/>
  <c r="G35" i="2"/>
  <c r="J35" i="2"/>
  <c r="E56" i="1"/>
  <c r="F56" i="1"/>
  <c r="G56" i="1"/>
  <c r="K56" i="1"/>
  <c r="G49" i="1"/>
  <c r="K49" i="1"/>
  <c r="E47" i="1"/>
  <c r="F47" i="1"/>
  <c r="E29" i="1"/>
  <c r="F29" i="1"/>
  <c r="G29" i="1"/>
  <c r="E22" i="1"/>
  <c r="F22" i="1"/>
  <c r="E28" i="1"/>
  <c r="F28" i="1"/>
  <c r="G28" i="1"/>
  <c r="K28" i="1"/>
  <c r="G54" i="1"/>
  <c r="J54" i="1"/>
  <c r="E55" i="1"/>
  <c r="F55" i="1"/>
  <c r="G45" i="1"/>
  <c r="J45" i="1"/>
  <c r="E43" i="1"/>
  <c r="F43" i="1"/>
  <c r="G43" i="1"/>
  <c r="J43" i="1"/>
  <c r="G32" i="1"/>
  <c r="I32" i="1"/>
  <c r="E27" i="1"/>
  <c r="F27" i="1"/>
  <c r="G42" i="1"/>
  <c r="K42" i="1"/>
  <c r="E39" i="1"/>
  <c r="F39" i="1"/>
  <c r="G39" i="1"/>
  <c r="K39" i="1"/>
  <c r="G31" i="1"/>
  <c r="K31" i="1"/>
  <c r="E17" i="3"/>
  <c r="E31" i="3"/>
  <c r="E11" i="3"/>
  <c r="E34" i="3"/>
  <c r="E27" i="3"/>
  <c r="E36" i="3"/>
  <c r="E47" i="3"/>
  <c r="E35" i="3"/>
  <c r="E49" i="3"/>
  <c r="E48" i="3"/>
  <c r="E45" i="3"/>
  <c r="E37" i="3"/>
  <c r="E20" i="3"/>
  <c r="E44" i="3"/>
  <c r="E32" i="3"/>
  <c r="E30" i="3"/>
  <c r="E46" i="3"/>
  <c r="E14" i="3"/>
  <c r="E18" i="3"/>
  <c r="E25" i="3"/>
  <c r="E33" i="3"/>
  <c r="E38" i="3"/>
  <c r="E26" i="3"/>
  <c r="E28" i="3"/>
  <c r="C11" i="2"/>
  <c r="C12" i="2"/>
  <c r="C16" i="2"/>
  <c r="D18" i="2"/>
  <c r="E21" i="3"/>
  <c r="E19" i="3"/>
  <c r="E23" i="3"/>
  <c r="E43" i="3"/>
  <c r="E22" i="3"/>
  <c r="E16" i="3"/>
  <c r="E15" i="3"/>
  <c r="E39" i="3"/>
  <c r="E41" i="3"/>
  <c r="O32" i="2"/>
  <c r="O44" i="2"/>
  <c r="O41" i="2"/>
  <c r="O23" i="2"/>
  <c r="O42" i="2"/>
  <c r="O33" i="2"/>
  <c r="O39" i="2"/>
  <c r="O46" i="2"/>
  <c r="O26" i="2"/>
  <c r="O29" i="2"/>
  <c r="O21" i="2"/>
  <c r="O34" i="2"/>
  <c r="O35" i="2"/>
  <c r="O30" i="2"/>
  <c r="O24" i="2"/>
  <c r="O47" i="2"/>
  <c r="O38" i="2"/>
  <c r="O28" i="2"/>
  <c r="O25" i="2"/>
  <c r="O48" i="2"/>
  <c r="O40" i="2"/>
  <c r="O43" i="2"/>
  <c r="O31" i="2"/>
  <c r="O22" i="2"/>
  <c r="O36" i="2"/>
  <c r="O45" i="2"/>
  <c r="O27" i="2"/>
  <c r="O37" i="2"/>
  <c r="C11" i="1"/>
  <c r="C12" i="1"/>
  <c r="O61" i="1" l="1"/>
  <c r="C16" i="1"/>
  <c r="D18" i="1" s="1"/>
  <c r="O49" i="1"/>
  <c r="O34" i="1"/>
  <c r="O22" i="1"/>
  <c r="O35" i="1"/>
  <c r="O21" i="1"/>
  <c r="O40" i="1"/>
  <c r="O38" i="1"/>
  <c r="C15" i="1"/>
  <c r="F18" i="1" s="1"/>
  <c r="O48" i="1"/>
  <c r="O52" i="1"/>
  <c r="O30" i="1"/>
  <c r="O26" i="1"/>
  <c r="O29" i="1"/>
  <c r="O55" i="1"/>
  <c r="O36" i="1"/>
  <c r="O60" i="1"/>
  <c r="O51" i="1"/>
  <c r="O32" i="1"/>
  <c r="O27" i="1"/>
  <c r="O45" i="1"/>
  <c r="O31" i="1"/>
  <c r="O37" i="1"/>
  <c r="O24" i="1"/>
  <c r="O58" i="1"/>
  <c r="O59" i="1"/>
  <c r="O56" i="1"/>
  <c r="O23" i="1"/>
  <c r="O53" i="1"/>
  <c r="O54" i="1"/>
  <c r="O46" i="1"/>
  <c r="O28" i="1"/>
  <c r="O39" i="1"/>
  <c r="O50" i="1"/>
  <c r="O41" i="1"/>
  <c r="O43" i="1"/>
  <c r="O44" i="1"/>
  <c r="O47" i="1"/>
  <c r="O33" i="1"/>
  <c r="O57" i="1"/>
  <c r="O42" i="1"/>
  <c r="O25" i="1"/>
  <c r="C18" i="1" l="1"/>
  <c r="F19" i="1"/>
</calcChain>
</file>

<file path=xl/sharedStrings.xml><?xml version="1.0" encoding="utf-8"?>
<sst xmlns="http://schemas.openxmlformats.org/spreadsheetml/2006/main" count="581" uniqueCount="265">
  <si>
    <t>IBVS 6196</t>
  </si>
  <si>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</si>
  <si>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</si>
  <si>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</si>
  <si>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</si>
  <si>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</si>
  <si>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</si>
  <si>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</si>
  <si>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</si>
  <si>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</si>
  <si>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</si>
  <si>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</si>
  <si>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</si>
  <si>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</si>
  <si>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</si>
  <si>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</si>
  <si>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</si>
  <si>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</si>
  <si>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</si>
  <si>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</si>
  <si>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</si>
  <si>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</si>
  <si>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</si>
  <si>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</si>
  <si>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</si>
  <si>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</si>
  <si>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</si>
  <si>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</si>
  <si>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</si>
  <si>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</si>
  <si>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</si>
  <si>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KQ Gem</t>
  </si>
  <si>
    <t>Diethelm R</t>
  </si>
  <si>
    <t>BBSAG Bull.114</t>
  </si>
  <si>
    <t>B</t>
  </si>
  <si>
    <t>Krobusek B</t>
  </si>
  <si>
    <t>BBSAG Bull.117</t>
  </si>
  <si>
    <t>BBSAG</t>
  </si>
  <si>
    <t>IBVS 5484</t>
  </si>
  <si>
    <t>II</t>
  </si>
  <si>
    <t>IBVS 5263</t>
  </si>
  <si>
    <t>I</t>
  </si>
  <si>
    <t>IBVS 5287</t>
  </si>
  <si>
    <t>bad?</t>
  </si>
  <si>
    <t>IBVS 5583</t>
  </si>
  <si>
    <t>IBVS nn</t>
  </si>
  <si>
    <t>Wrong star?</t>
  </si>
  <si>
    <t>IBVS 5296</t>
  </si>
  <si>
    <t>IBVS 5603</t>
  </si>
  <si>
    <t>IBVS 5643</t>
  </si>
  <si>
    <t>This makes no sense at all.</t>
  </si>
  <si>
    <t>KQ Gem / GSC 01330-00649</t>
  </si>
  <si>
    <t>EB/KW</t>
  </si>
  <si>
    <t># of data points: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</si>
  <si>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</si>
  <si>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</si>
  <si>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</si>
  <si>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</si>
  <si>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</si>
  <si>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</si>
  <si>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</si>
  <si>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5761</t>
  </si>
  <si>
    <t>IBVS 5802</t>
  </si>
  <si>
    <t>Start of linear fit &gt;&gt;&gt;&gt;&gt;&gt;&gt;&gt;&gt;&gt;&gt;&gt;&gt;&gt;&gt;&gt;&gt;&gt;&gt;&gt;&gt;</t>
  </si>
  <si>
    <t>IBVS 5657</t>
  </si>
  <si>
    <t>IBVS 5894</t>
  </si>
  <si>
    <t>IBVS 5945</t>
  </si>
  <si>
    <t>Add cycle</t>
  </si>
  <si>
    <t>Old Cycle</t>
  </si>
  <si>
    <t>IBVS 5960</t>
  </si>
  <si>
    <t>IBVS 5438</t>
  </si>
  <si>
    <t>IBVS 5918</t>
  </si>
  <si>
    <t>IBVS 5959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</si>
  <si>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</si>
  <si>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</si>
  <si>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</si>
  <si>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</si>
  <si>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</si>
  <si>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</si>
  <si>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</si>
  <si>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</si>
  <si>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</si>
  <si>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</si>
  <si>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</si>
  <si>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</si>
  <si>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2450488.2838 </t>
  </si>
  <si>
    <t> 08.02.1997 18:48 </t>
  </si>
  <si>
    <t> -0.0484 </t>
  </si>
  <si>
    <t>E </t>
  </si>
  <si>
    <t>?</t>
  </si>
  <si>
    <t> R.Diethelm </t>
  </si>
  <si>
    <t> BBS 114 </t>
  </si>
  <si>
    <t>2450859.553 </t>
  </si>
  <si>
    <t> 15.02.1998 01:16 </t>
  </si>
  <si>
    <t> -0.052 </t>
  </si>
  <si>
    <t> B.Krobusek </t>
  </si>
  <si>
    <t> BBS 117 </t>
  </si>
  <si>
    <t>2451237.3462 </t>
  </si>
  <si>
    <t> 27.02.1999 20:18 </t>
  </si>
  <si>
    <t> -0.0603 </t>
  </si>
  <si>
    <t> M.Zejda </t>
  </si>
  <si>
    <t>IBVS 5263 </t>
  </si>
  <si>
    <t>2451277.3339 </t>
  </si>
  <si>
    <t> 08.04.1999 20:00 </t>
  </si>
  <si>
    <t> -0.0558 </t>
  </si>
  <si>
    <t> J.Safar </t>
  </si>
  <si>
    <t>2451484.5917 </t>
  </si>
  <si>
    <t> 02.11.1999 02:12 </t>
  </si>
  <si>
    <t> -0.0582 </t>
  </si>
  <si>
    <t>2451555.5817 </t>
  </si>
  <si>
    <t> 12.01.2000 01:57 </t>
  </si>
  <si>
    <t> -0.0589 </t>
  </si>
  <si>
    <t> BRNO 32 </t>
  </si>
  <si>
    <t>2451569.4548 </t>
  </si>
  <si>
    <t> 25.01.2000 22:54 </t>
  </si>
  <si>
    <t> -0.0576 </t>
  </si>
  <si>
    <t>IBVS 5287 </t>
  </si>
  <si>
    <t>2451585.3666 </t>
  </si>
  <si>
    <t> 10.02.2000 20:47 </t>
  </si>
  <si>
    <t> -0.0575 </t>
  </si>
  <si>
    <t>2451924.4045 </t>
  </si>
  <si>
    <t> 14.01.2001 21:42 </t>
  </si>
  <si>
    <t> -0.0613 </t>
  </si>
  <si>
    <t>IBVS 5583 </t>
  </si>
  <si>
    <t>2452280.5785 </t>
  </si>
  <si>
    <t> 06.01.2002 01:53 </t>
  </si>
  <si>
    <t> -0.0648 </t>
  </si>
  <si>
    <t>o</t>
  </si>
  <si>
    <t> F.Agerer </t>
  </si>
  <si>
    <t>BAVM 152 </t>
  </si>
  <si>
    <t>2452308.3234 </t>
  </si>
  <si>
    <t> 02.02.2002 19:45 </t>
  </si>
  <si>
    <t> -0.0634 </t>
  </si>
  <si>
    <t> E.Blättler </t>
  </si>
  <si>
    <t> BBS 127 </t>
  </si>
  <si>
    <t>2452655.313 </t>
  </si>
  <si>
    <t> 15.01.2003 19:30 </t>
  </si>
  <si>
    <t> -0.071 </t>
  </si>
  <si>
    <t> BBS 129 </t>
  </si>
  <si>
    <t>2452683.2666 </t>
  </si>
  <si>
    <t> 12.02.2003 18:23 </t>
  </si>
  <si>
    <t> -0.0653 </t>
  </si>
  <si>
    <t>2452683.4675 </t>
  </si>
  <si>
    <t> 12.02.2003 23:13 </t>
  </si>
  <si>
    <t> -0.0684 </t>
  </si>
  <si>
    <t>2452690.4070 </t>
  </si>
  <si>
    <t> 19.02.2003 21:46 </t>
  </si>
  <si>
    <t>-I</t>
  </si>
  <si>
    <t>BAVM 158 </t>
  </si>
  <si>
    <t>2452691.4227 </t>
  </si>
  <si>
    <t> 20.02.2003 22:08 </t>
  </si>
  <si>
    <t>57501</t>
  </si>
  <si>
    <t> -0.0690 </t>
  </si>
  <si>
    <t>2452692.4453 </t>
  </si>
  <si>
    <t> 21.02.2003 22:41 </t>
  </si>
  <si>
    <t>57503.5</t>
  </si>
  <si>
    <t> -0.0664 </t>
  </si>
  <si>
    <t>2452694.2792 </t>
  </si>
  <si>
    <t> 23.02.2003 18:42 </t>
  </si>
  <si>
    <t>57508</t>
  </si>
  <si>
    <t> -0.0685 </t>
  </si>
  <si>
    <t>2452694.4871 </t>
  </si>
  <si>
    <t> 23.02.2003 23:41 </t>
  </si>
  <si>
    <t>57508.5</t>
  </si>
  <si>
    <t> -0.0646 </t>
  </si>
  <si>
    <t>2452697.3426 </t>
  </si>
  <si>
    <t> 26.02.2003 20:13 </t>
  </si>
  <si>
    <t>57515.5</t>
  </si>
  <si>
    <t> -0.0650 </t>
  </si>
  <si>
    <t>2452707.3375 </t>
  </si>
  <si>
    <t> 08.03.2003 20:06 </t>
  </si>
  <si>
    <t>57540</t>
  </si>
  <si>
    <t> -0.0659 </t>
  </si>
  <si>
    <t>2452716.3128 </t>
  </si>
  <si>
    <t> 17.03.2003 19:30 </t>
  </si>
  <si>
    <t>57562</t>
  </si>
  <si>
    <t> -0.0665 </t>
  </si>
  <si>
    <t>2453028.4231 </t>
  </si>
  <si>
    <t> 23.01.2004 22:09 </t>
  </si>
  <si>
    <t>58327</t>
  </si>
  <si>
    <t> -0.0704 </t>
  </si>
  <si>
    <t>BAVM 172 </t>
  </si>
  <si>
    <t>2453055.3534 </t>
  </si>
  <si>
    <t> 19.02.2004 20:28 </t>
  </si>
  <si>
    <t>58393</t>
  </si>
  <si>
    <t> -0.0677 </t>
  </si>
  <si>
    <t>2453055.5506 </t>
  </si>
  <si>
    <t> 20.02.2004 01:12 </t>
  </si>
  <si>
    <t>58393.5</t>
  </si>
  <si>
    <t> -0.0744 </t>
  </si>
  <si>
    <t>2453316.872 </t>
  </si>
  <si>
    <t> 07.11.2004 08:55 </t>
  </si>
  <si>
    <t>59034</t>
  </si>
  <si>
    <t> -0.072 </t>
  </si>
  <si>
    <t> S.Dvorak </t>
  </si>
  <si>
    <t>IBVS 5603 </t>
  </si>
  <si>
    <t>2453409.2772 </t>
  </si>
  <si>
    <t> 07.02.2005 18:39 </t>
  </si>
  <si>
    <t>59260.5</t>
  </si>
  <si>
    <t> -0.0773 </t>
  </si>
  <si>
    <t> R. Diethelm </t>
  </si>
  <si>
    <t>IBVS 5653 </t>
  </si>
  <si>
    <t>2453410.3015 </t>
  </si>
  <si>
    <t> 08.02.2005 19:14 </t>
  </si>
  <si>
    <t>59263</t>
  </si>
  <si>
    <t> -0.0730 </t>
  </si>
  <si>
    <t>BAVM 173 </t>
  </si>
  <si>
    <t>2453715.4792 </t>
  </si>
  <si>
    <t> 10.12.2005 23:30 </t>
  </si>
  <si>
    <t>60011</t>
  </si>
  <si>
    <t> -0.0737 </t>
  </si>
  <si>
    <t> M. Zejda et al. </t>
  </si>
  <si>
    <t>IBVS 5741 </t>
  </si>
  <si>
    <t>2454092.4605 </t>
  </si>
  <si>
    <t> 22.12.2006 23:03 </t>
  </si>
  <si>
    <t>60935</t>
  </si>
  <si>
    <t> -0.0775 </t>
  </si>
  <si>
    <t>C </t>
  </si>
  <si>
    <t> F. Agerer </t>
  </si>
  <si>
    <t>BAVM 183 </t>
  </si>
  <si>
    <t>2454092.6727 </t>
  </si>
  <si>
    <t> 23.12.2006 04:08 </t>
  </si>
  <si>
    <t>60935.5</t>
  </si>
  <si>
    <t> -0.0693 </t>
  </si>
  <si>
    <t>2454150.3953 </t>
  </si>
  <si>
    <t> 18.02.2007 21:29 </t>
  </si>
  <si>
    <t>61077</t>
  </si>
  <si>
    <t> -0.0776 </t>
  </si>
  <si>
    <t> P.Frank </t>
  </si>
  <si>
    <t>BAVM 186 </t>
  </si>
  <si>
    <t>2454830.3160 </t>
  </si>
  <si>
    <t> 29.12.2008 19:35 </t>
  </si>
  <si>
    <t>62743.5</t>
  </si>
  <si>
    <t> -0.0764 </t>
  </si>
  <si>
    <t>BAVM 209 </t>
  </si>
  <si>
    <t>2454830.5157 </t>
  </si>
  <si>
    <t> 30.12.2008 00:22 </t>
  </si>
  <si>
    <t>62744</t>
  </si>
  <si>
    <t> -0.0807 </t>
  </si>
  <si>
    <t>2454887.6328 </t>
  </si>
  <si>
    <t> 25.02.2009 03:11 </t>
  </si>
  <si>
    <t>62884</t>
  </si>
  <si>
    <t> -0.0826 </t>
  </si>
  <si>
    <t>IBVS 5894 </t>
  </si>
  <si>
    <t>2455259.7207 </t>
  </si>
  <si>
    <t> 04.03.2010 05:17 </t>
  </si>
  <si>
    <t>63796</t>
  </si>
  <si>
    <t> -0.0838 </t>
  </si>
  <si>
    <t>IBVS 5945 </t>
  </si>
  <si>
    <t>2455263.3926 </t>
  </si>
  <si>
    <t> 07.03.2010 21:25 </t>
  </si>
  <si>
    <t>63805</t>
  </si>
  <si>
    <t> -0.0839 </t>
  </si>
  <si>
    <t>BAVM 214 </t>
  </si>
  <si>
    <t>2455533.8903 </t>
  </si>
  <si>
    <t> 03.12.2010 09:22 </t>
  </si>
  <si>
    <t>64468</t>
  </si>
  <si>
    <t> -0.0852 </t>
  </si>
  <si>
    <t>IBVS 5960 </t>
  </si>
  <si>
    <t>2455971.6647 </t>
  </si>
  <si>
    <t> 14.02.2012 03:57 </t>
  </si>
  <si>
    <t>65541</t>
  </si>
  <si>
    <t> -0.0867 </t>
  </si>
  <si>
    <t>IBVS 6029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</si>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</sst>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wrapText="1"/>
    </xf>
    <xf numFmtId="14" fontId="7" fillId="0" borderId="0" xfId="0" applyNumberFormat="1" applyFont="1" applyAlignment="1"/>
    <xf numFmtId="0" fontId="11" fillId="0" borderId="0" xfId="0" applyFont="1" applyAlignment="1">
      <alignment wrapText="1"/>
    </xf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2" fillId="0" borderId="0" xfId="0" applyNumberFormat="1" applyFont="1" applyAlignment="1">
      <alignment horizontal="right"/>
    </xf>
    <xf numFmtId="0" fontId="14" fillId="0" borderId="0" xfId="0" applyFont="1" applyAlignment="1"/>
    <xf numFmtId="14" fontId="12" fillId="0" borderId="0" xfId="0" applyNumberFormat="1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/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4" fontId="11" fillId="0" borderId="0" xfId="0" applyNumberFormat="1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9" fillId="0" borderId="0" xfId="42" applyFont="1" applyAlignment="1">
      <alignment wrapText="1"/>
    </xf>
    <xf numFmtId="0" fontId="19" fillId="0" borderId="0" xfId="42" applyFont="1" applyAlignment="1">
      <alignment horizontal="center" wrapText="1"/>
    </xf>
    <xf numFmtId="0" fontId="19" fillId="0" borderId="0" xfId="42" applyFont="1" applyAlignment="1">
      <alignment horizontal="left" wrapText="1"/>
    </xf>
    <xf numFmtId="0" fontId="37" fillId="0" borderId="10" xfId="0" applyFont="1" applyBorder="1" applyAlignment="1">
      <alignment horizontal="center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176" fontId="39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944228684561839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811329955348"/>
          <c:y val="0.14860681114551083"/>
          <c:w val="0.83798249447845918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Active!$H$21:$H$969</c:f>
              <c:numCache>
                <c:formatCode>General</c:formatCode>
                <c:ptCount val="94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78-45EB-8FD7-B3F1704524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Active!$I$21:$I$969</c:f>
              <c:numCache>
                <c:formatCode>General</c:formatCode>
                <c:ptCount val="949"/>
                <c:pt idx="2">
                  <c:v>-5.2417500002775341E-2</c:v>
                </c:pt>
                <c:pt idx="11">
                  <c:v>-7.1406249997380655E-2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78-45EB-8FD7-B3F1704524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Active!$J$21:$J$969</c:f>
              <c:numCache>
                <c:formatCode>General</c:formatCode>
                <c:ptCount val="949"/>
                <c:pt idx="1">
                  <c:v>-4.8442499995871913E-2</c:v>
                </c:pt>
                <c:pt idx="9">
                  <c:v>-6.4794999998412095E-2</c:v>
                </c:pt>
                <c:pt idx="22">
                  <c:v>-7.0447499994770624E-2</c:v>
                </c:pt>
                <c:pt idx="23">
                  <c:v>-6.7652499994437676E-2</c:v>
                </c:pt>
                <c:pt idx="24">
                  <c:v>-7.4448749990551732E-2</c:v>
                </c:pt>
                <c:pt idx="27">
                  <c:v>-7.302749999507796E-2</c:v>
                </c:pt>
                <c:pt idx="29">
                  <c:v>-7.7487499998824205E-2</c:v>
                </c:pt>
                <c:pt idx="31">
                  <c:v>-7.7622500000870787E-2</c:v>
                </c:pt>
                <c:pt idx="32">
                  <c:v>-7.6423750004323665E-2</c:v>
                </c:pt>
                <c:pt idx="33">
                  <c:v>-8.0719999998109415E-2</c:v>
                </c:pt>
                <c:pt idx="36">
                  <c:v>-8.3862499996030238E-2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78-45EB-8FD7-B3F1704524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Active!$K$21:$K$969</c:f>
              <c:numCache>
                <c:formatCode>General</c:formatCode>
                <c:ptCount val="94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-5.7475000001431908E-2</c:v>
                </c:pt>
                <c:pt idx="8">
                  <c:v>-6.1342499997408595E-2</c:v>
                </c:pt>
                <c:pt idx="10">
                  <c:v>-6.3384999994013924E-2</c:v>
                </c:pt>
                <c:pt idx="12">
                  <c:v>-6.529249999584863E-2</c:v>
                </c:pt>
                <c:pt idx="13">
                  <c:v>-6.8388749998121057E-2</c:v>
                </c:pt>
                <c:pt idx="14">
                  <c:v>-6.476124999608146E-2</c:v>
                </c:pt>
                <c:pt idx="15">
                  <c:v>-6.9042499999341089E-2</c:v>
                </c:pt>
                <c:pt idx="16">
                  <c:v>-6.6423749995010439E-2</c:v>
                </c:pt>
                <c:pt idx="17">
                  <c:v>-6.8489999997837003E-2</c:v>
                </c:pt>
                <c:pt idx="18">
                  <c:v>-6.4586249995045364E-2</c:v>
                </c:pt>
                <c:pt idx="19">
                  <c:v>-6.5033749997382984E-2</c:v>
                </c:pt>
                <c:pt idx="20">
                  <c:v>-6.5949999996519182E-2</c:v>
                </c:pt>
                <c:pt idx="21">
                  <c:v>-6.6485000003012829E-2</c:v>
                </c:pt>
                <c:pt idx="25">
                  <c:v>-7.2244999995746184E-2</c:v>
                </c:pt>
                <c:pt idx="26">
                  <c:v>-7.7346250000118744E-2</c:v>
                </c:pt>
                <c:pt idx="28">
                  <c:v>-7.3717499995836988E-2</c:v>
                </c:pt>
                <c:pt idx="34">
                  <c:v>-8.2569999998668209E-2</c:v>
                </c:pt>
                <c:pt idx="35">
                  <c:v>-8.3829999995941762E-2</c:v>
                </c:pt>
                <c:pt idx="37">
                  <c:v>-8.518999999796506E-2</c:v>
                </c:pt>
                <c:pt idx="38">
                  <c:v>-8.6742499996034894E-2</c:v>
                </c:pt>
                <c:pt idx="39">
                  <c:v>-0.10035499999503372</c:v>
                </c:pt>
                <c:pt idx="40">
                  <c:v>8.0663749860832468E-2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78-45EB-8FD7-B3F1704524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Active!$L$21:$L$969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78-45EB-8FD7-B3F1704524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Active!$M$21:$M$969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78-45EB-8FD7-B3F1704524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Active!$N$21:$N$969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78-45EB-8FD7-B3F1704524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Active!$O$21:$O$969</c:f>
              <c:numCache>
                <c:formatCode>General</c:formatCode>
                <c:ptCount val="949"/>
                <c:pt idx="0">
                  <c:v>-0.13735563133613354</c:v>
                </c:pt>
                <c:pt idx="1">
                  <c:v>-7.4489630015905015E-2</c:v>
                </c:pt>
                <c:pt idx="2">
                  <c:v>-7.3391607690010921E-2</c:v>
                </c:pt>
                <c:pt idx="3">
                  <c:v>-7.2274279477068146E-2</c:v>
                </c:pt>
                <c:pt idx="4">
                  <c:v>-7.2156030918894942E-2</c:v>
                </c:pt>
                <c:pt idx="5">
                  <c:v>-7.1543069005099116E-2</c:v>
                </c:pt>
                <c:pt idx="6">
                  <c:v>-7.1292092473466184E-2</c:v>
                </c:pt>
                <c:pt idx="7">
                  <c:v>-7.1245034373785002E-2</c:v>
                </c:pt>
                <c:pt idx="8">
                  <c:v>-7.0242334865193809E-2</c:v>
                </c:pt>
                <c:pt idx="9">
                  <c:v>-6.9188957403099813E-2</c:v>
                </c:pt>
                <c:pt idx="10">
                  <c:v>-6.9106907383142888E-2</c:v>
                </c:pt>
                <c:pt idx="11">
                  <c:v>-6.8080678824711111E-2</c:v>
                </c:pt>
                <c:pt idx="12">
                  <c:v>-6.7998025495783918E-2</c:v>
                </c:pt>
                <c:pt idx="13">
                  <c:v>-6.7997422186813636E-2</c:v>
                </c:pt>
                <c:pt idx="14">
                  <c:v>-6.7976909681824405E-2</c:v>
                </c:pt>
                <c:pt idx="15">
                  <c:v>-6.7973893136973051E-2</c:v>
                </c:pt>
                <c:pt idx="16">
                  <c:v>-6.7970876592121698E-2</c:v>
                </c:pt>
                <c:pt idx="17">
                  <c:v>-6.7965446811389246E-2</c:v>
                </c:pt>
                <c:pt idx="18">
                  <c:v>-6.7964843502418978E-2</c:v>
                </c:pt>
                <c:pt idx="19">
                  <c:v>-6.7956397176835173E-2</c:v>
                </c:pt>
                <c:pt idx="20">
                  <c:v>-6.7926835037291883E-2</c:v>
                </c:pt>
                <c:pt idx="21">
                  <c:v>-6.7900289442599931E-2</c:v>
                </c:pt>
                <c:pt idx="22">
                  <c:v>-6.6977226718084565E-2</c:v>
                </c:pt>
                <c:pt idx="23">
                  <c:v>-6.6897589934008739E-2</c:v>
                </c:pt>
                <c:pt idx="24">
                  <c:v>-6.6896986625038471E-2</c:v>
                </c:pt>
                <c:pt idx="25">
                  <c:v>-6.6124147834120697E-2</c:v>
                </c:pt>
                <c:pt idx="26">
                  <c:v>-6.5850848870587717E-2</c:v>
                </c:pt>
                <c:pt idx="27">
                  <c:v>-6.5847832325736363E-2</c:v>
                </c:pt>
                <c:pt idx="28">
                  <c:v>-6.4945282106210228E-2</c:v>
                </c:pt>
                <c:pt idx="29">
                  <c:v>-6.3830367129148538E-2</c:v>
                </c:pt>
                <c:pt idx="30">
                  <c:v>-6.382976382017827E-2</c:v>
                </c:pt>
                <c:pt idx="31">
                  <c:v>-6.3659027381591446E-2</c:v>
                </c:pt>
                <c:pt idx="32">
                  <c:v>-6.1648198583676608E-2</c:v>
                </c:pt>
                <c:pt idx="33">
                  <c:v>-6.164759527470634E-2</c:v>
                </c:pt>
                <c:pt idx="34">
                  <c:v>-6.147866876303032E-2</c:v>
                </c:pt>
                <c:pt idx="35">
                  <c:v>-6.0378233201255141E-2</c:v>
                </c:pt>
                <c:pt idx="36">
                  <c:v>-6.0367373639790264E-2</c:v>
                </c:pt>
                <c:pt idx="37">
                  <c:v>-5.9567385945210286E-2</c:v>
                </c:pt>
                <c:pt idx="38">
                  <c:v>-5.8272684895007684E-2</c:v>
                </c:pt>
                <c:pt idx="39">
                  <c:v>-5.4091753731026343E-2</c:v>
                </c:pt>
                <c:pt idx="40">
                  <c:v>-4.7524735589621309E-2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78-45EB-8FD7-B3F1704524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0">
                  <c:v>-6.9283749995520338E-2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78-45EB-8FD7-B3F17045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7064"/>
        <c:axId val="1"/>
      </c:scatterChart>
      <c:valAx>
        <c:axId val="558507064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90902183044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08764940239043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0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4795481242136"/>
          <c:y val="0.91950464396284826"/>
          <c:w val="0.6387790570003449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9300134589502017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764468371467"/>
          <c:y val="0.14814859468012961"/>
          <c:w val="0.83580080753701214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Active!$H$21:$H$969</c:f>
              <c:numCache>
                <c:formatCode>General</c:formatCode>
                <c:ptCount val="94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8B-41B4-93BF-F15AB27BCF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Active!$I$21:$I$969</c:f>
              <c:numCache>
                <c:formatCode>General</c:formatCode>
                <c:ptCount val="949"/>
                <c:pt idx="2">
                  <c:v>-5.2417500002775341E-2</c:v>
                </c:pt>
                <c:pt idx="11">
                  <c:v>-7.1406249997380655E-2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8B-41B4-93BF-F15AB27BCF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Active!$J$21:$J$969</c:f>
              <c:numCache>
                <c:formatCode>General</c:formatCode>
                <c:ptCount val="949"/>
                <c:pt idx="1">
                  <c:v>-4.8442499995871913E-2</c:v>
                </c:pt>
                <c:pt idx="9">
                  <c:v>-6.4794999998412095E-2</c:v>
                </c:pt>
                <c:pt idx="22">
                  <c:v>-7.0447499994770624E-2</c:v>
                </c:pt>
                <c:pt idx="23">
                  <c:v>-6.7652499994437676E-2</c:v>
                </c:pt>
                <c:pt idx="24">
                  <c:v>-7.4448749990551732E-2</c:v>
                </c:pt>
                <c:pt idx="27">
                  <c:v>-7.302749999507796E-2</c:v>
                </c:pt>
                <c:pt idx="29">
                  <c:v>-7.7487499998824205E-2</c:v>
                </c:pt>
                <c:pt idx="31">
                  <c:v>-7.7622500000870787E-2</c:v>
                </c:pt>
                <c:pt idx="32">
                  <c:v>-7.6423750004323665E-2</c:v>
                </c:pt>
                <c:pt idx="33">
                  <c:v>-8.0719999998109415E-2</c:v>
                </c:pt>
                <c:pt idx="36">
                  <c:v>-8.3862499996030238E-2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8B-41B4-93BF-F15AB27BCF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Active!$K$21:$K$969</c:f>
              <c:numCache>
                <c:formatCode>General</c:formatCode>
                <c:ptCount val="94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-5.7475000001431908E-2</c:v>
                </c:pt>
                <c:pt idx="8">
                  <c:v>-6.1342499997408595E-2</c:v>
                </c:pt>
                <c:pt idx="10">
                  <c:v>-6.3384999994013924E-2</c:v>
                </c:pt>
                <c:pt idx="12">
                  <c:v>-6.529249999584863E-2</c:v>
                </c:pt>
                <c:pt idx="13">
                  <c:v>-6.8388749998121057E-2</c:v>
                </c:pt>
                <c:pt idx="14">
                  <c:v>-6.476124999608146E-2</c:v>
                </c:pt>
                <c:pt idx="15">
                  <c:v>-6.9042499999341089E-2</c:v>
                </c:pt>
                <c:pt idx="16">
                  <c:v>-6.6423749995010439E-2</c:v>
                </c:pt>
                <c:pt idx="17">
                  <c:v>-6.8489999997837003E-2</c:v>
                </c:pt>
                <c:pt idx="18">
                  <c:v>-6.4586249995045364E-2</c:v>
                </c:pt>
                <c:pt idx="19">
                  <c:v>-6.5033749997382984E-2</c:v>
                </c:pt>
                <c:pt idx="20">
                  <c:v>-6.5949999996519182E-2</c:v>
                </c:pt>
                <c:pt idx="21">
                  <c:v>-6.6485000003012829E-2</c:v>
                </c:pt>
                <c:pt idx="25">
                  <c:v>-7.2244999995746184E-2</c:v>
                </c:pt>
                <c:pt idx="26">
                  <c:v>-7.7346250000118744E-2</c:v>
                </c:pt>
                <c:pt idx="28">
                  <c:v>-7.3717499995836988E-2</c:v>
                </c:pt>
                <c:pt idx="34">
                  <c:v>-8.2569999998668209E-2</c:v>
                </c:pt>
                <c:pt idx="35">
                  <c:v>-8.3829999995941762E-2</c:v>
                </c:pt>
                <c:pt idx="37">
                  <c:v>-8.518999999796506E-2</c:v>
                </c:pt>
                <c:pt idx="38">
                  <c:v>-8.6742499996034894E-2</c:v>
                </c:pt>
                <c:pt idx="39">
                  <c:v>-0.10035499999503372</c:v>
                </c:pt>
                <c:pt idx="40">
                  <c:v>8.0663749860832468E-2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8B-41B4-93BF-F15AB27BCF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Active!$L$21:$L$969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8B-41B4-93BF-F15AB27BCF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Active!$M$21:$M$969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8B-41B4-93BF-F15AB27BCF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Active!$N$21:$N$969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8B-41B4-93BF-F15AB27BCF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Active!$O$21:$O$969</c:f>
              <c:numCache>
                <c:formatCode>General</c:formatCode>
                <c:ptCount val="949"/>
                <c:pt idx="0">
                  <c:v>-0.13735563133613354</c:v>
                </c:pt>
                <c:pt idx="1">
                  <c:v>-7.4489630015905015E-2</c:v>
                </c:pt>
                <c:pt idx="2">
                  <c:v>-7.3391607690010921E-2</c:v>
                </c:pt>
                <c:pt idx="3">
                  <c:v>-7.2274279477068146E-2</c:v>
                </c:pt>
                <c:pt idx="4">
                  <c:v>-7.2156030918894942E-2</c:v>
                </c:pt>
                <c:pt idx="5">
                  <c:v>-7.1543069005099116E-2</c:v>
                </c:pt>
                <c:pt idx="6">
                  <c:v>-7.1292092473466184E-2</c:v>
                </c:pt>
                <c:pt idx="7">
                  <c:v>-7.1245034373785002E-2</c:v>
                </c:pt>
                <c:pt idx="8">
                  <c:v>-7.0242334865193809E-2</c:v>
                </c:pt>
                <c:pt idx="9">
                  <c:v>-6.9188957403099813E-2</c:v>
                </c:pt>
                <c:pt idx="10">
                  <c:v>-6.9106907383142888E-2</c:v>
                </c:pt>
                <c:pt idx="11">
                  <c:v>-6.8080678824711111E-2</c:v>
                </c:pt>
                <c:pt idx="12">
                  <c:v>-6.7998025495783918E-2</c:v>
                </c:pt>
                <c:pt idx="13">
                  <c:v>-6.7997422186813636E-2</c:v>
                </c:pt>
                <c:pt idx="14">
                  <c:v>-6.7976909681824405E-2</c:v>
                </c:pt>
                <c:pt idx="15">
                  <c:v>-6.7973893136973051E-2</c:v>
                </c:pt>
                <c:pt idx="16">
                  <c:v>-6.7970876592121698E-2</c:v>
                </c:pt>
                <c:pt idx="17">
                  <c:v>-6.7965446811389246E-2</c:v>
                </c:pt>
                <c:pt idx="18">
                  <c:v>-6.7964843502418978E-2</c:v>
                </c:pt>
                <c:pt idx="19">
                  <c:v>-6.7956397176835173E-2</c:v>
                </c:pt>
                <c:pt idx="20">
                  <c:v>-6.7926835037291883E-2</c:v>
                </c:pt>
                <c:pt idx="21">
                  <c:v>-6.7900289442599931E-2</c:v>
                </c:pt>
                <c:pt idx="22">
                  <c:v>-6.6977226718084565E-2</c:v>
                </c:pt>
                <c:pt idx="23">
                  <c:v>-6.6897589934008739E-2</c:v>
                </c:pt>
                <c:pt idx="24">
                  <c:v>-6.6896986625038471E-2</c:v>
                </c:pt>
                <c:pt idx="25">
                  <c:v>-6.6124147834120697E-2</c:v>
                </c:pt>
                <c:pt idx="26">
                  <c:v>-6.5850848870587717E-2</c:v>
                </c:pt>
                <c:pt idx="27">
                  <c:v>-6.5847832325736363E-2</c:v>
                </c:pt>
                <c:pt idx="28">
                  <c:v>-6.4945282106210228E-2</c:v>
                </c:pt>
                <c:pt idx="29">
                  <c:v>-6.3830367129148538E-2</c:v>
                </c:pt>
                <c:pt idx="30">
                  <c:v>-6.382976382017827E-2</c:v>
                </c:pt>
                <c:pt idx="31">
                  <c:v>-6.3659027381591446E-2</c:v>
                </c:pt>
                <c:pt idx="32">
                  <c:v>-6.1648198583676608E-2</c:v>
                </c:pt>
                <c:pt idx="33">
                  <c:v>-6.164759527470634E-2</c:v>
                </c:pt>
                <c:pt idx="34">
                  <c:v>-6.147866876303032E-2</c:v>
                </c:pt>
                <c:pt idx="35">
                  <c:v>-6.0378233201255141E-2</c:v>
                </c:pt>
                <c:pt idx="36">
                  <c:v>-6.0367373639790264E-2</c:v>
                </c:pt>
                <c:pt idx="37">
                  <c:v>-5.9567385945210286E-2</c:v>
                </c:pt>
                <c:pt idx="38">
                  <c:v>-5.8272684895007684E-2</c:v>
                </c:pt>
                <c:pt idx="39">
                  <c:v>-5.4091753731026343E-2</c:v>
                </c:pt>
                <c:pt idx="40">
                  <c:v>-4.7524735589621309E-2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8B-41B4-93BF-F15AB27B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9584"/>
        <c:axId val="1"/>
      </c:scatterChart>
      <c:valAx>
        <c:axId val="558509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531628532974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09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514131897711979"/>
          <c:y val="0.91975600272188196"/>
          <c:w val="0.5625841184387617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839419123704427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4814859468012961"/>
          <c:w val="0.8248181061944758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2B-4EA6-B4B8-8187F33600D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1">
                  <c:v>-4.8442499995871913E-2</c:v>
                </c:pt>
                <c:pt idx="2">
                  <c:v>-5.2417500002775341E-2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2B-4EA6-B4B8-8187F33600DF}"/>
            </c:ext>
          </c:extLst>
        </c:ser>
        <c:ser>
          <c:idx val="4"/>
          <c:order val="2"/>
          <c:tx>
            <c:strRef>
              <c:f>'A (old)'!$K$20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-6.1342499997408595E-2</c:v>
                </c:pt>
                <c:pt idx="8">
                  <c:v>-6.4794999998412095E-2</c:v>
                </c:pt>
                <c:pt idx="9">
                  <c:v>-6.529249999584863E-2</c:v>
                </c:pt>
                <c:pt idx="10">
                  <c:v>-6.8388749998121057E-2</c:v>
                </c:pt>
                <c:pt idx="11">
                  <c:v>-6.5033749997382984E-2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2B-4EA6-B4B8-8187F33600DF}"/>
            </c:ext>
          </c:extLst>
        </c:ser>
        <c:ser>
          <c:idx val="2"/>
          <c:order val="3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2B-4EA6-B4B8-8187F33600DF}"/>
            </c:ext>
          </c:extLst>
        </c:ser>
        <c:ser>
          <c:idx val="5"/>
          <c:order val="4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2B-4EA6-B4B8-8187F33600DF}"/>
            </c:ext>
          </c:extLst>
        </c:ser>
        <c:ser>
          <c:idx val="6"/>
          <c:order val="5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2B-4EA6-B4B8-8187F33600DF}"/>
            </c:ext>
          </c:extLst>
        </c:ser>
        <c:ser>
          <c:idx val="7"/>
          <c:order val="6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-0.25293010086497086</c:v>
                </c:pt>
                <c:pt idx="1">
                  <c:v>-6.1609618352112899E-2</c:v>
                </c:pt>
                <c:pt idx="2">
                  <c:v>-5.8268000358471683E-2</c:v>
                </c:pt>
                <c:pt idx="3">
                  <c:v>-5.4867628641865368E-2</c:v>
                </c:pt>
                <c:pt idx="4">
                  <c:v>-5.4507762088704004E-2</c:v>
                </c:pt>
                <c:pt idx="5">
                  <c:v>-5.2642331384561425E-2</c:v>
                </c:pt>
                <c:pt idx="6">
                  <c:v>-5.1878532986014886E-2</c:v>
                </c:pt>
                <c:pt idx="7">
                  <c:v>-4.8683799299786473E-2</c:v>
                </c:pt>
                <c:pt idx="8">
                  <c:v>-4.5478049290502087E-2</c:v>
                </c:pt>
                <c:pt idx="9">
                  <c:v>-4.1853679005091238E-2</c:v>
                </c:pt>
                <c:pt idx="10">
                  <c:v>-4.185184295124858E-2</c:v>
                </c:pt>
                <c:pt idx="11">
                  <c:v>-4.1726991289947696E-2</c:v>
                </c:pt>
                <c:pt idx="12">
                  <c:v>-4.1789417120598138E-2</c:v>
                </c:pt>
                <c:pt idx="13">
                  <c:v>-4.1789417120598138E-2</c:v>
                </c:pt>
                <c:pt idx="14">
                  <c:v>-4.1789417120598138E-2</c:v>
                </c:pt>
                <c:pt idx="15">
                  <c:v>-4.1782072905227507E-2</c:v>
                </c:pt>
                <c:pt idx="16">
                  <c:v>-4.178023685138485E-2</c:v>
                </c:pt>
                <c:pt idx="17">
                  <c:v>-4.178023685138485E-2</c:v>
                </c:pt>
                <c:pt idx="18">
                  <c:v>-4.1772892636014192E-2</c:v>
                </c:pt>
                <c:pt idx="19">
                  <c:v>-4.1771056582171534E-2</c:v>
                </c:pt>
                <c:pt idx="20">
                  <c:v>-4.1771056582171534E-2</c:v>
                </c:pt>
                <c:pt idx="21">
                  <c:v>-4.1754532097587588E-2</c:v>
                </c:pt>
                <c:pt idx="22">
                  <c:v>-4.1754532097587588E-2</c:v>
                </c:pt>
                <c:pt idx="23">
                  <c:v>-4.175269604374493E-2</c:v>
                </c:pt>
                <c:pt idx="24">
                  <c:v>-4.175269604374493E-2</c:v>
                </c:pt>
                <c:pt idx="25">
                  <c:v>-4.1726991289947696E-2</c:v>
                </c:pt>
                <c:pt idx="26">
                  <c:v>-4.1637024651657362E-2</c:v>
                </c:pt>
                <c:pt idx="27">
                  <c:v>-4.1556238282580316E-2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2B-4EA6-B4B8-8187F336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26904"/>
        <c:axId val="1"/>
      </c:scatterChart>
      <c:valAx>
        <c:axId val="623626904"/>
        <c:scaling>
          <c:orientation val="minMax"/>
          <c:max val="58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78977719025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626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919723355748414"/>
          <c:y val="0.91975600272188196"/>
          <c:w val="0.87007360576278325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9300134589502017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764468371467"/>
          <c:y val="0.14953316519776211"/>
          <c:w val="0.83580080753701214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9F-49FE-BD9C-C5EC39421B2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1">
                  <c:v>-4.8442499995871913E-2</c:v>
                </c:pt>
                <c:pt idx="2">
                  <c:v>-5.2417500002775341E-2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9F-49FE-BD9C-C5EC39421B2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 5484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(old)'!$J$21:$J$989</c:f>
              <c:numCache>
                <c:formatCode>General</c:formatCode>
                <c:ptCount val="969"/>
                <c:pt idx="12">
                  <c:v>-9.07612499941024E-2</c:v>
                </c:pt>
                <c:pt idx="13">
                  <c:v>-6.476124999608146E-2</c:v>
                </c:pt>
                <c:pt idx="14">
                  <c:v>8.5838750004768372E-2</c:v>
                </c:pt>
                <c:pt idx="15">
                  <c:v>-1.2046250005369075E-2</c:v>
                </c:pt>
                <c:pt idx="16">
                  <c:v>-6.9042499999341089E-2</c:v>
                </c:pt>
                <c:pt idx="17">
                  <c:v>-3.5542500001611188E-2</c:v>
                </c:pt>
                <c:pt idx="18">
                  <c:v>4.3872500005818438E-2</c:v>
                </c:pt>
                <c:pt idx="19">
                  <c:v>-6.6423749995010439E-2</c:v>
                </c:pt>
                <c:pt idx="20">
                  <c:v>1.9276250008260831E-2</c:v>
                </c:pt>
                <c:pt idx="21">
                  <c:v>-6.8489999997837003E-2</c:v>
                </c:pt>
                <c:pt idx="22">
                  <c:v>-2.3489999992307276E-2</c:v>
                </c:pt>
                <c:pt idx="23">
                  <c:v>-6.4586249995045364E-2</c:v>
                </c:pt>
                <c:pt idx="24">
                  <c:v>-4.8886249991483055E-2</c:v>
                </c:pt>
                <c:pt idx="25">
                  <c:v>-3.6233749997336417E-2</c:v>
                </c:pt>
                <c:pt idx="26">
                  <c:v>-6.5949999996519182E-2</c:v>
                </c:pt>
                <c:pt idx="27">
                  <c:v>-6.6485000003012829E-2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9F-49FE-BD9C-C5EC39421B2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-6.1342499997408595E-2</c:v>
                </c:pt>
                <c:pt idx="8">
                  <c:v>-6.4794999998412095E-2</c:v>
                </c:pt>
                <c:pt idx="9">
                  <c:v>-6.529249999584863E-2</c:v>
                </c:pt>
                <c:pt idx="10">
                  <c:v>-6.8388749998121057E-2</c:v>
                </c:pt>
                <c:pt idx="11">
                  <c:v>-6.5033749997382984E-2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9F-49FE-BD9C-C5EC39421B2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9F-49FE-BD9C-C5EC39421B2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9F-49FE-BD9C-C5EC39421B2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9F-49FE-BD9C-C5EC39421B2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-0.25293010086497086</c:v>
                </c:pt>
                <c:pt idx="1">
                  <c:v>-6.1609618352112899E-2</c:v>
                </c:pt>
                <c:pt idx="2">
                  <c:v>-5.8268000358471683E-2</c:v>
                </c:pt>
                <c:pt idx="3">
                  <c:v>-5.4867628641865368E-2</c:v>
                </c:pt>
                <c:pt idx="4">
                  <c:v>-5.4507762088704004E-2</c:v>
                </c:pt>
                <c:pt idx="5">
                  <c:v>-5.2642331384561425E-2</c:v>
                </c:pt>
                <c:pt idx="6">
                  <c:v>-5.1878532986014886E-2</c:v>
                </c:pt>
                <c:pt idx="7">
                  <c:v>-4.8683799299786473E-2</c:v>
                </c:pt>
                <c:pt idx="8">
                  <c:v>-4.5478049290502087E-2</c:v>
                </c:pt>
                <c:pt idx="9">
                  <c:v>-4.1853679005091238E-2</c:v>
                </c:pt>
                <c:pt idx="10">
                  <c:v>-4.185184295124858E-2</c:v>
                </c:pt>
                <c:pt idx="11">
                  <c:v>-4.1726991289947696E-2</c:v>
                </c:pt>
                <c:pt idx="12">
                  <c:v>-4.1789417120598138E-2</c:v>
                </c:pt>
                <c:pt idx="13">
                  <c:v>-4.1789417120598138E-2</c:v>
                </c:pt>
                <c:pt idx="14">
                  <c:v>-4.1789417120598138E-2</c:v>
                </c:pt>
                <c:pt idx="15">
                  <c:v>-4.1782072905227507E-2</c:v>
                </c:pt>
                <c:pt idx="16">
                  <c:v>-4.178023685138485E-2</c:v>
                </c:pt>
                <c:pt idx="17">
                  <c:v>-4.178023685138485E-2</c:v>
                </c:pt>
                <c:pt idx="18">
                  <c:v>-4.1772892636014192E-2</c:v>
                </c:pt>
                <c:pt idx="19">
                  <c:v>-4.1771056582171534E-2</c:v>
                </c:pt>
                <c:pt idx="20">
                  <c:v>-4.1771056582171534E-2</c:v>
                </c:pt>
                <c:pt idx="21">
                  <c:v>-4.1754532097587588E-2</c:v>
                </c:pt>
                <c:pt idx="22">
                  <c:v>-4.1754532097587588E-2</c:v>
                </c:pt>
                <c:pt idx="23">
                  <c:v>-4.175269604374493E-2</c:v>
                </c:pt>
                <c:pt idx="24">
                  <c:v>-4.175269604374493E-2</c:v>
                </c:pt>
                <c:pt idx="25">
                  <c:v>-4.1726991289947696E-2</c:v>
                </c:pt>
                <c:pt idx="26">
                  <c:v>-4.1637024651657362E-2</c:v>
                </c:pt>
                <c:pt idx="27">
                  <c:v>-4.1556238282580316E-2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9F-49FE-BD9C-C5EC3942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29784"/>
        <c:axId val="1"/>
      </c:scatterChart>
      <c:valAx>
        <c:axId val="623629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531628532974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629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380888290713325"/>
          <c:y val="0.91900605882208652"/>
          <c:w val="0.90040376850605652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833819241982507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3760932944606"/>
          <c:y val="0.14769252958613219"/>
          <c:w val="0.82507288629737607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F-4BE2-AB15-47F062652E3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1">
                  <c:v>-4.8442499995871913E-2</c:v>
                </c:pt>
                <c:pt idx="2">
                  <c:v>-5.2417500002775341E-2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F-4BE2-AB15-47F062652E3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 5484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(old)'!$J$21:$J$989</c:f>
              <c:numCache>
                <c:formatCode>General</c:formatCode>
                <c:ptCount val="969"/>
                <c:pt idx="12">
                  <c:v>-9.07612499941024E-2</c:v>
                </c:pt>
                <c:pt idx="13">
                  <c:v>-6.476124999608146E-2</c:v>
                </c:pt>
                <c:pt idx="14">
                  <c:v>8.5838750004768372E-2</c:v>
                </c:pt>
                <c:pt idx="15">
                  <c:v>-1.2046250005369075E-2</c:v>
                </c:pt>
                <c:pt idx="16">
                  <c:v>-6.9042499999341089E-2</c:v>
                </c:pt>
                <c:pt idx="17">
                  <c:v>-3.5542500001611188E-2</c:v>
                </c:pt>
                <c:pt idx="18">
                  <c:v>4.3872500005818438E-2</c:v>
                </c:pt>
                <c:pt idx="19">
                  <c:v>-6.6423749995010439E-2</c:v>
                </c:pt>
                <c:pt idx="20">
                  <c:v>1.9276250008260831E-2</c:v>
                </c:pt>
                <c:pt idx="21">
                  <c:v>-6.8489999997837003E-2</c:v>
                </c:pt>
                <c:pt idx="22">
                  <c:v>-2.3489999992307276E-2</c:v>
                </c:pt>
                <c:pt idx="23">
                  <c:v>-6.4586249995045364E-2</c:v>
                </c:pt>
                <c:pt idx="24">
                  <c:v>-4.8886249991483055E-2</c:v>
                </c:pt>
                <c:pt idx="25">
                  <c:v>-3.6233749997336417E-2</c:v>
                </c:pt>
                <c:pt idx="26">
                  <c:v>-6.5949999996519182E-2</c:v>
                </c:pt>
                <c:pt idx="27">
                  <c:v>-6.6485000003012829E-2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AF-4BE2-AB15-47F062652E3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-6.1342499997408595E-2</c:v>
                </c:pt>
                <c:pt idx="8">
                  <c:v>-6.4794999998412095E-2</c:v>
                </c:pt>
                <c:pt idx="9">
                  <c:v>-6.529249999584863E-2</c:v>
                </c:pt>
                <c:pt idx="10">
                  <c:v>-6.8388749998121057E-2</c:v>
                </c:pt>
                <c:pt idx="11">
                  <c:v>-6.5033749997382984E-2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AF-4BE2-AB15-47F062652E3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AF-4BE2-AB15-47F062652E3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AF-4BE2-AB15-47F062652E3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AF-4BE2-AB15-47F062652E3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-0.25293010086497086</c:v>
                </c:pt>
                <c:pt idx="1">
                  <c:v>-6.1609618352112899E-2</c:v>
                </c:pt>
                <c:pt idx="2">
                  <c:v>-5.8268000358471683E-2</c:v>
                </c:pt>
                <c:pt idx="3">
                  <c:v>-5.4867628641865368E-2</c:v>
                </c:pt>
                <c:pt idx="4">
                  <c:v>-5.4507762088704004E-2</c:v>
                </c:pt>
                <c:pt idx="5">
                  <c:v>-5.2642331384561425E-2</c:v>
                </c:pt>
                <c:pt idx="6">
                  <c:v>-5.1878532986014886E-2</c:v>
                </c:pt>
                <c:pt idx="7">
                  <c:v>-4.8683799299786473E-2</c:v>
                </c:pt>
                <c:pt idx="8">
                  <c:v>-4.5478049290502087E-2</c:v>
                </c:pt>
                <c:pt idx="9">
                  <c:v>-4.1853679005091238E-2</c:v>
                </c:pt>
                <c:pt idx="10">
                  <c:v>-4.185184295124858E-2</c:v>
                </c:pt>
                <c:pt idx="11">
                  <c:v>-4.1726991289947696E-2</c:v>
                </c:pt>
                <c:pt idx="12">
                  <c:v>-4.1789417120598138E-2</c:v>
                </c:pt>
                <c:pt idx="13">
                  <c:v>-4.1789417120598138E-2</c:v>
                </c:pt>
                <c:pt idx="14">
                  <c:v>-4.1789417120598138E-2</c:v>
                </c:pt>
                <c:pt idx="15">
                  <c:v>-4.1782072905227507E-2</c:v>
                </c:pt>
                <c:pt idx="16">
                  <c:v>-4.178023685138485E-2</c:v>
                </c:pt>
                <c:pt idx="17">
                  <c:v>-4.178023685138485E-2</c:v>
                </c:pt>
                <c:pt idx="18">
                  <c:v>-4.1772892636014192E-2</c:v>
                </c:pt>
                <c:pt idx="19">
                  <c:v>-4.1771056582171534E-2</c:v>
                </c:pt>
                <c:pt idx="20">
                  <c:v>-4.1771056582171534E-2</c:v>
                </c:pt>
                <c:pt idx="21">
                  <c:v>-4.1754532097587588E-2</c:v>
                </c:pt>
                <c:pt idx="22">
                  <c:v>-4.1754532097587588E-2</c:v>
                </c:pt>
                <c:pt idx="23">
                  <c:v>-4.175269604374493E-2</c:v>
                </c:pt>
                <c:pt idx="24">
                  <c:v>-4.175269604374493E-2</c:v>
                </c:pt>
                <c:pt idx="25">
                  <c:v>-4.1726991289947696E-2</c:v>
                </c:pt>
                <c:pt idx="26">
                  <c:v>-4.1637024651657362E-2</c:v>
                </c:pt>
                <c:pt idx="27">
                  <c:v>-4.1556238282580316E-2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AF-4BE2-AB15-47F06265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33384"/>
        <c:axId val="1"/>
      </c:scatterChart>
      <c:valAx>
        <c:axId val="623633384"/>
        <c:scaling>
          <c:orientation val="minMax"/>
          <c:max val="58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813411078716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04956268221574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633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763848396501457"/>
          <c:y val="0.92000129214617399"/>
          <c:w val="0.9329446064139941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209550</xdr:colOff>
      <xdr:row>18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55EF39C-BF6F-48D6-ABE1-C3CD0A155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38100</xdr:colOff>
      <xdr:row>0</xdr:row>
      <xdr:rowOff>0</xdr:rowOff>
    </xdr:from>
    <xdr:to>
      <xdr:col>29</xdr:col>
      <xdr:colOff>257175</xdr:colOff>
      <xdr:row>18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CAA3405-E5C1-4D9B-3E79-5E6A309FD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38100</xdr:rowOff>
    </xdr:from>
    <xdr:to>
      <xdr:col>17</xdr:col>
      <xdr:colOff>180975</xdr:colOff>
      <xdr:row>18</xdr:row>
      <xdr:rowOff>95250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19A0D492-AF0A-1263-A584-6ED6D0A3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28</xdr:col>
      <xdr:colOff>219075</xdr:colOff>
      <xdr:row>18</xdr:row>
      <xdr:rowOff>28575</xdr:rowOff>
    </xdr:to>
    <xdr:graphicFrame macro="">
      <xdr:nvGraphicFramePr>
        <xdr:cNvPr id="50181" name="Chart 2">
          <a:extLst>
            <a:ext uri="{FF2B5EF4-FFF2-40B4-BE49-F238E27FC236}">
              <a16:creationId xmlns:a16="http://schemas.microsoft.com/office/drawing/2014/main" id="{5E17A888-07EB-D5C0-2D93-17CBF4F18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19</xdr:row>
      <xdr:rowOff>0</xdr:rowOff>
    </xdr:from>
    <xdr:to>
      <xdr:col>27</xdr:col>
      <xdr:colOff>361950</xdr:colOff>
      <xdr:row>38</xdr:row>
      <xdr:rowOff>9525</xdr:rowOff>
    </xdr:to>
    <xdr:graphicFrame macro="">
      <xdr:nvGraphicFramePr>
        <xdr:cNvPr id="50182" name="Chart 3">
          <a:extLst>
            <a:ext uri="{FF2B5EF4-FFF2-40B4-BE49-F238E27FC236}">
              <a16:creationId xmlns:a16="http://schemas.microsoft.com/office/drawing/2014/main" id="{05E41A32-EC80-FE9E-F60F-1265A83E1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bav-astro.de/sfs/BAVM_link.php?BAVMnr=158" TargetMode="External"/><Relationship Id="rId18" Type="http://schemas.openxmlformats.org/officeDocument/2006/relationships/hyperlink" Target="http://www.bav-astro.de/sfs/BAVM_link.php?BAVMnr=172" TargetMode="External"/><Relationship Id="rId26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www.bav-astro.de/sfs/BAVM_link.php?BAVMnr=183" TargetMode="External"/><Relationship Id="rId3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konkoly.hu/cgi-bin/IBVS?5603" TargetMode="External"/><Relationship Id="rId29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bav-astro.de/sfs/BAVM_link.php?BAVMnr=183" TargetMode="External"/><Relationship Id="rId32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bav-astro.de/sfs/BAVM_link.php?BAVMnr=158" TargetMode="External"/><Relationship Id="rId23" Type="http://schemas.openxmlformats.org/officeDocument/2006/relationships/hyperlink" Target="http://www.konkoly.hu/cgi-bin/IBVS?5741" TargetMode="External"/><Relationship Id="rId28" Type="http://schemas.openxmlformats.org/officeDocument/2006/relationships/hyperlink" Target="http://www.bav-astro.de/sfs/BAVM_link.php?BAVMnr=209" TargetMode="External"/><Relationship Id="rId10" Type="http://schemas.openxmlformats.org/officeDocument/2006/relationships/hyperlink" Target="http://www.bav-astro.de/sfs/BAVM_link.php?BAVMnr=158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0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11" sqref="F10: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9" width="8.5703125" customWidth="1"/>
    <col min="10" max="10" width="9.28515625" customWidth="1"/>
    <col min="11" max="11" width="8.5703125" customWidth="1"/>
    <col min="12" max="12" width="9.42578125" customWidth="1"/>
    <col min="13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51</v>
      </c>
      <c r="B1" s="25"/>
    </row>
    <row r="2" spans="1:6">
      <c r="A2" t="s">
        <v>27</v>
      </c>
      <c r="B2" s="34" t="s">
        <v>52</v>
      </c>
    </row>
    <row r="4" spans="1:6" ht="14.25" thickTop="1" thickBot="1">
      <c r="A4" s="8" t="s">
        <v>2</v>
      </c>
      <c r="C4" s="3">
        <v>29231.514999999999</v>
      </c>
      <c r="D4" s="4">
        <v>0.40799249999999998</v>
      </c>
    </row>
    <row r="5" spans="1:6" ht="13.5" thickTop="1">
      <c r="A5" s="38" t="s">
        <v>55</v>
      </c>
      <c r="B5" s="39"/>
      <c r="C5" s="40">
        <v>-9.5</v>
      </c>
      <c r="D5" s="39" t="s">
        <v>56</v>
      </c>
    </row>
    <row r="6" spans="1:6">
      <c r="A6" s="8" t="s">
        <v>3</v>
      </c>
    </row>
    <row r="7" spans="1:6">
      <c r="A7" t="s">
        <v>4</v>
      </c>
      <c r="C7">
        <f>+C4</f>
        <v>29231.514999999999</v>
      </c>
    </row>
    <row r="8" spans="1:6">
      <c r="A8" t="s">
        <v>5</v>
      </c>
      <c r="C8">
        <f>+D4</f>
        <v>0.40799249999999998</v>
      </c>
    </row>
    <row r="9" spans="1:6">
      <c r="A9" s="52" t="s">
        <v>63</v>
      </c>
      <c r="B9" s="53">
        <v>21</v>
      </c>
      <c r="C9" s="51" t="str">
        <f>"F"&amp;B9</f>
        <v>F21</v>
      </c>
      <c r="D9" s="16" t="str">
        <f>"G"&amp;B9</f>
        <v>G21</v>
      </c>
    </row>
    <row r="10" spans="1:6" ht="13.5" thickBot="1">
      <c r="A10" s="39"/>
      <c r="B10" s="39"/>
      <c r="C10" s="7" t="s">
        <v>22</v>
      </c>
      <c r="D10" s="7" t="s">
        <v>23</v>
      </c>
      <c r="E10" s="39"/>
    </row>
    <row r="11" spans="1:6">
      <c r="A11" s="39" t="s">
        <v>18</v>
      </c>
      <c r="B11" s="39"/>
      <c r="C11" s="50">
        <f ca="1">INTERCEPT(INDIRECT($D$9):G991,INDIRECT($C$9):F991)</f>
        <v>-0.13735563133613354</v>
      </c>
      <c r="D11" s="6"/>
      <c r="E11" s="39"/>
    </row>
    <row r="12" spans="1:6">
      <c r="A12" s="39" t="s">
        <v>19</v>
      </c>
      <c r="B12" s="39"/>
      <c r="C12" s="50">
        <f ca="1">SLOPE(INDIRECT($D$9):G991,INDIRECT($C$9):F991)</f>
        <v>1.2066179405429556E-6</v>
      </c>
      <c r="D12" s="6"/>
      <c r="E12" s="39"/>
    </row>
    <row r="13" spans="1:6">
      <c r="A13" s="39" t="s">
        <v>21</v>
      </c>
      <c r="B13" s="39"/>
      <c r="C13" s="6" t="s">
        <v>16</v>
      </c>
    </row>
    <row r="14" spans="1:6">
      <c r="A14" s="39"/>
      <c r="B14" s="39"/>
      <c r="C14" s="39"/>
    </row>
    <row r="15" spans="1:6">
      <c r="A15" s="41" t="s">
        <v>20</v>
      </c>
      <c r="B15" s="39"/>
      <c r="C15" s="42">
        <f ca="1">(C7+C11)+(C8+C12)*INT(MAX(F21:F3532))</f>
        <v>59605.693114661102</v>
      </c>
      <c r="E15" s="43" t="s">
        <v>67</v>
      </c>
      <c r="F15" s="40">
        <v>1</v>
      </c>
    </row>
    <row r="16" spans="1:6">
      <c r="A16" s="45" t="s">
        <v>6</v>
      </c>
      <c r="B16" s="39"/>
      <c r="C16" s="28">
        <f ca="1">+C8+C12</f>
        <v>0.40799370661794054</v>
      </c>
      <c r="E16" s="43" t="s">
        <v>57</v>
      </c>
      <c r="F16" s="44">
        <f ca="1">NOW()+15018.5+$C$5/24</f>
        <v>60177.772479398147</v>
      </c>
    </row>
    <row r="17" spans="1:31" ht="13.5" thickBot="1">
      <c r="A17" s="43" t="s">
        <v>53</v>
      </c>
      <c r="B17" s="39"/>
      <c r="C17" s="39">
        <f>COUNT(C21:C2190)</f>
        <v>41</v>
      </c>
      <c r="E17" s="43" t="s">
        <v>68</v>
      </c>
      <c r="F17" s="44">
        <f ca="1">ROUND(2*(F16-$C$7)/$C$8,0)/2+F15</f>
        <v>75851</v>
      </c>
    </row>
    <row r="18" spans="1:31" ht="14.25" thickTop="1" thickBot="1">
      <c r="A18" s="45" t="s">
        <v>7</v>
      </c>
      <c r="B18" s="39"/>
      <c r="C18" s="47">
        <f ca="1">+C15</f>
        <v>59605.693114661102</v>
      </c>
      <c r="D18" s="48">
        <f ca="1">+C16</f>
        <v>0.40799370661794054</v>
      </c>
      <c r="E18" s="43" t="s">
        <v>58</v>
      </c>
      <c r="F18" s="16">
        <f ca="1">ROUND(2*(F16-$C$15)/$C$16,0)/2+F15</f>
        <v>1403</v>
      </c>
    </row>
    <row r="19" spans="1:31" ht="13.5" thickTop="1">
      <c r="E19" s="43" t="s">
        <v>59</v>
      </c>
      <c r="F19" s="46">
        <f ca="1">+$C$15+$C$16*F18-15018.5-$C$5/24</f>
        <v>45160.004118379409</v>
      </c>
    </row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81</v>
      </c>
      <c r="I20" s="10" t="s">
        <v>84</v>
      </c>
      <c r="J20" s="10" t="s">
        <v>78</v>
      </c>
      <c r="K20" s="10" t="s">
        <v>76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17</v>
      </c>
      <c r="U20" s="80" t="s">
        <v>1</v>
      </c>
    </row>
    <row r="21" spans="1:31">
      <c r="A21" t="s">
        <v>14</v>
      </c>
      <c r="C21" s="27">
        <v>29231.514999999999</v>
      </c>
      <c r="D21" s="27" t="s">
        <v>16</v>
      </c>
      <c r="E21">
        <f t="shared" ref="E21:E60" si="0">+(C21-C$7)/C$8</f>
        <v>0</v>
      </c>
      <c r="F21">
        <f t="shared" ref="F21:F60" si="1">ROUND(2*E21,0)/2</f>
        <v>0</v>
      </c>
      <c r="H21">
        <v>0</v>
      </c>
      <c r="O21">
        <f t="shared" ref="O21:O60" ca="1" si="2">+C$11+C$12*F21</f>
        <v>-0.13735563133613354</v>
      </c>
      <c r="Q21" s="2">
        <f t="shared" ref="Q21:Q60" si="3">+C21-15018.5</f>
        <v>14213.014999999999</v>
      </c>
    </row>
    <row r="22" spans="1:31">
      <c r="A22" t="s">
        <v>33</v>
      </c>
      <c r="C22" s="27">
        <v>50488.283799999997</v>
      </c>
      <c r="D22" s="27">
        <v>8.0000000000000004E-4</v>
      </c>
      <c r="E22">
        <f t="shared" si="0"/>
        <v>52100.881266199744</v>
      </c>
      <c r="F22">
        <f t="shared" si="1"/>
        <v>52101</v>
      </c>
      <c r="G22">
        <f t="shared" ref="G22:G50" si="4">+C22-(C$7+F22*C$8)</f>
        <v>-4.8442499995871913E-2</v>
      </c>
      <c r="J22">
        <f>+G22</f>
        <v>-4.8442499995871913E-2</v>
      </c>
      <c r="O22">
        <f t="shared" ca="1" si="2"/>
        <v>-7.4489630015905015E-2</v>
      </c>
      <c r="Q22" s="2">
        <f t="shared" si="3"/>
        <v>35469.783799999997</v>
      </c>
      <c r="AA22">
        <v>16</v>
      </c>
      <c r="AC22" t="s">
        <v>32</v>
      </c>
      <c r="AE22" t="s">
        <v>34</v>
      </c>
    </row>
    <row r="23" spans="1:31">
      <c r="A23" t="s">
        <v>36</v>
      </c>
      <c r="C23" s="27">
        <v>50859.553</v>
      </c>
      <c r="D23" s="27">
        <v>2E-3</v>
      </c>
      <c r="E23">
        <f t="shared" si="0"/>
        <v>53010.871523373593</v>
      </c>
      <c r="F23">
        <f t="shared" si="1"/>
        <v>53011</v>
      </c>
      <c r="G23">
        <f t="shared" si="4"/>
        <v>-5.2417500002775341E-2</v>
      </c>
      <c r="I23">
        <f>+G23</f>
        <v>-5.2417500002775341E-2</v>
      </c>
      <c r="O23">
        <f t="shared" ca="1" si="2"/>
        <v>-7.3391607690010921E-2</v>
      </c>
      <c r="Q23" s="2">
        <f t="shared" si="3"/>
        <v>35841.053</v>
      </c>
      <c r="AA23">
        <v>13</v>
      </c>
      <c r="AC23" t="s">
        <v>35</v>
      </c>
      <c r="AE23" t="s">
        <v>34</v>
      </c>
    </row>
    <row r="24" spans="1:31">
      <c r="A24" s="20" t="s">
        <v>40</v>
      </c>
      <c r="B24" s="22" t="s">
        <v>41</v>
      </c>
      <c r="C24" s="36">
        <v>51237.3462</v>
      </c>
      <c r="D24" s="36">
        <v>2.0999999999999999E-3</v>
      </c>
      <c r="E24" s="20">
        <f t="shared" si="0"/>
        <v>53936.852270568706</v>
      </c>
      <c r="F24" s="20">
        <f t="shared" si="1"/>
        <v>53937</v>
      </c>
      <c r="G24" s="20">
        <f t="shared" si="4"/>
        <v>-6.0272499998973217E-2</v>
      </c>
      <c r="H24" s="20"/>
      <c r="I24" s="20"/>
      <c r="K24" s="20">
        <f>+G24</f>
        <v>-6.0272499998973217E-2</v>
      </c>
      <c r="L24" s="20"/>
      <c r="O24">
        <f t="shared" ca="1" si="2"/>
        <v>-7.2274279477068146E-2</v>
      </c>
      <c r="Q24" s="2">
        <f t="shared" si="3"/>
        <v>36218.8462</v>
      </c>
    </row>
    <row r="25" spans="1:31">
      <c r="A25" s="20" t="s">
        <v>40</v>
      </c>
      <c r="B25" s="22" t="s">
        <v>41</v>
      </c>
      <c r="C25" s="36">
        <v>51277.333899999998</v>
      </c>
      <c r="D25" s="36">
        <v>1.8E-3</v>
      </c>
      <c r="E25" s="20">
        <f t="shared" si="0"/>
        <v>54034.863140866561</v>
      </c>
      <c r="F25" s="20">
        <f t="shared" si="1"/>
        <v>54035</v>
      </c>
      <c r="G25" s="20">
        <f t="shared" si="4"/>
        <v>-5.5837499996414408E-2</v>
      </c>
      <c r="H25" s="20"/>
      <c r="I25" s="20"/>
      <c r="K25" s="20">
        <f>+G25</f>
        <v>-5.5837499996414408E-2</v>
      </c>
      <c r="L25" s="20"/>
      <c r="O25">
        <f t="shared" ca="1" si="2"/>
        <v>-7.2156030918894942E-2</v>
      </c>
      <c r="Q25" s="2">
        <f t="shared" si="3"/>
        <v>36258.833899999998</v>
      </c>
    </row>
    <row r="26" spans="1:31">
      <c r="A26" s="20" t="s">
        <v>40</v>
      </c>
      <c r="B26" s="22" t="s">
        <v>41</v>
      </c>
      <c r="C26" s="36">
        <v>51484.591699999997</v>
      </c>
      <c r="D26" s="36">
        <v>1.4E-3</v>
      </c>
      <c r="E26" s="20">
        <f t="shared" si="0"/>
        <v>54542.857282915735</v>
      </c>
      <c r="F26" s="20">
        <f t="shared" si="1"/>
        <v>54543</v>
      </c>
      <c r="G26" s="20">
        <f t="shared" si="4"/>
        <v>-5.8227499997883569E-2</v>
      </c>
      <c r="H26" s="20"/>
      <c r="I26" s="20"/>
      <c r="K26" s="20">
        <f>+G26</f>
        <v>-5.8227499997883569E-2</v>
      </c>
      <c r="L26" s="20"/>
      <c r="N26" s="20"/>
      <c r="O26" s="20">
        <f t="shared" ca="1" si="2"/>
        <v>-7.1543069005099116E-2</v>
      </c>
      <c r="P26" s="20"/>
      <c r="Q26" s="26">
        <f t="shared" si="3"/>
        <v>36466.091699999997</v>
      </c>
    </row>
    <row r="27" spans="1:31">
      <c r="A27" s="20" t="s">
        <v>42</v>
      </c>
      <c r="B27" s="22" t="s">
        <v>41</v>
      </c>
      <c r="C27" s="36">
        <v>51569.4548</v>
      </c>
      <c r="D27" s="36">
        <v>2E-3</v>
      </c>
      <c r="E27" s="20">
        <f t="shared" si="0"/>
        <v>54750.858900592539</v>
      </c>
      <c r="F27" s="20">
        <f t="shared" si="1"/>
        <v>54751</v>
      </c>
      <c r="G27" s="20">
        <f t="shared" si="4"/>
        <v>-5.7567500000004657E-2</v>
      </c>
      <c r="H27" s="20"/>
      <c r="I27" s="20"/>
      <c r="K27" s="20">
        <f>+G27</f>
        <v>-5.7567500000004657E-2</v>
      </c>
      <c r="L27" s="20"/>
      <c r="N27" s="20"/>
      <c r="O27" s="20">
        <f t="shared" ca="1" si="2"/>
        <v>-7.1292092473466184E-2</v>
      </c>
      <c r="P27" s="20"/>
      <c r="Q27" s="26">
        <f t="shared" si="3"/>
        <v>36550.9548</v>
      </c>
    </row>
    <row r="28" spans="1:31">
      <c r="A28" s="74" t="s">
        <v>112</v>
      </c>
      <c r="B28" s="76" t="s">
        <v>41</v>
      </c>
      <c r="C28" s="75">
        <v>51585.366600000001</v>
      </c>
      <c r="D28" s="75" t="s">
        <v>84</v>
      </c>
      <c r="E28" s="15">
        <f t="shared" si="0"/>
        <v>54789.859127312397</v>
      </c>
      <c r="F28" s="20">
        <f t="shared" si="1"/>
        <v>54790</v>
      </c>
      <c r="G28" s="20">
        <f t="shared" si="4"/>
        <v>-5.7475000001431908E-2</v>
      </c>
      <c r="H28" s="20"/>
      <c r="I28" s="20"/>
      <c r="K28" s="15">
        <f>G28</f>
        <v>-5.7475000001431908E-2</v>
      </c>
      <c r="L28" s="20"/>
      <c r="M28" s="8"/>
      <c r="N28" s="8"/>
      <c r="O28" s="20">
        <f t="shared" ca="1" si="2"/>
        <v>-7.1245034373785002E-2</v>
      </c>
      <c r="P28" s="20"/>
      <c r="Q28" s="26">
        <f t="shared" si="3"/>
        <v>36566.866600000001</v>
      </c>
    </row>
    <row r="29" spans="1:31">
      <c r="A29" s="23" t="s">
        <v>44</v>
      </c>
      <c r="B29" s="32" t="s">
        <v>41</v>
      </c>
      <c r="C29" s="37">
        <v>51924.404499999997</v>
      </c>
      <c r="D29" s="37">
        <v>6.1000000000000004E-3</v>
      </c>
      <c r="E29" s="15">
        <f t="shared" si="0"/>
        <v>55620.849647971467</v>
      </c>
      <c r="F29" s="20">
        <f t="shared" si="1"/>
        <v>55621</v>
      </c>
      <c r="G29" s="20">
        <f t="shared" si="4"/>
        <v>-6.1342499997408595E-2</v>
      </c>
      <c r="H29" s="20"/>
      <c r="I29" s="20"/>
      <c r="K29" s="15">
        <v>-6.1342499997408595E-2</v>
      </c>
      <c r="L29" s="20"/>
      <c r="M29" s="8"/>
      <c r="N29" s="20"/>
      <c r="O29" s="20">
        <f t="shared" ca="1" si="2"/>
        <v>-7.0242334865193809E-2</v>
      </c>
      <c r="P29" s="20"/>
      <c r="Q29" s="26">
        <f t="shared" si="3"/>
        <v>36905.904499999997</v>
      </c>
    </row>
    <row r="30" spans="1:31">
      <c r="A30" s="17" t="s">
        <v>47</v>
      </c>
      <c r="B30" s="23"/>
      <c r="C30" s="56">
        <v>52280.578500000003</v>
      </c>
      <c r="D30" s="56">
        <v>1E-3</v>
      </c>
      <c r="E30" s="15">
        <f t="shared" si="0"/>
        <v>56493.841185806123</v>
      </c>
      <c r="F30" s="20">
        <f t="shared" si="1"/>
        <v>56494</v>
      </c>
      <c r="G30" s="20">
        <f t="shared" si="4"/>
        <v>-6.4794999998412095E-2</v>
      </c>
      <c r="H30" s="20"/>
      <c r="I30" s="20"/>
      <c r="J30" s="15">
        <f>G30</f>
        <v>-6.4794999998412095E-2</v>
      </c>
      <c r="L30" s="20"/>
      <c r="M30" s="8"/>
      <c r="N30" s="20"/>
      <c r="O30" s="20">
        <f t="shared" ca="1" si="2"/>
        <v>-6.9188957403099813E-2</v>
      </c>
      <c r="P30" s="20"/>
      <c r="Q30" s="26">
        <f t="shared" si="3"/>
        <v>37262.078500000003</v>
      </c>
    </row>
    <row r="31" spans="1:31">
      <c r="A31" s="74" t="s">
        <v>134</v>
      </c>
      <c r="B31" s="76" t="s">
        <v>41</v>
      </c>
      <c r="C31" s="75">
        <v>52308.323400000001</v>
      </c>
      <c r="D31" s="75" t="s">
        <v>84</v>
      </c>
      <c r="E31" s="15">
        <f t="shared" si="0"/>
        <v>56561.844641752003</v>
      </c>
      <c r="F31" s="20">
        <f t="shared" si="1"/>
        <v>56562</v>
      </c>
      <c r="G31" s="20">
        <f t="shared" si="4"/>
        <v>-6.3384999994013924E-2</v>
      </c>
      <c r="H31" s="20"/>
      <c r="I31" s="20"/>
      <c r="K31" s="15">
        <f>G31</f>
        <v>-6.3384999994013924E-2</v>
      </c>
      <c r="L31" s="20"/>
      <c r="M31" s="8"/>
      <c r="N31" s="8"/>
      <c r="O31" s="20">
        <f t="shared" ca="1" si="2"/>
        <v>-6.9106907383142888E-2</v>
      </c>
      <c r="P31" s="20"/>
      <c r="Q31" s="26">
        <f t="shared" si="3"/>
        <v>37289.823400000001</v>
      </c>
    </row>
    <row r="32" spans="1:31">
      <c r="A32" s="54" t="s">
        <v>70</v>
      </c>
      <c r="B32" s="60" t="s">
        <v>39</v>
      </c>
      <c r="C32" s="54">
        <v>52655.313000000002</v>
      </c>
      <c r="D32" s="54">
        <v>3.0000000000000001E-3</v>
      </c>
      <c r="E32" s="15">
        <f t="shared" si="0"/>
        <v>57412.324981464131</v>
      </c>
      <c r="F32" s="20">
        <f t="shared" si="1"/>
        <v>57412.5</v>
      </c>
      <c r="G32" s="20">
        <f t="shared" si="4"/>
        <v>-7.1406249997380655E-2</v>
      </c>
      <c r="H32" s="20"/>
      <c r="I32" s="15">
        <f>G32</f>
        <v>-7.1406249997380655E-2</v>
      </c>
      <c r="L32" s="20"/>
      <c r="M32" s="8"/>
      <c r="N32" s="8"/>
      <c r="O32" s="20">
        <f t="shared" ca="1" si="2"/>
        <v>-6.8080678824711111E-2</v>
      </c>
      <c r="P32" s="20"/>
      <c r="Q32" s="26">
        <f t="shared" si="3"/>
        <v>37636.813000000002</v>
      </c>
    </row>
    <row r="33" spans="1:17">
      <c r="A33" s="23" t="s">
        <v>44</v>
      </c>
      <c r="B33" s="32" t="s">
        <v>41</v>
      </c>
      <c r="C33" s="37">
        <v>52683.266600000003</v>
      </c>
      <c r="D33" s="37">
        <v>6.0000000000000001E-3</v>
      </c>
      <c r="E33" s="15">
        <f t="shared" si="0"/>
        <v>57480.839966420965</v>
      </c>
      <c r="F33" s="20">
        <f t="shared" si="1"/>
        <v>57481</v>
      </c>
      <c r="G33" s="20">
        <f t="shared" si="4"/>
        <v>-6.529249999584863E-2</v>
      </c>
      <c r="H33" s="20"/>
      <c r="I33" s="20"/>
      <c r="K33" s="15">
        <v>-6.529249999584863E-2</v>
      </c>
      <c r="L33" s="20"/>
      <c r="M33" s="8"/>
      <c r="N33" s="20"/>
      <c r="O33" s="20">
        <f t="shared" ca="1" si="2"/>
        <v>-6.7998025495783918E-2</v>
      </c>
      <c r="P33" s="20"/>
      <c r="Q33" s="26">
        <f t="shared" si="3"/>
        <v>37664.766600000003</v>
      </c>
    </row>
    <row r="34" spans="1:17">
      <c r="A34" s="23" t="s">
        <v>44</v>
      </c>
      <c r="B34" s="32" t="s">
        <v>39</v>
      </c>
      <c r="C34" s="37">
        <v>52683.467499999999</v>
      </c>
      <c r="D34" s="37">
        <v>5.8999999999999999E-3</v>
      </c>
      <c r="E34" s="15">
        <f t="shared" si="0"/>
        <v>57481.332377433413</v>
      </c>
      <c r="F34" s="20">
        <f t="shared" si="1"/>
        <v>57481.5</v>
      </c>
      <c r="G34" s="20">
        <f t="shared" si="4"/>
        <v>-6.8388749998121057E-2</v>
      </c>
      <c r="H34" s="20"/>
      <c r="I34" s="20"/>
      <c r="K34" s="15">
        <v>-6.8388749998121057E-2</v>
      </c>
      <c r="L34" s="20"/>
      <c r="M34" s="8"/>
      <c r="N34" s="20"/>
      <c r="O34" s="20">
        <f t="shared" ca="1" si="2"/>
        <v>-6.7997422186813636E-2</v>
      </c>
      <c r="P34" s="20"/>
      <c r="Q34" s="26">
        <f t="shared" si="3"/>
        <v>37664.967499999999</v>
      </c>
    </row>
    <row r="35" spans="1:17">
      <c r="A35" s="74" t="s">
        <v>148</v>
      </c>
      <c r="B35" s="76" t="s">
        <v>39</v>
      </c>
      <c r="C35" s="75">
        <v>52690.406999999999</v>
      </c>
      <c r="D35" s="75" t="s">
        <v>84</v>
      </c>
      <c r="E35" s="15">
        <f t="shared" si="0"/>
        <v>57498.341268528224</v>
      </c>
      <c r="F35" s="20">
        <f t="shared" si="1"/>
        <v>57498.5</v>
      </c>
      <c r="G35" s="20">
        <f t="shared" si="4"/>
        <v>-6.476124999608146E-2</v>
      </c>
      <c r="H35" s="20"/>
      <c r="I35" s="20"/>
      <c r="K35" s="15">
        <f>G35</f>
        <v>-6.476124999608146E-2</v>
      </c>
      <c r="L35" s="20"/>
      <c r="M35" s="8"/>
      <c r="N35" s="8"/>
      <c r="O35" s="20">
        <f t="shared" ca="1" si="2"/>
        <v>-6.7976909681824405E-2</v>
      </c>
      <c r="P35" s="20"/>
      <c r="Q35" s="26">
        <f t="shared" si="3"/>
        <v>37671.906999999999</v>
      </c>
    </row>
    <row r="36" spans="1:17">
      <c r="A36" s="74" t="s">
        <v>148</v>
      </c>
      <c r="B36" s="76" t="s">
        <v>41</v>
      </c>
      <c r="C36" s="75">
        <v>52691.422700000003</v>
      </c>
      <c r="D36" s="75" t="s">
        <v>84</v>
      </c>
      <c r="E36" s="15">
        <f t="shared" si="0"/>
        <v>57500.830775075534</v>
      </c>
      <c r="F36" s="20">
        <f t="shared" si="1"/>
        <v>57501</v>
      </c>
      <c r="G36" s="20">
        <f t="shared" si="4"/>
        <v>-6.9042499999341089E-2</v>
      </c>
      <c r="H36" s="20"/>
      <c r="I36" s="20"/>
      <c r="K36" s="15">
        <f>G36</f>
        <v>-6.9042499999341089E-2</v>
      </c>
      <c r="L36" s="20"/>
      <c r="M36" s="8"/>
      <c r="N36" s="8"/>
      <c r="O36" s="20">
        <f t="shared" ca="1" si="2"/>
        <v>-6.7973893136973051E-2</v>
      </c>
      <c r="P36" s="20"/>
      <c r="Q36" s="26">
        <f t="shared" si="3"/>
        <v>37672.922700000003</v>
      </c>
    </row>
    <row r="37" spans="1:17">
      <c r="A37" s="74" t="s">
        <v>148</v>
      </c>
      <c r="B37" s="76" t="s">
        <v>39</v>
      </c>
      <c r="C37" s="75">
        <v>52692.445299999999</v>
      </c>
      <c r="D37" s="75" t="s">
        <v>84</v>
      </c>
      <c r="E37" s="15">
        <f t="shared" si="0"/>
        <v>57503.337193698419</v>
      </c>
      <c r="F37" s="20">
        <f t="shared" si="1"/>
        <v>57503.5</v>
      </c>
      <c r="G37" s="20">
        <f t="shared" si="4"/>
        <v>-6.6423749995010439E-2</v>
      </c>
      <c r="H37" s="20"/>
      <c r="I37" s="20"/>
      <c r="K37" s="15">
        <f>G37</f>
        <v>-6.6423749995010439E-2</v>
      </c>
      <c r="L37" s="20"/>
      <c r="M37" s="8"/>
      <c r="N37" s="8"/>
      <c r="O37" s="20">
        <f t="shared" ca="1" si="2"/>
        <v>-6.7970876592121698E-2</v>
      </c>
      <c r="P37" s="20"/>
      <c r="Q37" s="26">
        <f t="shared" si="3"/>
        <v>37673.945299999999</v>
      </c>
    </row>
    <row r="38" spans="1:17">
      <c r="A38" s="74" t="s">
        <v>148</v>
      </c>
      <c r="B38" s="76" t="s">
        <v>41</v>
      </c>
      <c r="C38" s="75">
        <v>52694.279199999997</v>
      </c>
      <c r="D38" s="75" t="s">
        <v>84</v>
      </c>
      <c r="E38" s="15">
        <f t="shared" si="0"/>
        <v>57507.832129267081</v>
      </c>
      <c r="F38" s="20">
        <f t="shared" si="1"/>
        <v>57508</v>
      </c>
      <c r="G38" s="20">
        <f t="shared" si="4"/>
        <v>-6.8489999997837003E-2</v>
      </c>
      <c r="H38" s="20"/>
      <c r="I38" s="20"/>
      <c r="K38" s="15">
        <f>G38</f>
        <v>-6.8489999997837003E-2</v>
      </c>
      <c r="L38" s="20"/>
      <c r="M38" s="8"/>
      <c r="N38" s="8"/>
      <c r="O38" s="20">
        <f t="shared" ca="1" si="2"/>
        <v>-6.7965446811389246E-2</v>
      </c>
      <c r="P38" s="20"/>
      <c r="Q38" s="26">
        <f t="shared" si="3"/>
        <v>37675.779199999997</v>
      </c>
    </row>
    <row r="39" spans="1:17">
      <c r="A39" s="74" t="s">
        <v>148</v>
      </c>
      <c r="B39" s="76" t="s">
        <v>39</v>
      </c>
      <c r="C39" s="75">
        <v>52694.487099999998</v>
      </c>
      <c r="D39" s="75" t="s">
        <v>84</v>
      </c>
      <c r="E39" s="15">
        <f t="shared" si="0"/>
        <v>57508.341697457676</v>
      </c>
      <c r="F39" s="20">
        <f t="shared" si="1"/>
        <v>57508.5</v>
      </c>
      <c r="G39" s="20">
        <f t="shared" si="4"/>
        <v>-6.4586249995045364E-2</v>
      </c>
      <c r="H39" s="20"/>
      <c r="I39" s="20"/>
      <c r="K39" s="15">
        <f>G39</f>
        <v>-6.4586249995045364E-2</v>
      </c>
      <c r="L39" s="20"/>
      <c r="M39" s="8"/>
      <c r="N39" s="8"/>
      <c r="O39" s="20">
        <f t="shared" ca="1" si="2"/>
        <v>-6.7964843502418978E-2</v>
      </c>
      <c r="P39" s="20"/>
      <c r="Q39" s="26">
        <f t="shared" si="3"/>
        <v>37675.987099999998</v>
      </c>
    </row>
    <row r="40" spans="1:17">
      <c r="A40" s="23" t="s">
        <v>44</v>
      </c>
      <c r="B40" s="32" t="s">
        <v>39</v>
      </c>
      <c r="C40" s="37">
        <v>52697.342600000004</v>
      </c>
      <c r="D40" s="37">
        <v>3.0000000000000001E-3</v>
      </c>
      <c r="E40" s="15">
        <f t="shared" si="0"/>
        <v>57515.3406006238</v>
      </c>
      <c r="F40" s="20">
        <f t="shared" si="1"/>
        <v>57515.5</v>
      </c>
      <c r="G40" s="20">
        <f t="shared" si="4"/>
        <v>-6.5033749997382984E-2</v>
      </c>
      <c r="H40" s="20"/>
      <c r="I40" s="20"/>
      <c r="K40" s="15">
        <v>-6.5033749997382984E-2</v>
      </c>
      <c r="L40" s="20"/>
      <c r="M40" s="8"/>
      <c r="N40" s="20"/>
      <c r="O40" s="20">
        <f t="shared" ca="1" si="2"/>
        <v>-6.7956397176835173E-2</v>
      </c>
      <c r="P40" s="20"/>
      <c r="Q40" s="26">
        <f t="shared" si="3"/>
        <v>37678.842600000004</v>
      </c>
    </row>
    <row r="41" spans="1:17">
      <c r="A41" s="74" t="s">
        <v>148</v>
      </c>
      <c r="B41" s="76" t="s">
        <v>41</v>
      </c>
      <c r="C41" s="75">
        <v>52707.337500000001</v>
      </c>
      <c r="D41" s="75" t="s">
        <v>84</v>
      </c>
      <c r="E41" s="15">
        <f t="shared" si="0"/>
        <v>57539.838354871725</v>
      </c>
      <c r="F41" s="20">
        <f t="shared" si="1"/>
        <v>57540</v>
      </c>
      <c r="G41" s="20">
        <f t="shared" si="4"/>
        <v>-6.5949999996519182E-2</v>
      </c>
      <c r="H41" s="20"/>
      <c r="I41" s="20"/>
      <c r="K41" s="15">
        <f>G41</f>
        <v>-6.5949999996519182E-2</v>
      </c>
      <c r="L41" s="20"/>
      <c r="M41" s="8"/>
      <c r="N41" s="8"/>
      <c r="O41" s="20">
        <f t="shared" ca="1" si="2"/>
        <v>-6.7926835037291883E-2</v>
      </c>
      <c r="P41" s="20"/>
      <c r="Q41" s="26">
        <f t="shared" si="3"/>
        <v>37688.837500000001</v>
      </c>
    </row>
    <row r="42" spans="1:17">
      <c r="A42" s="74" t="s">
        <v>148</v>
      </c>
      <c r="B42" s="76" t="s">
        <v>41</v>
      </c>
      <c r="C42" s="75">
        <v>52716.3128</v>
      </c>
      <c r="D42" s="75" t="s">
        <v>84</v>
      </c>
      <c r="E42" s="15">
        <f t="shared" si="0"/>
        <v>57561.837043573105</v>
      </c>
      <c r="F42" s="20">
        <f t="shared" si="1"/>
        <v>57562</v>
      </c>
      <c r="G42" s="20">
        <f t="shared" si="4"/>
        <v>-6.6485000003012829E-2</v>
      </c>
      <c r="H42" s="20"/>
      <c r="I42" s="20"/>
      <c r="K42" s="15">
        <f>G42</f>
        <v>-6.6485000003012829E-2</v>
      </c>
      <c r="L42" s="20"/>
      <c r="M42" s="8"/>
      <c r="N42" s="8"/>
      <c r="O42" s="20">
        <f t="shared" ca="1" si="2"/>
        <v>-6.7900289442599931E-2</v>
      </c>
      <c r="P42" s="20"/>
      <c r="Q42" s="26">
        <f t="shared" si="3"/>
        <v>37697.8128</v>
      </c>
    </row>
    <row r="43" spans="1:17">
      <c r="A43" s="55" t="s">
        <v>49</v>
      </c>
      <c r="B43" s="23"/>
      <c r="C43" s="56">
        <v>53028.4231</v>
      </c>
      <c r="D43" s="56">
        <v>8.9999999999999998E-4</v>
      </c>
      <c r="E43" s="15">
        <f t="shared" si="0"/>
        <v>58326.827331384775</v>
      </c>
      <c r="F43" s="20">
        <f t="shared" si="1"/>
        <v>58327</v>
      </c>
      <c r="G43" s="20">
        <f t="shared" si="4"/>
        <v>-7.0447499994770624E-2</v>
      </c>
      <c r="H43" s="20"/>
      <c r="I43" s="20"/>
      <c r="J43" s="15">
        <f>G43</f>
        <v>-7.0447499994770624E-2</v>
      </c>
      <c r="M43" s="8"/>
      <c r="N43" s="8"/>
      <c r="O43" s="20">
        <f t="shared" ca="1" si="2"/>
        <v>-6.6977226718084565E-2</v>
      </c>
      <c r="P43" s="20"/>
      <c r="Q43" s="26">
        <f t="shared" si="3"/>
        <v>38009.9231</v>
      </c>
    </row>
    <row r="44" spans="1:17">
      <c r="A44" s="55" t="s">
        <v>49</v>
      </c>
      <c r="B44" s="23"/>
      <c r="C44" s="56">
        <v>53055.3534</v>
      </c>
      <c r="D44" s="56">
        <v>1.4E-3</v>
      </c>
      <c r="E44" s="15">
        <f t="shared" si="0"/>
        <v>58392.834182000901</v>
      </c>
      <c r="F44" s="20">
        <f t="shared" si="1"/>
        <v>58393</v>
      </c>
      <c r="G44" s="20">
        <f t="shared" si="4"/>
        <v>-6.7652499994437676E-2</v>
      </c>
      <c r="H44" s="20"/>
      <c r="I44" s="20"/>
      <c r="J44" s="15">
        <f>G44</f>
        <v>-6.7652499994437676E-2</v>
      </c>
      <c r="M44" s="8"/>
      <c r="N44" s="8"/>
      <c r="O44" s="20">
        <f t="shared" ca="1" si="2"/>
        <v>-6.6897589934008739E-2</v>
      </c>
      <c r="P44" s="20"/>
      <c r="Q44" s="26">
        <f t="shared" si="3"/>
        <v>38036.8534</v>
      </c>
    </row>
    <row r="45" spans="1:17">
      <c r="A45" s="55" t="s">
        <v>49</v>
      </c>
      <c r="B45" s="23"/>
      <c r="C45" s="56">
        <v>53055.550600000002</v>
      </c>
      <c r="D45" s="56">
        <v>2.8E-3</v>
      </c>
      <c r="E45" s="15">
        <f t="shared" si="0"/>
        <v>58393.317524219208</v>
      </c>
      <c r="F45" s="20">
        <f t="shared" si="1"/>
        <v>58393.5</v>
      </c>
      <c r="G45" s="20">
        <f t="shared" si="4"/>
        <v>-7.4448749990551732E-2</v>
      </c>
      <c r="H45" s="20"/>
      <c r="I45" s="20"/>
      <c r="J45" s="15">
        <f>G45</f>
        <v>-7.4448749990551732E-2</v>
      </c>
      <c r="M45" s="8"/>
      <c r="N45" s="8"/>
      <c r="O45" s="20">
        <f t="shared" ca="1" si="2"/>
        <v>-6.6896986625038471E-2</v>
      </c>
      <c r="P45" s="20"/>
      <c r="Q45" s="26">
        <f t="shared" si="3"/>
        <v>38037.050600000002</v>
      </c>
    </row>
    <row r="46" spans="1:17">
      <c r="A46" s="54" t="s">
        <v>48</v>
      </c>
      <c r="B46" s="57" t="s">
        <v>41</v>
      </c>
      <c r="C46" s="58">
        <v>53316.872000000003</v>
      </c>
      <c r="D46" s="54">
        <v>2E-3</v>
      </c>
      <c r="E46" s="15">
        <f t="shared" si="0"/>
        <v>59033.822925666536</v>
      </c>
      <c r="F46" s="20">
        <f t="shared" si="1"/>
        <v>59034</v>
      </c>
      <c r="G46" s="20">
        <f t="shared" si="4"/>
        <v>-7.2244999995746184E-2</v>
      </c>
      <c r="H46" s="20"/>
      <c r="I46" s="20"/>
      <c r="K46" s="15">
        <f>G46</f>
        <v>-7.2244999995746184E-2</v>
      </c>
      <c r="L46" s="20"/>
      <c r="M46" s="8"/>
      <c r="N46" s="8"/>
      <c r="O46" s="20">
        <f t="shared" ca="1" si="2"/>
        <v>-6.6124147834120697E-2</v>
      </c>
      <c r="P46" s="20"/>
      <c r="Q46" s="26">
        <f t="shared" si="3"/>
        <v>38298.372000000003</v>
      </c>
    </row>
    <row r="47" spans="1:17">
      <c r="A47" s="49" t="s">
        <v>54</v>
      </c>
      <c r="B47" s="59" t="s">
        <v>39</v>
      </c>
      <c r="C47" s="17">
        <v>53409.277199999997</v>
      </c>
      <c r="D47" s="17">
        <v>5.0000000000000001E-4</v>
      </c>
      <c r="E47" s="15">
        <f t="shared" si="0"/>
        <v>59260.310422372953</v>
      </c>
      <c r="F47" s="20">
        <f t="shared" si="1"/>
        <v>59260.5</v>
      </c>
      <c r="G47" s="20">
        <f t="shared" si="4"/>
        <v>-7.7346250000118744E-2</v>
      </c>
      <c r="H47" s="20"/>
      <c r="I47" s="20"/>
      <c r="K47" s="15">
        <f>G47</f>
        <v>-7.7346250000118744E-2</v>
      </c>
      <c r="L47" s="20"/>
      <c r="M47" s="8"/>
      <c r="N47" s="8"/>
      <c r="O47" s="20">
        <f t="shared" ca="1" si="2"/>
        <v>-6.5850848870587717E-2</v>
      </c>
      <c r="P47" s="20"/>
      <c r="Q47" s="26">
        <f t="shared" si="3"/>
        <v>38390.777199999997</v>
      </c>
    </row>
    <row r="48" spans="1:17">
      <c r="A48" s="54" t="s">
        <v>64</v>
      </c>
      <c r="B48" s="32"/>
      <c r="C48" s="17">
        <v>53410.301500000001</v>
      </c>
      <c r="D48" s="17">
        <v>1.1000000000000001E-3</v>
      </c>
      <c r="E48" s="15">
        <f t="shared" si="0"/>
        <v>59262.82100773912</v>
      </c>
      <c r="F48" s="20">
        <f t="shared" si="1"/>
        <v>59263</v>
      </c>
      <c r="G48" s="20">
        <f t="shared" si="4"/>
        <v>-7.302749999507796E-2</v>
      </c>
      <c r="H48" s="20"/>
      <c r="I48" s="20"/>
      <c r="J48" s="15">
        <f>G48</f>
        <v>-7.302749999507796E-2</v>
      </c>
      <c r="L48" s="20"/>
      <c r="M48" s="8"/>
      <c r="N48" s="8"/>
      <c r="O48" s="20">
        <f t="shared" ca="1" si="2"/>
        <v>-6.5847832325736363E-2</v>
      </c>
      <c r="P48" s="20"/>
      <c r="Q48" s="26">
        <f t="shared" si="3"/>
        <v>38391.801500000001</v>
      </c>
    </row>
    <row r="49" spans="1:21">
      <c r="A49" s="49" t="s">
        <v>60</v>
      </c>
      <c r="B49" s="32" t="s">
        <v>41</v>
      </c>
      <c r="C49" s="37">
        <v>53715.479200000002</v>
      </c>
      <c r="D49" s="37">
        <v>5.0000000000000001E-4</v>
      </c>
      <c r="E49" s="15">
        <f t="shared" si="0"/>
        <v>60010.819316531561</v>
      </c>
      <c r="F49" s="20">
        <f t="shared" si="1"/>
        <v>60011</v>
      </c>
      <c r="G49" s="20">
        <f t="shared" si="4"/>
        <v>-7.3717499995836988E-2</v>
      </c>
      <c r="H49" s="20"/>
      <c r="I49" s="20"/>
      <c r="K49" s="15">
        <f>G49</f>
        <v>-7.3717499995836988E-2</v>
      </c>
      <c r="L49" s="20"/>
      <c r="M49" s="8"/>
      <c r="N49" s="8"/>
      <c r="O49" s="20">
        <f t="shared" ca="1" si="2"/>
        <v>-6.4945282106210228E-2</v>
      </c>
      <c r="P49" s="20"/>
      <c r="Q49" s="26">
        <f t="shared" si="3"/>
        <v>38696.979200000002</v>
      </c>
    </row>
    <row r="50" spans="1:21">
      <c r="A50" s="49" t="s">
        <v>61</v>
      </c>
      <c r="B50" s="32" t="s">
        <v>41</v>
      </c>
      <c r="C50" s="17">
        <v>54092.460500000001</v>
      </c>
      <c r="D50" s="17">
        <v>8.0000000000000004E-4</v>
      </c>
      <c r="E50" s="15">
        <f t="shared" si="0"/>
        <v>60934.810076165624</v>
      </c>
      <c r="F50" s="20">
        <f t="shared" si="1"/>
        <v>60935</v>
      </c>
      <c r="G50" s="20">
        <f t="shared" si="4"/>
        <v>-7.7487499998824205E-2</v>
      </c>
      <c r="H50" s="20"/>
      <c r="I50" s="20"/>
      <c r="J50" s="15">
        <f>G50</f>
        <v>-7.7487499998824205E-2</v>
      </c>
      <c r="L50" s="20"/>
      <c r="M50" s="8"/>
      <c r="N50" s="8"/>
      <c r="O50" s="20">
        <f t="shared" ca="1" si="2"/>
        <v>-6.3830367129148538E-2</v>
      </c>
      <c r="P50" s="20"/>
      <c r="Q50" s="26">
        <f t="shared" si="3"/>
        <v>39073.960500000001</v>
      </c>
    </row>
    <row r="51" spans="1:21">
      <c r="A51" s="49" t="s">
        <v>61</v>
      </c>
      <c r="B51" s="32" t="s">
        <v>41</v>
      </c>
      <c r="C51" s="17">
        <v>54092.672700000003</v>
      </c>
      <c r="D51" s="17">
        <v>4.8999999999999998E-3</v>
      </c>
      <c r="E51" s="15">
        <f t="shared" si="0"/>
        <v>60935.330183765647</v>
      </c>
      <c r="F51" s="20">
        <f t="shared" si="1"/>
        <v>60935.5</v>
      </c>
      <c r="G51" s="20"/>
      <c r="H51" s="20"/>
      <c r="I51" s="20"/>
      <c r="L51" s="20"/>
      <c r="M51" s="8"/>
      <c r="N51" s="8"/>
      <c r="O51" s="20">
        <f t="shared" ca="1" si="2"/>
        <v>-6.382976382017827E-2</v>
      </c>
      <c r="P51" s="20"/>
      <c r="Q51" s="26">
        <f t="shared" si="3"/>
        <v>39074.172700000003</v>
      </c>
      <c r="U51" s="19">
        <v>-6.9283749995520338E-2</v>
      </c>
    </row>
    <row r="52" spans="1:21">
      <c r="A52" s="17" t="s">
        <v>62</v>
      </c>
      <c r="B52" s="32"/>
      <c r="C52" s="17">
        <v>54150.395299999996</v>
      </c>
      <c r="D52" s="17">
        <v>8.9999999999999998E-4</v>
      </c>
      <c r="E52" s="15">
        <f t="shared" si="0"/>
        <v>61076.809745277176</v>
      </c>
      <c r="F52" s="20">
        <f t="shared" si="1"/>
        <v>61077</v>
      </c>
      <c r="G52" s="20">
        <f t="shared" ref="G52:G60" si="5">+C52-(C$7+F52*C$8)</f>
        <v>-7.7622500000870787E-2</v>
      </c>
      <c r="H52" s="20"/>
      <c r="I52" s="20"/>
      <c r="J52" s="15">
        <f>G52</f>
        <v>-7.7622500000870787E-2</v>
      </c>
      <c r="L52" s="20"/>
      <c r="M52" s="8"/>
      <c r="N52" s="8"/>
      <c r="O52" s="20">
        <f t="shared" ca="1" si="2"/>
        <v>-6.3659027381591446E-2</v>
      </c>
      <c r="P52" s="20"/>
      <c r="Q52" s="26">
        <f t="shared" si="3"/>
        <v>39131.895299999996</v>
      </c>
    </row>
    <row r="53" spans="1:21">
      <c r="A53" s="54" t="s">
        <v>71</v>
      </c>
      <c r="B53" s="60" t="s">
        <v>39</v>
      </c>
      <c r="C53" s="54">
        <v>54830.315999999999</v>
      </c>
      <c r="D53" s="54">
        <v>1.5E-3</v>
      </c>
      <c r="E53" s="15">
        <f t="shared" si="0"/>
        <v>62743.312683443939</v>
      </c>
      <c r="F53" s="20">
        <f t="shared" si="1"/>
        <v>62743.5</v>
      </c>
      <c r="G53" s="20">
        <f t="shared" si="5"/>
        <v>-7.6423750004323665E-2</v>
      </c>
      <c r="H53" s="20"/>
      <c r="I53" s="20"/>
      <c r="J53" s="15">
        <f>G53</f>
        <v>-7.6423750004323665E-2</v>
      </c>
      <c r="L53" s="20"/>
      <c r="M53" s="8"/>
      <c r="N53" s="8"/>
      <c r="O53" s="20">
        <f t="shared" ca="1" si="2"/>
        <v>-6.1648198583676608E-2</v>
      </c>
      <c r="P53" s="20"/>
      <c r="Q53" s="26">
        <f t="shared" si="3"/>
        <v>39811.815999999999</v>
      </c>
    </row>
    <row r="54" spans="1:21">
      <c r="A54" s="54" t="s">
        <v>71</v>
      </c>
      <c r="B54" s="60" t="s">
        <v>41</v>
      </c>
      <c r="C54" s="54">
        <v>54830.515700000004</v>
      </c>
      <c r="D54" s="54">
        <v>6.9999999999999999E-4</v>
      </c>
      <c r="E54" s="15">
        <f t="shared" si="0"/>
        <v>62743.802153225872</v>
      </c>
      <c r="F54" s="20">
        <f t="shared" si="1"/>
        <v>62744</v>
      </c>
      <c r="G54" s="20">
        <f t="shared" si="5"/>
        <v>-8.0719999998109415E-2</v>
      </c>
      <c r="H54" s="20"/>
      <c r="I54" s="20"/>
      <c r="J54" s="15">
        <f>G54</f>
        <v>-8.0719999998109415E-2</v>
      </c>
      <c r="L54" s="20"/>
      <c r="M54" s="8"/>
      <c r="N54" s="8"/>
      <c r="O54" s="20">
        <f t="shared" ca="1" si="2"/>
        <v>-6.164759527470634E-2</v>
      </c>
      <c r="P54" s="20"/>
      <c r="Q54" s="26">
        <f t="shared" si="3"/>
        <v>39812.015700000004</v>
      </c>
    </row>
    <row r="55" spans="1:21">
      <c r="A55" s="17" t="s">
        <v>65</v>
      </c>
      <c r="B55" s="59" t="s">
        <v>41</v>
      </c>
      <c r="C55" s="17">
        <v>54887.632799999999</v>
      </c>
      <c r="D55" s="17">
        <v>2.9999999999999997E-4</v>
      </c>
      <c r="E55" s="15">
        <f t="shared" si="0"/>
        <v>62883.797618828779</v>
      </c>
      <c r="F55" s="20">
        <f t="shared" si="1"/>
        <v>62884</v>
      </c>
      <c r="G55" s="20">
        <f t="shared" si="5"/>
        <v>-8.2569999998668209E-2</v>
      </c>
      <c r="H55" s="20"/>
      <c r="I55" s="20"/>
      <c r="K55" s="15">
        <f>G55</f>
        <v>-8.2569999998668209E-2</v>
      </c>
      <c r="L55" s="20"/>
      <c r="M55" s="8"/>
      <c r="N55" s="8"/>
      <c r="O55" s="20">
        <f t="shared" ca="1" si="2"/>
        <v>-6.147866876303032E-2</v>
      </c>
      <c r="P55" s="20"/>
      <c r="Q55" s="26">
        <f t="shared" si="3"/>
        <v>39869.132799999999</v>
      </c>
    </row>
    <row r="56" spans="1:21">
      <c r="A56" s="54" t="s">
        <v>66</v>
      </c>
      <c r="B56" s="60" t="s">
        <v>41</v>
      </c>
      <c r="C56" s="54">
        <v>55259.720699999998</v>
      </c>
      <c r="D56" s="54">
        <v>4.0000000000000002E-4</v>
      </c>
      <c r="E56" s="15">
        <f t="shared" si="0"/>
        <v>63795.79453053671</v>
      </c>
      <c r="F56" s="20">
        <f t="shared" si="1"/>
        <v>63796</v>
      </c>
      <c r="G56" s="20">
        <f t="shared" si="5"/>
        <v>-8.3829999995941762E-2</v>
      </c>
      <c r="H56" s="20"/>
      <c r="I56" s="20"/>
      <c r="K56" s="15">
        <f>G56</f>
        <v>-8.3829999995941762E-2</v>
      </c>
      <c r="L56" s="20"/>
      <c r="M56" s="8"/>
      <c r="N56" s="8"/>
      <c r="O56" s="20">
        <f t="shared" ca="1" si="2"/>
        <v>-6.0378233201255141E-2</v>
      </c>
      <c r="P56" s="20"/>
      <c r="Q56" s="26">
        <f t="shared" si="3"/>
        <v>40241.220699999998</v>
      </c>
    </row>
    <row r="57" spans="1:21">
      <c r="A57" s="54" t="s">
        <v>72</v>
      </c>
      <c r="B57" s="60" t="s">
        <v>41</v>
      </c>
      <c r="C57" s="54">
        <v>55263.392599999999</v>
      </c>
      <c r="D57" s="54">
        <v>2E-3</v>
      </c>
      <c r="E57" s="15">
        <f t="shared" si="0"/>
        <v>63804.794450878391</v>
      </c>
      <c r="F57" s="20">
        <f t="shared" si="1"/>
        <v>63805</v>
      </c>
      <c r="G57" s="20">
        <f t="shared" si="5"/>
        <v>-8.3862499996030238E-2</v>
      </c>
      <c r="H57" s="20"/>
      <c r="I57" s="20"/>
      <c r="J57" s="15">
        <f>G57</f>
        <v>-8.3862499996030238E-2</v>
      </c>
      <c r="L57" s="20"/>
      <c r="M57" s="8"/>
      <c r="N57" s="8"/>
      <c r="O57" s="20">
        <f t="shared" ca="1" si="2"/>
        <v>-6.0367373639790264E-2</v>
      </c>
      <c r="P57" s="20"/>
      <c r="Q57" s="26">
        <f t="shared" si="3"/>
        <v>40244.892599999999</v>
      </c>
    </row>
    <row r="58" spans="1:21">
      <c r="A58" s="49" t="s">
        <v>69</v>
      </c>
      <c r="B58" s="59" t="s">
        <v>41</v>
      </c>
      <c r="C58" s="17">
        <v>55533.890299999999</v>
      </c>
      <c r="D58" s="17">
        <v>5.9999999999999995E-4</v>
      </c>
      <c r="E58" s="15">
        <f t="shared" si="0"/>
        <v>64467.791197142105</v>
      </c>
      <c r="F58" s="20">
        <f t="shared" si="1"/>
        <v>64468</v>
      </c>
      <c r="G58" s="20">
        <f t="shared" si="5"/>
        <v>-8.518999999796506E-2</v>
      </c>
      <c r="H58" s="20"/>
      <c r="I58" s="20"/>
      <c r="K58" s="15">
        <f>G58</f>
        <v>-8.518999999796506E-2</v>
      </c>
      <c r="L58" s="20"/>
      <c r="M58" s="8"/>
      <c r="N58" s="8"/>
      <c r="O58" s="20">
        <f t="shared" ca="1" si="2"/>
        <v>-5.9567385945210286E-2</v>
      </c>
      <c r="P58" s="20"/>
      <c r="Q58" s="26">
        <f t="shared" si="3"/>
        <v>40515.390299999999</v>
      </c>
    </row>
    <row r="59" spans="1:21">
      <c r="A59" s="17" t="s">
        <v>73</v>
      </c>
      <c r="B59" s="59" t="s">
        <v>41</v>
      </c>
      <c r="C59" s="17">
        <v>55971.664700000001</v>
      </c>
      <c r="D59" s="17">
        <v>5.9999999999999995E-4</v>
      </c>
      <c r="E59" s="15">
        <f t="shared" si="0"/>
        <v>65540.7873919251</v>
      </c>
      <c r="F59" s="20">
        <f t="shared" si="1"/>
        <v>65541</v>
      </c>
      <c r="G59" s="20">
        <f t="shared" si="5"/>
        <v>-8.6742499996034894E-2</v>
      </c>
      <c r="H59" s="20"/>
      <c r="I59" s="20"/>
      <c r="K59" s="15">
        <f>G59</f>
        <v>-8.6742499996034894E-2</v>
      </c>
      <c r="L59" s="20"/>
      <c r="M59" s="8"/>
      <c r="N59" s="8"/>
      <c r="O59" s="20">
        <f t="shared" ca="1" si="2"/>
        <v>-5.8272684895007684E-2</v>
      </c>
      <c r="P59" s="20"/>
      <c r="Q59" s="26">
        <f t="shared" si="3"/>
        <v>40953.164700000001</v>
      </c>
    </row>
    <row r="60" spans="1:21">
      <c r="A60" s="77" t="s">
        <v>0</v>
      </c>
      <c r="B60" s="78" t="s">
        <v>41</v>
      </c>
      <c r="C60" s="79">
        <v>57385.345099999999</v>
      </c>
      <c r="D60" s="79">
        <v>8.9999999999999998E-4</v>
      </c>
      <c r="E60" s="15">
        <f t="shared" si="0"/>
        <v>69005.754027341187</v>
      </c>
      <c r="F60" s="20">
        <f t="shared" si="1"/>
        <v>69006</v>
      </c>
      <c r="G60" s="20">
        <f t="shared" si="5"/>
        <v>-0.10035499999503372</v>
      </c>
      <c r="H60" s="20"/>
      <c r="I60" s="20"/>
      <c r="K60" s="15">
        <f>G60</f>
        <v>-0.10035499999503372</v>
      </c>
      <c r="L60" s="20"/>
      <c r="M60" s="8"/>
      <c r="N60" s="8"/>
      <c r="O60" s="20">
        <f t="shared" ca="1" si="2"/>
        <v>-5.4091753731026343E-2</v>
      </c>
      <c r="P60" s="20"/>
      <c r="Q60" s="26">
        <f t="shared" si="3"/>
        <v>42366.845099999999</v>
      </c>
    </row>
    <row r="61" spans="1:21">
      <c r="A61" s="81" t="s">
        <v>264</v>
      </c>
      <c r="B61" s="82" t="s">
        <v>41</v>
      </c>
      <c r="C61" s="83">
        <v>59606.025299999863</v>
      </c>
      <c r="D61" s="17"/>
      <c r="E61" s="15">
        <f t="shared" ref="E61" si="6">+(C61-C$7)/C$8</f>
        <v>74448.697708903637</v>
      </c>
      <c r="F61" s="20">
        <f t="shared" ref="F61" si="7">ROUND(2*E61,0)/2</f>
        <v>74448.5</v>
      </c>
      <c r="G61" s="20">
        <f t="shared" ref="G61" si="8">+C61-(C$7+F61*C$8)</f>
        <v>8.0663749860832468E-2</v>
      </c>
      <c r="H61" s="20"/>
      <c r="I61" s="20"/>
      <c r="K61" s="15">
        <f>G61</f>
        <v>8.0663749860832468E-2</v>
      </c>
      <c r="L61" s="20"/>
      <c r="M61" s="8"/>
      <c r="N61" s="8"/>
      <c r="O61" s="20">
        <f t="shared" ref="O61" ca="1" si="9">+C$11+C$12*F61</f>
        <v>-4.7524735589621309E-2</v>
      </c>
      <c r="P61" s="20"/>
      <c r="Q61" s="26">
        <f t="shared" ref="Q61" si="10">+C61-15018.5</f>
        <v>44587.525299999863</v>
      </c>
    </row>
    <row r="62" spans="1:21">
      <c r="A62" s="15"/>
      <c r="B62" s="15"/>
      <c r="C62" s="17"/>
      <c r="D62" s="17"/>
      <c r="E62" s="15"/>
    </row>
    <row r="63" spans="1:21">
      <c r="A63" s="15"/>
      <c r="B63" s="15"/>
      <c r="C63" s="17"/>
      <c r="D63" s="17"/>
      <c r="E63" s="15"/>
    </row>
    <row r="64" spans="1:21">
      <c r="A64" s="15"/>
      <c r="B64" s="15"/>
      <c r="C64" s="17"/>
      <c r="D64" s="17"/>
      <c r="E64" s="1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  <row r="197" spans="3:4">
      <c r="C197" s="35"/>
      <c r="D197" s="35"/>
    </row>
    <row r="198" spans="3:4">
      <c r="C198" s="35"/>
      <c r="D198" s="35"/>
    </row>
    <row r="199" spans="3:4">
      <c r="C199" s="35"/>
      <c r="D199" s="35"/>
    </row>
    <row r="200" spans="3:4">
      <c r="C200" s="35"/>
      <c r="D200" s="35"/>
    </row>
    <row r="201" spans="3:4">
      <c r="C201" s="35"/>
      <c r="D201" s="35"/>
    </row>
    <row r="202" spans="3:4">
      <c r="C202" s="35"/>
      <c r="D202" s="35"/>
    </row>
    <row r="203" spans="3:4">
      <c r="C203" s="35"/>
      <c r="D203" s="35"/>
    </row>
    <row r="204" spans="3:4">
      <c r="C204" s="35"/>
      <c r="D204" s="35"/>
    </row>
    <row r="205" spans="3:4">
      <c r="C205" s="35"/>
      <c r="D205" s="35"/>
    </row>
    <row r="206" spans="3:4">
      <c r="C206" s="35"/>
      <c r="D206" s="35"/>
    </row>
    <row r="207" spans="3:4">
      <c r="C207" s="35"/>
      <c r="D207" s="35"/>
    </row>
    <row r="208" spans="3:4">
      <c r="C208" s="35"/>
      <c r="D208" s="35"/>
    </row>
    <row r="209" spans="3:4">
      <c r="C209" s="35"/>
      <c r="D209" s="35"/>
    </row>
    <row r="210" spans="3:4">
      <c r="C210" s="35"/>
      <c r="D210" s="35"/>
    </row>
    <row r="211" spans="3:4">
      <c r="C211" s="35"/>
      <c r="D211" s="35"/>
    </row>
    <row r="212" spans="3:4">
      <c r="C212" s="35"/>
      <c r="D212" s="35"/>
    </row>
    <row r="213" spans="3:4">
      <c r="C213" s="35"/>
      <c r="D213" s="35"/>
    </row>
    <row r="214" spans="3:4">
      <c r="C214" s="35"/>
      <c r="D214" s="35"/>
    </row>
    <row r="215" spans="3:4">
      <c r="C215" s="35"/>
      <c r="D215" s="35"/>
    </row>
    <row r="216" spans="3:4">
      <c r="C216" s="35"/>
      <c r="D216" s="35"/>
    </row>
    <row r="217" spans="3:4">
      <c r="C217" s="35"/>
      <c r="D217" s="35"/>
    </row>
    <row r="218" spans="3:4">
      <c r="C218" s="35"/>
      <c r="D218" s="35"/>
    </row>
    <row r="219" spans="3:4">
      <c r="C219" s="35"/>
      <c r="D219" s="35"/>
    </row>
    <row r="220" spans="3:4">
      <c r="C220" s="35"/>
      <c r="D220" s="35"/>
    </row>
    <row r="221" spans="3:4">
      <c r="C221" s="35"/>
      <c r="D221" s="35"/>
    </row>
    <row r="222" spans="3:4">
      <c r="C222" s="35"/>
      <c r="D222" s="35"/>
    </row>
    <row r="223" spans="3:4">
      <c r="C223" s="35"/>
      <c r="D223" s="35"/>
    </row>
    <row r="224" spans="3:4">
      <c r="C224" s="35"/>
      <c r="D224" s="35"/>
    </row>
    <row r="225" spans="3:4">
      <c r="C225" s="35"/>
      <c r="D225" s="35"/>
    </row>
    <row r="226" spans="3:4">
      <c r="C226" s="35"/>
      <c r="D226" s="35"/>
    </row>
    <row r="227" spans="3:4">
      <c r="C227" s="35"/>
      <c r="D227" s="35"/>
    </row>
    <row r="228" spans="3:4">
      <c r="C228" s="35"/>
      <c r="D228" s="35"/>
    </row>
    <row r="229" spans="3:4">
      <c r="C229" s="35"/>
      <c r="D229" s="35"/>
    </row>
    <row r="230" spans="3:4">
      <c r="C230" s="35"/>
      <c r="D230" s="35"/>
    </row>
    <row r="231" spans="3:4">
      <c r="C231" s="35"/>
      <c r="D231" s="35"/>
    </row>
    <row r="232" spans="3:4">
      <c r="C232" s="35"/>
      <c r="D232" s="35"/>
    </row>
    <row r="233" spans="3:4">
      <c r="C233" s="35"/>
      <c r="D233" s="35"/>
    </row>
    <row r="234" spans="3:4">
      <c r="C234" s="35"/>
      <c r="D234" s="35"/>
    </row>
    <row r="235" spans="3:4">
      <c r="C235" s="35"/>
      <c r="D235" s="35"/>
    </row>
    <row r="236" spans="3:4">
      <c r="C236" s="35"/>
      <c r="D236" s="35"/>
    </row>
    <row r="237" spans="3:4">
      <c r="C237" s="35"/>
      <c r="D237" s="35"/>
    </row>
    <row r="238" spans="3:4">
      <c r="C238" s="35"/>
      <c r="D238" s="35"/>
    </row>
    <row r="239" spans="3:4">
      <c r="C239" s="35"/>
      <c r="D239" s="35"/>
    </row>
    <row r="240" spans="3:4">
      <c r="C240" s="35"/>
      <c r="D240" s="35"/>
    </row>
    <row r="241" spans="3:4">
      <c r="C241" s="35"/>
      <c r="D241" s="35"/>
    </row>
    <row r="242" spans="3:4">
      <c r="C242" s="35"/>
      <c r="D242" s="35"/>
    </row>
    <row r="243" spans="3:4">
      <c r="C243" s="35"/>
      <c r="D243" s="35"/>
    </row>
    <row r="244" spans="3:4">
      <c r="C244" s="35"/>
      <c r="D244" s="35"/>
    </row>
    <row r="245" spans="3:4">
      <c r="C245" s="35"/>
      <c r="D245" s="35"/>
    </row>
    <row r="246" spans="3:4">
      <c r="C246" s="35"/>
      <c r="D246" s="35"/>
    </row>
    <row r="247" spans="3:4">
      <c r="C247" s="35"/>
      <c r="D247" s="35"/>
    </row>
    <row r="248" spans="3:4">
      <c r="C248" s="35"/>
      <c r="D248" s="35"/>
    </row>
    <row r="249" spans="3:4">
      <c r="C249" s="35"/>
      <c r="D249" s="35"/>
    </row>
    <row r="250" spans="3:4">
      <c r="C250" s="35"/>
      <c r="D250" s="35"/>
    </row>
    <row r="251" spans="3:4">
      <c r="C251" s="35"/>
      <c r="D251" s="35"/>
    </row>
    <row r="252" spans="3:4">
      <c r="C252" s="35"/>
      <c r="D252" s="35"/>
    </row>
    <row r="253" spans="3:4">
      <c r="C253" s="35"/>
      <c r="D253" s="35"/>
    </row>
    <row r="254" spans="3:4">
      <c r="C254" s="35"/>
      <c r="D254" s="35"/>
    </row>
    <row r="255" spans="3:4">
      <c r="C255" s="35"/>
      <c r="D255" s="35"/>
    </row>
    <row r="256" spans="3:4">
      <c r="C256" s="35"/>
      <c r="D256" s="35"/>
    </row>
    <row r="257" spans="3:4">
      <c r="C257" s="35"/>
      <c r="D257" s="35"/>
    </row>
    <row r="258" spans="3:4">
      <c r="C258" s="35"/>
      <c r="D258" s="35"/>
    </row>
    <row r="259" spans="3:4">
      <c r="C259" s="35"/>
      <c r="D259" s="35"/>
    </row>
    <row r="260" spans="3:4">
      <c r="C260" s="35"/>
      <c r="D260" s="35"/>
    </row>
    <row r="261" spans="3:4">
      <c r="C261" s="35"/>
      <c r="D261" s="35"/>
    </row>
    <row r="262" spans="3:4">
      <c r="C262" s="35"/>
      <c r="D262" s="35"/>
    </row>
    <row r="263" spans="3:4">
      <c r="C263" s="35"/>
      <c r="D263" s="35"/>
    </row>
    <row r="264" spans="3:4">
      <c r="C264" s="35"/>
      <c r="D264" s="35"/>
    </row>
    <row r="265" spans="3:4">
      <c r="C265" s="35"/>
      <c r="D265" s="35"/>
    </row>
    <row r="266" spans="3:4">
      <c r="C266" s="35"/>
      <c r="D266" s="35"/>
    </row>
    <row r="267" spans="3:4">
      <c r="C267" s="35"/>
      <c r="D267" s="35"/>
    </row>
    <row r="268" spans="3:4">
      <c r="C268" s="35"/>
      <c r="D268" s="35"/>
    </row>
    <row r="269" spans="3:4">
      <c r="C269" s="35"/>
      <c r="D269" s="35"/>
    </row>
    <row r="270" spans="3:4">
      <c r="C270" s="35"/>
      <c r="D270" s="35"/>
    </row>
    <row r="271" spans="3:4">
      <c r="C271" s="35"/>
      <c r="D271" s="35"/>
    </row>
    <row r="272" spans="3:4">
      <c r="C272" s="35"/>
      <c r="D272" s="35"/>
    </row>
    <row r="273" spans="3:4">
      <c r="C273" s="35"/>
      <c r="D273" s="35"/>
    </row>
    <row r="274" spans="3:4">
      <c r="C274" s="35"/>
      <c r="D274" s="35"/>
    </row>
    <row r="275" spans="3:4">
      <c r="C275" s="35"/>
      <c r="D275" s="35"/>
    </row>
    <row r="276" spans="3:4">
      <c r="C276" s="35"/>
      <c r="D276" s="35"/>
    </row>
    <row r="277" spans="3:4">
      <c r="C277" s="35"/>
      <c r="D277" s="35"/>
    </row>
    <row r="278" spans="3:4">
      <c r="C278" s="35"/>
      <c r="D278" s="35"/>
    </row>
    <row r="279" spans="3:4">
      <c r="C279" s="35"/>
      <c r="D279" s="35"/>
    </row>
    <row r="280" spans="3:4">
      <c r="C280" s="35"/>
      <c r="D280" s="35"/>
    </row>
    <row r="281" spans="3:4">
      <c r="C281" s="35"/>
      <c r="D281" s="35"/>
    </row>
    <row r="282" spans="3:4">
      <c r="C282" s="35"/>
      <c r="D282" s="35"/>
    </row>
    <row r="283" spans="3:4">
      <c r="C283" s="35"/>
      <c r="D283" s="35"/>
    </row>
    <row r="284" spans="3:4">
      <c r="C284" s="35"/>
      <c r="D284" s="35"/>
    </row>
    <row r="285" spans="3:4">
      <c r="C285" s="35"/>
      <c r="D285" s="35"/>
    </row>
    <row r="286" spans="3:4">
      <c r="C286" s="35"/>
      <c r="D286" s="35"/>
    </row>
    <row r="287" spans="3:4">
      <c r="C287" s="35"/>
      <c r="D287" s="35"/>
    </row>
    <row r="288" spans="3:4">
      <c r="C288" s="35"/>
      <c r="D288" s="35"/>
    </row>
    <row r="289" spans="3:4">
      <c r="C289" s="35"/>
      <c r="D289" s="35"/>
    </row>
    <row r="290" spans="3:4">
      <c r="C290" s="35"/>
      <c r="D290" s="35"/>
    </row>
    <row r="291" spans="3:4">
      <c r="C291" s="35"/>
      <c r="D291" s="35"/>
    </row>
    <row r="292" spans="3:4">
      <c r="C292" s="35"/>
      <c r="D292" s="35"/>
    </row>
    <row r="293" spans="3:4">
      <c r="C293" s="35"/>
      <c r="D293" s="35"/>
    </row>
    <row r="294" spans="3:4">
      <c r="C294" s="35"/>
      <c r="D294" s="35"/>
    </row>
    <row r="295" spans="3:4">
      <c r="C295" s="35"/>
      <c r="D295" s="35"/>
    </row>
    <row r="296" spans="3:4">
      <c r="C296" s="35"/>
      <c r="D296" s="35"/>
    </row>
    <row r="297" spans="3:4">
      <c r="C297" s="35"/>
      <c r="D297" s="35"/>
    </row>
    <row r="298" spans="3:4">
      <c r="C298" s="35"/>
      <c r="D298" s="35"/>
    </row>
    <row r="299" spans="3:4">
      <c r="C299" s="35"/>
      <c r="D299" s="35"/>
    </row>
    <row r="300" spans="3:4">
      <c r="C300" s="35"/>
      <c r="D300" s="35"/>
    </row>
    <row r="301" spans="3:4">
      <c r="C301" s="35"/>
      <c r="D301" s="35"/>
    </row>
    <row r="302" spans="3:4">
      <c r="C302" s="35"/>
      <c r="D302" s="35"/>
    </row>
    <row r="303" spans="3:4">
      <c r="C303" s="35"/>
      <c r="D303" s="35"/>
    </row>
    <row r="304" spans="3:4">
      <c r="C304" s="35"/>
      <c r="D304" s="35"/>
    </row>
    <row r="305" spans="3:4">
      <c r="C305" s="35"/>
      <c r="D305" s="35"/>
    </row>
    <row r="306" spans="3:4">
      <c r="C306" s="35"/>
      <c r="D306" s="35"/>
    </row>
    <row r="307" spans="3:4">
      <c r="C307" s="35"/>
      <c r="D307" s="35"/>
    </row>
    <row r="308" spans="3:4">
      <c r="C308" s="35"/>
      <c r="D308" s="35"/>
    </row>
    <row r="309" spans="3:4">
      <c r="C309" s="35"/>
      <c r="D309" s="35"/>
    </row>
    <row r="310" spans="3:4">
      <c r="C310" s="35"/>
      <c r="D310" s="35"/>
    </row>
    <row r="311" spans="3:4">
      <c r="C311" s="35"/>
      <c r="D311" s="35"/>
    </row>
    <row r="312" spans="3:4">
      <c r="C312" s="35"/>
      <c r="D312" s="35"/>
    </row>
    <row r="313" spans="3:4">
      <c r="C313" s="35"/>
      <c r="D313" s="35"/>
    </row>
    <row r="314" spans="3:4">
      <c r="C314" s="35"/>
      <c r="D314" s="35"/>
    </row>
    <row r="315" spans="3:4">
      <c r="C315" s="35"/>
      <c r="D315" s="35"/>
    </row>
    <row r="316" spans="3:4">
      <c r="C316" s="35"/>
      <c r="D316" s="35"/>
    </row>
    <row r="317" spans="3:4">
      <c r="C317" s="35"/>
      <c r="D317" s="35"/>
    </row>
    <row r="318" spans="3:4">
      <c r="C318" s="35"/>
      <c r="D318" s="35"/>
    </row>
    <row r="319" spans="3:4">
      <c r="C319" s="35"/>
      <c r="D319" s="35"/>
    </row>
    <row r="320" spans="3:4">
      <c r="C320" s="35"/>
      <c r="D320" s="35"/>
    </row>
    <row r="321" spans="3:4">
      <c r="C321" s="35"/>
      <c r="D321" s="35"/>
    </row>
    <row r="322" spans="3:4">
      <c r="C322" s="35"/>
      <c r="D322" s="35"/>
    </row>
    <row r="323" spans="3:4">
      <c r="C323" s="35"/>
      <c r="D323" s="35"/>
    </row>
    <row r="324" spans="3:4">
      <c r="C324" s="35"/>
      <c r="D324" s="35"/>
    </row>
    <row r="325" spans="3:4">
      <c r="C325" s="35"/>
      <c r="D325" s="35"/>
    </row>
    <row r="326" spans="3:4">
      <c r="C326" s="35"/>
      <c r="D326" s="35"/>
    </row>
    <row r="327" spans="3:4">
      <c r="C327" s="35"/>
      <c r="D327" s="35"/>
    </row>
    <row r="328" spans="3:4">
      <c r="C328" s="35"/>
      <c r="D328" s="35"/>
    </row>
    <row r="329" spans="3:4">
      <c r="C329" s="35"/>
      <c r="D329" s="35"/>
    </row>
    <row r="330" spans="3:4">
      <c r="C330" s="35"/>
      <c r="D330" s="35"/>
    </row>
    <row r="331" spans="3:4">
      <c r="C331" s="35"/>
      <c r="D331" s="35"/>
    </row>
    <row r="332" spans="3:4">
      <c r="C332" s="35"/>
      <c r="D332" s="35"/>
    </row>
    <row r="333" spans="3:4">
      <c r="C333" s="35"/>
      <c r="D333" s="35"/>
    </row>
    <row r="334" spans="3:4">
      <c r="C334" s="35"/>
      <c r="D334" s="35"/>
    </row>
    <row r="335" spans="3:4">
      <c r="C335" s="35"/>
      <c r="D335" s="35"/>
    </row>
    <row r="336" spans="3:4">
      <c r="C336" s="35"/>
      <c r="D336" s="35"/>
    </row>
    <row r="337" spans="3:4">
      <c r="C337" s="35"/>
      <c r="D337" s="35"/>
    </row>
    <row r="338" spans="3:4">
      <c r="C338" s="35"/>
      <c r="D338" s="35"/>
    </row>
    <row r="339" spans="3:4">
      <c r="C339" s="35"/>
      <c r="D339" s="35"/>
    </row>
    <row r="340" spans="3:4">
      <c r="C340" s="35"/>
      <c r="D340" s="35"/>
    </row>
    <row r="341" spans="3:4">
      <c r="C341" s="35"/>
      <c r="D341" s="35"/>
    </row>
    <row r="342" spans="3:4">
      <c r="C342" s="35"/>
      <c r="D342" s="35"/>
    </row>
    <row r="343" spans="3:4">
      <c r="C343" s="35"/>
      <c r="D343" s="35"/>
    </row>
    <row r="344" spans="3:4">
      <c r="C344" s="35"/>
      <c r="D344" s="35"/>
    </row>
    <row r="345" spans="3:4">
      <c r="C345" s="35"/>
      <c r="D345" s="35"/>
    </row>
    <row r="346" spans="3:4">
      <c r="C346" s="35"/>
      <c r="D346" s="35"/>
    </row>
    <row r="347" spans="3:4">
      <c r="C347" s="35"/>
      <c r="D347" s="35"/>
    </row>
    <row r="348" spans="3:4">
      <c r="C348" s="35"/>
      <c r="D348" s="35"/>
    </row>
    <row r="349" spans="3:4">
      <c r="C349" s="35"/>
      <c r="D349" s="35"/>
    </row>
    <row r="350" spans="3:4">
      <c r="C350" s="35"/>
      <c r="D350" s="35"/>
    </row>
    <row r="351" spans="3:4">
      <c r="C351" s="35"/>
      <c r="D351" s="35"/>
    </row>
    <row r="352" spans="3:4">
      <c r="C352" s="35"/>
      <c r="D352" s="35"/>
    </row>
    <row r="353" spans="3:4">
      <c r="C353" s="35"/>
      <c r="D353" s="35"/>
    </row>
    <row r="354" spans="3:4">
      <c r="C354" s="35"/>
      <c r="D354" s="35"/>
    </row>
    <row r="355" spans="3:4">
      <c r="C355" s="35"/>
      <c r="D355" s="35"/>
    </row>
    <row r="356" spans="3:4">
      <c r="C356" s="35"/>
      <c r="D356" s="35"/>
    </row>
    <row r="357" spans="3:4">
      <c r="C357" s="35"/>
      <c r="D357" s="35"/>
    </row>
    <row r="358" spans="3:4">
      <c r="C358" s="35"/>
      <c r="D358" s="35"/>
    </row>
    <row r="359" spans="3:4">
      <c r="C359" s="35"/>
      <c r="D359" s="35"/>
    </row>
    <row r="360" spans="3:4">
      <c r="C360" s="35"/>
      <c r="D360" s="35"/>
    </row>
    <row r="361" spans="3:4">
      <c r="C361" s="35"/>
      <c r="D361" s="35"/>
    </row>
    <row r="362" spans="3:4">
      <c r="C362" s="35"/>
      <c r="D362" s="35"/>
    </row>
    <row r="363" spans="3:4">
      <c r="C363" s="35"/>
      <c r="D363" s="35"/>
    </row>
    <row r="364" spans="3:4">
      <c r="C364" s="35"/>
      <c r="D364" s="35"/>
    </row>
    <row r="365" spans="3:4">
      <c r="C365" s="35"/>
      <c r="D365" s="35"/>
    </row>
    <row r="366" spans="3:4">
      <c r="C366" s="35"/>
      <c r="D366" s="35"/>
    </row>
    <row r="367" spans="3:4">
      <c r="C367" s="35"/>
      <c r="D367" s="35"/>
    </row>
    <row r="368" spans="3:4">
      <c r="C368" s="35"/>
      <c r="D368" s="35"/>
    </row>
    <row r="369" spans="3:4">
      <c r="C369" s="35"/>
      <c r="D369" s="35"/>
    </row>
    <row r="370" spans="3:4">
      <c r="C370" s="35"/>
      <c r="D370" s="35"/>
    </row>
    <row r="371" spans="3:4">
      <c r="C371" s="35"/>
      <c r="D371" s="35"/>
    </row>
    <row r="372" spans="3:4">
      <c r="C372" s="35"/>
      <c r="D372" s="35"/>
    </row>
    <row r="373" spans="3:4">
      <c r="C373" s="35"/>
      <c r="D373" s="35"/>
    </row>
    <row r="374" spans="3:4">
      <c r="C374" s="35"/>
      <c r="D374" s="35"/>
    </row>
    <row r="375" spans="3:4">
      <c r="C375" s="35"/>
      <c r="D375" s="35"/>
    </row>
    <row r="376" spans="3:4">
      <c r="C376" s="35"/>
      <c r="D376" s="35"/>
    </row>
    <row r="377" spans="3:4">
      <c r="C377" s="35"/>
      <c r="D377" s="35"/>
    </row>
    <row r="378" spans="3:4">
      <c r="C378" s="35"/>
      <c r="D378" s="35"/>
    </row>
    <row r="379" spans="3:4">
      <c r="C379" s="35"/>
      <c r="D379" s="35"/>
    </row>
    <row r="380" spans="3:4">
      <c r="C380" s="35"/>
      <c r="D380" s="35"/>
    </row>
    <row r="381" spans="3:4">
      <c r="C381" s="35"/>
      <c r="D381" s="35"/>
    </row>
    <row r="382" spans="3:4">
      <c r="C382" s="35"/>
      <c r="D382" s="35"/>
    </row>
    <row r="383" spans="3:4">
      <c r="C383" s="35"/>
      <c r="D383" s="35"/>
    </row>
    <row r="384" spans="3:4">
      <c r="C384" s="35"/>
      <c r="D384" s="35"/>
    </row>
    <row r="385" spans="3:4">
      <c r="C385" s="35"/>
      <c r="D385" s="35"/>
    </row>
    <row r="386" spans="3:4">
      <c r="C386" s="35"/>
      <c r="D386" s="35"/>
    </row>
    <row r="387" spans="3:4">
      <c r="C387" s="35"/>
      <c r="D387" s="35"/>
    </row>
    <row r="388" spans="3:4">
      <c r="C388" s="35"/>
      <c r="D388" s="35"/>
    </row>
    <row r="389" spans="3:4">
      <c r="C389" s="35"/>
      <c r="D389" s="35"/>
    </row>
    <row r="390" spans="3:4">
      <c r="C390" s="35"/>
      <c r="D390" s="35"/>
    </row>
    <row r="391" spans="3:4">
      <c r="C391" s="35"/>
      <c r="D391" s="35"/>
    </row>
    <row r="392" spans="3:4">
      <c r="C392" s="35"/>
      <c r="D392" s="35"/>
    </row>
    <row r="393" spans="3:4">
      <c r="C393" s="35"/>
      <c r="D393" s="35"/>
    </row>
    <row r="394" spans="3:4">
      <c r="C394" s="35"/>
      <c r="D394" s="35"/>
    </row>
    <row r="395" spans="3:4">
      <c r="C395" s="35"/>
      <c r="D395" s="35"/>
    </row>
    <row r="396" spans="3:4">
      <c r="C396" s="35"/>
      <c r="D396" s="35"/>
    </row>
    <row r="397" spans="3:4">
      <c r="C397" s="35"/>
      <c r="D397" s="35"/>
    </row>
    <row r="398" spans="3:4">
      <c r="C398" s="35"/>
      <c r="D398" s="35"/>
    </row>
    <row r="399" spans="3:4">
      <c r="C399" s="35"/>
      <c r="D399" s="35"/>
    </row>
    <row r="400" spans="3:4">
      <c r="C400" s="35"/>
      <c r="D400" s="35"/>
    </row>
    <row r="401" spans="3:4">
      <c r="C401" s="35"/>
      <c r="D401" s="35"/>
    </row>
    <row r="402" spans="3:4">
      <c r="C402" s="35"/>
      <c r="D402" s="35"/>
    </row>
    <row r="403" spans="3:4">
      <c r="C403" s="35"/>
      <c r="D403" s="35"/>
    </row>
    <row r="404" spans="3:4">
      <c r="C404" s="35"/>
      <c r="D404" s="35"/>
    </row>
    <row r="405" spans="3:4">
      <c r="C405" s="35"/>
      <c r="D405" s="35"/>
    </row>
    <row r="406" spans="3:4">
      <c r="C406" s="35"/>
      <c r="D406" s="35"/>
    </row>
    <row r="407" spans="3:4">
      <c r="C407" s="35"/>
      <c r="D407" s="35"/>
    </row>
    <row r="408" spans="3:4">
      <c r="C408" s="35"/>
      <c r="D408" s="35"/>
    </row>
    <row r="409" spans="3:4">
      <c r="C409" s="35"/>
      <c r="D409" s="35"/>
    </row>
    <row r="410" spans="3:4">
      <c r="C410" s="35"/>
      <c r="D410" s="35"/>
    </row>
    <row r="411" spans="3:4">
      <c r="C411" s="35"/>
      <c r="D411" s="35"/>
    </row>
    <row r="412" spans="3:4">
      <c r="C412" s="35"/>
      <c r="D412" s="35"/>
    </row>
    <row r="413" spans="3:4">
      <c r="C413" s="35"/>
      <c r="D413" s="35"/>
    </row>
    <row r="414" spans="3:4">
      <c r="C414" s="35"/>
      <c r="D414" s="35"/>
    </row>
    <row r="415" spans="3:4">
      <c r="C415" s="35"/>
      <c r="D415" s="35"/>
    </row>
    <row r="416" spans="3:4">
      <c r="C416" s="35"/>
      <c r="D416" s="35"/>
    </row>
    <row r="417" spans="3:4">
      <c r="C417" s="35"/>
      <c r="D417" s="35"/>
    </row>
    <row r="418" spans="3:4">
      <c r="C418" s="35"/>
      <c r="D418" s="35"/>
    </row>
    <row r="419" spans="3:4">
      <c r="C419" s="35"/>
      <c r="D419" s="35"/>
    </row>
    <row r="420" spans="3:4">
      <c r="C420" s="35"/>
      <c r="D420" s="35"/>
    </row>
    <row r="421" spans="3:4">
      <c r="C421" s="35"/>
      <c r="D421" s="35"/>
    </row>
    <row r="422" spans="3:4">
      <c r="C422" s="35"/>
      <c r="D422" s="35"/>
    </row>
    <row r="423" spans="3:4">
      <c r="C423" s="35"/>
      <c r="D423" s="35"/>
    </row>
    <row r="424" spans="3:4">
      <c r="C424" s="35"/>
      <c r="D424" s="35"/>
    </row>
    <row r="425" spans="3:4">
      <c r="C425" s="35"/>
      <c r="D425" s="35"/>
    </row>
    <row r="426" spans="3:4">
      <c r="C426" s="35"/>
      <c r="D426" s="35"/>
    </row>
    <row r="427" spans="3:4">
      <c r="C427" s="35"/>
      <c r="D427" s="35"/>
    </row>
    <row r="428" spans="3:4">
      <c r="C428" s="35"/>
      <c r="D428" s="35"/>
    </row>
    <row r="429" spans="3:4">
      <c r="C429" s="35"/>
      <c r="D429" s="35"/>
    </row>
    <row r="430" spans="3:4">
      <c r="C430" s="35"/>
      <c r="D430" s="35"/>
    </row>
    <row r="431" spans="3:4">
      <c r="C431" s="35"/>
      <c r="D431" s="35"/>
    </row>
    <row r="432" spans="3:4">
      <c r="C432" s="35"/>
      <c r="D432" s="35"/>
    </row>
    <row r="433" spans="3:4">
      <c r="C433" s="35"/>
      <c r="D433" s="35"/>
    </row>
    <row r="434" spans="3:4">
      <c r="C434" s="35"/>
      <c r="D434" s="35"/>
    </row>
    <row r="435" spans="3:4">
      <c r="C435" s="35"/>
      <c r="D435" s="35"/>
    </row>
    <row r="436" spans="3:4">
      <c r="C436" s="35"/>
      <c r="D436" s="35"/>
    </row>
    <row r="437" spans="3:4">
      <c r="C437" s="35"/>
      <c r="D437" s="35"/>
    </row>
    <row r="438" spans="3:4">
      <c r="C438" s="35"/>
      <c r="D438" s="35"/>
    </row>
    <row r="439" spans="3:4">
      <c r="C439" s="35"/>
      <c r="D439" s="35"/>
    </row>
    <row r="440" spans="3:4">
      <c r="C440" s="35"/>
      <c r="D440" s="35"/>
    </row>
    <row r="441" spans="3:4">
      <c r="C441" s="35"/>
      <c r="D441" s="35"/>
    </row>
    <row r="442" spans="3:4">
      <c r="C442" s="35"/>
      <c r="D442" s="35"/>
    </row>
    <row r="443" spans="3:4">
      <c r="C443" s="35"/>
      <c r="D443" s="35"/>
    </row>
    <row r="444" spans="3:4">
      <c r="C444" s="35"/>
      <c r="D444" s="35"/>
    </row>
    <row r="445" spans="3:4">
      <c r="C445" s="35"/>
      <c r="D445" s="35"/>
    </row>
    <row r="446" spans="3:4">
      <c r="C446" s="35"/>
      <c r="D446" s="35"/>
    </row>
    <row r="447" spans="3:4">
      <c r="C447" s="35"/>
      <c r="D447" s="35"/>
    </row>
    <row r="448" spans="3:4">
      <c r="C448" s="35"/>
      <c r="D448" s="35"/>
    </row>
    <row r="449" spans="3:4">
      <c r="C449" s="35"/>
      <c r="D449" s="35"/>
    </row>
    <row r="450" spans="3:4">
      <c r="C450" s="35"/>
      <c r="D450" s="35"/>
    </row>
    <row r="451" spans="3:4">
      <c r="C451" s="35"/>
      <c r="D451" s="35"/>
    </row>
    <row r="452" spans="3:4">
      <c r="C452" s="35"/>
      <c r="D452" s="35"/>
    </row>
    <row r="453" spans="3:4">
      <c r="C453" s="35"/>
      <c r="D453" s="35"/>
    </row>
    <row r="454" spans="3:4">
      <c r="C454" s="35"/>
      <c r="D454" s="35"/>
    </row>
    <row r="455" spans="3:4">
      <c r="C455" s="35"/>
      <c r="D455" s="35"/>
    </row>
    <row r="456" spans="3:4">
      <c r="C456" s="35"/>
      <c r="D456" s="35"/>
    </row>
    <row r="457" spans="3:4">
      <c r="C457" s="35"/>
      <c r="D457" s="35"/>
    </row>
    <row r="458" spans="3:4">
      <c r="C458" s="35"/>
      <c r="D458" s="35"/>
    </row>
    <row r="459" spans="3:4">
      <c r="C459" s="35"/>
      <c r="D459" s="35"/>
    </row>
    <row r="460" spans="3:4">
      <c r="C460" s="35"/>
      <c r="D460" s="35"/>
    </row>
    <row r="461" spans="3:4">
      <c r="C461" s="35"/>
      <c r="D461" s="35"/>
    </row>
    <row r="462" spans="3:4">
      <c r="C462" s="35"/>
      <c r="D462" s="35"/>
    </row>
    <row r="463" spans="3:4">
      <c r="C463" s="35"/>
      <c r="D463" s="35"/>
    </row>
    <row r="464" spans="3:4">
      <c r="C464" s="35"/>
      <c r="D464" s="35"/>
    </row>
    <row r="465" spans="3:4">
      <c r="C465" s="35"/>
      <c r="D465" s="35"/>
    </row>
    <row r="466" spans="3:4">
      <c r="C466" s="35"/>
      <c r="D466" s="35"/>
    </row>
    <row r="467" spans="3:4">
      <c r="C467" s="35"/>
      <c r="D467" s="35"/>
    </row>
    <row r="468" spans="3:4">
      <c r="C468" s="35"/>
      <c r="D468" s="35"/>
    </row>
    <row r="469" spans="3:4">
      <c r="C469" s="35"/>
      <c r="D469" s="35"/>
    </row>
    <row r="470" spans="3:4">
      <c r="C470" s="35"/>
      <c r="D470" s="35"/>
    </row>
    <row r="471" spans="3:4">
      <c r="C471" s="35"/>
      <c r="D471" s="35"/>
    </row>
    <row r="472" spans="3:4">
      <c r="C472" s="35"/>
      <c r="D472" s="35"/>
    </row>
    <row r="473" spans="3:4">
      <c r="C473" s="35"/>
      <c r="D473" s="35"/>
    </row>
    <row r="474" spans="3:4">
      <c r="C474" s="35"/>
      <c r="D474" s="35"/>
    </row>
    <row r="475" spans="3:4">
      <c r="C475" s="35"/>
      <c r="D475" s="35"/>
    </row>
    <row r="476" spans="3:4">
      <c r="C476" s="35"/>
      <c r="D476" s="35"/>
    </row>
    <row r="477" spans="3:4">
      <c r="C477" s="35"/>
      <c r="D477" s="35"/>
    </row>
    <row r="478" spans="3:4">
      <c r="C478" s="35"/>
      <c r="D478" s="35"/>
    </row>
    <row r="479" spans="3:4">
      <c r="C479" s="35"/>
      <c r="D479" s="35"/>
    </row>
    <row r="480" spans="3:4">
      <c r="C480" s="35"/>
      <c r="D480" s="35"/>
    </row>
    <row r="481" spans="3:4">
      <c r="C481" s="35"/>
      <c r="D481" s="35"/>
    </row>
    <row r="482" spans="3:4">
      <c r="C482" s="35"/>
      <c r="D482" s="35"/>
    </row>
    <row r="483" spans="3:4">
      <c r="C483" s="35"/>
      <c r="D483" s="35"/>
    </row>
    <row r="484" spans="3:4">
      <c r="C484" s="35"/>
      <c r="D484" s="35"/>
    </row>
    <row r="485" spans="3:4">
      <c r="C485" s="35"/>
      <c r="D485" s="35"/>
    </row>
    <row r="486" spans="3:4">
      <c r="C486" s="35"/>
      <c r="D486" s="35"/>
    </row>
    <row r="487" spans="3:4">
      <c r="C487" s="35"/>
      <c r="D487" s="35"/>
    </row>
    <row r="488" spans="3:4">
      <c r="C488" s="35"/>
      <c r="D488" s="35"/>
    </row>
    <row r="489" spans="3:4">
      <c r="C489" s="35"/>
      <c r="D489" s="35"/>
    </row>
    <row r="490" spans="3:4">
      <c r="C490" s="35"/>
      <c r="D490" s="35"/>
    </row>
    <row r="491" spans="3:4">
      <c r="C491" s="35"/>
      <c r="D491" s="35"/>
    </row>
    <row r="492" spans="3:4">
      <c r="C492" s="35"/>
      <c r="D492" s="35"/>
    </row>
    <row r="493" spans="3:4">
      <c r="C493" s="35"/>
      <c r="D493" s="35"/>
    </row>
    <row r="494" spans="3:4">
      <c r="C494" s="35"/>
      <c r="D494" s="35"/>
    </row>
    <row r="495" spans="3:4">
      <c r="C495" s="35"/>
      <c r="D495" s="35"/>
    </row>
    <row r="496" spans="3:4">
      <c r="C496" s="35"/>
      <c r="D496" s="35"/>
    </row>
    <row r="497" spans="3:4">
      <c r="C497" s="35"/>
      <c r="D497" s="35"/>
    </row>
    <row r="498" spans="3:4">
      <c r="C498" s="35"/>
      <c r="D498" s="35"/>
    </row>
    <row r="499" spans="3:4">
      <c r="C499" s="35"/>
      <c r="D499" s="35"/>
    </row>
    <row r="500" spans="3:4">
      <c r="C500" s="35"/>
      <c r="D500" s="35"/>
    </row>
    <row r="501" spans="3:4">
      <c r="C501" s="35"/>
      <c r="D501" s="35"/>
    </row>
    <row r="502" spans="3:4">
      <c r="C502" s="35"/>
      <c r="D502" s="35"/>
    </row>
    <row r="503" spans="3:4">
      <c r="C503" s="35"/>
      <c r="D503" s="35"/>
    </row>
    <row r="504" spans="3:4">
      <c r="C504" s="35"/>
      <c r="D504" s="35"/>
    </row>
    <row r="505" spans="3:4">
      <c r="C505" s="35"/>
      <c r="D505" s="35"/>
    </row>
    <row r="506" spans="3:4">
      <c r="C506" s="35"/>
      <c r="D506" s="35"/>
    </row>
    <row r="507" spans="3:4">
      <c r="C507" s="35"/>
      <c r="D507" s="35"/>
    </row>
    <row r="508" spans="3:4">
      <c r="C508" s="35"/>
      <c r="D508" s="35"/>
    </row>
    <row r="509" spans="3:4">
      <c r="C509" s="35"/>
      <c r="D509" s="35"/>
    </row>
    <row r="510" spans="3:4">
      <c r="C510" s="35"/>
      <c r="D510" s="35"/>
    </row>
    <row r="511" spans="3:4">
      <c r="C511" s="35"/>
      <c r="D511" s="35"/>
    </row>
    <row r="512" spans="3:4">
      <c r="C512" s="35"/>
      <c r="D512" s="35"/>
    </row>
    <row r="513" spans="3:4">
      <c r="C513" s="35"/>
      <c r="D513" s="35"/>
    </row>
    <row r="514" spans="3:4">
      <c r="C514" s="35"/>
      <c r="D514" s="35"/>
    </row>
    <row r="515" spans="3:4">
      <c r="C515" s="35"/>
      <c r="D515" s="35"/>
    </row>
    <row r="516" spans="3:4">
      <c r="C516" s="35"/>
      <c r="D516" s="35"/>
    </row>
    <row r="517" spans="3:4">
      <c r="C517" s="35"/>
      <c r="D517" s="35"/>
    </row>
    <row r="518" spans="3:4">
      <c r="C518" s="35"/>
      <c r="D518" s="35"/>
    </row>
    <row r="519" spans="3:4">
      <c r="C519" s="35"/>
      <c r="D519" s="35"/>
    </row>
    <row r="520" spans="3:4">
      <c r="C520" s="35"/>
      <c r="D520" s="35"/>
    </row>
    <row r="521" spans="3:4">
      <c r="C521" s="35"/>
      <c r="D521" s="35"/>
    </row>
    <row r="522" spans="3:4">
      <c r="C522" s="35"/>
      <c r="D522" s="35"/>
    </row>
    <row r="523" spans="3:4">
      <c r="C523" s="35"/>
      <c r="D523" s="35"/>
    </row>
    <row r="524" spans="3:4">
      <c r="C524" s="35"/>
      <c r="D524" s="35"/>
    </row>
    <row r="525" spans="3:4">
      <c r="C525" s="35"/>
      <c r="D525" s="35"/>
    </row>
    <row r="526" spans="3:4">
      <c r="C526" s="35"/>
      <c r="D526" s="35"/>
    </row>
    <row r="527" spans="3:4">
      <c r="C527" s="35"/>
      <c r="D527" s="35"/>
    </row>
    <row r="528" spans="3:4">
      <c r="C528" s="35"/>
      <c r="D528" s="35"/>
    </row>
    <row r="529" spans="3:4">
      <c r="C529" s="35"/>
      <c r="D529" s="35"/>
    </row>
    <row r="530" spans="3:4">
      <c r="C530" s="35"/>
      <c r="D530" s="35"/>
    </row>
    <row r="531" spans="3:4">
      <c r="C531" s="35"/>
      <c r="D531" s="35"/>
    </row>
    <row r="532" spans="3:4">
      <c r="C532" s="35"/>
      <c r="D532" s="35"/>
    </row>
    <row r="533" spans="3:4">
      <c r="C533" s="35"/>
      <c r="D533" s="35"/>
    </row>
    <row r="534" spans="3:4">
      <c r="C534" s="35"/>
      <c r="D534" s="35"/>
    </row>
    <row r="535" spans="3:4">
      <c r="C535" s="35"/>
      <c r="D535" s="35"/>
    </row>
    <row r="536" spans="3:4">
      <c r="C536" s="35"/>
      <c r="D536" s="35"/>
    </row>
    <row r="537" spans="3:4">
      <c r="C537" s="35"/>
      <c r="D537" s="35"/>
    </row>
    <row r="538" spans="3:4">
      <c r="C538" s="35"/>
      <c r="D538" s="35"/>
    </row>
    <row r="539" spans="3:4">
      <c r="C539" s="35"/>
      <c r="D539" s="35"/>
    </row>
    <row r="540" spans="3:4">
      <c r="C540" s="35"/>
      <c r="D540" s="35"/>
    </row>
    <row r="541" spans="3:4">
      <c r="C541" s="35"/>
      <c r="D541" s="35"/>
    </row>
    <row r="542" spans="3:4">
      <c r="C542" s="35"/>
      <c r="D542" s="35"/>
    </row>
    <row r="543" spans="3:4">
      <c r="C543" s="35"/>
      <c r="D543" s="35"/>
    </row>
    <row r="544" spans="3:4">
      <c r="C544" s="35"/>
      <c r="D544" s="35"/>
    </row>
    <row r="545" spans="3:4">
      <c r="C545" s="35"/>
      <c r="D545" s="35"/>
    </row>
    <row r="546" spans="3:4">
      <c r="C546" s="35"/>
      <c r="D546" s="35"/>
    </row>
    <row r="547" spans="3:4">
      <c r="C547" s="35"/>
      <c r="D547" s="35"/>
    </row>
    <row r="548" spans="3:4">
      <c r="C548" s="35"/>
      <c r="D548" s="35"/>
    </row>
    <row r="549" spans="3:4">
      <c r="C549" s="35"/>
      <c r="D549" s="35"/>
    </row>
    <row r="550" spans="3:4">
      <c r="C550" s="35"/>
      <c r="D550" s="35"/>
    </row>
    <row r="551" spans="3:4">
      <c r="C551" s="35"/>
      <c r="D551" s="35"/>
    </row>
    <row r="552" spans="3:4">
      <c r="C552" s="35"/>
      <c r="D552" s="35"/>
    </row>
    <row r="553" spans="3:4">
      <c r="C553" s="35"/>
      <c r="D553" s="35"/>
    </row>
    <row r="554" spans="3:4">
      <c r="C554" s="35"/>
      <c r="D554" s="35"/>
    </row>
    <row r="555" spans="3:4">
      <c r="C555" s="35"/>
      <c r="D555" s="35"/>
    </row>
    <row r="556" spans="3:4">
      <c r="C556" s="35"/>
      <c r="D556" s="35"/>
    </row>
    <row r="557" spans="3:4">
      <c r="C557" s="35"/>
      <c r="D557" s="35"/>
    </row>
    <row r="558" spans="3:4">
      <c r="C558" s="35"/>
      <c r="D558" s="35"/>
    </row>
    <row r="559" spans="3:4">
      <c r="C559" s="35"/>
      <c r="D559" s="35"/>
    </row>
    <row r="560" spans="3:4">
      <c r="C560" s="35"/>
      <c r="D560" s="35"/>
    </row>
    <row r="561" spans="3:4">
      <c r="C561" s="35"/>
      <c r="D561" s="35"/>
    </row>
    <row r="562" spans="3:4">
      <c r="C562" s="35"/>
      <c r="D562" s="35"/>
    </row>
    <row r="563" spans="3:4">
      <c r="C563" s="35"/>
      <c r="D563" s="35"/>
    </row>
    <row r="564" spans="3:4">
      <c r="C564" s="35"/>
      <c r="D564" s="35"/>
    </row>
    <row r="565" spans="3:4">
      <c r="C565" s="35"/>
      <c r="D565" s="35"/>
    </row>
    <row r="566" spans="3:4">
      <c r="C566" s="35"/>
      <c r="D566" s="35"/>
    </row>
    <row r="567" spans="3:4">
      <c r="C567" s="35"/>
      <c r="D567" s="35"/>
    </row>
    <row r="568" spans="3:4">
      <c r="C568" s="35"/>
      <c r="D568" s="35"/>
    </row>
    <row r="569" spans="3:4">
      <c r="C569" s="35"/>
      <c r="D569" s="35"/>
    </row>
    <row r="570" spans="3:4">
      <c r="C570" s="35"/>
      <c r="D570" s="35"/>
    </row>
    <row r="571" spans="3:4">
      <c r="C571" s="35"/>
      <c r="D571" s="35"/>
    </row>
    <row r="572" spans="3:4">
      <c r="C572" s="35"/>
      <c r="D572" s="35"/>
    </row>
    <row r="573" spans="3:4">
      <c r="C573" s="35"/>
      <c r="D573" s="35"/>
    </row>
    <row r="574" spans="3:4">
      <c r="C574" s="35"/>
      <c r="D574" s="35"/>
    </row>
    <row r="575" spans="3:4">
      <c r="C575" s="35"/>
      <c r="D575" s="35"/>
    </row>
    <row r="576" spans="3:4">
      <c r="C576" s="35"/>
      <c r="D576" s="35"/>
    </row>
    <row r="577" spans="3:4">
      <c r="C577" s="35"/>
      <c r="D577" s="35"/>
    </row>
    <row r="578" spans="3:4">
      <c r="C578" s="35"/>
      <c r="D578" s="35"/>
    </row>
    <row r="579" spans="3:4">
      <c r="C579" s="35"/>
      <c r="D579" s="35"/>
    </row>
    <row r="580" spans="3:4">
      <c r="C580" s="35"/>
      <c r="D580" s="35"/>
    </row>
    <row r="581" spans="3:4">
      <c r="C581" s="35"/>
      <c r="D581" s="35"/>
    </row>
    <row r="582" spans="3:4">
      <c r="C582" s="35"/>
      <c r="D582" s="35"/>
    </row>
    <row r="583" spans="3:4">
      <c r="C583" s="35"/>
      <c r="D583" s="35"/>
    </row>
    <row r="584" spans="3:4">
      <c r="C584" s="35"/>
      <c r="D584" s="35"/>
    </row>
    <row r="585" spans="3:4">
      <c r="C585" s="35"/>
      <c r="D585" s="35"/>
    </row>
    <row r="586" spans="3:4">
      <c r="C586" s="35"/>
      <c r="D586" s="35"/>
    </row>
    <row r="587" spans="3:4">
      <c r="C587" s="35"/>
      <c r="D587" s="35"/>
    </row>
    <row r="588" spans="3:4">
      <c r="C588" s="35"/>
      <c r="D588" s="35"/>
    </row>
    <row r="589" spans="3:4">
      <c r="C589" s="35"/>
      <c r="D589" s="35"/>
    </row>
    <row r="590" spans="3:4">
      <c r="C590" s="35"/>
      <c r="D590" s="35"/>
    </row>
    <row r="591" spans="3:4">
      <c r="C591" s="35"/>
      <c r="D591" s="35"/>
    </row>
    <row r="592" spans="3:4">
      <c r="C592" s="35"/>
      <c r="D592" s="35"/>
    </row>
    <row r="593" spans="3:4">
      <c r="C593" s="35"/>
      <c r="D593" s="35"/>
    </row>
    <row r="594" spans="3:4">
      <c r="C594" s="35"/>
      <c r="D594" s="35"/>
    </row>
    <row r="595" spans="3:4">
      <c r="C595" s="35"/>
      <c r="D595" s="35"/>
    </row>
    <row r="596" spans="3:4">
      <c r="C596" s="35"/>
      <c r="D596" s="35"/>
    </row>
    <row r="597" spans="3:4">
      <c r="C597" s="35"/>
      <c r="D597" s="35"/>
    </row>
    <row r="598" spans="3:4">
      <c r="C598" s="35"/>
      <c r="D598" s="35"/>
    </row>
    <row r="599" spans="3:4">
      <c r="C599" s="35"/>
      <c r="D599" s="35"/>
    </row>
    <row r="600" spans="3:4">
      <c r="C600" s="35"/>
      <c r="D600" s="35"/>
    </row>
    <row r="601" spans="3:4">
      <c r="C601" s="35"/>
      <c r="D601" s="35"/>
    </row>
    <row r="602" spans="3:4">
      <c r="C602" s="35"/>
      <c r="D602" s="35"/>
    </row>
    <row r="603" spans="3:4">
      <c r="C603" s="35"/>
      <c r="D603" s="35"/>
    </row>
    <row r="604" spans="3:4">
      <c r="C604" s="35"/>
      <c r="D604" s="35"/>
    </row>
    <row r="605" spans="3:4">
      <c r="C605" s="35"/>
      <c r="D605" s="35"/>
    </row>
    <row r="606" spans="3:4">
      <c r="C606" s="35"/>
      <c r="D606" s="35"/>
    </row>
    <row r="607" spans="3:4">
      <c r="C607" s="35"/>
      <c r="D607" s="35"/>
    </row>
    <row r="608" spans="3:4">
      <c r="C608" s="35"/>
      <c r="D608" s="35"/>
    </row>
    <row r="609" spans="3:4">
      <c r="C609" s="35"/>
      <c r="D609" s="35"/>
    </row>
    <row r="610" spans="3:4">
      <c r="C610" s="35"/>
      <c r="D610" s="35"/>
    </row>
    <row r="611" spans="3:4">
      <c r="C611" s="35"/>
      <c r="D611" s="35"/>
    </row>
    <row r="612" spans="3:4">
      <c r="C612" s="35"/>
      <c r="D612" s="35"/>
    </row>
    <row r="613" spans="3:4">
      <c r="C613" s="35"/>
      <c r="D613" s="35"/>
    </row>
    <row r="614" spans="3:4">
      <c r="C614" s="35"/>
      <c r="D614" s="35"/>
    </row>
    <row r="615" spans="3:4">
      <c r="C615" s="35"/>
      <c r="D615" s="35"/>
    </row>
    <row r="616" spans="3:4">
      <c r="C616" s="35"/>
      <c r="D616" s="35"/>
    </row>
    <row r="617" spans="3:4">
      <c r="C617" s="35"/>
      <c r="D617" s="35"/>
    </row>
    <row r="618" spans="3:4">
      <c r="C618" s="35"/>
      <c r="D618" s="35"/>
    </row>
    <row r="619" spans="3:4">
      <c r="C619" s="35"/>
      <c r="D619" s="35"/>
    </row>
    <row r="620" spans="3:4">
      <c r="C620" s="35"/>
      <c r="D620" s="35"/>
    </row>
    <row r="621" spans="3:4">
      <c r="C621" s="35"/>
      <c r="D621" s="35"/>
    </row>
    <row r="622" spans="3:4">
      <c r="C622" s="35"/>
      <c r="D622" s="35"/>
    </row>
    <row r="623" spans="3:4">
      <c r="C623" s="35"/>
      <c r="D623" s="35"/>
    </row>
    <row r="624" spans="3:4">
      <c r="C624" s="35"/>
      <c r="D624" s="35"/>
    </row>
    <row r="625" spans="3:4">
      <c r="C625" s="35"/>
      <c r="D625" s="35"/>
    </row>
    <row r="626" spans="3:4">
      <c r="C626" s="35"/>
      <c r="D626" s="35"/>
    </row>
    <row r="627" spans="3:4">
      <c r="C627" s="35"/>
      <c r="D627" s="35"/>
    </row>
    <row r="628" spans="3:4">
      <c r="C628" s="35"/>
      <c r="D628" s="35"/>
    </row>
    <row r="629" spans="3:4">
      <c r="C629" s="35"/>
      <c r="D629" s="35"/>
    </row>
    <row r="630" spans="3:4">
      <c r="C630" s="35"/>
      <c r="D630" s="35"/>
    </row>
    <row r="631" spans="3:4">
      <c r="C631" s="35"/>
      <c r="D631" s="35"/>
    </row>
    <row r="632" spans="3:4">
      <c r="C632" s="35"/>
      <c r="D632" s="35"/>
    </row>
    <row r="633" spans="3:4">
      <c r="C633" s="35"/>
      <c r="D633" s="35"/>
    </row>
    <row r="634" spans="3:4">
      <c r="C634" s="35"/>
      <c r="D634" s="35"/>
    </row>
    <row r="635" spans="3:4">
      <c r="C635" s="35"/>
      <c r="D635" s="35"/>
    </row>
    <row r="636" spans="3:4">
      <c r="C636" s="35"/>
      <c r="D636" s="35"/>
    </row>
    <row r="637" spans="3:4">
      <c r="C637" s="35"/>
      <c r="D637" s="35"/>
    </row>
    <row r="638" spans="3:4">
      <c r="C638" s="35"/>
      <c r="D638" s="35"/>
    </row>
    <row r="639" spans="3:4">
      <c r="C639" s="35"/>
      <c r="D639" s="35"/>
    </row>
    <row r="640" spans="3:4">
      <c r="C640" s="35"/>
      <c r="D640" s="35"/>
    </row>
    <row r="641" spans="3:4">
      <c r="C641" s="35"/>
      <c r="D641" s="35"/>
    </row>
    <row r="642" spans="3:4">
      <c r="C642" s="35"/>
      <c r="D642" s="35"/>
    </row>
    <row r="643" spans="3:4">
      <c r="C643" s="35"/>
      <c r="D643" s="35"/>
    </row>
    <row r="644" spans="3:4">
      <c r="C644" s="35"/>
      <c r="D644" s="35"/>
    </row>
    <row r="645" spans="3:4">
      <c r="C645" s="35"/>
      <c r="D645" s="35"/>
    </row>
    <row r="646" spans="3:4">
      <c r="C646" s="35"/>
      <c r="D646" s="35"/>
    </row>
    <row r="647" spans="3:4">
      <c r="C647" s="35"/>
      <c r="D647" s="35"/>
    </row>
    <row r="648" spans="3:4">
      <c r="C648" s="35"/>
      <c r="D648" s="35"/>
    </row>
    <row r="649" spans="3:4">
      <c r="C649" s="35"/>
      <c r="D649" s="35"/>
    </row>
    <row r="650" spans="3:4">
      <c r="C650" s="35"/>
      <c r="D650" s="35"/>
    </row>
    <row r="651" spans="3:4">
      <c r="C651" s="35"/>
      <c r="D651" s="35"/>
    </row>
    <row r="652" spans="3:4">
      <c r="C652" s="35"/>
      <c r="D652" s="35"/>
    </row>
    <row r="653" spans="3:4">
      <c r="C653" s="35"/>
      <c r="D653" s="35"/>
    </row>
    <row r="654" spans="3:4">
      <c r="C654" s="35"/>
      <c r="D654" s="35"/>
    </row>
    <row r="655" spans="3:4">
      <c r="C655" s="35"/>
      <c r="D655" s="35"/>
    </row>
    <row r="656" spans="3:4">
      <c r="C656" s="35"/>
      <c r="D656" s="35"/>
    </row>
    <row r="657" spans="3:4">
      <c r="C657" s="35"/>
      <c r="D657" s="35"/>
    </row>
    <row r="658" spans="3:4">
      <c r="C658" s="35"/>
      <c r="D658" s="35"/>
    </row>
    <row r="659" spans="3:4">
      <c r="C659" s="35"/>
      <c r="D659" s="35"/>
    </row>
    <row r="660" spans="3:4">
      <c r="C660" s="35"/>
      <c r="D660" s="35"/>
    </row>
    <row r="661" spans="3:4">
      <c r="C661" s="35"/>
      <c r="D661" s="35"/>
    </row>
    <row r="662" spans="3:4">
      <c r="C662" s="35"/>
      <c r="D662" s="35"/>
    </row>
    <row r="663" spans="3:4">
      <c r="C663" s="35"/>
      <c r="D663" s="35"/>
    </row>
    <row r="664" spans="3:4">
      <c r="C664" s="35"/>
      <c r="D664" s="35"/>
    </row>
    <row r="665" spans="3:4">
      <c r="C665" s="35"/>
      <c r="D665" s="35"/>
    </row>
    <row r="666" spans="3:4">
      <c r="C666" s="35"/>
      <c r="D666" s="35"/>
    </row>
    <row r="667" spans="3:4">
      <c r="C667" s="35"/>
      <c r="D667" s="35"/>
    </row>
    <row r="668" spans="3:4">
      <c r="C668" s="35"/>
      <c r="D668" s="35"/>
    </row>
    <row r="669" spans="3:4">
      <c r="C669" s="35"/>
      <c r="D669" s="35"/>
    </row>
    <row r="670" spans="3:4">
      <c r="C670" s="35"/>
      <c r="D670" s="35"/>
    </row>
    <row r="671" spans="3:4">
      <c r="C671" s="35"/>
      <c r="D671" s="35"/>
    </row>
    <row r="672" spans="3:4">
      <c r="C672" s="35"/>
      <c r="D672" s="35"/>
    </row>
    <row r="673" spans="3:4">
      <c r="C673" s="35"/>
      <c r="D673" s="35"/>
    </row>
    <row r="674" spans="3:4">
      <c r="C674" s="35"/>
      <c r="D674" s="35"/>
    </row>
    <row r="675" spans="3:4">
      <c r="C675" s="35"/>
      <c r="D675" s="35"/>
    </row>
    <row r="676" spans="3:4">
      <c r="C676" s="35"/>
      <c r="D676" s="35"/>
    </row>
    <row r="677" spans="3:4">
      <c r="C677" s="35"/>
      <c r="D677" s="35"/>
    </row>
    <row r="678" spans="3:4">
      <c r="C678" s="35"/>
      <c r="D678" s="35"/>
    </row>
    <row r="679" spans="3:4">
      <c r="C679" s="35"/>
      <c r="D679" s="35"/>
    </row>
    <row r="680" spans="3:4">
      <c r="C680" s="35"/>
      <c r="D680" s="35"/>
    </row>
    <row r="681" spans="3:4">
      <c r="C681" s="35"/>
      <c r="D681" s="35"/>
    </row>
    <row r="682" spans="3:4">
      <c r="C682" s="35"/>
      <c r="D682" s="35"/>
    </row>
    <row r="683" spans="3:4">
      <c r="C683" s="35"/>
      <c r="D683" s="35"/>
    </row>
    <row r="684" spans="3:4">
      <c r="C684" s="35"/>
      <c r="D684" s="35"/>
    </row>
    <row r="685" spans="3:4">
      <c r="C685" s="35"/>
      <c r="D685" s="35"/>
    </row>
    <row r="686" spans="3:4">
      <c r="C686" s="35"/>
      <c r="D686" s="35"/>
    </row>
    <row r="687" spans="3:4">
      <c r="C687" s="35"/>
      <c r="D687" s="35"/>
    </row>
    <row r="688" spans="3:4">
      <c r="C688" s="35"/>
      <c r="D688" s="35"/>
    </row>
    <row r="689" spans="3:4">
      <c r="C689" s="35"/>
      <c r="D689" s="35"/>
    </row>
    <row r="690" spans="3:4">
      <c r="C690" s="35"/>
      <c r="D690" s="35"/>
    </row>
    <row r="691" spans="3:4">
      <c r="C691" s="35"/>
      <c r="D691" s="35"/>
    </row>
    <row r="692" spans="3:4">
      <c r="C692" s="35"/>
      <c r="D692" s="35"/>
    </row>
    <row r="693" spans="3:4">
      <c r="C693" s="35"/>
      <c r="D693" s="35"/>
    </row>
    <row r="694" spans="3:4">
      <c r="C694" s="35"/>
      <c r="D694" s="35"/>
    </row>
    <row r="695" spans="3:4">
      <c r="C695" s="35"/>
      <c r="D695" s="35"/>
    </row>
    <row r="696" spans="3:4">
      <c r="C696" s="35"/>
      <c r="D696" s="35"/>
    </row>
    <row r="697" spans="3:4">
      <c r="C697" s="35"/>
      <c r="D697" s="35"/>
    </row>
    <row r="698" spans="3:4">
      <c r="C698" s="35"/>
      <c r="D698" s="35"/>
    </row>
    <row r="699" spans="3:4">
      <c r="C699" s="35"/>
      <c r="D699" s="35"/>
    </row>
    <row r="700" spans="3:4">
      <c r="C700" s="35"/>
      <c r="D700" s="35"/>
    </row>
    <row r="701" spans="3:4">
      <c r="C701" s="35"/>
      <c r="D701" s="35"/>
    </row>
    <row r="702" spans="3:4">
      <c r="C702" s="35"/>
      <c r="D702" s="35"/>
    </row>
    <row r="703" spans="3:4">
      <c r="C703" s="35"/>
      <c r="D703" s="35"/>
    </row>
    <row r="704" spans="3:4">
      <c r="C704" s="35"/>
      <c r="D704" s="35"/>
    </row>
    <row r="705" spans="3:4">
      <c r="C705" s="35"/>
      <c r="D705" s="35"/>
    </row>
    <row r="706" spans="3:4">
      <c r="C706" s="35"/>
      <c r="D706" s="35"/>
    </row>
    <row r="707" spans="3:4">
      <c r="C707" s="35"/>
      <c r="D707" s="35"/>
    </row>
    <row r="708" spans="3:4">
      <c r="C708" s="35"/>
      <c r="D708" s="35"/>
    </row>
    <row r="709" spans="3:4">
      <c r="C709" s="35"/>
      <c r="D709" s="35"/>
    </row>
    <row r="710" spans="3:4">
      <c r="C710" s="35"/>
      <c r="D710" s="35"/>
    </row>
    <row r="711" spans="3:4">
      <c r="C711" s="35"/>
      <c r="D711" s="35"/>
    </row>
    <row r="712" spans="3:4">
      <c r="C712" s="35"/>
      <c r="D712" s="35"/>
    </row>
    <row r="713" spans="3:4">
      <c r="C713" s="35"/>
      <c r="D713" s="35"/>
    </row>
    <row r="714" spans="3:4">
      <c r="C714" s="35"/>
      <c r="D714" s="35"/>
    </row>
    <row r="715" spans="3:4">
      <c r="C715" s="35"/>
      <c r="D715" s="35"/>
    </row>
    <row r="716" spans="3:4">
      <c r="C716" s="35"/>
      <c r="D716" s="35"/>
    </row>
    <row r="717" spans="3:4">
      <c r="C717" s="35"/>
      <c r="D717" s="35"/>
    </row>
    <row r="718" spans="3:4">
      <c r="C718" s="35"/>
      <c r="D718" s="35"/>
    </row>
    <row r="719" spans="3:4">
      <c r="C719" s="35"/>
      <c r="D719" s="35"/>
    </row>
    <row r="720" spans="3:4">
      <c r="C720" s="35"/>
      <c r="D720" s="35"/>
    </row>
    <row r="721" spans="3:4">
      <c r="C721" s="35"/>
      <c r="D721" s="35"/>
    </row>
    <row r="722" spans="3:4">
      <c r="C722" s="35"/>
      <c r="D722" s="35"/>
    </row>
    <row r="723" spans="3:4">
      <c r="C723" s="35"/>
      <c r="D723" s="35"/>
    </row>
    <row r="724" spans="3:4">
      <c r="C724" s="35"/>
      <c r="D724" s="35"/>
    </row>
    <row r="725" spans="3:4">
      <c r="C725" s="35"/>
      <c r="D725" s="35"/>
    </row>
    <row r="726" spans="3:4">
      <c r="C726" s="35"/>
      <c r="D726" s="35"/>
    </row>
    <row r="727" spans="3:4">
      <c r="C727" s="35"/>
      <c r="D727" s="35"/>
    </row>
    <row r="728" spans="3:4">
      <c r="C728" s="35"/>
      <c r="D728" s="35"/>
    </row>
    <row r="729" spans="3:4">
      <c r="C729" s="35"/>
      <c r="D729" s="35"/>
    </row>
    <row r="730" spans="3:4">
      <c r="C730" s="35"/>
      <c r="D730" s="35"/>
    </row>
    <row r="731" spans="3:4">
      <c r="C731" s="35"/>
      <c r="D731" s="35"/>
    </row>
    <row r="732" spans="3:4">
      <c r="C732" s="35"/>
      <c r="D732" s="35"/>
    </row>
    <row r="733" spans="3:4">
      <c r="C733" s="35"/>
      <c r="D733" s="35"/>
    </row>
    <row r="734" spans="3:4">
      <c r="C734" s="35"/>
      <c r="D734" s="35"/>
    </row>
    <row r="735" spans="3:4">
      <c r="C735" s="35"/>
      <c r="D735" s="35"/>
    </row>
    <row r="736" spans="3:4">
      <c r="C736" s="35"/>
      <c r="D736" s="35"/>
    </row>
    <row r="737" spans="3:4">
      <c r="C737" s="35"/>
      <c r="D737" s="35"/>
    </row>
    <row r="738" spans="3:4">
      <c r="C738" s="35"/>
      <c r="D738" s="35"/>
    </row>
    <row r="739" spans="3:4">
      <c r="C739" s="35"/>
      <c r="D739" s="35"/>
    </row>
    <row r="740" spans="3:4">
      <c r="C740" s="35"/>
      <c r="D740" s="35"/>
    </row>
    <row r="741" spans="3:4">
      <c r="C741" s="35"/>
      <c r="D741" s="35"/>
    </row>
    <row r="742" spans="3:4">
      <c r="C742" s="35"/>
      <c r="D742" s="35"/>
    </row>
    <row r="743" spans="3:4">
      <c r="C743" s="35"/>
      <c r="D743" s="35"/>
    </row>
    <row r="744" spans="3:4">
      <c r="C744" s="35"/>
      <c r="D744" s="35"/>
    </row>
    <row r="745" spans="3:4">
      <c r="C745" s="35"/>
      <c r="D745" s="35"/>
    </row>
    <row r="746" spans="3:4">
      <c r="C746" s="35"/>
      <c r="D746" s="35"/>
    </row>
    <row r="747" spans="3:4">
      <c r="C747" s="35"/>
      <c r="D747" s="35"/>
    </row>
    <row r="748" spans="3:4">
      <c r="C748" s="35"/>
      <c r="D748" s="35"/>
    </row>
    <row r="749" spans="3:4">
      <c r="C749" s="35"/>
      <c r="D749" s="35"/>
    </row>
    <row r="750" spans="3:4">
      <c r="C750" s="35"/>
      <c r="D750" s="35"/>
    </row>
    <row r="751" spans="3:4">
      <c r="C751" s="35"/>
      <c r="D751" s="35"/>
    </row>
    <row r="752" spans="3:4">
      <c r="C752" s="35"/>
      <c r="D752" s="35"/>
    </row>
    <row r="753" spans="3:4">
      <c r="C753" s="35"/>
      <c r="D753" s="35"/>
    </row>
    <row r="754" spans="3:4">
      <c r="C754" s="35"/>
      <c r="D754" s="35"/>
    </row>
    <row r="755" spans="3:4">
      <c r="C755" s="35"/>
      <c r="D755" s="35"/>
    </row>
    <row r="756" spans="3:4">
      <c r="C756" s="35"/>
      <c r="D756" s="35"/>
    </row>
    <row r="757" spans="3:4">
      <c r="C757" s="35"/>
      <c r="D757" s="35"/>
    </row>
    <row r="758" spans="3:4">
      <c r="C758" s="35"/>
      <c r="D758" s="35"/>
    </row>
    <row r="759" spans="3:4">
      <c r="C759" s="35"/>
      <c r="D759" s="35"/>
    </row>
    <row r="760" spans="3:4">
      <c r="C760" s="35"/>
      <c r="D760" s="35"/>
    </row>
    <row r="761" spans="3:4">
      <c r="C761" s="35"/>
      <c r="D761" s="35"/>
    </row>
    <row r="762" spans="3:4">
      <c r="C762" s="35"/>
      <c r="D762" s="35"/>
    </row>
    <row r="763" spans="3:4">
      <c r="C763" s="35"/>
      <c r="D763" s="35"/>
    </row>
    <row r="764" spans="3:4">
      <c r="C764" s="35"/>
      <c r="D764" s="35"/>
    </row>
    <row r="765" spans="3:4">
      <c r="C765" s="35"/>
      <c r="D765" s="35"/>
    </row>
    <row r="766" spans="3:4">
      <c r="C766" s="35"/>
      <c r="D766" s="35"/>
    </row>
    <row r="767" spans="3:4">
      <c r="C767" s="35"/>
      <c r="D767" s="35"/>
    </row>
    <row r="768" spans="3:4">
      <c r="C768" s="35"/>
      <c r="D768" s="35"/>
    </row>
    <row r="769" spans="3:4">
      <c r="C769" s="35"/>
      <c r="D769" s="35"/>
    </row>
    <row r="770" spans="3:4">
      <c r="C770" s="35"/>
      <c r="D770" s="35"/>
    </row>
    <row r="771" spans="3:4">
      <c r="C771" s="35"/>
      <c r="D771" s="35"/>
    </row>
    <row r="772" spans="3:4">
      <c r="C772" s="35"/>
      <c r="D772" s="35"/>
    </row>
    <row r="773" spans="3:4">
      <c r="C773" s="35"/>
      <c r="D773" s="35"/>
    </row>
    <row r="774" spans="3:4">
      <c r="C774" s="35"/>
      <c r="D774" s="35"/>
    </row>
    <row r="775" spans="3:4">
      <c r="C775" s="35"/>
      <c r="D775" s="35"/>
    </row>
    <row r="776" spans="3:4">
      <c r="C776" s="35"/>
      <c r="D776" s="35"/>
    </row>
    <row r="777" spans="3:4">
      <c r="C777" s="35"/>
      <c r="D777" s="35"/>
    </row>
    <row r="778" spans="3:4">
      <c r="C778" s="35"/>
      <c r="D778" s="35"/>
    </row>
    <row r="779" spans="3:4">
      <c r="C779" s="35"/>
      <c r="D779" s="35"/>
    </row>
    <row r="780" spans="3:4">
      <c r="C780" s="35"/>
      <c r="D780" s="35"/>
    </row>
    <row r="781" spans="3:4">
      <c r="C781" s="35"/>
      <c r="D781" s="35"/>
    </row>
    <row r="782" spans="3:4">
      <c r="C782" s="35"/>
      <c r="D782" s="35"/>
    </row>
    <row r="783" spans="3:4">
      <c r="C783" s="35"/>
      <c r="D783" s="35"/>
    </row>
    <row r="784" spans="3:4">
      <c r="C784" s="35"/>
      <c r="D784" s="35"/>
    </row>
    <row r="785" spans="3:4">
      <c r="C785" s="35"/>
      <c r="D785" s="35"/>
    </row>
    <row r="786" spans="3:4">
      <c r="C786" s="35"/>
      <c r="D786" s="35"/>
    </row>
    <row r="787" spans="3:4">
      <c r="C787" s="35"/>
      <c r="D787" s="35"/>
    </row>
    <row r="788" spans="3:4">
      <c r="C788" s="35"/>
      <c r="D788" s="35"/>
    </row>
    <row r="789" spans="3:4">
      <c r="C789" s="35"/>
      <c r="D789" s="35"/>
    </row>
    <row r="790" spans="3:4">
      <c r="C790" s="35"/>
      <c r="D790" s="35"/>
    </row>
    <row r="791" spans="3:4">
      <c r="C791" s="35"/>
      <c r="D791" s="35"/>
    </row>
    <row r="792" spans="3:4">
      <c r="C792" s="35"/>
      <c r="D792" s="35"/>
    </row>
    <row r="793" spans="3:4">
      <c r="C793" s="35"/>
      <c r="D793" s="35"/>
    </row>
    <row r="794" spans="3:4">
      <c r="C794" s="35"/>
      <c r="D794" s="35"/>
    </row>
    <row r="795" spans="3:4">
      <c r="C795" s="35"/>
      <c r="D795" s="35"/>
    </row>
    <row r="796" spans="3:4">
      <c r="C796" s="35"/>
      <c r="D796" s="35"/>
    </row>
    <row r="797" spans="3:4">
      <c r="C797" s="35"/>
      <c r="D797" s="35"/>
    </row>
    <row r="798" spans="3:4">
      <c r="C798" s="35"/>
      <c r="D798" s="35"/>
    </row>
    <row r="799" spans="3:4">
      <c r="C799" s="35"/>
      <c r="D799" s="35"/>
    </row>
    <row r="800" spans="3:4">
      <c r="C800" s="35"/>
      <c r="D800" s="35"/>
    </row>
    <row r="801" spans="3:4">
      <c r="C801" s="35"/>
      <c r="D801" s="35"/>
    </row>
    <row r="802" spans="3:4">
      <c r="C802" s="35"/>
      <c r="D802" s="35"/>
    </row>
    <row r="803" spans="3:4">
      <c r="C803" s="35"/>
      <c r="D803" s="35"/>
    </row>
    <row r="804" spans="3:4">
      <c r="C804" s="35"/>
      <c r="D804" s="35"/>
    </row>
    <row r="805" spans="3:4">
      <c r="C805" s="35"/>
      <c r="D805" s="35"/>
    </row>
    <row r="806" spans="3:4">
      <c r="C806" s="35"/>
      <c r="D806" s="35"/>
    </row>
    <row r="807" spans="3:4">
      <c r="C807" s="35"/>
      <c r="D807" s="35"/>
    </row>
    <row r="808" spans="3:4">
      <c r="C808" s="35"/>
      <c r="D808" s="35"/>
    </row>
    <row r="809" spans="3:4">
      <c r="C809" s="35"/>
      <c r="D809" s="35"/>
    </row>
    <row r="810" spans="3:4">
      <c r="C810" s="35"/>
      <c r="D810" s="35"/>
    </row>
    <row r="811" spans="3:4">
      <c r="C811" s="35"/>
      <c r="D811" s="35"/>
    </row>
    <row r="812" spans="3:4">
      <c r="C812" s="35"/>
      <c r="D812" s="35"/>
    </row>
    <row r="813" spans="3:4">
      <c r="C813" s="35"/>
      <c r="D813" s="35"/>
    </row>
    <row r="814" spans="3:4">
      <c r="C814" s="35"/>
      <c r="D814" s="35"/>
    </row>
    <row r="815" spans="3:4">
      <c r="C815" s="35"/>
      <c r="D815" s="35"/>
    </row>
    <row r="816" spans="3:4">
      <c r="C816" s="35"/>
      <c r="D816" s="35"/>
    </row>
    <row r="817" spans="3:4">
      <c r="C817" s="35"/>
      <c r="D817" s="35"/>
    </row>
    <row r="818" spans="3:4">
      <c r="C818" s="35"/>
      <c r="D818" s="35"/>
    </row>
    <row r="819" spans="3:4">
      <c r="C819" s="35"/>
      <c r="D819" s="35"/>
    </row>
    <row r="820" spans="3:4">
      <c r="C820" s="35"/>
      <c r="D820" s="35"/>
    </row>
    <row r="821" spans="3:4">
      <c r="C821" s="35"/>
      <c r="D821" s="35"/>
    </row>
    <row r="822" spans="3:4">
      <c r="C822" s="35"/>
      <c r="D822" s="35"/>
    </row>
    <row r="823" spans="3:4">
      <c r="C823" s="35"/>
      <c r="D823" s="35"/>
    </row>
    <row r="824" spans="3:4">
      <c r="C824" s="35"/>
      <c r="D824" s="35"/>
    </row>
    <row r="825" spans="3:4">
      <c r="C825" s="35"/>
      <c r="D825" s="35"/>
    </row>
    <row r="826" spans="3:4">
      <c r="C826" s="35"/>
      <c r="D826" s="35"/>
    </row>
    <row r="827" spans="3:4">
      <c r="C827" s="35"/>
      <c r="D827" s="35"/>
    </row>
    <row r="828" spans="3:4">
      <c r="C828" s="35"/>
      <c r="D828" s="35"/>
    </row>
    <row r="829" spans="3:4">
      <c r="C829" s="35"/>
      <c r="D829" s="35"/>
    </row>
    <row r="830" spans="3:4">
      <c r="C830" s="35"/>
      <c r="D830" s="35"/>
    </row>
    <row r="831" spans="3:4">
      <c r="C831" s="35"/>
      <c r="D831" s="35"/>
    </row>
    <row r="832" spans="3:4">
      <c r="C832" s="35"/>
      <c r="D832" s="35"/>
    </row>
    <row r="833" spans="3:4">
      <c r="C833" s="35"/>
      <c r="D833" s="35"/>
    </row>
    <row r="834" spans="3:4">
      <c r="C834" s="35"/>
      <c r="D834" s="35"/>
    </row>
    <row r="835" spans="3:4">
      <c r="C835" s="35"/>
      <c r="D835" s="35"/>
    </row>
    <row r="836" spans="3:4">
      <c r="C836" s="35"/>
      <c r="D836" s="35"/>
    </row>
    <row r="837" spans="3:4">
      <c r="C837" s="35"/>
      <c r="D837" s="35"/>
    </row>
    <row r="838" spans="3:4">
      <c r="C838" s="35"/>
      <c r="D838" s="35"/>
    </row>
    <row r="839" spans="3:4">
      <c r="C839" s="35"/>
      <c r="D839" s="35"/>
    </row>
    <row r="840" spans="3:4">
      <c r="C840" s="35"/>
      <c r="D840" s="35"/>
    </row>
    <row r="841" spans="3:4">
      <c r="C841" s="35"/>
      <c r="D841" s="35"/>
    </row>
    <row r="842" spans="3:4">
      <c r="C842" s="35"/>
      <c r="D842" s="35"/>
    </row>
    <row r="843" spans="3:4">
      <c r="C843" s="35"/>
      <c r="D843" s="35"/>
    </row>
    <row r="844" spans="3:4">
      <c r="C844" s="35"/>
      <c r="D844" s="35"/>
    </row>
    <row r="845" spans="3:4">
      <c r="C845" s="35"/>
      <c r="D845" s="35"/>
    </row>
    <row r="846" spans="3:4">
      <c r="C846" s="35"/>
      <c r="D846" s="35"/>
    </row>
    <row r="847" spans="3:4">
      <c r="C847" s="35"/>
      <c r="D847" s="35"/>
    </row>
    <row r="848" spans="3:4">
      <c r="C848" s="35"/>
      <c r="D848" s="35"/>
    </row>
    <row r="849" spans="3:4">
      <c r="C849" s="35"/>
      <c r="D849" s="35"/>
    </row>
    <row r="850" spans="3:4">
      <c r="C850" s="35"/>
      <c r="D850" s="35"/>
    </row>
    <row r="851" spans="3:4">
      <c r="C851" s="35"/>
      <c r="D851" s="35"/>
    </row>
    <row r="852" spans="3:4">
      <c r="C852" s="35"/>
      <c r="D852" s="35"/>
    </row>
    <row r="853" spans="3:4">
      <c r="C853" s="35"/>
      <c r="D853" s="35"/>
    </row>
    <row r="854" spans="3:4">
      <c r="C854" s="35"/>
      <c r="D854" s="35"/>
    </row>
    <row r="855" spans="3:4">
      <c r="C855" s="35"/>
      <c r="D855" s="35"/>
    </row>
    <row r="856" spans="3:4">
      <c r="C856" s="35"/>
      <c r="D856" s="35"/>
    </row>
    <row r="857" spans="3:4">
      <c r="C857" s="35"/>
      <c r="D857" s="35"/>
    </row>
    <row r="858" spans="3:4">
      <c r="C858" s="35"/>
      <c r="D858" s="35"/>
    </row>
    <row r="859" spans="3:4">
      <c r="C859" s="35"/>
      <c r="D859" s="35"/>
    </row>
    <row r="860" spans="3:4">
      <c r="C860" s="35"/>
      <c r="D860" s="35"/>
    </row>
    <row r="861" spans="3:4">
      <c r="C861" s="35"/>
      <c r="D861" s="35"/>
    </row>
    <row r="862" spans="3:4">
      <c r="C862" s="35"/>
      <c r="D862" s="35"/>
    </row>
    <row r="863" spans="3:4">
      <c r="C863" s="35"/>
      <c r="D863" s="35"/>
    </row>
    <row r="864" spans="3:4">
      <c r="C864" s="35"/>
      <c r="D864" s="35"/>
    </row>
    <row r="865" spans="3:4">
      <c r="C865" s="35"/>
      <c r="D865" s="35"/>
    </row>
    <row r="866" spans="3:4">
      <c r="C866" s="35"/>
      <c r="D866" s="35"/>
    </row>
    <row r="867" spans="3:4">
      <c r="C867" s="35"/>
      <c r="D867" s="35"/>
    </row>
    <row r="868" spans="3:4">
      <c r="C868" s="35"/>
      <c r="D868" s="35"/>
    </row>
    <row r="869" spans="3:4">
      <c r="C869" s="35"/>
      <c r="D869" s="35"/>
    </row>
    <row r="870" spans="3:4">
      <c r="C870" s="35"/>
      <c r="D870" s="35"/>
    </row>
    <row r="871" spans="3:4">
      <c r="C871" s="35"/>
      <c r="D871" s="35"/>
    </row>
    <row r="872" spans="3:4">
      <c r="C872" s="35"/>
      <c r="D872" s="35"/>
    </row>
    <row r="873" spans="3:4">
      <c r="C873" s="35"/>
      <c r="D873" s="35"/>
    </row>
    <row r="874" spans="3:4">
      <c r="C874" s="35"/>
      <c r="D874" s="35"/>
    </row>
    <row r="875" spans="3:4">
      <c r="C875" s="35"/>
      <c r="D875" s="35"/>
    </row>
    <row r="876" spans="3:4">
      <c r="C876" s="35"/>
      <c r="D876" s="35"/>
    </row>
    <row r="877" spans="3:4">
      <c r="C877" s="35"/>
      <c r="D877" s="35"/>
    </row>
    <row r="878" spans="3:4">
      <c r="C878" s="35"/>
      <c r="D878" s="35"/>
    </row>
    <row r="879" spans="3:4">
      <c r="C879" s="35"/>
      <c r="D879" s="35"/>
    </row>
    <row r="880" spans="3:4">
      <c r="C880" s="35"/>
      <c r="D880" s="35"/>
    </row>
    <row r="881" spans="3:4">
      <c r="C881" s="35"/>
      <c r="D881" s="35"/>
    </row>
    <row r="882" spans="3:4">
      <c r="C882" s="35"/>
      <c r="D882" s="35"/>
    </row>
    <row r="883" spans="3:4">
      <c r="C883" s="35"/>
      <c r="D883" s="35"/>
    </row>
    <row r="884" spans="3:4">
      <c r="C884" s="35"/>
      <c r="D884" s="35"/>
    </row>
    <row r="885" spans="3:4">
      <c r="C885" s="35"/>
      <c r="D885" s="35"/>
    </row>
    <row r="886" spans="3:4">
      <c r="C886" s="35"/>
      <c r="D886" s="35"/>
    </row>
    <row r="887" spans="3:4">
      <c r="C887" s="35"/>
      <c r="D887" s="35"/>
    </row>
    <row r="888" spans="3:4">
      <c r="C888" s="35"/>
      <c r="D888" s="35"/>
    </row>
    <row r="889" spans="3:4">
      <c r="C889" s="35"/>
      <c r="D889" s="35"/>
    </row>
    <row r="890" spans="3:4">
      <c r="C890" s="35"/>
      <c r="D890" s="35"/>
    </row>
    <row r="891" spans="3:4">
      <c r="C891" s="35"/>
      <c r="D891" s="35"/>
    </row>
    <row r="892" spans="3:4">
      <c r="C892" s="35"/>
      <c r="D892" s="35"/>
    </row>
    <row r="893" spans="3:4">
      <c r="C893" s="35"/>
      <c r="D893" s="35"/>
    </row>
    <row r="894" spans="3:4">
      <c r="C894" s="35"/>
      <c r="D894" s="35"/>
    </row>
    <row r="895" spans="3:4">
      <c r="C895" s="35"/>
      <c r="D895" s="35"/>
    </row>
    <row r="896" spans="3:4">
      <c r="C896" s="35"/>
      <c r="D896" s="35"/>
    </row>
    <row r="897" spans="3:4">
      <c r="C897" s="35"/>
      <c r="D897" s="35"/>
    </row>
    <row r="898" spans="3:4">
      <c r="C898" s="35"/>
      <c r="D898" s="35"/>
    </row>
    <row r="899" spans="3:4">
      <c r="C899" s="35"/>
      <c r="D899" s="35"/>
    </row>
    <row r="900" spans="3:4">
      <c r="C900" s="35"/>
      <c r="D900" s="35"/>
    </row>
    <row r="901" spans="3:4">
      <c r="C901" s="35"/>
      <c r="D901" s="35"/>
    </row>
    <row r="902" spans="3:4">
      <c r="C902" s="35"/>
      <c r="D902" s="35"/>
    </row>
    <row r="903" spans="3:4">
      <c r="C903" s="35"/>
      <c r="D903" s="35"/>
    </row>
    <row r="904" spans="3:4">
      <c r="C904" s="35"/>
      <c r="D904" s="35"/>
    </row>
    <row r="905" spans="3:4">
      <c r="C905" s="35"/>
      <c r="D905" s="35"/>
    </row>
    <row r="906" spans="3:4">
      <c r="C906" s="35"/>
      <c r="D906" s="35"/>
    </row>
    <row r="907" spans="3:4">
      <c r="C907" s="35"/>
      <c r="D907" s="35"/>
    </row>
    <row r="908" spans="3:4">
      <c r="C908" s="35"/>
      <c r="D908" s="35"/>
    </row>
    <row r="909" spans="3:4">
      <c r="C909" s="35"/>
      <c r="D909" s="35"/>
    </row>
    <row r="910" spans="3:4">
      <c r="C910" s="35"/>
      <c r="D910" s="35"/>
    </row>
    <row r="911" spans="3:4">
      <c r="C911" s="35"/>
      <c r="D911" s="35"/>
    </row>
    <row r="912" spans="3:4">
      <c r="C912" s="35"/>
      <c r="D912" s="35"/>
    </row>
    <row r="913" spans="3:4">
      <c r="C913" s="35"/>
      <c r="D913" s="35"/>
    </row>
    <row r="914" spans="3:4">
      <c r="C914" s="35"/>
      <c r="D914" s="35"/>
    </row>
    <row r="915" spans="3:4">
      <c r="C915" s="35"/>
      <c r="D915" s="35"/>
    </row>
    <row r="916" spans="3:4">
      <c r="C916" s="35"/>
      <c r="D916" s="35"/>
    </row>
    <row r="917" spans="3:4">
      <c r="C917" s="35"/>
      <c r="D917" s="35"/>
    </row>
    <row r="918" spans="3:4">
      <c r="C918" s="35"/>
      <c r="D918" s="35"/>
    </row>
    <row r="919" spans="3:4">
      <c r="C919" s="35"/>
      <c r="D919" s="35"/>
    </row>
    <row r="920" spans="3:4">
      <c r="C920" s="35"/>
      <c r="D920" s="35"/>
    </row>
    <row r="921" spans="3:4">
      <c r="C921" s="35"/>
      <c r="D921" s="35"/>
    </row>
    <row r="922" spans="3:4">
      <c r="C922" s="35"/>
      <c r="D922" s="35"/>
    </row>
    <row r="923" spans="3:4">
      <c r="C923" s="35"/>
      <c r="D923" s="35"/>
    </row>
    <row r="924" spans="3:4">
      <c r="C924" s="35"/>
      <c r="D924" s="35"/>
    </row>
    <row r="925" spans="3:4">
      <c r="C925" s="35"/>
      <c r="D925" s="35"/>
    </row>
    <row r="926" spans="3:4">
      <c r="C926" s="35"/>
      <c r="D926" s="35"/>
    </row>
    <row r="927" spans="3:4">
      <c r="C927" s="35"/>
      <c r="D927" s="35"/>
    </row>
    <row r="928" spans="3:4">
      <c r="C928" s="35"/>
      <c r="D928" s="35"/>
    </row>
    <row r="929" spans="3:4">
      <c r="C929" s="35"/>
      <c r="D929" s="35"/>
    </row>
    <row r="930" spans="3:4">
      <c r="C930" s="35"/>
      <c r="D930" s="35"/>
    </row>
    <row r="931" spans="3:4">
      <c r="C931" s="35"/>
      <c r="D931" s="35"/>
    </row>
    <row r="932" spans="3:4">
      <c r="C932" s="35"/>
      <c r="D932" s="35"/>
    </row>
    <row r="933" spans="3:4">
      <c r="C933" s="35"/>
      <c r="D933" s="35"/>
    </row>
    <row r="934" spans="3:4">
      <c r="C934" s="35"/>
      <c r="D934" s="35"/>
    </row>
    <row r="935" spans="3:4">
      <c r="C935" s="35"/>
      <c r="D935" s="35"/>
    </row>
    <row r="936" spans="3:4">
      <c r="C936" s="35"/>
      <c r="D936" s="35"/>
    </row>
    <row r="937" spans="3:4">
      <c r="C937" s="35"/>
      <c r="D937" s="35"/>
    </row>
    <row r="938" spans="3:4">
      <c r="C938" s="35"/>
      <c r="D938" s="35"/>
    </row>
    <row r="939" spans="3:4">
      <c r="C939" s="35"/>
      <c r="D939" s="35"/>
    </row>
    <row r="940" spans="3:4">
      <c r="C940" s="35"/>
      <c r="D940" s="35"/>
    </row>
    <row r="941" spans="3:4">
      <c r="C941" s="35"/>
      <c r="D941" s="35"/>
    </row>
    <row r="942" spans="3:4">
      <c r="C942" s="35"/>
      <c r="D942" s="35"/>
    </row>
    <row r="943" spans="3:4">
      <c r="C943" s="35"/>
      <c r="D943" s="35"/>
    </row>
    <row r="944" spans="3:4">
      <c r="C944" s="35"/>
      <c r="D944" s="35"/>
    </row>
    <row r="945" spans="3:4">
      <c r="C945" s="35"/>
      <c r="D945" s="35"/>
    </row>
    <row r="946" spans="3:4">
      <c r="C946" s="35"/>
      <c r="D946" s="35"/>
    </row>
    <row r="947" spans="3:4">
      <c r="C947" s="35"/>
      <c r="D947" s="35"/>
    </row>
    <row r="948" spans="3:4">
      <c r="C948" s="35"/>
      <c r="D948" s="35"/>
    </row>
    <row r="949" spans="3:4">
      <c r="C949" s="35"/>
      <c r="D949" s="35"/>
    </row>
    <row r="950" spans="3:4">
      <c r="C950" s="35"/>
      <c r="D950" s="35"/>
    </row>
    <row r="951" spans="3:4">
      <c r="C951" s="35"/>
      <c r="D951" s="35"/>
    </row>
    <row r="952" spans="3:4">
      <c r="C952" s="35"/>
      <c r="D952" s="35"/>
    </row>
    <row r="953" spans="3:4">
      <c r="C953" s="35"/>
      <c r="D953" s="35"/>
    </row>
    <row r="954" spans="3:4">
      <c r="C954" s="35"/>
      <c r="D954" s="35"/>
    </row>
    <row r="955" spans="3:4">
      <c r="C955" s="35"/>
      <c r="D955" s="35"/>
    </row>
    <row r="956" spans="3:4">
      <c r="C956" s="35"/>
      <c r="D956" s="35"/>
    </row>
    <row r="957" spans="3:4">
      <c r="C957" s="35"/>
      <c r="D957" s="35"/>
    </row>
    <row r="958" spans="3:4">
      <c r="C958" s="35"/>
      <c r="D958" s="35"/>
    </row>
    <row r="959" spans="3:4">
      <c r="C959" s="35"/>
      <c r="D959" s="35"/>
    </row>
    <row r="960" spans="3:4">
      <c r="C960" s="35"/>
      <c r="D960" s="35"/>
    </row>
    <row r="961" spans="3:4">
      <c r="C961" s="35"/>
      <c r="D961" s="35"/>
    </row>
    <row r="962" spans="3:4">
      <c r="C962" s="35"/>
      <c r="D962" s="35"/>
    </row>
    <row r="963" spans="3:4">
      <c r="C963" s="35"/>
      <c r="D963" s="35"/>
    </row>
    <row r="964" spans="3:4">
      <c r="C964" s="35"/>
      <c r="D964" s="35"/>
    </row>
    <row r="965" spans="3:4">
      <c r="C965" s="35"/>
      <c r="D965" s="35"/>
    </row>
    <row r="966" spans="3:4">
      <c r="C966" s="35"/>
      <c r="D966" s="35"/>
    </row>
    <row r="967" spans="3:4">
      <c r="C967" s="35"/>
      <c r="D967" s="35"/>
    </row>
    <row r="968" spans="3:4">
      <c r="C968" s="35"/>
      <c r="D968" s="35"/>
    </row>
    <row r="969" spans="3:4">
      <c r="C969" s="35"/>
      <c r="D969" s="35"/>
    </row>
    <row r="970" spans="3:4">
      <c r="C970" s="35"/>
      <c r="D970" s="35"/>
    </row>
    <row r="971" spans="3:4">
      <c r="C971" s="35"/>
      <c r="D971" s="35"/>
    </row>
    <row r="972" spans="3:4">
      <c r="C972" s="35"/>
      <c r="D972" s="35"/>
    </row>
    <row r="973" spans="3:4">
      <c r="C973" s="35"/>
      <c r="D973" s="35"/>
    </row>
    <row r="974" spans="3:4">
      <c r="C974" s="35"/>
      <c r="D974" s="35"/>
    </row>
    <row r="975" spans="3:4">
      <c r="C975" s="35"/>
      <c r="D975" s="35"/>
    </row>
    <row r="976" spans="3:4">
      <c r="C976" s="35"/>
      <c r="D976" s="35"/>
    </row>
    <row r="977" spans="3:4">
      <c r="C977" s="35"/>
      <c r="D977" s="35"/>
    </row>
    <row r="978" spans="3:4">
      <c r="C978" s="35"/>
      <c r="D978" s="35"/>
    </row>
    <row r="979" spans="3:4">
      <c r="C979" s="35"/>
      <c r="D979" s="35"/>
    </row>
    <row r="980" spans="3:4">
      <c r="C980" s="35"/>
      <c r="D980" s="35"/>
    </row>
    <row r="981" spans="3:4">
      <c r="C981" s="35"/>
      <c r="D981" s="35"/>
    </row>
    <row r="982" spans="3:4">
      <c r="C982" s="35"/>
      <c r="D982" s="35"/>
    </row>
    <row r="983" spans="3:4">
      <c r="C983" s="35"/>
      <c r="D983" s="35"/>
    </row>
    <row r="984" spans="3:4">
      <c r="C984" s="35"/>
      <c r="D984" s="35"/>
    </row>
    <row r="985" spans="3:4">
      <c r="C985" s="35"/>
      <c r="D985" s="35"/>
    </row>
    <row r="986" spans="3:4">
      <c r="C986" s="35"/>
      <c r="D986" s="35"/>
    </row>
    <row r="987" spans="3:4">
      <c r="C987" s="35"/>
      <c r="D987" s="35"/>
    </row>
    <row r="988" spans="3:4">
      <c r="C988" s="35"/>
      <c r="D988" s="35"/>
    </row>
    <row r="989" spans="3:4">
      <c r="C989" s="35"/>
      <c r="D989" s="35"/>
    </row>
    <row r="990" spans="3:4">
      <c r="C990" s="35"/>
      <c r="D990" s="35"/>
    </row>
    <row r="991" spans="3:4">
      <c r="C991" s="35"/>
      <c r="D991" s="35"/>
    </row>
    <row r="992" spans="3:4">
      <c r="C992" s="35"/>
      <c r="D992" s="35"/>
    </row>
    <row r="993" spans="3:4">
      <c r="C993" s="35"/>
      <c r="D993" s="35"/>
    </row>
    <row r="994" spans="3:4">
      <c r="C994" s="35"/>
      <c r="D994" s="35"/>
    </row>
    <row r="995" spans="3:4">
      <c r="C995" s="35"/>
      <c r="D995" s="35"/>
    </row>
    <row r="996" spans="3:4">
      <c r="C996" s="35"/>
      <c r="D996" s="35"/>
    </row>
    <row r="997" spans="3:4">
      <c r="C997" s="35"/>
      <c r="D997" s="35"/>
    </row>
    <row r="998" spans="3:4">
      <c r="C998" s="35"/>
      <c r="D998" s="35"/>
    </row>
    <row r="999" spans="3:4">
      <c r="C999" s="35"/>
      <c r="D999" s="35"/>
    </row>
    <row r="1000" spans="3:4">
      <c r="C1000" s="35"/>
      <c r="D1000" s="35"/>
    </row>
    <row r="1001" spans="3:4">
      <c r="C1001" s="35"/>
      <c r="D1001" s="35"/>
    </row>
    <row r="1002" spans="3:4">
      <c r="C1002" s="35"/>
      <c r="D1002" s="35"/>
    </row>
    <row r="1003" spans="3:4">
      <c r="C1003" s="35"/>
      <c r="D1003" s="35"/>
    </row>
    <row r="1004" spans="3:4">
      <c r="C1004" s="35"/>
      <c r="D1004" s="35"/>
    </row>
    <row r="1005" spans="3:4">
      <c r="C1005" s="35"/>
      <c r="D1005" s="35"/>
    </row>
    <row r="1006" spans="3:4">
      <c r="C1006" s="35"/>
      <c r="D1006" s="35"/>
    </row>
    <row r="1007" spans="3:4">
      <c r="C1007" s="35"/>
      <c r="D1007" s="35"/>
    </row>
    <row r="1008" spans="3:4">
      <c r="C1008" s="35"/>
      <c r="D1008" s="35"/>
    </row>
    <row r="1009" spans="3:4">
      <c r="C1009" s="35"/>
      <c r="D1009" s="35"/>
    </row>
    <row r="1010" spans="3:4">
      <c r="C1010" s="35"/>
      <c r="D1010" s="35"/>
    </row>
    <row r="1011" spans="3:4">
      <c r="C1011" s="35"/>
      <c r="D1011" s="35"/>
    </row>
    <row r="1012" spans="3:4">
      <c r="C1012" s="35"/>
      <c r="D1012" s="35"/>
    </row>
    <row r="1013" spans="3:4">
      <c r="C1013" s="35"/>
      <c r="D1013" s="35"/>
    </row>
    <row r="1014" spans="3:4">
      <c r="C1014" s="35"/>
      <c r="D1014" s="35"/>
    </row>
    <row r="1015" spans="3:4">
      <c r="C1015" s="35"/>
      <c r="D1015" s="35"/>
    </row>
    <row r="1016" spans="3:4">
      <c r="C1016" s="35"/>
      <c r="D1016" s="35"/>
    </row>
    <row r="1017" spans="3:4">
      <c r="C1017" s="35"/>
      <c r="D1017" s="35"/>
    </row>
    <row r="1018" spans="3:4">
      <c r="C1018" s="35"/>
      <c r="D1018" s="35"/>
    </row>
    <row r="1019" spans="3:4">
      <c r="C1019" s="35"/>
      <c r="D1019" s="35"/>
    </row>
    <row r="1020" spans="3:4">
      <c r="C1020" s="35"/>
      <c r="D1020" s="35"/>
    </row>
    <row r="1021" spans="3:4">
      <c r="C1021" s="35"/>
      <c r="D1021" s="35"/>
    </row>
    <row r="1022" spans="3:4">
      <c r="C1022" s="35"/>
      <c r="D1022" s="35"/>
    </row>
    <row r="1023" spans="3:4">
      <c r="C1023" s="35"/>
      <c r="D1023" s="35"/>
    </row>
    <row r="1024" spans="3:4">
      <c r="C1024" s="35"/>
      <c r="D1024" s="35"/>
    </row>
    <row r="1025" spans="3:4">
      <c r="C1025" s="35"/>
      <c r="D1025" s="35"/>
    </row>
    <row r="1026" spans="3:4">
      <c r="C1026" s="35"/>
      <c r="D1026" s="35"/>
    </row>
    <row r="1027" spans="3:4">
      <c r="C1027" s="35"/>
      <c r="D1027" s="35"/>
    </row>
    <row r="1028" spans="3:4">
      <c r="C1028" s="35"/>
      <c r="D1028" s="35"/>
    </row>
    <row r="1029" spans="3:4">
      <c r="C1029" s="35"/>
      <c r="D1029" s="35"/>
    </row>
    <row r="1030" spans="3:4">
      <c r="C1030" s="35"/>
      <c r="D1030" s="35"/>
    </row>
    <row r="1031" spans="3:4">
      <c r="C1031" s="35"/>
      <c r="D1031" s="35"/>
    </row>
    <row r="1032" spans="3:4">
      <c r="C1032" s="35"/>
      <c r="D1032" s="35"/>
    </row>
    <row r="1033" spans="3:4">
      <c r="C1033" s="35"/>
      <c r="D1033" s="35"/>
    </row>
    <row r="1034" spans="3:4">
      <c r="C1034" s="35"/>
      <c r="D1034" s="35"/>
    </row>
    <row r="1035" spans="3:4">
      <c r="C1035" s="35"/>
      <c r="D1035" s="35"/>
    </row>
    <row r="1036" spans="3:4">
      <c r="C1036" s="35"/>
      <c r="D1036" s="35"/>
    </row>
    <row r="1037" spans="3:4">
      <c r="C1037" s="35"/>
      <c r="D1037" s="35"/>
    </row>
    <row r="1038" spans="3:4">
      <c r="C1038" s="35"/>
      <c r="D1038" s="35"/>
    </row>
    <row r="1039" spans="3:4">
      <c r="C1039" s="35"/>
      <c r="D1039" s="35"/>
    </row>
    <row r="1040" spans="3:4">
      <c r="C1040" s="35"/>
      <c r="D1040" s="35"/>
    </row>
    <row r="1041" spans="3:4">
      <c r="C1041" s="35"/>
      <c r="D1041" s="35"/>
    </row>
    <row r="1042" spans="3:4">
      <c r="C1042" s="35"/>
      <c r="D1042" s="35"/>
    </row>
    <row r="1043" spans="3:4">
      <c r="C1043" s="35"/>
      <c r="D1043" s="35"/>
    </row>
    <row r="1044" spans="3:4">
      <c r="C1044" s="35"/>
      <c r="D1044" s="35"/>
    </row>
    <row r="1045" spans="3:4">
      <c r="C1045" s="35"/>
      <c r="D1045" s="35"/>
    </row>
    <row r="1046" spans="3:4">
      <c r="C1046" s="35"/>
      <c r="D1046" s="35"/>
    </row>
    <row r="1047" spans="3:4">
      <c r="C1047" s="35"/>
      <c r="D1047" s="35"/>
    </row>
    <row r="1048" spans="3:4">
      <c r="C1048" s="35"/>
      <c r="D1048" s="35"/>
    </row>
    <row r="1049" spans="3:4">
      <c r="C1049" s="35"/>
      <c r="D1049" s="35"/>
    </row>
    <row r="1050" spans="3:4">
      <c r="C1050" s="35"/>
      <c r="D1050" s="35"/>
    </row>
    <row r="1051" spans="3:4">
      <c r="C1051" s="35"/>
      <c r="D1051" s="35"/>
    </row>
    <row r="1052" spans="3:4">
      <c r="C1052" s="35"/>
      <c r="D1052" s="35"/>
    </row>
    <row r="1053" spans="3:4">
      <c r="C1053" s="35"/>
      <c r="D1053" s="35"/>
    </row>
    <row r="1054" spans="3:4">
      <c r="C1054" s="35"/>
      <c r="D1054" s="35"/>
    </row>
    <row r="1055" spans="3:4">
      <c r="C1055" s="35"/>
      <c r="D1055" s="35"/>
    </row>
    <row r="1056" spans="3:4">
      <c r="C1056" s="35"/>
      <c r="D1056" s="35"/>
    </row>
    <row r="1057" spans="3:4">
      <c r="C1057" s="35"/>
      <c r="D1057" s="35"/>
    </row>
    <row r="1058" spans="3:4">
      <c r="C1058" s="35"/>
      <c r="D1058" s="35"/>
    </row>
    <row r="1059" spans="3:4">
      <c r="C1059" s="35"/>
      <c r="D1059" s="35"/>
    </row>
    <row r="1060" spans="3:4">
      <c r="C1060" s="35"/>
      <c r="D1060" s="35"/>
    </row>
    <row r="1061" spans="3:4">
      <c r="C1061" s="35"/>
      <c r="D1061" s="35"/>
    </row>
    <row r="1062" spans="3:4">
      <c r="C1062" s="35"/>
      <c r="D1062" s="35"/>
    </row>
    <row r="1063" spans="3:4">
      <c r="C1063" s="35"/>
      <c r="D1063" s="35"/>
    </row>
    <row r="1064" spans="3:4">
      <c r="C1064" s="35"/>
      <c r="D1064" s="35"/>
    </row>
    <row r="1065" spans="3:4">
      <c r="C1065" s="35"/>
      <c r="D1065" s="35"/>
    </row>
    <row r="1066" spans="3:4">
      <c r="C1066" s="35"/>
      <c r="D1066" s="35"/>
    </row>
    <row r="1067" spans="3:4">
      <c r="C1067" s="35"/>
      <c r="D1067" s="35"/>
    </row>
    <row r="1068" spans="3:4">
      <c r="C1068" s="35"/>
      <c r="D1068" s="35"/>
    </row>
    <row r="1069" spans="3:4">
      <c r="C1069" s="35"/>
      <c r="D1069" s="35"/>
    </row>
    <row r="1070" spans="3:4">
      <c r="C1070" s="35"/>
      <c r="D1070" s="35"/>
    </row>
    <row r="1071" spans="3:4">
      <c r="C1071" s="35"/>
      <c r="D1071" s="35"/>
    </row>
    <row r="1072" spans="3:4">
      <c r="C1072" s="35"/>
      <c r="D1072" s="35"/>
    </row>
    <row r="1073" spans="3:4">
      <c r="C1073" s="35"/>
      <c r="D1073" s="35"/>
    </row>
    <row r="1074" spans="3:4">
      <c r="C1074" s="35"/>
      <c r="D1074" s="35"/>
    </row>
    <row r="1075" spans="3:4">
      <c r="C1075" s="35"/>
      <c r="D1075" s="35"/>
    </row>
    <row r="1076" spans="3:4">
      <c r="C1076" s="35"/>
      <c r="D1076" s="35"/>
    </row>
    <row r="1077" spans="3:4">
      <c r="C1077" s="35"/>
      <c r="D1077" s="35"/>
    </row>
    <row r="1078" spans="3:4">
      <c r="C1078" s="35"/>
      <c r="D1078" s="35"/>
    </row>
    <row r="1079" spans="3:4">
      <c r="C1079" s="35"/>
      <c r="D1079" s="35"/>
    </row>
    <row r="1080" spans="3:4">
      <c r="C1080" s="35"/>
      <c r="D1080" s="35"/>
    </row>
    <row r="1081" spans="3:4">
      <c r="C1081" s="35"/>
      <c r="D1081" s="35"/>
    </row>
    <row r="1082" spans="3:4">
      <c r="C1082" s="35"/>
      <c r="D1082" s="35"/>
    </row>
    <row r="1083" spans="3:4">
      <c r="C1083" s="35"/>
      <c r="D1083" s="35"/>
    </row>
    <row r="1084" spans="3:4">
      <c r="C1084" s="35"/>
      <c r="D1084" s="35"/>
    </row>
    <row r="1085" spans="3:4">
      <c r="C1085" s="35"/>
      <c r="D1085" s="35"/>
    </row>
    <row r="1086" spans="3:4">
      <c r="C1086" s="35"/>
      <c r="D1086" s="35"/>
    </row>
    <row r="1087" spans="3:4">
      <c r="C1087" s="35"/>
      <c r="D1087" s="35"/>
    </row>
    <row r="1088" spans="3:4">
      <c r="C1088" s="35"/>
      <c r="D1088" s="35"/>
    </row>
    <row r="1089" spans="3:4">
      <c r="C1089" s="35"/>
      <c r="D1089" s="35"/>
    </row>
    <row r="1090" spans="3:4">
      <c r="C1090" s="35"/>
      <c r="D1090" s="35"/>
    </row>
    <row r="1091" spans="3:4">
      <c r="C1091" s="35"/>
      <c r="D1091" s="35"/>
    </row>
    <row r="1092" spans="3:4">
      <c r="C1092" s="35"/>
      <c r="D1092" s="35"/>
    </row>
    <row r="1093" spans="3:4">
      <c r="C1093" s="35"/>
      <c r="D1093" s="35"/>
    </row>
    <row r="1094" spans="3:4">
      <c r="C1094" s="35"/>
      <c r="D1094" s="35"/>
    </row>
    <row r="1095" spans="3:4">
      <c r="C1095" s="35"/>
      <c r="D1095" s="35"/>
    </row>
    <row r="1096" spans="3:4">
      <c r="C1096" s="35"/>
      <c r="D1096" s="35"/>
    </row>
    <row r="1097" spans="3:4">
      <c r="C1097" s="35"/>
      <c r="D1097" s="35"/>
    </row>
    <row r="1098" spans="3:4">
      <c r="C1098" s="35"/>
      <c r="D1098" s="35"/>
    </row>
    <row r="1099" spans="3:4">
      <c r="C1099" s="35"/>
      <c r="D1099" s="35"/>
    </row>
    <row r="1100" spans="3:4">
      <c r="C1100" s="35"/>
      <c r="D1100" s="35"/>
    </row>
    <row r="1101" spans="3:4">
      <c r="C1101" s="35"/>
      <c r="D1101" s="35"/>
    </row>
    <row r="1102" spans="3:4">
      <c r="C1102" s="35"/>
      <c r="D1102" s="35"/>
    </row>
    <row r="1103" spans="3:4">
      <c r="C1103" s="35"/>
      <c r="D1103" s="35"/>
    </row>
    <row r="1104" spans="3:4">
      <c r="C1104" s="35"/>
      <c r="D1104" s="35"/>
    </row>
    <row r="1105" spans="3:4">
      <c r="C1105" s="35"/>
      <c r="D1105" s="35"/>
    </row>
    <row r="1106" spans="3:4">
      <c r="C1106" s="35"/>
      <c r="D1106" s="35"/>
    </row>
    <row r="1107" spans="3:4">
      <c r="C1107" s="35"/>
      <c r="D1107" s="35"/>
    </row>
    <row r="1108" spans="3:4">
      <c r="C1108" s="35"/>
      <c r="D1108" s="35"/>
    </row>
    <row r="1109" spans="3:4">
      <c r="C1109" s="35"/>
      <c r="D1109" s="35"/>
    </row>
    <row r="1110" spans="3:4">
      <c r="C1110" s="35"/>
      <c r="D1110" s="35"/>
    </row>
    <row r="1111" spans="3:4">
      <c r="C1111" s="35"/>
      <c r="D1111" s="35"/>
    </row>
    <row r="1112" spans="3:4">
      <c r="C1112" s="35"/>
      <c r="D1112" s="35"/>
    </row>
    <row r="1113" spans="3:4">
      <c r="C1113" s="35"/>
      <c r="D1113" s="35"/>
    </row>
    <row r="1114" spans="3:4">
      <c r="C1114" s="35"/>
      <c r="D1114" s="35"/>
    </row>
    <row r="1115" spans="3:4">
      <c r="C1115" s="35"/>
      <c r="D1115" s="35"/>
    </row>
    <row r="1116" spans="3:4">
      <c r="C1116" s="35"/>
      <c r="D1116" s="35"/>
    </row>
    <row r="1117" spans="3:4">
      <c r="C1117" s="35"/>
      <c r="D1117" s="35"/>
    </row>
    <row r="1118" spans="3:4">
      <c r="C1118" s="35"/>
      <c r="D1118" s="35"/>
    </row>
    <row r="1119" spans="3:4">
      <c r="C1119" s="35"/>
      <c r="D1119" s="35"/>
    </row>
    <row r="1120" spans="3:4">
      <c r="C1120" s="35"/>
      <c r="D1120" s="35"/>
    </row>
    <row r="1121" spans="3:4">
      <c r="C1121" s="35"/>
      <c r="D1121" s="35"/>
    </row>
    <row r="1122" spans="3:4">
      <c r="C1122" s="35"/>
      <c r="D1122" s="35"/>
    </row>
    <row r="1123" spans="3:4">
      <c r="C1123" s="35"/>
      <c r="D1123" s="35"/>
    </row>
    <row r="1124" spans="3:4">
      <c r="C1124" s="35"/>
      <c r="D1124" s="35"/>
    </row>
    <row r="1125" spans="3:4">
      <c r="C1125" s="35"/>
      <c r="D1125" s="35"/>
    </row>
    <row r="1126" spans="3:4">
      <c r="C1126" s="35"/>
      <c r="D1126" s="35"/>
    </row>
    <row r="1127" spans="3:4">
      <c r="C1127" s="35"/>
      <c r="D1127" s="35"/>
    </row>
    <row r="1128" spans="3:4">
      <c r="C1128" s="35"/>
      <c r="D1128" s="35"/>
    </row>
    <row r="1129" spans="3:4">
      <c r="C1129" s="35"/>
      <c r="D1129" s="35"/>
    </row>
    <row r="1130" spans="3:4">
      <c r="C1130" s="35"/>
      <c r="D1130" s="35"/>
    </row>
    <row r="1131" spans="3:4">
      <c r="C1131" s="35"/>
      <c r="D1131" s="35"/>
    </row>
    <row r="1132" spans="3:4">
      <c r="C1132" s="35"/>
      <c r="D1132" s="35"/>
    </row>
    <row r="1133" spans="3:4">
      <c r="C1133" s="35"/>
      <c r="D1133" s="35"/>
    </row>
    <row r="1134" spans="3:4">
      <c r="C1134" s="35"/>
      <c r="D1134" s="35"/>
    </row>
    <row r="1135" spans="3:4">
      <c r="C1135" s="35"/>
      <c r="D1135" s="35"/>
    </row>
    <row r="1136" spans="3:4">
      <c r="C1136" s="35"/>
      <c r="D1136" s="35"/>
    </row>
    <row r="1137" spans="3:4">
      <c r="C1137" s="35"/>
      <c r="D1137" s="35"/>
    </row>
    <row r="1138" spans="3:4">
      <c r="C1138" s="35"/>
      <c r="D1138" s="35"/>
    </row>
    <row r="1139" spans="3:4">
      <c r="C1139" s="35"/>
      <c r="D1139" s="35"/>
    </row>
    <row r="1140" spans="3:4">
      <c r="C1140" s="35"/>
      <c r="D1140" s="35"/>
    </row>
    <row r="1141" spans="3:4">
      <c r="C1141" s="35"/>
      <c r="D1141" s="35"/>
    </row>
    <row r="1142" spans="3:4">
      <c r="C1142" s="35"/>
      <c r="D1142" s="35"/>
    </row>
    <row r="1143" spans="3:4">
      <c r="C1143" s="35"/>
      <c r="D1143" s="35"/>
    </row>
    <row r="1144" spans="3:4">
      <c r="C1144" s="35"/>
      <c r="D1144" s="35"/>
    </row>
    <row r="1145" spans="3:4">
      <c r="C1145" s="35"/>
      <c r="D1145" s="35"/>
    </row>
    <row r="1146" spans="3:4">
      <c r="C1146" s="35"/>
      <c r="D1146" s="35"/>
    </row>
    <row r="1147" spans="3:4">
      <c r="C1147" s="35"/>
      <c r="D1147" s="35"/>
    </row>
    <row r="1148" spans="3:4">
      <c r="C1148" s="35"/>
      <c r="D1148" s="35"/>
    </row>
    <row r="1149" spans="3:4">
      <c r="C1149" s="35"/>
      <c r="D1149" s="35"/>
    </row>
    <row r="1150" spans="3:4">
      <c r="C1150" s="35"/>
      <c r="D1150" s="35"/>
    </row>
    <row r="1151" spans="3:4">
      <c r="C1151" s="35"/>
      <c r="D1151" s="35"/>
    </row>
    <row r="1152" spans="3:4">
      <c r="C1152" s="35"/>
      <c r="D1152" s="35"/>
    </row>
    <row r="1153" spans="3:4">
      <c r="C1153" s="35"/>
      <c r="D1153" s="35"/>
    </row>
    <row r="1154" spans="3:4">
      <c r="C1154" s="35"/>
      <c r="D1154" s="35"/>
    </row>
    <row r="1155" spans="3:4">
      <c r="C1155" s="35"/>
      <c r="D1155" s="35"/>
    </row>
    <row r="1156" spans="3:4">
      <c r="C1156" s="35"/>
      <c r="D1156" s="35"/>
    </row>
    <row r="1157" spans="3:4">
      <c r="C1157" s="35"/>
      <c r="D1157" s="35"/>
    </row>
    <row r="1158" spans="3:4">
      <c r="C1158" s="35"/>
      <c r="D1158" s="35"/>
    </row>
    <row r="1159" spans="3:4">
      <c r="C1159" s="35"/>
      <c r="D1159" s="35"/>
    </row>
    <row r="1160" spans="3:4">
      <c r="C1160" s="35"/>
      <c r="D1160" s="35"/>
    </row>
    <row r="1161" spans="3:4">
      <c r="C1161" s="35"/>
      <c r="D1161" s="35"/>
    </row>
    <row r="1162" spans="3:4">
      <c r="C1162" s="35"/>
      <c r="D1162" s="35"/>
    </row>
    <row r="1163" spans="3:4">
      <c r="C1163" s="35"/>
      <c r="D1163" s="35"/>
    </row>
    <row r="1164" spans="3:4">
      <c r="C1164" s="35"/>
      <c r="D1164" s="35"/>
    </row>
    <row r="1165" spans="3:4">
      <c r="C1165" s="35"/>
      <c r="D1165" s="35"/>
    </row>
    <row r="1166" spans="3:4">
      <c r="C1166" s="35"/>
      <c r="D1166" s="35"/>
    </row>
    <row r="1167" spans="3:4">
      <c r="C1167" s="35"/>
      <c r="D1167" s="35"/>
    </row>
    <row r="1168" spans="3:4">
      <c r="C1168" s="35"/>
      <c r="D1168" s="35"/>
    </row>
    <row r="1169" spans="3:4">
      <c r="C1169" s="35"/>
      <c r="D1169" s="35"/>
    </row>
    <row r="1170" spans="3:4">
      <c r="C1170" s="35"/>
      <c r="D1170" s="35"/>
    </row>
    <row r="1171" spans="3:4">
      <c r="C1171" s="35"/>
      <c r="D1171" s="35"/>
    </row>
    <row r="1172" spans="3:4">
      <c r="C1172" s="35"/>
      <c r="D1172" s="35"/>
    </row>
    <row r="1173" spans="3:4">
      <c r="C1173" s="35"/>
      <c r="D1173" s="35"/>
    </row>
    <row r="1174" spans="3:4">
      <c r="C1174" s="35"/>
      <c r="D1174" s="35"/>
    </row>
    <row r="1175" spans="3:4">
      <c r="C1175" s="35"/>
      <c r="D1175" s="35"/>
    </row>
    <row r="1176" spans="3:4">
      <c r="C1176" s="35"/>
      <c r="D1176" s="35"/>
    </row>
    <row r="1177" spans="3:4">
      <c r="C1177" s="35"/>
      <c r="D1177" s="35"/>
    </row>
    <row r="1178" spans="3:4">
      <c r="C1178" s="35"/>
      <c r="D1178" s="35"/>
    </row>
    <row r="1179" spans="3:4">
      <c r="C1179" s="35"/>
      <c r="D1179" s="35"/>
    </row>
    <row r="1180" spans="3:4">
      <c r="C1180" s="35"/>
      <c r="D1180" s="35"/>
    </row>
    <row r="1181" spans="3:4">
      <c r="C1181" s="35"/>
      <c r="D1181" s="35"/>
    </row>
    <row r="1182" spans="3:4">
      <c r="C1182" s="35"/>
      <c r="D1182" s="35"/>
    </row>
    <row r="1183" spans="3:4">
      <c r="C1183" s="35"/>
      <c r="D1183" s="35"/>
    </row>
    <row r="1184" spans="3:4">
      <c r="C1184" s="35"/>
      <c r="D1184" s="35"/>
    </row>
    <row r="1185" spans="3:4">
      <c r="C1185" s="35"/>
      <c r="D1185" s="35"/>
    </row>
    <row r="1186" spans="3:4">
      <c r="C1186" s="35"/>
      <c r="D1186" s="35"/>
    </row>
    <row r="1187" spans="3:4">
      <c r="C1187" s="35"/>
      <c r="D1187" s="35"/>
    </row>
    <row r="1188" spans="3:4">
      <c r="C1188" s="35"/>
      <c r="D1188" s="35"/>
    </row>
    <row r="1189" spans="3:4">
      <c r="C1189" s="35"/>
      <c r="D1189" s="35"/>
    </row>
    <row r="1190" spans="3:4">
      <c r="C1190" s="35"/>
      <c r="D1190" s="35"/>
    </row>
    <row r="1191" spans="3:4">
      <c r="C1191" s="35"/>
      <c r="D1191" s="35"/>
    </row>
    <row r="1192" spans="3:4">
      <c r="C1192" s="35"/>
      <c r="D1192" s="35"/>
    </row>
    <row r="1193" spans="3:4">
      <c r="C1193" s="35"/>
      <c r="D1193" s="35"/>
    </row>
    <row r="1194" spans="3:4">
      <c r="C1194" s="35"/>
      <c r="D1194" s="35"/>
    </row>
    <row r="1195" spans="3:4">
      <c r="C1195" s="35"/>
      <c r="D1195" s="35"/>
    </row>
    <row r="1196" spans="3:4">
      <c r="C1196" s="35"/>
      <c r="D1196" s="35"/>
    </row>
    <row r="1197" spans="3:4">
      <c r="C1197" s="35"/>
      <c r="D1197" s="35"/>
    </row>
    <row r="1198" spans="3:4">
      <c r="C1198" s="35"/>
      <c r="D1198" s="35"/>
    </row>
    <row r="1199" spans="3:4">
      <c r="C1199" s="35"/>
      <c r="D1199" s="35"/>
    </row>
    <row r="1200" spans="3:4">
      <c r="C1200" s="35"/>
      <c r="D1200" s="35"/>
    </row>
    <row r="1201" spans="3:4">
      <c r="C1201" s="35"/>
      <c r="D1201" s="35"/>
    </row>
    <row r="1202" spans="3:4">
      <c r="C1202" s="35"/>
      <c r="D1202" s="35"/>
    </row>
    <row r="1203" spans="3:4">
      <c r="C1203" s="35"/>
      <c r="D1203" s="35"/>
    </row>
    <row r="1204" spans="3:4">
      <c r="C1204" s="35"/>
      <c r="D1204" s="35"/>
    </row>
    <row r="1205" spans="3:4">
      <c r="C1205" s="35"/>
      <c r="D1205" s="35"/>
    </row>
    <row r="1206" spans="3:4">
      <c r="C1206" s="35"/>
      <c r="D1206" s="35"/>
    </row>
    <row r="1207" spans="3:4">
      <c r="C1207" s="35"/>
      <c r="D1207" s="35"/>
    </row>
    <row r="1208" spans="3:4">
      <c r="C1208" s="35"/>
      <c r="D1208" s="35"/>
    </row>
    <row r="1209" spans="3:4">
      <c r="C1209" s="35"/>
      <c r="D1209" s="35"/>
    </row>
    <row r="1210" spans="3:4">
      <c r="C1210" s="35"/>
      <c r="D1210" s="35"/>
    </row>
    <row r="1211" spans="3:4">
      <c r="C1211" s="35"/>
      <c r="D1211" s="35"/>
    </row>
    <row r="1212" spans="3:4">
      <c r="C1212" s="35"/>
      <c r="D1212" s="35"/>
    </row>
    <row r="1213" spans="3:4">
      <c r="C1213" s="35"/>
      <c r="D1213" s="35"/>
    </row>
    <row r="1214" spans="3:4">
      <c r="C1214" s="35"/>
      <c r="D1214" s="35"/>
    </row>
    <row r="1215" spans="3:4">
      <c r="C1215" s="35"/>
      <c r="D1215" s="35"/>
    </row>
    <row r="1216" spans="3:4">
      <c r="C1216" s="35"/>
      <c r="D1216" s="35"/>
    </row>
    <row r="1217" spans="3:4">
      <c r="C1217" s="35"/>
      <c r="D1217" s="35"/>
    </row>
    <row r="1218" spans="3:4">
      <c r="C1218" s="35"/>
      <c r="D1218" s="35"/>
    </row>
    <row r="1219" spans="3:4">
      <c r="C1219" s="35"/>
      <c r="D1219" s="35"/>
    </row>
    <row r="1220" spans="3:4">
      <c r="C1220" s="35"/>
      <c r="D1220" s="35"/>
    </row>
    <row r="1221" spans="3:4">
      <c r="C1221" s="35"/>
      <c r="D1221" s="35"/>
    </row>
    <row r="1222" spans="3:4">
      <c r="C1222" s="35"/>
      <c r="D1222" s="35"/>
    </row>
    <row r="1223" spans="3:4">
      <c r="C1223" s="35"/>
      <c r="D1223" s="35"/>
    </row>
    <row r="1224" spans="3:4">
      <c r="C1224" s="35"/>
      <c r="D1224" s="35"/>
    </row>
    <row r="1225" spans="3:4">
      <c r="C1225" s="35"/>
      <c r="D1225" s="35"/>
    </row>
    <row r="1226" spans="3:4">
      <c r="C1226" s="35"/>
      <c r="D1226" s="35"/>
    </row>
    <row r="1227" spans="3:4">
      <c r="C1227" s="35"/>
      <c r="D1227" s="35"/>
    </row>
    <row r="1228" spans="3:4">
      <c r="C1228" s="35"/>
      <c r="D1228" s="35"/>
    </row>
    <row r="1229" spans="3:4">
      <c r="C1229" s="35"/>
      <c r="D1229" s="35"/>
    </row>
    <row r="1230" spans="3:4">
      <c r="C1230" s="35"/>
      <c r="D1230" s="35"/>
    </row>
    <row r="1231" spans="3:4">
      <c r="C1231" s="35"/>
      <c r="D1231" s="35"/>
    </row>
    <row r="1232" spans="3:4">
      <c r="C1232" s="35"/>
      <c r="D1232" s="35"/>
    </row>
    <row r="1233" spans="3:4">
      <c r="C1233" s="35"/>
      <c r="D1233" s="35"/>
    </row>
    <row r="1234" spans="3:4">
      <c r="C1234" s="35"/>
      <c r="D1234" s="35"/>
    </row>
    <row r="1235" spans="3:4">
      <c r="C1235" s="35"/>
      <c r="D1235" s="35"/>
    </row>
    <row r="1236" spans="3:4">
      <c r="C1236" s="35"/>
      <c r="D1236" s="35"/>
    </row>
    <row r="1237" spans="3:4">
      <c r="C1237" s="35"/>
      <c r="D1237" s="35"/>
    </row>
    <row r="1238" spans="3:4">
      <c r="C1238" s="35"/>
      <c r="D1238" s="35"/>
    </row>
    <row r="1239" spans="3:4">
      <c r="C1239" s="35"/>
      <c r="D1239" s="35"/>
    </row>
    <row r="1240" spans="3:4">
      <c r="C1240" s="35"/>
      <c r="D1240" s="35"/>
    </row>
    <row r="1241" spans="3:4">
      <c r="C1241" s="35"/>
      <c r="D1241" s="35"/>
    </row>
    <row r="1242" spans="3:4">
      <c r="C1242" s="35"/>
      <c r="D1242" s="35"/>
    </row>
    <row r="1243" spans="3:4">
      <c r="C1243" s="35"/>
      <c r="D1243" s="35"/>
    </row>
    <row r="1244" spans="3:4">
      <c r="C1244" s="35"/>
      <c r="D1244" s="35"/>
    </row>
    <row r="1245" spans="3:4">
      <c r="C1245" s="35"/>
      <c r="D1245" s="35"/>
    </row>
    <row r="1246" spans="3:4">
      <c r="C1246" s="35"/>
      <c r="D1246" s="35"/>
    </row>
    <row r="1247" spans="3:4">
      <c r="C1247" s="35"/>
      <c r="D1247" s="35"/>
    </row>
    <row r="1248" spans="3:4">
      <c r="C1248" s="35"/>
      <c r="D1248" s="35"/>
    </row>
    <row r="1249" spans="3:4">
      <c r="C1249" s="35"/>
      <c r="D1249" s="35"/>
    </row>
    <row r="1250" spans="3:4">
      <c r="C1250" s="35"/>
      <c r="D1250" s="35"/>
    </row>
    <row r="1251" spans="3:4">
      <c r="C1251" s="35"/>
      <c r="D1251" s="35"/>
    </row>
    <row r="1252" spans="3:4">
      <c r="C1252" s="35"/>
      <c r="D1252" s="35"/>
    </row>
    <row r="1253" spans="3:4">
      <c r="C1253" s="35"/>
      <c r="D1253" s="35"/>
    </row>
    <row r="1254" spans="3:4">
      <c r="C1254" s="35"/>
      <c r="D1254" s="35"/>
    </row>
    <row r="1255" spans="3:4">
      <c r="C1255" s="35"/>
      <c r="D1255" s="35"/>
    </row>
    <row r="1256" spans="3:4">
      <c r="C1256" s="35"/>
      <c r="D1256" s="35"/>
    </row>
    <row r="1257" spans="3:4">
      <c r="C1257" s="35"/>
      <c r="D1257" s="35"/>
    </row>
    <row r="1258" spans="3:4">
      <c r="C1258" s="35"/>
      <c r="D1258" s="35"/>
    </row>
    <row r="1259" spans="3:4">
      <c r="C1259" s="35"/>
      <c r="D1259" s="35"/>
    </row>
    <row r="1260" spans="3:4">
      <c r="C1260" s="35"/>
      <c r="D1260" s="35"/>
    </row>
    <row r="1261" spans="3:4">
      <c r="C1261" s="35"/>
      <c r="D1261" s="35"/>
    </row>
    <row r="1262" spans="3:4">
      <c r="C1262" s="35"/>
      <c r="D1262" s="35"/>
    </row>
    <row r="1263" spans="3:4">
      <c r="C1263" s="35"/>
      <c r="D1263" s="35"/>
    </row>
    <row r="1264" spans="3:4">
      <c r="C1264" s="35"/>
      <c r="D1264" s="35"/>
    </row>
    <row r="1265" spans="3:4">
      <c r="C1265" s="35"/>
      <c r="D1265" s="35"/>
    </row>
    <row r="1266" spans="3:4">
      <c r="C1266" s="35"/>
      <c r="D1266" s="35"/>
    </row>
    <row r="1267" spans="3:4">
      <c r="C1267" s="35"/>
      <c r="D1267" s="35"/>
    </row>
    <row r="1268" spans="3:4">
      <c r="C1268" s="35"/>
      <c r="D1268" s="35"/>
    </row>
    <row r="1269" spans="3:4">
      <c r="C1269" s="35"/>
      <c r="D1269" s="35"/>
    </row>
    <row r="1270" spans="3:4">
      <c r="C1270" s="35"/>
      <c r="D1270" s="35"/>
    </row>
    <row r="1271" spans="3:4">
      <c r="C1271" s="35"/>
      <c r="D1271" s="35"/>
    </row>
    <row r="1272" spans="3:4">
      <c r="C1272" s="35"/>
      <c r="D1272" s="35"/>
    </row>
    <row r="1273" spans="3:4">
      <c r="C1273" s="35"/>
      <c r="D1273" s="35"/>
    </row>
    <row r="1274" spans="3:4">
      <c r="C1274" s="35"/>
      <c r="D1274" s="35"/>
    </row>
    <row r="1275" spans="3:4">
      <c r="C1275" s="35"/>
      <c r="D1275" s="35"/>
    </row>
    <row r="1276" spans="3:4">
      <c r="C1276" s="35"/>
      <c r="D1276" s="35"/>
    </row>
    <row r="1277" spans="3:4">
      <c r="C1277" s="35"/>
      <c r="D1277" s="35"/>
    </row>
    <row r="1278" spans="3:4">
      <c r="C1278" s="35"/>
      <c r="D1278" s="35"/>
    </row>
    <row r="1279" spans="3:4">
      <c r="C1279" s="35"/>
      <c r="D1279" s="35"/>
    </row>
    <row r="1280" spans="3:4">
      <c r="C1280" s="35"/>
      <c r="D1280" s="35"/>
    </row>
    <row r="1281" spans="3:4">
      <c r="C1281" s="35"/>
      <c r="D1281" s="35"/>
    </row>
    <row r="1282" spans="3:4">
      <c r="C1282" s="35"/>
      <c r="D1282" s="35"/>
    </row>
    <row r="1283" spans="3:4">
      <c r="C1283" s="35"/>
      <c r="D1283" s="35"/>
    </row>
    <row r="1284" spans="3:4">
      <c r="C1284" s="35"/>
      <c r="D1284" s="35"/>
    </row>
    <row r="1285" spans="3:4">
      <c r="C1285" s="35"/>
      <c r="D1285" s="35"/>
    </row>
    <row r="1286" spans="3:4">
      <c r="C1286" s="35"/>
      <c r="D1286" s="35"/>
    </row>
    <row r="1287" spans="3:4">
      <c r="C1287" s="35"/>
      <c r="D1287" s="35"/>
    </row>
    <row r="1288" spans="3:4">
      <c r="C1288" s="35"/>
      <c r="D1288" s="35"/>
    </row>
    <row r="1289" spans="3:4">
      <c r="C1289" s="35"/>
      <c r="D1289" s="35"/>
    </row>
    <row r="1290" spans="3:4">
      <c r="C1290" s="35"/>
      <c r="D1290" s="35"/>
    </row>
    <row r="1291" spans="3:4">
      <c r="C1291" s="35"/>
      <c r="D1291" s="35"/>
    </row>
    <row r="1292" spans="3:4">
      <c r="C1292" s="35"/>
      <c r="D1292" s="35"/>
    </row>
    <row r="1293" spans="3:4">
      <c r="C1293" s="35"/>
      <c r="D1293" s="35"/>
    </row>
    <row r="1294" spans="3:4">
      <c r="C1294" s="35"/>
      <c r="D1294" s="35"/>
    </row>
    <row r="1295" spans="3:4">
      <c r="C1295" s="35"/>
      <c r="D1295" s="35"/>
    </row>
    <row r="1296" spans="3:4">
      <c r="C1296" s="35"/>
      <c r="D1296" s="35"/>
    </row>
    <row r="1297" spans="3:4">
      <c r="C1297" s="35"/>
      <c r="D1297" s="35"/>
    </row>
    <row r="1298" spans="3:4">
      <c r="C1298" s="35"/>
      <c r="D1298" s="35"/>
    </row>
    <row r="1299" spans="3:4">
      <c r="C1299" s="35"/>
      <c r="D1299" s="35"/>
    </row>
    <row r="1300" spans="3:4">
      <c r="C1300" s="35"/>
      <c r="D1300" s="35"/>
    </row>
    <row r="1301" spans="3:4">
      <c r="C1301" s="35"/>
      <c r="D1301" s="35"/>
    </row>
    <row r="1302" spans="3:4">
      <c r="C1302" s="35"/>
      <c r="D1302" s="35"/>
    </row>
    <row r="1303" spans="3:4">
      <c r="C1303" s="35"/>
      <c r="D1303" s="35"/>
    </row>
    <row r="1304" spans="3:4">
      <c r="C1304" s="35"/>
      <c r="D1304" s="35"/>
    </row>
    <row r="1305" spans="3:4">
      <c r="C1305" s="35"/>
      <c r="D1305" s="35"/>
    </row>
    <row r="1306" spans="3:4">
      <c r="C1306" s="35"/>
      <c r="D1306" s="35"/>
    </row>
    <row r="1307" spans="3:4">
      <c r="C1307" s="35"/>
      <c r="D1307" s="35"/>
    </row>
    <row r="1308" spans="3:4">
      <c r="C1308" s="35"/>
      <c r="D1308" s="35"/>
    </row>
    <row r="1309" spans="3:4">
      <c r="C1309" s="35"/>
      <c r="D1309" s="35"/>
    </row>
    <row r="1310" spans="3:4">
      <c r="C1310" s="35"/>
      <c r="D1310" s="35"/>
    </row>
    <row r="1311" spans="3:4">
      <c r="C1311" s="35"/>
      <c r="D1311" s="35"/>
    </row>
    <row r="1312" spans="3:4">
      <c r="C1312" s="35"/>
      <c r="D1312" s="35"/>
    </row>
    <row r="1313" spans="3:4">
      <c r="C1313" s="35"/>
      <c r="D1313" s="35"/>
    </row>
    <row r="1314" spans="3:4">
      <c r="C1314" s="35"/>
      <c r="D1314" s="35"/>
    </row>
    <row r="1315" spans="3:4">
      <c r="C1315" s="35"/>
      <c r="D1315" s="35"/>
    </row>
    <row r="1316" spans="3:4">
      <c r="C1316" s="35"/>
      <c r="D1316" s="35"/>
    </row>
    <row r="1317" spans="3:4">
      <c r="C1317" s="35"/>
      <c r="D1317" s="35"/>
    </row>
    <row r="1318" spans="3:4">
      <c r="C1318" s="35"/>
      <c r="D1318" s="35"/>
    </row>
    <row r="1319" spans="3:4">
      <c r="C1319" s="35"/>
      <c r="D1319" s="35"/>
    </row>
    <row r="1320" spans="3:4">
      <c r="C1320" s="35"/>
      <c r="D1320" s="35"/>
    </row>
    <row r="1321" spans="3:4">
      <c r="C1321" s="35"/>
      <c r="D1321" s="35"/>
    </row>
    <row r="1322" spans="3:4">
      <c r="C1322" s="35"/>
      <c r="D1322" s="35"/>
    </row>
    <row r="1323" spans="3:4">
      <c r="C1323" s="35"/>
      <c r="D1323" s="35"/>
    </row>
    <row r="1324" spans="3:4">
      <c r="C1324" s="35"/>
      <c r="D1324" s="35"/>
    </row>
    <row r="1325" spans="3:4">
      <c r="C1325" s="35"/>
      <c r="D1325" s="35"/>
    </row>
    <row r="1326" spans="3:4">
      <c r="C1326" s="35"/>
      <c r="D1326" s="35"/>
    </row>
    <row r="1327" spans="3:4">
      <c r="C1327" s="35"/>
      <c r="D1327" s="35"/>
    </row>
    <row r="1328" spans="3:4">
      <c r="C1328" s="35"/>
      <c r="D1328" s="35"/>
    </row>
    <row r="1329" spans="3:4">
      <c r="C1329" s="35"/>
      <c r="D1329" s="35"/>
    </row>
    <row r="1330" spans="3:4">
      <c r="C1330" s="35"/>
      <c r="D1330" s="35"/>
    </row>
    <row r="1331" spans="3:4">
      <c r="C1331" s="35"/>
      <c r="D1331" s="35"/>
    </row>
    <row r="1332" spans="3:4">
      <c r="C1332" s="35"/>
      <c r="D1332" s="35"/>
    </row>
    <row r="1333" spans="3:4">
      <c r="C1333" s="35"/>
      <c r="D1333" s="35"/>
    </row>
    <row r="1334" spans="3:4">
      <c r="C1334" s="35"/>
      <c r="D1334" s="35"/>
    </row>
    <row r="1335" spans="3:4">
      <c r="C1335" s="35"/>
      <c r="D1335" s="35"/>
    </row>
    <row r="1336" spans="3:4">
      <c r="C1336" s="35"/>
      <c r="D1336" s="35"/>
    </row>
    <row r="1337" spans="3:4">
      <c r="C1337" s="35"/>
      <c r="D1337" s="35"/>
    </row>
    <row r="1338" spans="3:4">
      <c r="C1338" s="35"/>
      <c r="D1338" s="35"/>
    </row>
    <row r="1339" spans="3:4">
      <c r="C1339" s="35"/>
      <c r="D1339" s="35"/>
    </row>
    <row r="1340" spans="3:4">
      <c r="C1340" s="35"/>
      <c r="D1340" s="35"/>
    </row>
    <row r="1341" spans="3:4">
      <c r="C1341" s="35"/>
      <c r="D1341" s="35"/>
    </row>
    <row r="1342" spans="3:4">
      <c r="C1342" s="35"/>
      <c r="D1342" s="35"/>
    </row>
    <row r="1343" spans="3:4">
      <c r="C1343" s="35"/>
      <c r="D1343" s="35"/>
    </row>
    <row r="1344" spans="3:4">
      <c r="C1344" s="35"/>
      <c r="D1344" s="35"/>
    </row>
    <row r="1345" spans="3:4">
      <c r="C1345" s="35"/>
      <c r="D1345" s="35"/>
    </row>
    <row r="1346" spans="3:4">
      <c r="C1346" s="35"/>
      <c r="D1346" s="35"/>
    </row>
    <row r="1347" spans="3:4">
      <c r="C1347" s="35"/>
      <c r="D1347" s="35"/>
    </row>
    <row r="1348" spans="3:4">
      <c r="C1348" s="35"/>
      <c r="D1348" s="35"/>
    </row>
    <row r="1349" spans="3:4">
      <c r="C1349" s="35"/>
      <c r="D1349" s="35"/>
    </row>
    <row r="1350" spans="3:4">
      <c r="C1350" s="35"/>
      <c r="D1350" s="35"/>
    </row>
    <row r="1351" spans="3:4">
      <c r="C1351" s="35"/>
      <c r="D1351" s="35"/>
    </row>
    <row r="1352" spans="3:4">
      <c r="C1352" s="35"/>
      <c r="D1352" s="35"/>
    </row>
    <row r="1353" spans="3:4">
      <c r="C1353" s="35"/>
      <c r="D1353" s="35"/>
    </row>
    <row r="1354" spans="3:4">
      <c r="C1354" s="35"/>
      <c r="D1354" s="35"/>
    </row>
    <row r="1355" spans="3:4">
      <c r="C1355" s="35"/>
      <c r="D1355" s="35"/>
    </row>
    <row r="1356" spans="3:4">
      <c r="C1356" s="35"/>
      <c r="D1356" s="35"/>
    </row>
    <row r="1357" spans="3:4">
      <c r="C1357" s="35"/>
      <c r="D1357" s="35"/>
    </row>
    <row r="1358" spans="3:4">
      <c r="C1358" s="35"/>
      <c r="D1358" s="35"/>
    </row>
    <row r="1359" spans="3:4">
      <c r="C1359" s="35"/>
      <c r="D1359" s="35"/>
    </row>
    <row r="1360" spans="3:4">
      <c r="C1360" s="35"/>
      <c r="D1360" s="35"/>
    </row>
    <row r="1361" spans="3:4">
      <c r="C1361" s="35"/>
      <c r="D1361" s="35"/>
    </row>
    <row r="1362" spans="3:4">
      <c r="C1362" s="35"/>
      <c r="D1362" s="35"/>
    </row>
    <row r="1363" spans="3:4">
      <c r="C1363" s="35"/>
      <c r="D1363" s="35"/>
    </row>
    <row r="1364" spans="3:4">
      <c r="C1364" s="35"/>
      <c r="D1364" s="35"/>
    </row>
    <row r="1365" spans="3:4">
      <c r="C1365" s="35"/>
      <c r="D1365" s="35"/>
    </row>
    <row r="1366" spans="3:4">
      <c r="C1366" s="35"/>
      <c r="D1366" s="35"/>
    </row>
    <row r="1367" spans="3:4">
      <c r="C1367" s="35"/>
      <c r="D1367" s="35"/>
    </row>
    <row r="1368" spans="3:4">
      <c r="C1368" s="35"/>
      <c r="D1368" s="35"/>
    </row>
    <row r="1369" spans="3:4">
      <c r="C1369" s="35"/>
      <c r="D1369" s="35"/>
    </row>
    <row r="1370" spans="3:4">
      <c r="C1370" s="35"/>
      <c r="D1370" s="35"/>
    </row>
    <row r="1371" spans="3:4">
      <c r="C1371" s="35"/>
      <c r="D1371" s="35"/>
    </row>
    <row r="1372" spans="3:4">
      <c r="C1372" s="35"/>
      <c r="D1372" s="35"/>
    </row>
    <row r="1373" spans="3:4">
      <c r="C1373" s="35"/>
      <c r="D1373" s="35"/>
    </row>
    <row r="1374" spans="3:4">
      <c r="C1374" s="35"/>
      <c r="D1374" s="35"/>
    </row>
    <row r="1375" spans="3:4">
      <c r="C1375" s="35"/>
      <c r="D1375" s="35"/>
    </row>
    <row r="1376" spans="3:4">
      <c r="C1376" s="35"/>
      <c r="D1376" s="35"/>
    </row>
    <row r="1377" spans="3:4">
      <c r="C1377" s="35"/>
      <c r="D1377" s="35"/>
    </row>
    <row r="1378" spans="3:4">
      <c r="C1378" s="35"/>
      <c r="D1378" s="35"/>
    </row>
    <row r="1379" spans="3:4">
      <c r="C1379" s="35"/>
      <c r="D1379" s="35"/>
    </row>
    <row r="1380" spans="3:4">
      <c r="C1380" s="35"/>
      <c r="D1380" s="35"/>
    </row>
    <row r="1381" spans="3:4">
      <c r="C1381" s="35"/>
      <c r="D1381" s="35"/>
    </row>
    <row r="1382" spans="3:4">
      <c r="C1382" s="35"/>
      <c r="D1382" s="35"/>
    </row>
    <row r="1383" spans="3:4">
      <c r="C1383" s="35"/>
      <c r="D1383" s="35"/>
    </row>
    <row r="1384" spans="3:4">
      <c r="C1384" s="35"/>
      <c r="D1384" s="35"/>
    </row>
    <row r="1385" spans="3:4">
      <c r="C1385" s="35"/>
      <c r="D1385" s="35"/>
    </row>
    <row r="1386" spans="3:4">
      <c r="C1386" s="35"/>
      <c r="D1386" s="35"/>
    </row>
    <row r="1387" spans="3:4">
      <c r="C1387" s="35"/>
      <c r="D1387" s="35"/>
    </row>
    <row r="1388" spans="3:4">
      <c r="C1388" s="35"/>
      <c r="D1388" s="35"/>
    </row>
    <row r="1389" spans="3:4">
      <c r="C1389" s="35"/>
      <c r="D1389" s="35"/>
    </row>
    <row r="1390" spans="3:4">
      <c r="C1390" s="35"/>
      <c r="D1390" s="35"/>
    </row>
    <row r="1391" spans="3:4">
      <c r="C1391" s="35"/>
      <c r="D1391" s="35"/>
    </row>
    <row r="1392" spans="3:4">
      <c r="C1392" s="35"/>
      <c r="D1392" s="35"/>
    </row>
    <row r="1393" spans="3:4">
      <c r="C1393" s="35"/>
      <c r="D1393" s="35"/>
    </row>
    <row r="1394" spans="3:4">
      <c r="C1394" s="35"/>
      <c r="D1394" s="35"/>
    </row>
    <row r="1395" spans="3:4">
      <c r="C1395" s="35"/>
      <c r="D1395" s="35"/>
    </row>
    <row r="1396" spans="3:4">
      <c r="C1396" s="35"/>
      <c r="D1396" s="35"/>
    </row>
    <row r="1397" spans="3:4">
      <c r="C1397" s="35"/>
      <c r="D1397" s="35"/>
    </row>
    <row r="1398" spans="3:4">
      <c r="C1398" s="35"/>
      <c r="D1398" s="35"/>
    </row>
    <row r="1399" spans="3:4">
      <c r="C1399" s="35"/>
      <c r="D1399" s="35"/>
    </row>
    <row r="1400" spans="3:4">
      <c r="C1400" s="35"/>
      <c r="D1400" s="35"/>
    </row>
    <row r="1401" spans="3:4">
      <c r="C1401" s="35"/>
      <c r="D1401" s="35"/>
    </row>
    <row r="1402" spans="3:4">
      <c r="C1402" s="35"/>
      <c r="D1402" s="35"/>
    </row>
    <row r="1403" spans="3:4">
      <c r="C1403" s="35"/>
      <c r="D1403" s="35"/>
    </row>
    <row r="1404" spans="3:4">
      <c r="C1404" s="35"/>
      <c r="D1404" s="35"/>
    </row>
    <row r="1405" spans="3:4">
      <c r="C1405" s="35"/>
      <c r="D1405" s="35"/>
    </row>
    <row r="1406" spans="3:4">
      <c r="C1406" s="35"/>
      <c r="D1406" s="35"/>
    </row>
    <row r="1407" spans="3:4">
      <c r="C1407" s="35"/>
      <c r="D1407" s="35"/>
    </row>
    <row r="1408" spans="3:4">
      <c r="C1408" s="35"/>
      <c r="D1408" s="35"/>
    </row>
    <row r="1409" spans="3:4">
      <c r="C1409" s="35"/>
      <c r="D1409" s="35"/>
    </row>
    <row r="1410" spans="3:4">
      <c r="C1410" s="35"/>
      <c r="D1410" s="35"/>
    </row>
    <row r="1411" spans="3:4">
      <c r="C1411" s="35"/>
      <c r="D1411" s="35"/>
    </row>
    <row r="1412" spans="3:4">
      <c r="C1412" s="35"/>
      <c r="D1412" s="35"/>
    </row>
    <row r="1413" spans="3:4">
      <c r="C1413" s="35"/>
      <c r="D1413" s="35"/>
    </row>
    <row r="1414" spans="3:4">
      <c r="C1414" s="35"/>
      <c r="D1414" s="35"/>
    </row>
    <row r="1415" spans="3:4">
      <c r="C1415" s="35"/>
      <c r="D1415" s="35"/>
    </row>
    <row r="1416" spans="3:4">
      <c r="C1416" s="35"/>
      <c r="D1416" s="35"/>
    </row>
    <row r="1417" spans="3:4">
      <c r="C1417" s="35"/>
      <c r="D1417" s="35"/>
    </row>
    <row r="1418" spans="3:4">
      <c r="C1418" s="35"/>
      <c r="D1418" s="35"/>
    </row>
    <row r="1419" spans="3:4">
      <c r="C1419" s="35"/>
      <c r="D1419" s="35"/>
    </row>
    <row r="1420" spans="3:4">
      <c r="C1420" s="35"/>
      <c r="D1420" s="35"/>
    </row>
    <row r="1421" spans="3:4">
      <c r="C1421" s="35"/>
      <c r="D1421" s="35"/>
    </row>
    <row r="1422" spans="3:4">
      <c r="C1422" s="35"/>
      <c r="D1422" s="35"/>
    </row>
    <row r="1423" spans="3:4">
      <c r="C1423" s="35"/>
      <c r="D1423" s="35"/>
    </row>
    <row r="1424" spans="3:4">
      <c r="C1424" s="35"/>
      <c r="D1424" s="35"/>
    </row>
    <row r="1425" spans="3:4">
      <c r="C1425" s="35"/>
      <c r="D1425" s="35"/>
    </row>
    <row r="1426" spans="3:4">
      <c r="C1426" s="35"/>
      <c r="D1426" s="35"/>
    </row>
    <row r="1427" spans="3:4">
      <c r="C1427" s="35"/>
      <c r="D1427" s="35"/>
    </row>
    <row r="1428" spans="3:4">
      <c r="C1428" s="35"/>
      <c r="D1428" s="35"/>
    </row>
    <row r="1429" spans="3:4">
      <c r="C1429" s="35"/>
      <c r="D1429" s="35"/>
    </row>
    <row r="1430" spans="3:4">
      <c r="C1430" s="35"/>
      <c r="D1430" s="35"/>
    </row>
    <row r="1431" spans="3:4">
      <c r="C1431" s="35"/>
      <c r="D1431" s="35"/>
    </row>
    <row r="1432" spans="3:4">
      <c r="C1432" s="35"/>
      <c r="D1432" s="35"/>
    </row>
    <row r="1433" spans="3:4">
      <c r="C1433" s="35"/>
      <c r="D1433" s="35"/>
    </row>
    <row r="1434" spans="3:4">
      <c r="C1434" s="35"/>
      <c r="D1434" s="35"/>
    </row>
    <row r="1435" spans="3:4">
      <c r="C1435" s="35"/>
      <c r="D1435" s="35"/>
    </row>
    <row r="1436" spans="3:4">
      <c r="C1436" s="35"/>
      <c r="D1436" s="35"/>
    </row>
    <row r="1437" spans="3:4">
      <c r="C1437" s="35"/>
      <c r="D1437" s="35"/>
    </row>
    <row r="1438" spans="3:4">
      <c r="C1438" s="35"/>
      <c r="D1438" s="35"/>
    </row>
    <row r="1439" spans="3:4">
      <c r="C1439" s="35"/>
      <c r="D1439" s="35"/>
    </row>
    <row r="1440" spans="3:4">
      <c r="C1440" s="35"/>
      <c r="D1440" s="35"/>
    </row>
    <row r="1441" spans="3:4">
      <c r="C1441" s="35"/>
      <c r="D1441" s="35"/>
    </row>
    <row r="1442" spans="3:4">
      <c r="C1442" s="35"/>
      <c r="D1442" s="35"/>
    </row>
    <row r="1443" spans="3:4">
      <c r="C1443" s="35"/>
      <c r="D1443" s="35"/>
    </row>
    <row r="1444" spans="3:4">
      <c r="C1444" s="35"/>
      <c r="D1444" s="35"/>
    </row>
    <row r="1445" spans="3:4">
      <c r="C1445" s="35"/>
      <c r="D1445" s="35"/>
    </row>
    <row r="1446" spans="3:4">
      <c r="C1446" s="35"/>
      <c r="D1446" s="35"/>
    </row>
    <row r="1447" spans="3:4">
      <c r="C1447" s="35"/>
      <c r="D1447" s="35"/>
    </row>
    <row r="1448" spans="3:4">
      <c r="C1448" s="35"/>
      <c r="D1448" s="35"/>
    </row>
    <row r="1449" spans="3:4">
      <c r="C1449" s="35"/>
      <c r="D1449" s="35"/>
    </row>
    <row r="1450" spans="3:4">
      <c r="C1450" s="35"/>
      <c r="D1450" s="35"/>
    </row>
    <row r="1451" spans="3:4">
      <c r="C1451" s="35"/>
      <c r="D1451" s="35"/>
    </row>
    <row r="1452" spans="3:4">
      <c r="C1452" s="35"/>
      <c r="D1452" s="35"/>
    </row>
    <row r="1453" spans="3:4">
      <c r="C1453" s="35"/>
      <c r="D1453" s="35"/>
    </row>
    <row r="1454" spans="3:4">
      <c r="C1454" s="35"/>
      <c r="D1454" s="35"/>
    </row>
    <row r="1455" spans="3:4">
      <c r="C1455" s="35"/>
      <c r="D1455" s="35"/>
    </row>
    <row r="1456" spans="3:4">
      <c r="C1456" s="35"/>
      <c r="D1456" s="35"/>
    </row>
    <row r="1457" spans="3:4">
      <c r="C1457" s="35"/>
      <c r="D1457" s="35"/>
    </row>
    <row r="1458" spans="3:4">
      <c r="C1458" s="35"/>
      <c r="D1458" s="35"/>
    </row>
    <row r="1459" spans="3:4">
      <c r="C1459" s="35"/>
      <c r="D1459" s="35"/>
    </row>
    <row r="1460" spans="3:4">
      <c r="C1460" s="35"/>
      <c r="D1460" s="35"/>
    </row>
    <row r="1461" spans="3:4">
      <c r="C1461" s="35"/>
      <c r="D1461" s="35"/>
    </row>
    <row r="1462" spans="3:4">
      <c r="C1462" s="35"/>
      <c r="D1462" s="35"/>
    </row>
    <row r="1463" spans="3:4">
      <c r="C1463" s="35"/>
      <c r="D1463" s="35"/>
    </row>
    <row r="1464" spans="3:4">
      <c r="C1464" s="35"/>
      <c r="D1464" s="35"/>
    </row>
    <row r="1465" spans="3:4">
      <c r="C1465" s="35"/>
      <c r="D1465" s="35"/>
    </row>
    <row r="1466" spans="3:4">
      <c r="C1466" s="35"/>
      <c r="D1466" s="35"/>
    </row>
    <row r="1467" spans="3:4">
      <c r="C1467" s="35"/>
      <c r="D1467" s="35"/>
    </row>
    <row r="1468" spans="3:4">
      <c r="C1468" s="35"/>
      <c r="D1468" s="35"/>
    </row>
    <row r="1469" spans="3:4">
      <c r="C1469" s="35"/>
      <c r="D1469" s="35"/>
    </row>
    <row r="1470" spans="3:4">
      <c r="C1470" s="35"/>
      <c r="D1470" s="35"/>
    </row>
    <row r="1471" spans="3:4">
      <c r="C1471" s="35"/>
      <c r="D1471" s="35"/>
    </row>
    <row r="1472" spans="3:4">
      <c r="C1472" s="35"/>
      <c r="D1472" s="35"/>
    </row>
    <row r="1473" spans="3:4">
      <c r="C1473" s="35"/>
      <c r="D1473" s="35"/>
    </row>
    <row r="1474" spans="3:4">
      <c r="C1474" s="35"/>
      <c r="D1474" s="35"/>
    </row>
    <row r="1475" spans="3:4">
      <c r="C1475" s="35"/>
      <c r="D1475" s="35"/>
    </row>
    <row r="1476" spans="3:4">
      <c r="C1476" s="35"/>
      <c r="D1476" s="35"/>
    </row>
    <row r="1477" spans="3:4">
      <c r="C1477" s="35"/>
      <c r="D1477" s="35"/>
    </row>
    <row r="1478" spans="3:4">
      <c r="C1478" s="35"/>
      <c r="D1478" s="35"/>
    </row>
    <row r="1479" spans="3:4">
      <c r="C1479" s="35"/>
      <c r="D1479" s="35"/>
    </row>
    <row r="1480" spans="3:4">
      <c r="C1480" s="35"/>
      <c r="D1480" s="35"/>
    </row>
    <row r="1481" spans="3:4">
      <c r="C1481" s="35"/>
      <c r="D1481" s="35"/>
    </row>
    <row r="1482" spans="3:4">
      <c r="C1482" s="35"/>
      <c r="D1482" s="35"/>
    </row>
    <row r="1483" spans="3:4">
      <c r="C1483" s="35"/>
      <c r="D1483" s="35"/>
    </row>
    <row r="1484" spans="3:4">
      <c r="C1484" s="35"/>
      <c r="D1484" s="35"/>
    </row>
    <row r="1485" spans="3:4">
      <c r="C1485" s="35"/>
      <c r="D1485" s="35"/>
    </row>
    <row r="1486" spans="3:4">
      <c r="C1486" s="35"/>
      <c r="D1486" s="35"/>
    </row>
    <row r="1487" spans="3:4">
      <c r="C1487" s="35"/>
      <c r="D1487" s="35"/>
    </row>
    <row r="1488" spans="3:4">
      <c r="C1488" s="35"/>
      <c r="D1488" s="35"/>
    </row>
    <row r="1489" spans="3:4">
      <c r="C1489" s="35"/>
      <c r="D1489" s="35"/>
    </row>
    <row r="1490" spans="3:4">
      <c r="C1490" s="35"/>
      <c r="D1490" s="35"/>
    </row>
    <row r="1491" spans="3:4">
      <c r="C1491" s="35"/>
      <c r="D1491" s="35"/>
    </row>
    <row r="1492" spans="3:4">
      <c r="C1492" s="35"/>
      <c r="D1492" s="35"/>
    </row>
    <row r="1493" spans="3:4">
      <c r="C1493" s="35"/>
      <c r="D1493" s="35"/>
    </row>
    <row r="1494" spans="3:4">
      <c r="C1494" s="35"/>
      <c r="D1494" s="35"/>
    </row>
    <row r="1495" spans="3:4">
      <c r="C1495" s="35"/>
      <c r="D1495" s="35"/>
    </row>
    <row r="1496" spans="3:4">
      <c r="C1496" s="35"/>
      <c r="D1496" s="35"/>
    </row>
    <row r="1497" spans="3:4">
      <c r="C1497" s="35"/>
      <c r="D1497" s="35"/>
    </row>
    <row r="1498" spans="3:4">
      <c r="C1498" s="35"/>
      <c r="D1498" s="35"/>
    </row>
    <row r="1499" spans="3:4">
      <c r="C1499" s="35"/>
      <c r="D1499" s="35"/>
    </row>
    <row r="1500" spans="3:4">
      <c r="C1500" s="35"/>
      <c r="D1500" s="35"/>
    </row>
    <row r="1501" spans="3:4">
      <c r="C1501" s="35"/>
      <c r="D1501" s="35"/>
    </row>
    <row r="1502" spans="3:4">
      <c r="C1502" s="35"/>
      <c r="D1502" s="35"/>
    </row>
    <row r="1503" spans="3:4">
      <c r="C1503" s="35"/>
      <c r="D1503" s="35"/>
    </row>
    <row r="1504" spans="3:4">
      <c r="C1504" s="35"/>
      <c r="D1504" s="35"/>
    </row>
    <row r="1505" spans="3:4">
      <c r="C1505" s="35"/>
      <c r="D1505" s="35"/>
    </row>
    <row r="1506" spans="3:4">
      <c r="C1506" s="35"/>
      <c r="D1506" s="35"/>
    </row>
    <row r="1507" spans="3:4">
      <c r="C1507" s="35"/>
      <c r="D1507" s="35"/>
    </row>
    <row r="1508" spans="3:4">
      <c r="C1508" s="35"/>
      <c r="D1508" s="35"/>
    </row>
    <row r="1509" spans="3:4">
      <c r="C1509" s="35"/>
      <c r="D1509" s="35"/>
    </row>
    <row r="1510" spans="3:4">
      <c r="C1510" s="35"/>
      <c r="D1510" s="35"/>
    </row>
    <row r="1511" spans="3:4">
      <c r="C1511" s="35"/>
      <c r="D1511" s="35"/>
    </row>
    <row r="1512" spans="3:4">
      <c r="C1512" s="35"/>
      <c r="D1512" s="35"/>
    </row>
    <row r="1513" spans="3:4">
      <c r="C1513" s="35"/>
      <c r="D1513" s="35"/>
    </row>
    <row r="1514" spans="3:4">
      <c r="C1514" s="35"/>
      <c r="D1514" s="35"/>
    </row>
    <row r="1515" spans="3:4">
      <c r="C1515" s="35"/>
      <c r="D1515" s="35"/>
    </row>
    <row r="1516" spans="3:4">
      <c r="C1516" s="35"/>
      <c r="D1516" s="35"/>
    </row>
    <row r="1517" spans="3:4">
      <c r="C1517" s="35"/>
      <c r="D1517" s="35"/>
    </row>
    <row r="1518" spans="3:4">
      <c r="C1518" s="35"/>
      <c r="D1518" s="35"/>
    </row>
    <row r="1519" spans="3:4">
      <c r="C1519" s="35"/>
      <c r="D1519" s="35"/>
    </row>
    <row r="1520" spans="3:4">
      <c r="C1520" s="35"/>
      <c r="D1520" s="35"/>
    </row>
    <row r="1521" spans="3:4">
      <c r="C1521" s="35"/>
      <c r="D1521" s="35"/>
    </row>
    <row r="1522" spans="3:4">
      <c r="C1522" s="35"/>
      <c r="D1522" s="35"/>
    </row>
    <row r="1523" spans="3:4">
      <c r="C1523" s="35"/>
      <c r="D1523" s="35"/>
    </row>
    <row r="1524" spans="3:4">
      <c r="C1524" s="35"/>
      <c r="D1524" s="35"/>
    </row>
    <row r="1525" spans="3:4">
      <c r="C1525" s="35"/>
      <c r="D1525" s="35"/>
    </row>
    <row r="1526" spans="3:4">
      <c r="C1526" s="35"/>
      <c r="D1526" s="35"/>
    </row>
    <row r="1527" spans="3:4">
      <c r="C1527" s="35"/>
      <c r="D1527" s="35"/>
    </row>
    <row r="1528" spans="3:4">
      <c r="C1528" s="35"/>
      <c r="D1528" s="35"/>
    </row>
    <row r="1529" spans="3:4">
      <c r="C1529" s="35"/>
      <c r="D1529" s="35"/>
    </row>
    <row r="1530" spans="3:4">
      <c r="C1530" s="35"/>
      <c r="D1530" s="35"/>
    </row>
    <row r="1531" spans="3:4">
      <c r="C1531" s="35"/>
      <c r="D1531" s="35"/>
    </row>
    <row r="1532" spans="3:4">
      <c r="C1532" s="35"/>
      <c r="D1532" s="35"/>
    </row>
    <row r="1533" spans="3:4">
      <c r="C1533" s="35"/>
      <c r="D1533" s="35"/>
    </row>
    <row r="1534" spans="3:4">
      <c r="C1534" s="35"/>
      <c r="D1534" s="35"/>
    </row>
    <row r="1535" spans="3:4">
      <c r="C1535" s="35"/>
      <c r="D1535" s="35"/>
    </row>
    <row r="1536" spans="3:4">
      <c r="C1536" s="35"/>
      <c r="D1536" s="35"/>
    </row>
    <row r="1537" spans="3:4">
      <c r="C1537" s="35"/>
      <c r="D1537" s="35"/>
    </row>
    <row r="1538" spans="3:4">
      <c r="C1538" s="35"/>
      <c r="D1538" s="35"/>
    </row>
    <row r="1539" spans="3:4">
      <c r="C1539" s="35"/>
      <c r="D1539" s="35"/>
    </row>
    <row r="1540" spans="3:4">
      <c r="C1540" s="35"/>
      <c r="D1540" s="35"/>
    </row>
    <row r="1541" spans="3:4">
      <c r="C1541" s="35"/>
      <c r="D1541" s="35"/>
    </row>
    <row r="1542" spans="3:4">
      <c r="C1542" s="35"/>
      <c r="D1542" s="35"/>
    </row>
    <row r="1543" spans="3:4">
      <c r="C1543" s="35"/>
      <c r="D1543" s="35"/>
    </row>
    <row r="1544" spans="3:4">
      <c r="C1544" s="35"/>
      <c r="D1544" s="35"/>
    </row>
    <row r="1545" spans="3:4">
      <c r="C1545" s="35"/>
      <c r="D1545" s="35"/>
    </row>
    <row r="1546" spans="3:4">
      <c r="C1546" s="35"/>
      <c r="D1546" s="35"/>
    </row>
    <row r="1547" spans="3:4">
      <c r="C1547" s="35"/>
      <c r="D1547" s="35"/>
    </row>
    <row r="1548" spans="3:4">
      <c r="C1548" s="35"/>
      <c r="D1548" s="35"/>
    </row>
    <row r="1549" spans="3:4">
      <c r="C1549" s="35"/>
      <c r="D1549" s="35"/>
    </row>
    <row r="1550" spans="3:4">
      <c r="C1550" s="35"/>
      <c r="D1550" s="35"/>
    </row>
    <row r="1551" spans="3:4">
      <c r="C1551" s="35"/>
      <c r="D1551" s="35"/>
    </row>
    <row r="1552" spans="3:4">
      <c r="C1552" s="35"/>
      <c r="D1552" s="35"/>
    </row>
    <row r="1553" spans="3:4">
      <c r="C1553" s="35"/>
      <c r="D1553" s="35"/>
    </row>
    <row r="1554" spans="3:4">
      <c r="C1554" s="35"/>
      <c r="D1554" s="35"/>
    </row>
    <row r="1555" spans="3:4">
      <c r="C1555" s="35"/>
      <c r="D1555" s="35"/>
    </row>
    <row r="1556" spans="3:4">
      <c r="C1556" s="35"/>
      <c r="D1556" s="35"/>
    </row>
    <row r="1557" spans="3:4">
      <c r="C1557" s="35"/>
      <c r="D1557" s="35"/>
    </row>
    <row r="1558" spans="3:4">
      <c r="C1558" s="35"/>
      <c r="D1558" s="35"/>
    </row>
    <row r="1559" spans="3:4">
      <c r="C1559" s="35"/>
      <c r="D1559" s="35"/>
    </row>
    <row r="1560" spans="3:4">
      <c r="C1560" s="35"/>
      <c r="D1560" s="35"/>
    </row>
    <row r="1561" spans="3:4">
      <c r="C1561" s="35"/>
      <c r="D1561" s="35"/>
    </row>
    <row r="1562" spans="3:4">
      <c r="C1562" s="35"/>
      <c r="D1562" s="35"/>
    </row>
    <row r="1563" spans="3:4">
      <c r="C1563" s="35"/>
      <c r="D1563" s="35"/>
    </row>
    <row r="1564" spans="3:4">
      <c r="C1564" s="35"/>
      <c r="D1564" s="35"/>
    </row>
    <row r="1565" spans="3:4">
      <c r="C1565" s="35"/>
      <c r="D1565" s="35"/>
    </row>
    <row r="1566" spans="3:4">
      <c r="C1566" s="35"/>
      <c r="D1566" s="35"/>
    </row>
    <row r="1567" spans="3:4">
      <c r="C1567" s="35"/>
      <c r="D1567" s="35"/>
    </row>
    <row r="1568" spans="3:4">
      <c r="C1568" s="35"/>
      <c r="D1568" s="35"/>
    </row>
    <row r="1569" spans="3:4">
      <c r="C1569" s="35"/>
      <c r="D1569" s="35"/>
    </row>
    <row r="1570" spans="3:4">
      <c r="C1570" s="35"/>
      <c r="D1570" s="35"/>
    </row>
    <row r="1571" spans="3:4">
      <c r="C1571" s="35"/>
      <c r="D1571" s="35"/>
    </row>
    <row r="1572" spans="3:4">
      <c r="C1572" s="35"/>
      <c r="D1572" s="35"/>
    </row>
    <row r="1573" spans="3:4">
      <c r="C1573" s="35"/>
      <c r="D1573" s="35"/>
    </row>
    <row r="1574" spans="3:4">
      <c r="C1574" s="35"/>
      <c r="D1574" s="35"/>
    </row>
    <row r="1575" spans="3:4">
      <c r="C1575" s="35"/>
      <c r="D1575" s="35"/>
    </row>
    <row r="1576" spans="3:4">
      <c r="C1576" s="35"/>
      <c r="D1576" s="35"/>
    </row>
    <row r="1577" spans="3:4">
      <c r="C1577" s="35"/>
      <c r="D1577" s="35"/>
    </row>
    <row r="1578" spans="3:4">
      <c r="C1578" s="35"/>
      <c r="D1578" s="35"/>
    </row>
    <row r="1579" spans="3:4">
      <c r="C1579" s="35"/>
      <c r="D1579" s="35"/>
    </row>
    <row r="1580" spans="3:4">
      <c r="C1580" s="35"/>
      <c r="D1580" s="35"/>
    </row>
    <row r="1581" spans="3:4">
      <c r="C1581" s="35"/>
      <c r="D1581" s="35"/>
    </row>
    <row r="1582" spans="3:4">
      <c r="C1582" s="35"/>
      <c r="D1582" s="35"/>
    </row>
    <row r="1583" spans="3:4">
      <c r="C1583" s="35"/>
      <c r="D1583" s="35"/>
    </row>
    <row r="1584" spans="3:4">
      <c r="C1584" s="35"/>
      <c r="D1584" s="35"/>
    </row>
    <row r="1585" spans="3:4">
      <c r="C1585" s="35"/>
      <c r="D1585" s="35"/>
    </row>
    <row r="1586" spans="3:4">
      <c r="C1586" s="35"/>
      <c r="D1586" s="35"/>
    </row>
    <row r="1587" spans="3:4">
      <c r="C1587" s="35"/>
      <c r="D1587" s="35"/>
    </row>
    <row r="1588" spans="3:4">
      <c r="C1588" s="35"/>
      <c r="D1588" s="35"/>
    </row>
    <row r="1589" spans="3:4">
      <c r="C1589" s="35"/>
      <c r="D1589" s="35"/>
    </row>
    <row r="1590" spans="3:4">
      <c r="C1590" s="35"/>
      <c r="D1590" s="35"/>
    </row>
    <row r="1591" spans="3:4">
      <c r="C1591" s="35"/>
      <c r="D1591" s="35"/>
    </row>
    <row r="1592" spans="3:4">
      <c r="C1592" s="35"/>
      <c r="D1592" s="35"/>
    </row>
    <row r="1593" spans="3:4">
      <c r="C1593" s="35"/>
      <c r="D1593" s="35"/>
    </row>
    <row r="1594" spans="3:4">
      <c r="C1594" s="35"/>
      <c r="D1594" s="35"/>
    </row>
    <row r="1595" spans="3:4">
      <c r="C1595" s="35"/>
      <c r="D1595" s="35"/>
    </row>
    <row r="1596" spans="3:4">
      <c r="C1596" s="35"/>
      <c r="D1596" s="35"/>
    </row>
    <row r="1597" spans="3:4">
      <c r="C1597" s="35"/>
      <c r="D1597" s="35"/>
    </row>
    <row r="1598" spans="3:4">
      <c r="C1598" s="35"/>
      <c r="D1598" s="35"/>
    </row>
    <row r="1599" spans="3:4">
      <c r="C1599" s="35"/>
      <c r="D1599" s="35"/>
    </row>
    <row r="1600" spans="3:4">
      <c r="C1600" s="35"/>
      <c r="D1600" s="35"/>
    </row>
    <row r="1601" spans="3:4">
      <c r="C1601" s="35"/>
      <c r="D1601" s="35"/>
    </row>
    <row r="1602" spans="3:4">
      <c r="C1602" s="35"/>
      <c r="D1602" s="35"/>
    </row>
    <row r="1603" spans="3:4">
      <c r="C1603" s="35"/>
      <c r="D1603" s="35"/>
    </row>
    <row r="1604" spans="3:4">
      <c r="C1604" s="35"/>
      <c r="D1604" s="35"/>
    </row>
    <row r="1605" spans="3:4">
      <c r="C1605" s="35"/>
      <c r="D1605" s="35"/>
    </row>
    <row r="1606" spans="3:4">
      <c r="C1606" s="35"/>
      <c r="D1606" s="35"/>
    </row>
    <row r="1607" spans="3:4">
      <c r="C1607" s="35"/>
      <c r="D1607" s="35"/>
    </row>
    <row r="1608" spans="3:4">
      <c r="C1608" s="35"/>
      <c r="D1608" s="35"/>
    </row>
    <row r="1609" spans="3:4">
      <c r="C1609" s="35"/>
      <c r="D1609" s="35"/>
    </row>
    <row r="1610" spans="3:4">
      <c r="C1610" s="35"/>
      <c r="D1610" s="35"/>
    </row>
    <row r="1611" spans="3:4">
      <c r="C1611" s="35"/>
      <c r="D1611" s="35"/>
    </row>
    <row r="1612" spans="3:4">
      <c r="C1612" s="35"/>
      <c r="D1612" s="35"/>
    </row>
    <row r="1613" spans="3:4">
      <c r="C1613" s="35"/>
      <c r="D1613" s="35"/>
    </row>
    <row r="1614" spans="3:4">
      <c r="C1614" s="35"/>
      <c r="D1614" s="35"/>
    </row>
    <row r="1615" spans="3:4">
      <c r="C1615" s="35"/>
      <c r="D1615" s="35"/>
    </row>
    <row r="1616" spans="3:4">
      <c r="C1616" s="35"/>
      <c r="D1616" s="35"/>
    </row>
    <row r="1617" spans="3:4">
      <c r="C1617" s="35"/>
      <c r="D1617" s="35"/>
    </row>
    <row r="1618" spans="3:4">
      <c r="C1618" s="35"/>
      <c r="D1618" s="35"/>
    </row>
    <row r="1619" spans="3:4">
      <c r="C1619" s="35"/>
      <c r="D1619" s="35"/>
    </row>
    <row r="1620" spans="3:4">
      <c r="C1620" s="35"/>
      <c r="D1620" s="35"/>
    </row>
    <row r="1621" spans="3:4">
      <c r="C1621" s="35"/>
      <c r="D1621" s="35"/>
    </row>
    <row r="1622" spans="3:4">
      <c r="C1622" s="35"/>
      <c r="D1622" s="35"/>
    </row>
    <row r="1623" spans="3:4">
      <c r="C1623" s="35"/>
      <c r="D1623" s="35"/>
    </row>
    <row r="1624" spans="3:4">
      <c r="C1624" s="35"/>
      <c r="D1624" s="35"/>
    </row>
    <row r="1625" spans="3:4">
      <c r="C1625" s="35"/>
      <c r="D1625" s="35"/>
    </row>
    <row r="1626" spans="3:4">
      <c r="C1626" s="35"/>
      <c r="D1626" s="35"/>
    </row>
    <row r="1627" spans="3:4">
      <c r="C1627" s="35"/>
      <c r="D1627" s="35"/>
    </row>
    <row r="1628" spans="3:4">
      <c r="C1628" s="35"/>
      <c r="D1628" s="35"/>
    </row>
    <row r="1629" spans="3:4">
      <c r="C1629" s="35"/>
      <c r="D1629" s="35"/>
    </row>
    <row r="1630" spans="3:4">
      <c r="C1630" s="35"/>
      <c r="D1630" s="35"/>
    </row>
    <row r="1631" spans="3:4">
      <c r="C1631" s="35"/>
      <c r="D1631" s="35"/>
    </row>
    <row r="1632" spans="3:4">
      <c r="C1632" s="35"/>
      <c r="D1632" s="35"/>
    </row>
    <row r="1633" spans="3:4">
      <c r="C1633" s="35"/>
      <c r="D1633" s="35"/>
    </row>
    <row r="1634" spans="3:4">
      <c r="C1634" s="35"/>
      <c r="D1634" s="35"/>
    </row>
    <row r="1635" spans="3:4">
      <c r="C1635" s="35"/>
      <c r="D1635" s="35"/>
    </row>
    <row r="1636" spans="3:4">
      <c r="C1636" s="35"/>
      <c r="D1636" s="35"/>
    </row>
    <row r="1637" spans="3:4">
      <c r="C1637" s="35"/>
      <c r="D1637" s="35"/>
    </row>
    <row r="1638" spans="3:4">
      <c r="C1638" s="35"/>
      <c r="D1638" s="35"/>
    </row>
    <row r="1639" spans="3:4">
      <c r="C1639" s="35"/>
      <c r="D1639" s="35"/>
    </row>
    <row r="1640" spans="3:4">
      <c r="C1640" s="35"/>
      <c r="D1640" s="35"/>
    </row>
    <row r="1641" spans="3:4">
      <c r="C1641" s="35"/>
      <c r="D1641" s="35"/>
    </row>
    <row r="1642" spans="3:4">
      <c r="C1642" s="35"/>
      <c r="D1642" s="35"/>
    </row>
    <row r="1643" spans="3:4">
      <c r="C1643" s="35"/>
      <c r="D1643" s="35"/>
    </row>
    <row r="1644" spans="3:4">
      <c r="C1644" s="35"/>
      <c r="D1644" s="35"/>
    </row>
    <row r="1645" spans="3:4">
      <c r="C1645" s="35"/>
      <c r="D1645" s="35"/>
    </row>
    <row r="1646" spans="3:4">
      <c r="C1646" s="35"/>
      <c r="D1646" s="35"/>
    </row>
    <row r="1647" spans="3:4">
      <c r="C1647" s="35"/>
      <c r="D1647" s="35"/>
    </row>
    <row r="1648" spans="3:4">
      <c r="C1648" s="35"/>
      <c r="D1648" s="35"/>
    </row>
    <row r="1649" spans="3:4">
      <c r="C1649" s="35"/>
      <c r="D1649" s="35"/>
    </row>
    <row r="1650" spans="3:4">
      <c r="C1650" s="35"/>
      <c r="D1650" s="35"/>
    </row>
    <row r="1651" spans="3:4">
      <c r="C1651" s="35"/>
      <c r="D1651" s="35"/>
    </row>
    <row r="1652" spans="3:4">
      <c r="C1652" s="35"/>
      <c r="D1652" s="35"/>
    </row>
    <row r="1653" spans="3:4">
      <c r="C1653" s="35"/>
      <c r="D1653" s="35"/>
    </row>
    <row r="1654" spans="3:4">
      <c r="C1654" s="35"/>
      <c r="D1654" s="35"/>
    </row>
    <row r="1655" spans="3:4">
      <c r="C1655" s="35"/>
      <c r="D1655" s="35"/>
    </row>
    <row r="1656" spans="3:4">
      <c r="C1656" s="35"/>
      <c r="D1656" s="35"/>
    </row>
    <row r="1657" spans="3:4">
      <c r="C1657" s="35"/>
      <c r="D1657" s="35"/>
    </row>
    <row r="1658" spans="3:4">
      <c r="C1658" s="35"/>
      <c r="D1658" s="35"/>
    </row>
    <row r="1659" spans="3:4">
      <c r="C1659" s="35"/>
      <c r="D1659" s="35"/>
    </row>
    <row r="1660" spans="3:4">
      <c r="C1660" s="35"/>
      <c r="D1660" s="35"/>
    </row>
    <row r="1661" spans="3:4">
      <c r="C1661" s="35"/>
      <c r="D1661" s="35"/>
    </row>
    <row r="1662" spans="3:4">
      <c r="C1662" s="35"/>
      <c r="D1662" s="35"/>
    </row>
    <row r="1663" spans="3:4">
      <c r="C1663" s="35"/>
      <c r="D1663" s="35"/>
    </row>
    <row r="1664" spans="3:4">
      <c r="C1664" s="35"/>
      <c r="D1664" s="35"/>
    </row>
    <row r="1665" spans="3:4">
      <c r="C1665" s="35"/>
      <c r="D1665" s="35"/>
    </row>
    <row r="1666" spans="3:4">
      <c r="C1666" s="35"/>
      <c r="D1666" s="35"/>
    </row>
    <row r="1667" spans="3:4">
      <c r="C1667" s="35"/>
      <c r="D1667" s="35"/>
    </row>
    <row r="1668" spans="3:4">
      <c r="C1668" s="35"/>
      <c r="D1668" s="35"/>
    </row>
    <row r="1669" spans="3:4">
      <c r="C1669" s="35"/>
      <c r="D1669" s="35"/>
    </row>
    <row r="1670" spans="3:4">
      <c r="C1670" s="35"/>
      <c r="D1670" s="35"/>
    </row>
    <row r="1671" spans="3:4">
      <c r="C1671" s="35"/>
      <c r="D1671" s="35"/>
    </row>
    <row r="1672" spans="3:4">
      <c r="C1672" s="35"/>
      <c r="D1672" s="35"/>
    </row>
    <row r="1673" spans="3:4">
      <c r="C1673" s="35"/>
      <c r="D1673" s="35"/>
    </row>
    <row r="1674" spans="3:4">
      <c r="C1674" s="35"/>
      <c r="D1674" s="35"/>
    </row>
    <row r="1675" spans="3:4">
      <c r="C1675" s="35"/>
      <c r="D1675" s="35"/>
    </row>
    <row r="1676" spans="3:4">
      <c r="C1676" s="35"/>
      <c r="D1676" s="35"/>
    </row>
    <row r="1677" spans="3:4">
      <c r="C1677" s="35"/>
      <c r="D1677" s="35"/>
    </row>
    <row r="1678" spans="3:4">
      <c r="C1678" s="35"/>
      <c r="D1678" s="35"/>
    </row>
    <row r="1679" spans="3:4">
      <c r="C1679" s="35"/>
      <c r="D1679" s="35"/>
    </row>
    <row r="1680" spans="3:4">
      <c r="C1680" s="35"/>
      <c r="D1680" s="35"/>
    </row>
    <row r="1681" spans="3:4">
      <c r="C1681" s="35"/>
      <c r="D1681" s="35"/>
    </row>
    <row r="1682" spans="3:4">
      <c r="C1682" s="35"/>
      <c r="D1682" s="35"/>
    </row>
    <row r="1683" spans="3:4">
      <c r="C1683" s="35"/>
      <c r="D1683" s="35"/>
    </row>
    <row r="1684" spans="3:4">
      <c r="C1684" s="35"/>
      <c r="D1684" s="35"/>
    </row>
    <row r="1685" spans="3:4">
      <c r="C1685" s="35"/>
      <c r="D1685" s="35"/>
    </row>
    <row r="1686" spans="3:4">
      <c r="C1686" s="35"/>
      <c r="D1686" s="35"/>
    </row>
    <row r="1687" spans="3:4">
      <c r="C1687" s="35"/>
      <c r="D1687" s="35"/>
    </row>
    <row r="1688" spans="3:4">
      <c r="C1688" s="35"/>
      <c r="D1688" s="35"/>
    </row>
    <row r="1689" spans="3:4">
      <c r="C1689" s="35"/>
      <c r="D1689" s="35"/>
    </row>
    <row r="1690" spans="3:4">
      <c r="C1690" s="35"/>
      <c r="D1690" s="35"/>
    </row>
    <row r="1691" spans="3:4">
      <c r="C1691" s="35"/>
      <c r="D1691" s="35"/>
    </row>
    <row r="1692" spans="3:4">
      <c r="C1692" s="35"/>
      <c r="D1692" s="35"/>
    </row>
    <row r="1693" spans="3:4">
      <c r="C1693" s="35"/>
      <c r="D1693" s="35"/>
    </row>
    <row r="1694" spans="3:4">
      <c r="C1694" s="35"/>
      <c r="D1694" s="35"/>
    </row>
    <row r="1695" spans="3:4">
      <c r="C1695" s="35"/>
      <c r="D1695" s="35"/>
    </row>
    <row r="1696" spans="3:4">
      <c r="C1696" s="35"/>
      <c r="D1696" s="35"/>
    </row>
    <row r="1697" spans="3:4">
      <c r="C1697" s="35"/>
      <c r="D1697" s="35"/>
    </row>
    <row r="1698" spans="3:4">
      <c r="C1698" s="35"/>
      <c r="D1698" s="35"/>
    </row>
    <row r="1699" spans="3:4">
      <c r="C1699" s="35"/>
      <c r="D1699" s="35"/>
    </row>
    <row r="1700" spans="3:4">
      <c r="C1700" s="35"/>
      <c r="D1700" s="35"/>
    </row>
    <row r="1701" spans="3:4">
      <c r="C1701" s="35"/>
      <c r="D1701" s="35"/>
    </row>
    <row r="1702" spans="3:4">
      <c r="C1702" s="35"/>
      <c r="D1702" s="35"/>
    </row>
    <row r="1703" spans="3:4">
      <c r="C1703" s="35"/>
      <c r="D1703" s="35"/>
    </row>
    <row r="1704" spans="3:4">
      <c r="C1704" s="35"/>
      <c r="D1704" s="35"/>
    </row>
    <row r="1705" spans="3:4">
      <c r="C1705" s="35"/>
      <c r="D1705" s="35"/>
    </row>
    <row r="1706" spans="3:4">
      <c r="C1706" s="35"/>
      <c r="D1706" s="35"/>
    </row>
    <row r="1707" spans="3:4">
      <c r="C1707" s="35"/>
      <c r="D1707" s="35"/>
    </row>
    <row r="1708" spans="3:4">
      <c r="C1708" s="35"/>
      <c r="D1708" s="35"/>
    </row>
    <row r="1709" spans="3:4">
      <c r="C1709" s="35"/>
      <c r="D1709" s="35"/>
    </row>
    <row r="1710" spans="3:4">
      <c r="C1710" s="35"/>
      <c r="D1710" s="35"/>
    </row>
    <row r="1711" spans="3:4">
      <c r="C1711" s="35"/>
      <c r="D1711" s="35"/>
    </row>
    <row r="1712" spans="3:4">
      <c r="C1712" s="35"/>
      <c r="D1712" s="35"/>
    </row>
    <row r="1713" spans="3:4">
      <c r="C1713" s="35"/>
      <c r="D1713" s="35"/>
    </row>
    <row r="1714" spans="3:4">
      <c r="C1714" s="35"/>
      <c r="D1714" s="35"/>
    </row>
    <row r="1715" spans="3:4">
      <c r="C1715" s="35"/>
      <c r="D1715" s="35"/>
    </row>
    <row r="1716" spans="3:4">
      <c r="C1716" s="35"/>
      <c r="D1716" s="35"/>
    </row>
    <row r="1717" spans="3:4">
      <c r="C1717" s="35"/>
      <c r="D1717" s="35"/>
    </row>
    <row r="1718" spans="3:4">
      <c r="C1718" s="35"/>
      <c r="D1718" s="35"/>
    </row>
    <row r="1719" spans="3:4">
      <c r="C1719" s="35"/>
      <c r="D1719" s="35"/>
    </row>
    <row r="1720" spans="3:4">
      <c r="C1720" s="35"/>
      <c r="D1720" s="35"/>
    </row>
    <row r="1721" spans="3:4">
      <c r="C1721" s="35"/>
      <c r="D1721" s="35"/>
    </row>
    <row r="1722" spans="3:4">
      <c r="C1722" s="35"/>
      <c r="D1722" s="35"/>
    </row>
    <row r="1723" spans="3:4">
      <c r="C1723" s="35"/>
      <c r="D1723" s="35"/>
    </row>
    <row r="1724" spans="3:4">
      <c r="C1724" s="35"/>
      <c r="D1724" s="35"/>
    </row>
    <row r="1725" spans="3:4">
      <c r="C1725" s="35"/>
      <c r="D1725" s="35"/>
    </row>
    <row r="1726" spans="3:4">
      <c r="C1726" s="35"/>
      <c r="D1726" s="35"/>
    </row>
    <row r="1727" spans="3:4">
      <c r="C1727" s="35"/>
      <c r="D1727" s="35"/>
    </row>
    <row r="1728" spans="3:4">
      <c r="C1728" s="35"/>
      <c r="D1728" s="35"/>
    </row>
    <row r="1729" spans="3:4">
      <c r="C1729" s="35"/>
      <c r="D1729" s="35"/>
    </row>
    <row r="1730" spans="3:4">
      <c r="C1730" s="35"/>
      <c r="D1730" s="35"/>
    </row>
    <row r="1731" spans="3:4">
      <c r="C1731" s="35"/>
      <c r="D1731" s="35"/>
    </row>
    <row r="1732" spans="3:4">
      <c r="C1732" s="35"/>
      <c r="D1732" s="35"/>
    </row>
    <row r="1733" spans="3:4">
      <c r="C1733" s="35"/>
      <c r="D1733" s="35"/>
    </row>
    <row r="1734" spans="3:4">
      <c r="C1734" s="35"/>
      <c r="D1734" s="35"/>
    </row>
    <row r="1735" spans="3:4">
      <c r="C1735" s="35"/>
      <c r="D1735" s="35"/>
    </row>
    <row r="1736" spans="3:4">
      <c r="C1736" s="35"/>
      <c r="D1736" s="35"/>
    </row>
    <row r="1737" spans="3:4">
      <c r="C1737" s="35"/>
      <c r="D1737" s="35"/>
    </row>
    <row r="1738" spans="3:4">
      <c r="C1738" s="35"/>
      <c r="D1738" s="35"/>
    </row>
    <row r="1739" spans="3:4">
      <c r="C1739" s="35"/>
      <c r="D1739" s="35"/>
    </row>
    <row r="1740" spans="3:4">
      <c r="C1740" s="35"/>
      <c r="D1740" s="35"/>
    </row>
    <row r="1741" spans="3:4">
      <c r="C1741" s="35"/>
      <c r="D1741" s="35"/>
    </row>
    <row r="1742" spans="3:4">
      <c r="C1742" s="35"/>
      <c r="D1742" s="35"/>
    </row>
    <row r="1743" spans="3:4">
      <c r="C1743" s="35"/>
      <c r="D1743" s="35"/>
    </row>
    <row r="1744" spans="3:4">
      <c r="C1744" s="35"/>
      <c r="D1744" s="35"/>
    </row>
    <row r="1745" spans="3:4">
      <c r="C1745" s="35"/>
      <c r="D1745" s="35"/>
    </row>
    <row r="1746" spans="3:4">
      <c r="C1746" s="35"/>
      <c r="D1746" s="35"/>
    </row>
    <row r="1747" spans="3:4">
      <c r="C1747" s="35"/>
      <c r="D1747" s="35"/>
    </row>
    <row r="1748" spans="3:4">
      <c r="C1748" s="35"/>
      <c r="D1748" s="35"/>
    </row>
    <row r="1749" spans="3:4">
      <c r="C1749" s="35"/>
      <c r="D1749" s="35"/>
    </row>
    <row r="1750" spans="3:4">
      <c r="C1750" s="35"/>
      <c r="D1750" s="35"/>
    </row>
    <row r="1751" spans="3:4">
      <c r="C1751" s="35"/>
      <c r="D1751" s="35"/>
    </row>
    <row r="1752" spans="3:4">
      <c r="C1752" s="35"/>
      <c r="D1752" s="35"/>
    </row>
    <row r="1753" spans="3:4">
      <c r="C1753" s="35"/>
      <c r="D1753" s="35"/>
    </row>
    <row r="1754" spans="3:4">
      <c r="C1754" s="35"/>
      <c r="D1754" s="35"/>
    </row>
    <row r="1755" spans="3:4">
      <c r="C1755" s="35"/>
      <c r="D1755" s="35"/>
    </row>
    <row r="1756" spans="3:4">
      <c r="C1756" s="35"/>
      <c r="D1756" s="35"/>
    </row>
    <row r="1757" spans="3:4">
      <c r="C1757" s="35"/>
      <c r="D1757" s="35"/>
    </row>
    <row r="1758" spans="3:4">
      <c r="C1758" s="35"/>
      <c r="D1758" s="35"/>
    </row>
    <row r="1759" spans="3:4">
      <c r="C1759" s="35"/>
      <c r="D1759" s="35"/>
    </row>
    <row r="1760" spans="3:4">
      <c r="C1760" s="35"/>
      <c r="D1760" s="35"/>
    </row>
    <row r="1761" spans="3:4">
      <c r="C1761" s="35"/>
      <c r="D1761" s="35"/>
    </row>
    <row r="1762" spans="3:4">
      <c r="C1762" s="35"/>
      <c r="D1762" s="35"/>
    </row>
    <row r="1763" spans="3:4">
      <c r="C1763" s="35"/>
      <c r="D1763" s="35"/>
    </row>
    <row r="1764" spans="3:4">
      <c r="C1764" s="35"/>
      <c r="D1764" s="35"/>
    </row>
    <row r="1765" spans="3:4">
      <c r="C1765" s="35"/>
      <c r="D1765" s="35"/>
    </row>
    <row r="1766" spans="3:4">
      <c r="C1766" s="35"/>
      <c r="D1766" s="35"/>
    </row>
    <row r="1767" spans="3:4">
      <c r="C1767" s="35"/>
      <c r="D1767" s="35"/>
    </row>
    <row r="1768" spans="3:4">
      <c r="C1768" s="35"/>
      <c r="D1768" s="35"/>
    </row>
    <row r="1769" spans="3:4">
      <c r="C1769" s="35"/>
      <c r="D1769" s="35"/>
    </row>
    <row r="1770" spans="3:4">
      <c r="C1770" s="35"/>
      <c r="D1770" s="35"/>
    </row>
    <row r="1771" spans="3:4">
      <c r="C1771" s="35"/>
      <c r="D1771" s="35"/>
    </row>
    <row r="1772" spans="3:4">
      <c r="C1772" s="35"/>
      <c r="D1772" s="35"/>
    </row>
    <row r="1773" spans="3:4">
      <c r="C1773" s="35"/>
      <c r="D1773" s="35"/>
    </row>
    <row r="1774" spans="3:4">
      <c r="C1774" s="35"/>
      <c r="D1774" s="35"/>
    </row>
    <row r="1775" spans="3:4">
      <c r="C1775" s="35"/>
      <c r="D1775" s="35"/>
    </row>
    <row r="1776" spans="3:4">
      <c r="C1776" s="35"/>
      <c r="D1776" s="35"/>
    </row>
    <row r="1777" spans="3:4">
      <c r="C1777" s="35"/>
      <c r="D1777" s="35"/>
    </row>
    <row r="1778" spans="3:4">
      <c r="C1778" s="35"/>
      <c r="D1778" s="35"/>
    </row>
    <row r="1779" spans="3:4">
      <c r="C1779" s="35"/>
      <c r="D1779" s="35"/>
    </row>
    <row r="1780" spans="3:4">
      <c r="C1780" s="35"/>
      <c r="D1780" s="35"/>
    </row>
    <row r="1781" spans="3:4">
      <c r="C1781" s="35"/>
      <c r="D1781" s="35"/>
    </row>
    <row r="1782" spans="3:4">
      <c r="C1782" s="35"/>
      <c r="D1782" s="35"/>
    </row>
    <row r="1783" spans="3:4">
      <c r="C1783" s="35"/>
      <c r="D1783" s="35"/>
    </row>
    <row r="1784" spans="3:4">
      <c r="C1784" s="35"/>
      <c r="D1784" s="35"/>
    </row>
    <row r="1785" spans="3:4">
      <c r="C1785" s="35"/>
      <c r="D1785" s="35"/>
    </row>
    <row r="1786" spans="3:4">
      <c r="C1786" s="35"/>
      <c r="D1786" s="35"/>
    </row>
    <row r="1787" spans="3:4">
      <c r="C1787" s="35"/>
      <c r="D1787" s="35"/>
    </row>
    <row r="1788" spans="3:4">
      <c r="C1788" s="35"/>
      <c r="D1788" s="35"/>
    </row>
    <row r="1789" spans="3:4">
      <c r="C1789" s="35"/>
      <c r="D1789" s="35"/>
    </row>
    <row r="1790" spans="3:4">
      <c r="C1790" s="35"/>
      <c r="D1790" s="35"/>
    </row>
    <row r="1791" spans="3:4">
      <c r="C1791" s="35"/>
      <c r="D1791" s="35"/>
    </row>
    <row r="1792" spans="3:4">
      <c r="C1792" s="35"/>
      <c r="D1792" s="35"/>
    </row>
    <row r="1793" spans="3:4">
      <c r="C1793" s="35"/>
      <c r="D1793" s="35"/>
    </row>
    <row r="1794" spans="3:4">
      <c r="C1794" s="35"/>
      <c r="D1794" s="35"/>
    </row>
    <row r="1795" spans="3:4">
      <c r="C1795" s="35"/>
      <c r="D1795" s="35"/>
    </row>
    <row r="1796" spans="3:4">
      <c r="C1796" s="35"/>
      <c r="D1796" s="35"/>
    </row>
    <row r="1797" spans="3:4">
      <c r="C1797" s="35"/>
      <c r="D1797" s="35"/>
    </row>
    <row r="1798" spans="3:4">
      <c r="C1798" s="35"/>
      <c r="D1798" s="35"/>
    </row>
    <row r="1799" spans="3:4">
      <c r="C1799" s="35"/>
      <c r="D1799" s="35"/>
    </row>
    <row r="1800" spans="3:4">
      <c r="C1800" s="35"/>
      <c r="D1800" s="35"/>
    </row>
    <row r="1801" spans="3:4">
      <c r="C1801" s="35"/>
      <c r="D1801" s="35"/>
    </row>
    <row r="1802" spans="3:4">
      <c r="C1802" s="35"/>
      <c r="D1802" s="35"/>
    </row>
    <row r="1803" spans="3:4">
      <c r="C1803" s="35"/>
      <c r="D1803" s="35"/>
    </row>
    <row r="1804" spans="3:4">
      <c r="C1804" s="35"/>
      <c r="D1804" s="35"/>
    </row>
    <row r="1805" spans="3:4">
      <c r="C1805" s="35"/>
      <c r="D1805" s="35"/>
    </row>
    <row r="1806" spans="3:4">
      <c r="C1806" s="35"/>
      <c r="D1806" s="35"/>
    </row>
    <row r="1807" spans="3:4">
      <c r="C1807" s="35"/>
      <c r="D1807" s="35"/>
    </row>
    <row r="1808" spans="3:4">
      <c r="C1808" s="35"/>
      <c r="D1808" s="35"/>
    </row>
    <row r="1809" spans="3:4">
      <c r="C1809" s="35"/>
      <c r="D1809" s="35"/>
    </row>
    <row r="1810" spans="3:4">
      <c r="C1810" s="35"/>
      <c r="D1810" s="35"/>
    </row>
    <row r="1811" spans="3:4">
      <c r="C1811" s="35"/>
      <c r="D1811" s="35"/>
    </row>
    <row r="1812" spans="3:4">
      <c r="C1812" s="35"/>
      <c r="D1812" s="35"/>
    </row>
    <row r="1813" spans="3:4">
      <c r="C1813" s="35"/>
      <c r="D1813" s="35"/>
    </row>
    <row r="1814" spans="3:4">
      <c r="C1814" s="35"/>
      <c r="D1814" s="35"/>
    </row>
    <row r="1815" spans="3:4">
      <c r="C1815" s="35"/>
      <c r="D1815" s="35"/>
    </row>
    <row r="1816" spans="3:4">
      <c r="C1816" s="35"/>
      <c r="D1816" s="35"/>
    </row>
    <row r="1817" spans="3:4">
      <c r="C1817" s="35"/>
      <c r="D1817" s="35"/>
    </row>
    <row r="1818" spans="3:4">
      <c r="C1818" s="35"/>
      <c r="D1818" s="35"/>
    </row>
    <row r="1819" spans="3:4">
      <c r="C1819" s="35"/>
      <c r="D1819" s="35"/>
    </row>
    <row r="1820" spans="3:4">
      <c r="C1820" s="35"/>
      <c r="D1820" s="35"/>
    </row>
    <row r="1821" spans="3:4">
      <c r="C1821" s="35"/>
      <c r="D1821" s="35"/>
    </row>
    <row r="1822" spans="3:4">
      <c r="C1822" s="35"/>
      <c r="D1822" s="35"/>
    </row>
    <row r="1823" spans="3:4">
      <c r="C1823" s="35"/>
      <c r="D1823" s="35"/>
    </row>
    <row r="1824" spans="3:4">
      <c r="C1824" s="35"/>
      <c r="D1824" s="35"/>
    </row>
    <row r="1825" spans="3:4">
      <c r="C1825" s="35"/>
      <c r="D1825" s="35"/>
    </row>
    <row r="1826" spans="3:4">
      <c r="C1826" s="35"/>
      <c r="D1826" s="35"/>
    </row>
    <row r="1827" spans="3:4">
      <c r="C1827" s="35"/>
      <c r="D1827" s="35"/>
    </row>
    <row r="1828" spans="3:4">
      <c r="C1828" s="35"/>
      <c r="D1828" s="35"/>
    </row>
    <row r="1829" spans="3:4">
      <c r="C1829" s="35"/>
      <c r="D1829" s="35"/>
    </row>
    <row r="1830" spans="3:4">
      <c r="C1830" s="35"/>
      <c r="D1830" s="35"/>
    </row>
    <row r="1831" spans="3:4">
      <c r="C1831" s="35"/>
      <c r="D1831" s="35"/>
    </row>
    <row r="1832" spans="3:4">
      <c r="C1832" s="35"/>
      <c r="D1832" s="35"/>
    </row>
    <row r="1833" spans="3:4">
      <c r="C1833" s="35"/>
      <c r="D1833" s="35"/>
    </row>
    <row r="1834" spans="3:4">
      <c r="C1834" s="35"/>
      <c r="D1834" s="35"/>
    </row>
    <row r="1835" spans="3:4">
      <c r="C1835" s="35"/>
      <c r="D1835" s="35"/>
    </row>
    <row r="1836" spans="3:4">
      <c r="C1836" s="35"/>
      <c r="D1836" s="35"/>
    </row>
    <row r="1837" spans="3:4">
      <c r="C1837" s="35"/>
      <c r="D1837" s="35"/>
    </row>
    <row r="1838" spans="3:4">
      <c r="C1838" s="35"/>
      <c r="D1838" s="35"/>
    </row>
    <row r="1839" spans="3:4">
      <c r="C1839" s="35"/>
      <c r="D1839" s="35"/>
    </row>
    <row r="1840" spans="3:4">
      <c r="C1840" s="35"/>
      <c r="D1840" s="35"/>
    </row>
    <row r="1841" spans="3:4">
      <c r="C1841" s="35"/>
      <c r="D1841" s="35"/>
    </row>
    <row r="1842" spans="3:4">
      <c r="C1842" s="35"/>
      <c r="D1842" s="35"/>
    </row>
    <row r="1843" spans="3:4">
      <c r="C1843" s="35"/>
      <c r="D1843" s="35"/>
    </row>
    <row r="1844" spans="3:4">
      <c r="C1844" s="35"/>
      <c r="D1844" s="35"/>
    </row>
    <row r="1845" spans="3:4">
      <c r="C1845" s="35"/>
      <c r="D1845" s="35"/>
    </row>
    <row r="1846" spans="3:4">
      <c r="C1846" s="35"/>
      <c r="D1846" s="35"/>
    </row>
    <row r="1847" spans="3:4">
      <c r="C1847" s="35"/>
      <c r="D1847" s="35"/>
    </row>
    <row r="1848" spans="3:4">
      <c r="C1848" s="35"/>
      <c r="D1848" s="35"/>
    </row>
    <row r="1849" spans="3:4">
      <c r="C1849" s="35"/>
      <c r="D1849" s="35"/>
    </row>
    <row r="1850" spans="3:4">
      <c r="C1850" s="35"/>
      <c r="D1850" s="35"/>
    </row>
    <row r="1851" spans="3:4">
      <c r="C1851" s="35"/>
      <c r="D1851" s="35"/>
    </row>
    <row r="1852" spans="3:4">
      <c r="C1852" s="35"/>
      <c r="D1852" s="35"/>
    </row>
    <row r="1853" spans="3:4">
      <c r="C1853" s="35"/>
      <c r="D1853" s="35"/>
    </row>
    <row r="1854" spans="3:4">
      <c r="C1854" s="35"/>
      <c r="D1854" s="35"/>
    </row>
    <row r="1855" spans="3:4">
      <c r="C1855" s="35"/>
      <c r="D1855" s="35"/>
    </row>
    <row r="1856" spans="3:4">
      <c r="C1856" s="35"/>
      <c r="D1856" s="35"/>
    </row>
    <row r="1857" spans="3:4">
      <c r="C1857" s="35"/>
      <c r="D1857" s="35"/>
    </row>
    <row r="1858" spans="3:4">
      <c r="C1858" s="35"/>
      <c r="D1858" s="35"/>
    </row>
    <row r="1859" spans="3:4">
      <c r="C1859" s="35"/>
      <c r="D1859" s="35"/>
    </row>
    <row r="1860" spans="3:4">
      <c r="C1860" s="35"/>
      <c r="D1860" s="35"/>
    </row>
    <row r="1861" spans="3:4">
      <c r="C1861" s="35"/>
      <c r="D1861" s="35"/>
    </row>
    <row r="1862" spans="3:4">
      <c r="C1862" s="35"/>
      <c r="D1862" s="35"/>
    </row>
    <row r="1863" spans="3:4">
      <c r="C1863" s="35"/>
      <c r="D1863" s="35"/>
    </row>
    <row r="1864" spans="3:4">
      <c r="C1864" s="35"/>
      <c r="D1864" s="35"/>
    </row>
    <row r="1865" spans="3:4">
      <c r="C1865" s="35"/>
      <c r="D1865" s="35"/>
    </row>
    <row r="1866" spans="3:4">
      <c r="C1866" s="35"/>
      <c r="D1866" s="35"/>
    </row>
    <row r="1867" spans="3:4">
      <c r="C1867" s="35"/>
      <c r="D1867" s="35"/>
    </row>
    <row r="1868" spans="3:4">
      <c r="C1868" s="35"/>
      <c r="D1868" s="35"/>
    </row>
    <row r="1869" spans="3:4">
      <c r="C1869" s="35"/>
      <c r="D1869" s="35"/>
    </row>
    <row r="1870" spans="3:4">
      <c r="C1870" s="35"/>
      <c r="D1870" s="35"/>
    </row>
    <row r="1871" spans="3:4">
      <c r="C1871" s="35"/>
      <c r="D1871" s="35"/>
    </row>
    <row r="1872" spans="3:4">
      <c r="C1872" s="35"/>
      <c r="D1872" s="35"/>
    </row>
    <row r="1873" spans="3:4">
      <c r="C1873" s="35"/>
      <c r="D1873" s="35"/>
    </row>
    <row r="1874" spans="3:4">
      <c r="C1874" s="35"/>
      <c r="D1874" s="35"/>
    </row>
    <row r="1875" spans="3:4">
      <c r="C1875" s="35"/>
      <c r="D1875" s="35"/>
    </row>
    <row r="1876" spans="3:4">
      <c r="C1876" s="35"/>
      <c r="D1876" s="35"/>
    </row>
    <row r="1877" spans="3:4">
      <c r="C1877" s="35"/>
      <c r="D1877" s="35"/>
    </row>
    <row r="1878" spans="3:4">
      <c r="C1878" s="35"/>
      <c r="D1878" s="35"/>
    </row>
    <row r="1879" spans="3:4">
      <c r="C1879" s="35"/>
      <c r="D1879" s="35"/>
    </row>
    <row r="1880" spans="3:4">
      <c r="C1880" s="35"/>
      <c r="D1880" s="35"/>
    </row>
  </sheetData>
  <phoneticPr fontId="8" type="noConversion"/>
  <hyperlinks>
    <hyperlink ref="H396" r:id="rId1" display="http://vsolj.cetus-net.org/bulletin.html"/>
    <hyperlink ref="H389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workbookViewId="0">
      <selection activeCell="M42" sqref="M4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B1" s="25" t="s">
        <v>50</v>
      </c>
    </row>
    <row r="2" spans="1:4">
      <c r="A2" t="s">
        <v>27</v>
      </c>
    </row>
    <row r="4" spans="1:4">
      <c r="A4" s="8" t="s">
        <v>2</v>
      </c>
      <c r="C4" s="3">
        <v>29231.514999999999</v>
      </c>
      <c r="D4" s="4">
        <v>0.40799249999999998</v>
      </c>
    </row>
    <row r="6" spans="1:4">
      <c r="A6" s="8" t="s">
        <v>3</v>
      </c>
    </row>
    <row r="7" spans="1:4">
      <c r="A7" t="s">
        <v>4</v>
      </c>
      <c r="C7">
        <f>+C4</f>
        <v>29231.514999999999</v>
      </c>
    </row>
    <row r="8" spans="1:4">
      <c r="A8" t="s">
        <v>5</v>
      </c>
      <c r="C8">
        <f>+D4</f>
        <v>0.40799249999999998</v>
      </c>
    </row>
    <row r="10" spans="1:4" ht="13.5" thickBot="1">
      <c r="C10" s="7" t="s">
        <v>22</v>
      </c>
      <c r="D10" s="7" t="s">
        <v>23</v>
      </c>
    </row>
    <row r="11" spans="1:4">
      <c r="A11" t="s">
        <v>18</v>
      </c>
      <c r="C11">
        <f>INTERCEPT(G21:G989,F21:F989)</f>
        <v>-0.25293010086497086</v>
      </c>
      <c r="D11" s="6"/>
    </row>
    <row r="12" spans="1:4">
      <c r="A12" t="s">
        <v>19</v>
      </c>
      <c r="C12">
        <f>SLOPE(G21:G989,F21:F989)</f>
        <v>3.6721076853200122E-6</v>
      </c>
      <c r="D12" s="6"/>
    </row>
    <row r="13" spans="1:4">
      <c r="A13" t="s">
        <v>21</v>
      </c>
      <c r="C13" s="6" t="s">
        <v>16</v>
      </c>
      <c r="D13" s="6"/>
    </row>
    <row r="14" spans="1:4">
      <c r="A14" t="s">
        <v>26</v>
      </c>
    </row>
    <row r="15" spans="1:4">
      <c r="A15" s="5" t="s">
        <v>20</v>
      </c>
      <c r="C15" s="12">
        <f>+D15+C8/2</f>
        <v>52697.546596250002</v>
      </c>
      <c r="D15" s="14">
        <v>52697.342600000004</v>
      </c>
    </row>
    <row r="16" spans="1:4">
      <c r="A16" s="8" t="s">
        <v>6</v>
      </c>
      <c r="C16">
        <f>+C8+C12</f>
        <v>0.4079961721076853</v>
      </c>
    </row>
    <row r="17" spans="1:31" ht="13.5" thickBot="1"/>
    <row r="18" spans="1:31">
      <c r="A18" s="8" t="s">
        <v>7</v>
      </c>
      <c r="C18" s="3">
        <f>+C15</f>
        <v>52697.546596250002</v>
      </c>
      <c r="D18" s="4">
        <f>+C16</f>
        <v>0.4079961721076853</v>
      </c>
    </row>
    <row r="19" spans="1:31" ht="13.5" thickTop="1"/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37</v>
      </c>
      <c r="J20" s="10" t="s">
        <v>38</v>
      </c>
      <c r="K20" s="10" t="s">
        <v>45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17</v>
      </c>
    </row>
    <row r="21" spans="1:31">
      <c r="A21" t="s">
        <v>14</v>
      </c>
      <c r="C21">
        <v>29231.514999999999</v>
      </c>
      <c r="D21" s="6" t="s">
        <v>16</v>
      </c>
      <c r="E21">
        <f t="shared" ref="E21:E48" si="0">+(C21-C$7)/C$8</f>
        <v>0</v>
      </c>
      <c r="F21">
        <f t="shared" ref="F21:F48" si="1">ROUND(2*E21,0)/2</f>
        <v>0</v>
      </c>
      <c r="H21">
        <v>0</v>
      </c>
      <c r="O21">
        <f t="shared" ref="O21:O48" si="2">+C$11+C$12*F21</f>
        <v>-0.25293010086497086</v>
      </c>
      <c r="Q21" s="2">
        <f t="shared" ref="Q21:Q48" si="3">+C21-15018.5</f>
        <v>14213.014999999999</v>
      </c>
    </row>
    <row r="22" spans="1:31">
      <c r="A22" t="s">
        <v>33</v>
      </c>
      <c r="C22" s="11">
        <v>50488.283799999997</v>
      </c>
      <c r="D22">
        <v>8.0000000000000004E-4</v>
      </c>
      <c r="E22">
        <f t="shared" si="0"/>
        <v>52100.881266199744</v>
      </c>
      <c r="F22">
        <f t="shared" si="1"/>
        <v>52101</v>
      </c>
      <c r="G22">
        <f t="shared" ref="G22:G48" si="4">+C22-(C$7+F22*C$8)</f>
        <v>-4.8442499995871913E-2</v>
      </c>
      <c r="I22">
        <f>+G22</f>
        <v>-4.8442499995871913E-2</v>
      </c>
      <c r="O22">
        <f t="shared" si="2"/>
        <v>-6.1609618352112899E-2</v>
      </c>
      <c r="Q22" s="2">
        <f t="shared" si="3"/>
        <v>35469.783799999997</v>
      </c>
      <c r="AA22">
        <v>16</v>
      </c>
      <c r="AC22" t="s">
        <v>32</v>
      </c>
      <c r="AE22" t="s">
        <v>34</v>
      </c>
    </row>
    <row r="23" spans="1:31">
      <c r="A23" t="s">
        <v>36</v>
      </c>
      <c r="C23" s="11">
        <v>50859.553</v>
      </c>
      <c r="D23">
        <v>2E-3</v>
      </c>
      <c r="E23">
        <f t="shared" si="0"/>
        <v>53010.871523373593</v>
      </c>
      <c r="F23">
        <f t="shared" si="1"/>
        <v>53011</v>
      </c>
      <c r="G23">
        <f t="shared" si="4"/>
        <v>-5.2417500002775341E-2</v>
      </c>
      <c r="I23">
        <f>+G23</f>
        <v>-5.2417500002775341E-2</v>
      </c>
      <c r="O23">
        <f t="shared" si="2"/>
        <v>-5.8268000358471683E-2</v>
      </c>
      <c r="Q23" s="2">
        <f t="shared" si="3"/>
        <v>35841.053</v>
      </c>
      <c r="AA23">
        <v>13</v>
      </c>
      <c r="AC23" t="s">
        <v>35</v>
      </c>
      <c r="AE23" t="s">
        <v>34</v>
      </c>
    </row>
    <row r="24" spans="1:31">
      <c r="A24" s="20" t="s">
        <v>40</v>
      </c>
      <c r="B24" s="22" t="s">
        <v>41</v>
      </c>
      <c r="C24" s="21">
        <v>51237.3462</v>
      </c>
      <c r="D24" s="21">
        <v>2.0999999999999999E-3</v>
      </c>
      <c r="E24" s="20">
        <f t="shared" si="0"/>
        <v>53936.852270568706</v>
      </c>
      <c r="F24" s="20">
        <f t="shared" si="1"/>
        <v>53937</v>
      </c>
      <c r="G24" s="20">
        <f t="shared" si="4"/>
        <v>-6.0272499998973217E-2</v>
      </c>
      <c r="H24" s="20"/>
      <c r="I24" s="20"/>
      <c r="J24" s="20"/>
      <c r="K24" s="20">
        <f>+G24</f>
        <v>-6.0272499998973217E-2</v>
      </c>
      <c r="L24" s="20"/>
      <c r="O24">
        <f t="shared" si="2"/>
        <v>-5.4867628641865368E-2</v>
      </c>
      <c r="Q24" s="2">
        <f t="shared" si="3"/>
        <v>36218.8462</v>
      </c>
    </row>
    <row r="25" spans="1:31">
      <c r="A25" s="20" t="s">
        <v>40</v>
      </c>
      <c r="B25" s="22" t="s">
        <v>41</v>
      </c>
      <c r="C25" s="21">
        <v>51277.333899999998</v>
      </c>
      <c r="D25" s="21">
        <v>1.8E-3</v>
      </c>
      <c r="E25" s="20">
        <f t="shared" si="0"/>
        <v>54034.863140866561</v>
      </c>
      <c r="F25" s="20">
        <f t="shared" si="1"/>
        <v>54035</v>
      </c>
      <c r="G25" s="20">
        <f t="shared" si="4"/>
        <v>-5.5837499996414408E-2</v>
      </c>
      <c r="H25" s="20"/>
      <c r="I25" s="20"/>
      <c r="J25" s="20"/>
      <c r="K25" s="20">
        <f>+G25</f>
        <v>-5.5837499996414408E-2</v>
      </c>
      <c r="L25" s="20"/>
      <c r="O25">
        <f t="shared" si="2"/>
        <v>-5.4507762088704004E-2</v>
      </c>
      <c r="Q25" s="2">
        <f t="shared" si="3"/>
        <v>36258.833899999998</v>
      </c>
    </row>
    <row r="26" spans="1:31">
      <c r="A26" s="20" t="s">
        <v>40</v>
      </c>
      <c r="B26" s="22" t="s">
        <v>41</v>
      </c>
      <c r="C26" s="21">
        <v>51484.591699999997</v>
      </c>
      <c r="D26" s="21">
        <v>1.4E-3</v>
      </c>
      <c r="E26" s="20">
        <f t="shared" si="0"/>
        <v>54542.857282915735</v>
      </c>
      <c r="F26" s="20">
        <f t="shared" si="1"/>
        <v>54543</v>
      </c>
      <c r="G26" s="20">
        <f t="shared" si="4"/>
        <v>-5.8227499997883569E-2</v>
      </c>
      <c r="H26" s="20"/>
      <c r="I26" s="20"/>
      <c r="J26" s="20"/>
      <c r="K26" s="20">
        <f>+G26</f>
        <v>-5.8227499997883569E-2</v>
      </c>
      <c r="L26" s="20"/>
      <c r="O26">
        <f t="shared" si="2"/>
        <v>-5.2642331384561425E-2</v>
      </c>
      <c r="Q26" s="2">
        <f t="shared" si="3"/>
        <v>36466.091699999997</v>
      </c>
    </row>
    <row r="27" spans="1:31">
      <c r="A27" s="20" t="s">
        <v>42</v>
      </c>
      <c r="B27" s="22" t="s">
        <v>41</v>
      </c>
      <c r="C27" s="21">
        <v>51569.4548</v>
      </c>
      <c r="D27" s="21">
        <v>2E-3</v>
      </c>
      <c r="E27" s="20">
        <f t="shared" si="0"/>
        <v>54750.858900592539</v>
      </c>
      <c r="F27" s="20">
        <f t="shared" si="1"/>
        <v>54751</v>
      </c>
      <c r="G27" s="20">
        <f t="shared" si="4"/>
        <v>-5.7567500000004657E-2</v>
      </c>
      <c r="H27" s="20"/>
      <c r="I27" s="20"/>
      <c r="J27" s="20"/>
      <c r="K27" s="20">
        <f>+G27</f>
        <v>-5.7567500000004657E-2</v>
      </c>
      <c r="L27" s="20"/>
      <c r="O27">
        <f t="shared" si="2"/>
        <v>-5.1878532986014886E-2</v>
      </c>
      <c r="Q27" s="2">
        <f t="shared" si="3"/>
        <v>36550.9548</v>
      </c>
    </row>
    <row r="28" spans="1:31">
      <c r="A28" s="21" t="s">
        <v>44</v>
      </c>
      <c r="B28" s="22" t="s">
        <v>41</v>
      </c>
      <c r="C28" s="23">
        <v>51924.404499999997</v>
      </c>
      <c r="D28" s="21">
        <v>6.1000000000000004E-3</v>
      </c>
      <c r="E28" s="20">
        <f t="shared" si="0"/>
        <v>55620.849647971467</v>
      </c>
      <c r="F28" s="20">
        <f t="shared" si="1"/>
        <v>55621</v>
      </c>
      <c r="G28" s="20">
        <f t="shared" si="4"/>
        <v>-6.1342499997408595E-2</v>
      </c>
      <c r="H28" s="20"/>
      <c r="I28" s="20"/>
      <c r="J28" s="20"/>
      <c r="K28" s="15">
        <v>-6.1342499997408595E-2</v>
      </c>
      <c r="L28" s="20"/>
      <c r="M28" s="8"/>
      <c r="N28" s="8"/>
      <c r="O28" s="8">
        <f t="shared" si="2"/>
        <v>-4.8683799299786473E-2</v>
      </c>
      <c r="P28" s="8"/>
      <c r="Q28" s="13">
        <f t="shared" si="3"/>
        <v>36905.904499999997</v>
      </c>
    </row>
    <row r="29" spans="1:31">
      <c r="A29" s="17" t="s">
        <v>47</v>
      </c>
      <c r="B29" s="21"/>
      <c r="C29" s="24">
        <v>52280.578500000003</v>
      </c>
      <c r="D29" s="24">
        <v>1E-3</v>
      </c>
      <c r="E29" s="20">
        <f t="shared" si="0"/>
        <v>56493.841185806123</v>
      </c>
      <c r="F29" s="20">
        <f t="shared" si="1"/>
        <v>56494</v>
      </c>
      <c r="G29" s="20">
        <f t="shared" si="4"/>
        <v>-6.4794999998412095E-2</v>
      </c>
      <c r="H29" s="20"/>
      <c r="I29" s="20"/>
      <c r="J29" s="20"/>
      <c r="K29" s="15">
        <f>G29</f>
        <v>-6.4794999998412095E-2</v>
      </c>
      <c r="L29" s="20"/>
      <c r="M29" s="8"/>
      <c r="N29" s="8"/>
      <c r="O29" s="8">
        <f t="shared" si="2"/>
        <v>-4.5478049290502087E-2</v>
      </c>
      <c r="P29" s="8"/>
      <c r="Q29" s="13">
        <f t="shared" si="3"/>
        <v>37262.078500000003</v>
      </c>
    </row>
    <row r="30" spans="1:31">
      <c r="A30" s="21" t="s">
        <v>44</v>
      </c>
      <c r="B30" s="22" t="s">
        <v>41</v>
      </c>
      <c r="C30" s="23">
        <v>52683.266600000003</v>
      </c>
      <c r="D30" s="21">
        <v>6.0000000000000001E-3</v>
      </c>
      <c r="E30" s="20">
        <f t="shared" si="0"/>
        <v>57480.839966420965</v>
      </c>
      <c r="F30" s="20">
        <f t="shared" si="1"/>
        <v>57481</v>
      </c>
      <c r="G30" s="20">
        <f t="shared" si="4"/>
        <v>-6.529249999584863E-2</v>
      </c>
      <c r="H30" s="20"/>
      <c r="I30" s="20"/>
      <c r="J30" s="20"/>
      <c r="K30" s="15">
        <v>-6.529249999584863E-2</v>
      </c>
      <c r="L30" s="20"/>
      <c r="M30" s="8"/>
      <c r="N30" s="8"/>
      <c r="O30" s="8">
        <f t="shared" si="2"/>
        <v>-4.1853679005091238E-2</v>
      </c>
      <c r="P30" s="8"/>
      <c r="Q30" s="13">
        <f t="shared" si="3"/>
        <v>37664.766600000003</v>
      </c>
    </row>
    <row r="31" spans="1:31">
      <c r="A31" s="21" t="s">
        <v>44</v>
      </c>
      <c r="B31" s="22" t="s">
        <v>39</v>
      </c>
      <c r="C31" s="23">
        <v>52683.467499999999</v>
      </c>
      <c r="D31" s="21">
        <v>5.8999999999999999E-3</v>
      </c>
      <c r="E31" s="20">
        <f t="shared" si="0"/>
        <v>57481.332377433413</v>
      </c>
      <c r="F31" s="20">
        <f t="shared" si="1"/>
        <v>57481.5</v>
      </c>
      <c r="G31" s="20">
        <f t="shared" si="4"/>
        <v>-6.8388749998121057E-2</v>
      </c>
      <c r="H31" s="20"/>
      <c r="I31" s="20"/>
      <c r="J31" s="20"/>
      <c r="K31" s="15">
        <v>-6.8388749998121057E-2</v>
      </c>
      <c r="L31" s="20"/>
      <c r="M31" s="8"/>
      <c r="N31" s="8"/>
      <c r="O31" s="8">
        <f t="shared" si="2"/>
        <v>-4.185184295124858E-2</v>
      </c>
      <c r="P31" s="8"/>
      <c r="Q31" s="13">
        <f t="shared" si="3"/>
        <v>37664.967499999999</v>
      </c>
    </row>
    <row r="32" spans="1:31">
      <c r="A32" s="23" t="s">
        <v>44</v>
      </c>
      <c r="B32" s="32" t="s">
        <v>39</v>
      </c>
      <c r="C32" s="23">
        <v>52697.342600000004</v>
      </c>
      <c r="D32" s="23">
        <v>3.0000000000000001E-3</v>
      </c>
      <c r="E32" s="15">
        <f t="shared" si="0"/>
        <v>57515.3406006238</v>
      </c>
      <c r="F32" s="15">
        <f t="shared" si="1"/>
        <v>57515.5</v>
      </c>
      <c r="G32" s="15">
        <f t="shared" si="4"/>
        <v>-6.5033749997382984E-2</v>
      </c>
      <c r="H32" s="15"/>
      <c r="I32" s="15"/>
      <c r="J32" s="15"/>
      <c r="K32" s="15">
        <v>-6.5033749997382984E-2</v>
      </c>
      <c r="L32" s="15"/>
      <c r="M32" s="18"/>
      <c r="N32" s="18"/>
      <c r="O32" s="18">
        <f t="shared" si="2"/>
        <v>-4.1726991289947696E-2</v>
      </c>
      <c r="P32" s="18"/>
      <c r="Q32" s="33">
        <f t="shared" si="3"/>
        <v>37678.842600000004</v>
      </c>
    </row>
    <row r="33" spans="1:18">
      <c r="A33" s="19" t="s">
        <v>38</v>
      </c>
      <c r="B33" s="28" t="s">
        <v>39</v>
      </c>
      <c r="C33" s="29">
        <v>52690.381000000001</v>
      </c>
      <c r="D33" s="29">
        <v>5.0000000000000001E-4</v>
      </c>
      <c r="E33" s="19">
        <f t="shared" si="0"/>
        <v>57498.277541866584</v>
      </c>
      <c r="F33" s="19">
        <f t="shared" si="1"/>
        <v>57498.5</v>
      </c>
      <c r="G33" s="19">
        <f t="shared" si="4"/>
        <v>-9.07612499941024E-2</v>
      </c>
      <c r="H33" s="19"/>
      <c r="I33" s="19"/>
      <c r="J33" s="19">
        <f>G33</f>
        <v>-9.07612499941024E-2</v>
      </c>
      <c r="K33" s="19"/>
      <c r="L33" s="19"/>
      <c r="M33" s="19"/>
      <c r="N33" s="19"/>
      <c r="O33" s="19">
        <f t="shared" si="2"/>
        <v>-4.1789417120598138E-2</v>
      </c>
      <c r="P33" s="19"/>
      <c r="Q33" s="30">
        <f t="shared" si="3"/>
        <v>37671.881000000001</v>
      </c>
      <c r="R33" s="16" t="s">
        <v>46</v>
      </c>
    </row>
    <row r="34" spans="1:18">
      <c r="A34" s="19" t="s">
        <v>38</v>
      </c>
      <c r="B34" s="19" t="s">
        <v>43</v>
      </c>
      <c r="C34" s="29">
        <v>52690.406999999999</v>
      </c>
      <c r="D34" s="29">
        <v>2.3999999999999998E-3</v>
      </c>
      <c r="E34" s="19">
        <f t="shared" si="0"/>
        <v>57498.341268528224</v>
      </c>
      <c r="F34" s="19">
        <f t="shared" si="1"/>
        <v>57498.5</v>
      </c>
      <c r="G34" s="19">
        <f t="shared" si="4"/>
        <v>-6.476124999608146E-2</v>
      </c>
      <c r="H34" s="19"/>
      <c r="I34" s="19"/>
      <c r="J34" s="19">
        <f t="shared" ref="J34:J48" si="5">G34</f>
        <v>-6.476124999608146E-2</v>
      </c>
      <c r="K34" s="19"/>
      <c r="L34" s="19"/>
      <c r="M34" s="19"/>
      <c r="N34" s="19"/>
      <c r="O34" s="19">
        <f t="shared" si="2"/>
        <v>-4.1789417120598138E-2</v>
      </c>
      <c r="P34" s="19"/>
      <c r="Q34" s="30">
        <f t="shared" si="3"/>
        <v>37671.906999999999</v>
      </c>
      <c r="R34" s="16" t="s">
        <v>46</v>
      </c>
    </row>
    <row r="35" spans="1:18">
      <c r="A35" s="19" t="s">
        <v>38</v>
      </c>
      <c r="B35" s="31"/>
      <c r="C35" s="29">
        <v>52690.5576</v>
      </c>
      <c r="D35" s="29">
        <v>1.2999999999999999E-3</v>
      </c>
      <c r="E35" s="19">
        <f t="shared" si="0"/>
        <v>57498.71039296066</v>
      </c>
      <c r="F35" s="19">
        <f t="shared" si="1"/>
        <v>57498.5</v>
      </c>
      <c r="G35" s="19">
        <f t="shared" si="4"/>
        <v>8.5838750004768372E-2</v>
      </c>
      <c r="H35" s="19"/>
      <c r="I35" s="19"/>
      <c r="J35" s="19">
        <f t="shared" si="5"/>
        <v>8.5838750004768372E-2</v>
      </c>
      <c r="K35" s="19"/>
      <c r="L35" s="19"/>
      <c r="M35" s="19"/>
      <c r="N35" s="19"/>
      <c r="O35" s="19">
        <f t="shared" si="2"/>
        <v>-4.1789417120598138E-2</v>
      </c>
      <c r="P35" s="19"/>
      <c r="Q35" s="30">
        <f t="shared" si="3"/>
        <v>37672.0576</v>
      </c>
      <c r="R35" s="16" t="s">
        <v>46</v>
      </c>
    </row>
    <row r="36" spans="1:18">
      <c r="A36" s="19" t="s">
        <v>38</v>
      </c>
      <c r="B36" s="28" t="s">
        <v>39</v>
      </c>
      <c r="C36" s="29">
        <v>52691.275699999998</v>
      </c>
      <c r="D36" s="29">
        <v>8.9999999999999998E-4</v>
      </c>
      <c r="E36" s="19">
        <f t="shared" si="0"/>
        <v>57500.470474334703</v>
      </c>
      <c r="F36" s="19">
        <f t="shared" si="1"/>
        <v>57500.5</v>
      </c>
      <c r="G36" s="19">
        <f t="shared" si="4"/>
        <v>-1.2046250005369075E-2</v>
      </c>
      <c r="H36" s="19"/>
      <c r="I36" s="19"/>
      <c r="J36" s="19">
        <f t="shared" si="5"/>
        <v>-1.2046250005369075E-2</v>
      </c>
      <c r="K36" s="19"/>
      <c r="L36" s="19"/>
      <c r="M36" s="19"/>
      <c r="N36" s="19"/>
      <c r="O36" s="19">
        <f t="shared" si="2"/>
        <v>-4.1782072905227507E-2</v>
      </c>
      <c r="P36" s="19"/>
      <c r="Q36" s="30">
        <f t="shared" si="3"/>
        <v>37672.775699999998</v>
      </c>
      <c r="R36" s="16" t="s">
        <v>46</v>
      </c>
    </row>
    <row r="37" spans="1:18">
      <c r="A37" s="19" t="s">
        <v>38</v>
      </c>
      <c r="B37" s="19" t="s">
        <v>43</v>
      </c>
      <c r="C37" s="29">
        <v>52691.422700000003</v>
      </c>
      <c r="D37" s="29">
        <v>1.9E-3</v>
      </c>
      <c r="E37" s="19">
        <f t="shared" si="0"/>
        <v>57500.830775075534</v>
      </c>
      <c r="F37" s="19">
        <f t="shared" si="1"/>
        <v>57501</v>
      </c>
      <c r="G37" s="19">
        <f t="shared" si="4"/>
        <v>-6.9042499999341089E-2</v>
      </c>
      <c r="H37" s="19"/>
      <c r="I37" s="19"/>
      <c r="J37" s="19">
        <f t="shared" si="5"/>
        <v>-6.9042499999341089E-2</v>
      </c>
      <c r="K37" s="19"/>
      <c r="L37" s="19"/>
      <c r="M37" s="19"/>
      <c r="N37" s="19"/>
      <c r="O37" s="19">
        <f t="shared" si="2"/>
        <v>-4.178023685138485E-2</v>
      </c>
      <c r="P37" s="19"/>
      <c r="Q37" s="30">
        <f t="shared" si="3"/>
        <v>37672.922700000003</v>
      </c>
      <c r="R37" s="16" t="s">
        <v>46</v>
      </c>
    </row>
    <row r="38" spans="1:18">
      <c r="A38" s="19" t="s">
        <v>38</v>
      </c>
      <c r="B38" s="31"/>
      <c r="C38" s="29">
        <v>52691.456200000001</v>
      </c>
      <c r="D38" s="29">
        <v>1E-4</v>
      </c>
      <c r="E38" s="19">
        <f t="shared" si="0"/>
        <v>57500.912884428028</v>
      </c>
      <c r="F38" s="19">
        <f t="shared" si="1"/>
        <v>57501</v>
      </c>
      <c r="G38" s="19">
        <f t="shared" si="4"/>
        <v>-3.5542500001611188E-2</v>
      </c>
      <c r="H38" s="19"/>
      <c r="I38" s="19"/>
      <c r="J38" s="19">
        <f t="shared" si="5"/>
        <v>-3.5542500001611188E-2</v>
      </c>
      <c r="K38" s="19"/>
      <c r="L38" s="19"/>
      <c r="M38" s="19"/>
      <c r="N38" s="19"/>
      <c r="O38" s="19">
        <f t="shared" si="2"/>
        <v>-4.178023685138485E-2</v>
      </c>
      <c r="P38" s="19"/>
      <c r="Q38" s="30">
        <f t="shared" si="3"/>
        <v>37672.956200000001</v>
      </c>
      <c r="R38" s="16" t="s">
        <v>46</v>
      </c>
    </row>
    <row r="39" spans="1:18">
      <c r="A39" s="19" t="s">
        <v>38</v>
      </c>
      <c r="B39" s="28" t="s">
        <v>39</v>
      </c>
      <c r="C39" s="29">
        <v>52692.351600000002</v>
      </c>
      <c r="D39" s="29">
        <v>8.9999999999999998E-4</v>
      </c>
      <c r="E39" s="19">
        <f t="shared" si="0"/>
        <v>57503.107532613969</v>
      </c>
      <c r="F39" s="19">
        <f t="shared" si="1"/>
        <v>57503</v>
      </c>
      <c r="G39" s="19">
        <f t="shared" si="4"/>
        <v>4.3872500005818438E-2</v>
      </c>
      <c r="H39" s="19"/>
      <c r="I39" s="19"/>
      <c r="J39" s="19">
        <f t="shared" si="5"/>
        <v>4.3872500005818438E-2</v>
      </c>
      <c r="K39" s="19"/>
      <c r="L39" s="19"/>
      <c r="M39" s="19"/>
      <c r="N39" s="19"/>
      <c r="O39" s="19">
        <f t="shared" si="2"/>
        <v>-4.1772892636014192E-2</v>
      </c>
      <c r="P39" s="19"/>
      <c r="Q39" s="30">
        <f t="shared" si="3"/>
        <v>37673.851600000002</v>
      </c>
      <c r="R39" s="16" t="s">
        <v>46</v>
      </c>
    </row>
    <row r="40" spans="1:18">
      <c r="A40" s="19" t="s">
        <v>38</v>
      </c>
      <c r="B40" s="19" t="s">
        <v>43</v>
      </c>
      <c r="C40" s="29">
        <v>52692.445299999999</v>
      </c>
      <c r="D40" s="29">
        <v>1E-3</v>
      </c>
      <c r="E40" s="19">
        <f t="shared" si="0"/>
        <v>57503.337193698419</v>
      </c>
      <c r="F40" s="19">
        <f t="shared" si="1"/>
        <v>57503.5</v>
      </c>
      <c r="G40" s="19">
        <f t="shared" si="4"/>
        <v>-6.6423749995010439E-2</v>
      </c>
      <c r="H40" s="19"/>
      <c r="I40" s="19"/>
      <c r="J40" s="19">
        <f t="shared" si="5"/>
        <v>-6.6423749995010439E-2</v>
      </c>
      <c r="K40" s="19"/>
      <c r="L40" s="19"/>
      <c r="M40" s="19"/>
      <c r="N40" s="19"/>
      <c r="O40" s="19">
        <f t="shared" si="2"/>
        <v>-4.1771056582171534E-2</v>
      </c>
      <c r="P40" s="19"/>
      <c r="Q40" s="30">
        <f t="shared" si="3"/>
        <v>37673.945299999999</v>
      </c>
      <c r="R40" s="16" t="s">
        <v>46</v>
      </c>
    </row>
    <row r="41" spans="1:18">
      <c r="A41" s="19" t="s">
        <v>38</v>
      </c>
      <c r="B41" s="31"/>
      <c r="C41" s="29">
        <v>52692.531000000003</v>
      </c>
      <c r="D41" s="29">
        <v>1.9E-3</v>
      </c>
      <c r="E41" s="19">
        <f t="shared" si="0"/>
        <v>57503.547246579299</v>
      </c>
      <c r="F41" s="19">
        <f t="shared" si="1"/>
        <v>57503.5</v>
      </c>
      <c r="G41" s="19">
        <f t="shared" si="4"/>
        <v>1.9276250008260831E-2</v>
      </c>
      <c r="H41" s="19"/>
      <c r="I41" s="19"/>
      <c r="J41" s="19">
        <f t="shared" si="5"/>
        <v>1.9276250008260831E-2</v>
      </c>
      <c r="K41" s="19"/>
      <c r="L41" s="19"/>
      <c r="M41" s="19"/>
      <c r="N41" s="19"/>
      <c r="O41" s="19">
        <f t="shared" si="2"/>
        <v>-4.1771056582171534E-2</v>
      </c>
      <c r="P41" s="19"/>
      <c r="Q41" s="30">
        <f t="shared" si="3"/>
        <v>37674.031000000003</v>
      </c>
      <c r="R41" s="16" t="s">
        <v>46</v>
      </c>
    </row>
    <row r="42" spans="1:18">
      <c r="A42" s="19" t="s">
        <v>38</v>
      </c>
      <c r="B42" s="19" t="s">
        <v>43</v>
      </c>
      <c r="C42" s="29">
        <v>52694.279199999997</v>
      </c>
      <c r="D42" s="29">
        <v>2.9999999999999997E-4</v>
      </c>
      <c r="E42" s="19">
        <f t="shared" si="0"/>
        <v>57507.832129267081</v>
      </c>
      <c r="F42" s="19">
        <f t="shared" si="1"/>
        <v>57508</v>
      </c>
      <c r="G42" s="19">
        <f t="shared" si="4"/>
        <v>-6.8489999997837003E-2</v>
      </c>
      <c r="H42" s="19"/>
      <c r="I42" s="19"/>
      <c r="J42" s="19">
        <f t="shared" si="5"/>
        <v>-6.8489999997837003E-2</v>
      </c>
      <c r="K42" s="19"/>
      <c r="L42" s="19"/>
      <c r="M42" s="19"/>
      <c r="N42" s="19"/>
      <c r="O42" s="19">
        <f t="shared" si="2"/>
        <v>-4.1754532097587588E-2</v>
      </c>
      <c r="P42" s="19"/>
      <c r="Q42" s="30">
        <f t="shared" si="3"/>
        <v>37675.779199999997</v>
      </c>
      <c r="R42" s="16" t="s">
        <v>46</v>
      </c>
    </row>
    <row r="43" spans="1:18">
      <c r="A43" s="19" t="s">
        <v>38</v>
      </c>
      <c r="B43" s="28" t="s">
        <v>39</v>
      </c>
      <c r="C43" s="29">
        <v>52694.324200000003</v>
      </c>
      <c r="D43" s="29">
        <v>1.1999999999999999E-3</v>
      </c>
      <c r="E43" s="19">
        <f t="shared" si="0"/>
        <v>57507.942425412242</v>
      </c>
      <c r="F43" s="19">
        <f t="shared" si="1"/>
        <v>57508</v>
      </c>
      <c r="G43" s="19">
        <f t="shared" si="4"/>
        <v>-2.3489999992307276E-2</v>
      </c>
      <c r="H43" s="19"/>
      <c r="I43" s="19"/>
      <c r="J43" s="19">
        <f t="shared" si="5"/>
        <v>-2.3489999992307276E-2</v>
      </c>
      <c r="K43" s="19"/>
      <c r="L43" s="19"/>
      <c r="M43" s="19"/>
      <c r="N43" s="19"/>
      <c r="O43" s="19">
        <f t="shared" si="2"/>
        <v>-4.1754532097587588E-2</v>
      </c>
      <c r="P43" s="19"/>
      <c r="Q43" s="30">
        <f t="shared" si="3"/>
        <v>37675.824200000003</v>
      </c>
      <c r="R43" s="16" t="s">
        <v>46</v>
      </c>
    </row>
    <row r="44" spans="1:18">
      <c r="A44" s="19" t="s">
        <v>38</v>
      </c>
      <c r="B44" s="19" t="s">
        <v>43</v>
      </c>
      <c r="C44" s="29">
        <v>52694.487099999998</v>
      </c>
      <c r="D44" s="29">
        <v>5.0000000000000001E-4</v>
      </c>
      <c r="E44" s="19">
        <f t="shared" si="0"/>
        <v>57508.341697457676</v>
      </c>
      <c r="F44" s="19">
        <f t="shared" si="1"/>
        <v>57508.5</v>
      </c>
      <c r="G44" s="19">
        <f t="shared" si="4"/>
        <v>-6.4586249995045364E-2</v>
      </c>
      <c r="H44" s="19"/>
      <c r="I44" s="19"/>
      <c r="J44" s="19">
        <f t="shared" si="5"/>
        <v>-6.4586249995045364E-2</v>
      </c>
      <c r="K44" s="19"/>
      <c r="L44" s="19"/>
      <c r="M44" s="19"/>
      <c r="N44" s="19"/>
      <c r="O44" s="19">
        <f t="shared" si="2"/>
        <v>-4.175269604374493E-2</v>
      </c>
      <c r="P44" s="19"/>
      <c r="Q44" s="30">
        <f t="shared" si="3"/>
        <v>37675.987099999998</v>
      </c>
      <c r="R44" s="16" t="s">
        <v>46</v>
      </c>
    </row>
    <row r="45" spans="1:18">
      <c r="A45" s="19" t="s">
        <v>38</v>
      </c>
      <c r="B45" s="31"/>
      <c r="C45" s="29">
        <v>52694.502800000002</v>
      </c>
      <c r="D45" s="29">
        <v>5.9999999999999995E-4</v>
      </c>
      <c r="E45" s="19">
        <f t="shared" si="0"/>
        <v>57508.380178557214</v>
      </c>
      <c r="F45" s="19">
        <f t="shared" si="1"/>
        <v>57508.5</v>
      </c>
      <c r="G45" s="19">
        <f t="shared" si="4"/>
        <v>-4.8886249991483055E-2</v>
      </c>
      <c r="H45" s="19"/>
      <c r="I45" s="19"/>
      <c r="J45" s="19">
        <f t="shared" si="5"/>
        <v>-4.8886249991483055E-2</v>
      </c>
      <c r="K45" s="19"/>
      <c r="L45" s="19"/>
      <c r="M45" s="19"/>
      <c r="N45" s="19"/>
      <c r="O45" s="19">
        <f t="shared" si="2"/>
        <v>-4.175269604374493E-2</v>
      </c>
      <c r="P45" s="19"/>
      <c r="Q45" s="30">
        <f t="shared" si="3"/>
        <v>37676.002800000002</v>
      </c>
      <c r="R45" s="16" t="s">
        <v>46</v>
      </c>
    </row>
    <row r="46" spans="1:18">
      <c r="A46" s="19" t="s">
        <v>38</v>
      </c>
      <c r="B46" s="28" t="s">
        <v>39</v>
      </c>
      <c r="C46" s="29">
        <v>52697.371400000004</v>
      </c>
      <c r="D46" s="29">
        <v>2.2000000000000001E-3</v>
      </c>
      <c r="E46" s="19">
        <f t="shared" si="0"/>
        <v>57515.411190156694</v>
      </c>
      <c r="F46" s="19">
        <f t="shared" si="1"/>
        <v>57515.5</v>
      </c>
      <c r="G46" s="19">
        <f t="shared" si="4"/>
        <v>-3.6233749997336417E-2</v>
      </c>
      <c r="H46" s="19"/>
      <c r="I46" s="19"/>
      <c r="J46" s="19">
        <f t="shared" si="5"/>
        <v>-3.6233749997336417E-2</v>
      </c>
      <c r="K46" s="19"/>
      <c r="L46" s="19"/>
      <c r="M46" s="19"/>
      <c r="N46" s="19"/>
      <c r="O46" s="19">
        <f t="shared" si="2"/>
        <v>-4.1726991289947696E-2</v>
      </c>
      <c r="P46" s="19"/>
      <c r="Q46" s="30">
        <f t="shared" si="3"/>
        <v>37678.871400000004</v>
      </c>
      <c r="R46" s="16" t="s">
        <v>46</v>
      </c>
    </row>
    <row r="47" spans="1:18">
      <c r="A47" s="19" t="s">
        <v>38</v>
      </c>
      <c r="B47" s="19" t="s">
        <v>43</v>
      </c>
      <c r="C47" s="29">
        <v>52707.337500000001</v>
      </c>
      <c r="D47" s="29">
        <v>8.9999999999999998E-4</v>
      </c>
      <c r="E47" s="19">
        <f t="shared" si="0"/>
        <v>57539.838354871725</v>
      </c>
      <c r="F47" s="19">
        <f t="shared" si="1"/>
        <v>57540</v>
      </c>
      <c r="G47" s="19">
        <f t="shared" si="4"/>
        <v>-6.5949999996519182E-2</v>
      </c>
      <c r="H47" s="19"/>
      <c r="I47" s="19"/>
      <c r="J47" s="19">
        <f t="shared" si="5"/>
        <v>-6.5949999996519182E-2</v>
      </c>
      <c r="K47" s="19"/>
      <c r="L47" s="19"/>
      <c r="M47" s="19"/>
      <c r="N47" s="19"/>
      <c r="O47" s="19">
        <f t="shared" si="2"/>
        <v>-4.1637024651657362E-2</v>
      </c>
      <c r="P47" s="19"/>
      <c r="Q47" s="30">
        <f t="shared" si="3"/>
        <v>37688.837500000001</v>
      </c>
      <c r="R47" s="16" t="s">
        <v>46</v>
      </c>
    </row>
    <row r="48" spans="1:18">
      <c r="A48" s="19" t="s">
        <v>38</v>
      </c>
      <c r="B48" s="19" t="s">
        <v>43</v>
      </c>
      <c r="C48" s="29">
        <v>52716.3128</v>
      </c>
      <c r="D48" s="29">
        <v>3.3999999999999998E-3</v>
      </c>
      <c r="E48" s="19">
        <f t="shared" si="0"/>
        <v>57561.837043573105</v>
      </c>
      <c r="F48" s="19">
        <f t="shared" si="1"/>
        <v>57562</v>
      </c>
      <c r="G48" s="19">
        <f t="shared" si="4"/>
        <v>-6.6485000003012829E-2</v>
      </c>
      <c r="H48" s="19"/>
      <c r="I48" s="19"/>
      <c r="J48" s="19">
        <f t="shared" si="5"/>
        <v>-6.6485000003012829E-2</v>
      </c>
      <c r="K48" s="19"/>
      <c r="L48" s="19"/>
      <c r="M48" s="19"/>
      <c r="N48" s="19"/>
      <c r="O48" s="19">
        <f t="shared" si="2"/>
        <v>-4.1556238282580316E-2</v>
      </c>
      <c r="P48" s="19"/>
      <c r="Q48" s="30">
        <f t="shared" si="3"/>
        <v>37697.8128</v>
      </c>
      <c r="R48" s="16" t="s">
        <v>46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topLeftCell="A16" workbookViewId="0">
      <selection activeCell="A40" sqref="A40:D49"/>
    </sheetView>
  </sheetViews>
  <sheetFormatPr defaultRowHeight="12.75"/>
  <cols>
    <col min="1" max="1" width="19.7109375" style="35" customWidth="1"/>
    <col min="2" max="2" width="4.42578125" style="39" customWidth="1"/>
    <col min="3" max="3" width="12.7109375" style="35" customWidth="1"/>
    <col min="4" max="4" width="5.42578125" style="39" customWidth="1"/>
    <col min="5" max="5" width="14.85546875" style="39" customWidth="1"/>
    <col min="6" max="6" width="9.140625" style="39"/>
    <col min="7" max="7" width="12" style="39" customWidth="1"/>
    <col min="8" max="8" width="14.140625" style="35" customWidth="1"/>
    <col min="9" max="9" width="22.5703125" style="39" customWidth="1"/>
    <col min="10" max="10" width="25.140625" style="39" customWidth="1"/>
    <col min="11" max="11" width="15.7109375" style="39" customWidth="1"/>
    <col min="12" max="12" width="14.140625" style="39" customWidth="1"/>
    <col min="13" max="13" width="9.5703125" style="39" customWidth="1"/>
    <col min="14" max="14" width="14.140625" style="39" customWidth="1"/>
    <col min="15" max="15" width="23.42578125" style="39" customWidth="1"/>
    <col min="16" max="16" width="16.5703125" style="39" customWidth="1"/>
    <col min="17" max="17" width="41" style="39" customWidth="1"/>
    <col min="18" max="16384" width="9.140625" style="39"/>
  </cols>
  <sheetData>
    <row r="1" spans="1:16" ht="15.75">
      <c r="A1" s="61" t="s">
        <v>74</v>
      </c>
      <c r="I1" s="62" t="s">
        <v>75</v>
      </c>
      <c r="J1" s="63" t="s">
        <v>76</v>
      </c>
    </row>
    <row r="2" spans="1:16">
      <c r="I2" s="64" t="s">
        <v>77</v>
      </c>
      <c r="J2" s="65" t="s">
        <v>78</v>
      </c>
    </row>
    <row r="3" spans="1:16">
      <c r="A3" s="66" t="s">
        <v>79</v>
      </c>
      <c r="I3" s="64" t="s">
        <v>80</v>
      </c>
      <c r="J3" s="65" t="s">
        <v>81</v>
      </c>
    </row>
    <row r="4" spans="1:16">
      <c r="I4" s="64" t="s">
        <v>82</v>
      </c>
      <c r="J4" s="65" t="s">
        <v>81</v>
      </c>
    </row>
    <row r="5" spans="1:16" ht="13.5" thickBot="1">
      <c r="I5" s="67" t="s">
        <v>83</v>
      </c>
      <c r="J5" s="68" t="s">
        <v>84</v>
      </c>
    </row>
    <row r="10" spans="1:16" ht="13.5" thickBot="1"/>
    <row r="11" spans="1:16" ht="12.75" customHeight="1" thickBot="1">
      <c r="A11" s="35" t="str">
        <f t="shared" ref="A11:A49" si="0">P11</f>
        <v> BBS 114 </v>
      </c>
      <c r="B11" s="6" t="str">
        <f t="shared" ref="B11:B49" si="1">IF(H11=INT(H11),"I","II")</f>
        <v>I</v>
      </c>
      <c r="C11" s="35">
        <f t="shared" ref="C11:C49" si="2">1*G11</f>
        <v>50488.283799999997</v>
      </c>
      <c r="D11" s="39" t="str">
        <f t="shared" ref="D11:D49" si="3">VLOOKUP(F11,I$1:J$5,2,FALSE)</f>
        <v>vis</v>
      </c>
      <c r="E11" s="69">
        <f>VLOOKUP(C11,Active!C$21:E$972,3,FALSE)</f>
        <v>52100.881266199744</v>
      </c>
      <c r="F11" s="6" t="s">
        <v>83</v>
      </c>
      <c r="G11" s="39" t="str">
        <f t="shared" ref="G11:G49" si="4">MID(I11,3,LEN(I11)-3)</f>
        <v>50488.2838</v>
      </c>
      <c r="H11" s="35">
        <f t="shared" ref="H11:H49" si="5">1*K11</f>
        <v>52101</v>
      </c>
      <c r="I11" s="70" t="s">
        <v>85</v>
      </c>
      <c r="J11" s="71" t="s">
        <v>86</v>
      </c>
      <c r="K11" s="70">
        <v>52101</v>
      </c>
      <c r="L11" s="70" t="s">
        <v>87</v>
      </c>
      <c r="M11" s="71" t="s">
        <v>88</v>
      </c>
      <c r="N11" s="71" t="s">
        <v>89</v>
      </c>
      <c r="O11" s="72" t="s">
        <v>90</v>
      </c>
      <c r="P11" s="72" t="s">
        <v>91</v>
      </c>
    </row>
    <row r="12" spans="1:16" ht="12.75" customHeight="1" thickBot="1">
      <c r="A12" s="35" t="str">
        <f t="shared" si="0"/>
        <v> BBS 117 </v>
      </c>
      <c r="B12" s="6" t="str">
        <f t="shared" si="1"/>
        <v>I</v>
      </c>
      <c r="C12" s="35">
        <f t="shared" si="2"/>
        <v>50859.553</v>
      </c>
      <c r="D12" s="39" t="str">
        <f t="shared" si="3"/>
        <v>vis</v>
      </c>
      <c r="E12" s="69">
        <f>VLOOKUP(C12,Active!C$21:E$972,3,FALSE)</f>
        <v>53010.871523373593</v>
      </c>
      <c r="F12" s="6" t="s">
        <v>83</v>
      </c>
      <c r="G12" s="39" t="str">
        <f t="shared" si="4"/>
        <v>50859.553</v>
      </c>
      <c r="H12" s="35">
        <f t="shared" si="5"/>
        <v>53011</v>
      </c>
      <c r="I12" s="70" t="s">
        <v>92</v>
      </c>
      <c r="J12" s="71" t="s">
        <v>93</v>
      </c>
      <c r="K12" s="70">
        <v>53011</v>
      </c>
      <c r="L12" s="70" t="s">
        <v>94</v>
      </c>
      <c r="M12" s="71" t="s">
        <v>88</v>
      </c>
      <c r="N12" s="71" t="s">
        <v>89</v>
      </c>
      <c r="O12" s="72" t="s">
        <v>95</v>
      </c>
      <c r="P12" s="72" t="s">
        <v>96</v>
      </c>
    </row>
    <row r="13" spans="1:16" ht="12.75" customHeight="1" thickBot="1">
      <c r="A13" s="35" t="str">
        <f t="shared" si="0"/>
        <v>IBVS 5263 </v>
      </c>
      <c r="B13" s="6" t="str">
        <f t="shared" si="1"/>
        <v>I</v>
      </c>
      <c r="C13" s="35">
        <f t="shared" si="2"/>
        <v>51237.3462</v>
      </c>
      <c r="D13" s="39" t="str">
        <f t="shared" si="3"/>
        <v>vis</v>
      </c>
      <c r="E13" s="69">
        <f>VLOOKUP(C13,Active!C$21:E$972,3,FALSE)</f>
        <v>53936.852270568706</v>
      </c>
      <c r="F13" s="6" t="s">
        <v>83</v>
      </c>
      <c r="G13" s="39" t="str">
        <f t="shared" si="4"/>
        <v>51237.3462</v>
      </c>
      <c r="H13" s="35">
        <f t="shared" si="5"/>
        <v>53937</v>
      </c>
      <c r="I13" s="70" t="s">
        <v>97</v>
      </c>
      <c r="J13" s="71" t="s">
        <v>98</v>
      </c>
      <c r="K13" s="70">
        <v>53937</v>
      </c>
      <c r="L13" s="70" t="s">
        <v>99</v>
      </c>
      <c r="M13" s="71" t="s">
        <v>88</v>
      </c>
      <c r="N13" s="71" t="s">
        <v>89</v>
      </c>
      <c r="O13" s="72" t="s">
        <v>100</v>
      </c>
      <c r="P13" s="73" t="s">
        <v>101</v>
      </c>
    </row>
    <row r="14" spans="1:16" ht="12.75" customHeight="1" thickBot="1">
      <c r="A14" s="35" t="str">
        <f t="shared" si="0"/>
        <v>IBVS 5263 </v>
      </c>
      <c r="B14" s="6" t="str">
        <f t="shared" si="1"/>
        <v>I</v>
      </c>
      <c r="C14" s="35">
        <f t="shared" si="2"/>
        <v>51277.333899999998</v>
      </c>
      <c r="D14" s="39" t="str">
        <f t="shared" si="3"/>
        <v>vis</v>
      </c>
      <c r="E14" s="69">
        <f>VLOOKUP(C14,Active!C$21:E$972,3,FALSE)</f>
        <v>54034.863140866561</v>
      </c>
      <c r="F14" s="6" t="s">
        <v>83</v>
      </c>
      <c r="G14" s="39" t="str">
        <f t="shared" si="4"/>
        <v>51277.3339</v>
      </c>
      <c r="H14" s="35">
        <f t="shared" si="5"/>
        <v>54035</v>
      </c>
      <c r="I14" s="70" t="s">
        <v>102</v>
      </c>
      <c r="J14" s="71" t="s">
        <v>103</v>
      </c>
      <c r="K14" s="70">
        <v>54035</v>
      </c>
      <c r="L14" s="70" t="s">
        <v>104</v>
      </c>
      <c r="M14" s="71" t="s">
        <v>88</v>
      </c>
      <c r="N14" s="71" t="s">
        <v>89</v>
      </c>
      <c r="O14" s="72" t="s">
        <v>105</v>
      </c>
      <c r="P14" s="73" t="s">
        <v>101</v>
      </c>
    </row>
    <row r="15" spans="1:16" ht="12.75" customHeight="1" thickBot="1">
      <c r="A15" s="35" t="str">
        <f t="shared" si="0"/>
        <v>IBVS 5263 </v>
      </c>
      <c r="B15" s="6" t="str">
        <f t="shared" si="1"/>
        <v>I</v>
      </c>
      <c r="C15" s="35">
        <f t="shared" si="2"/>
        <v>51484.591699999997</v>
      </c>
      <c r="D15" s="39" t="str">
        <f t="shared" si="3"/>
        <v>vis</v>
      </c>
      <c r="E15" s="69">
        <f>VLOOKUP(C15,Active!C$21:E$972,3,FALSE)</f>
        <v>54542.857282915735</v>
      </c>
      <c r="F15" s="6" t="s">
        <v>83</v>
      </c>
      <c r="G15" s="39" t="str">
        <f t="shared" si="4"/>
        <v>51484.5917</v>
      </c>
      <c r="H15" s="35">
        <f t="shared" si="5"/>
        <v>54543</v>
      </c>
      <c r="I15" s="70" t="s">
        <v>106</v>
      </c>
      <c r="J15" s="71" t="s">
        <v>107</v>
      </c>
      <c r="K15" s="70">
        <v>54543</v>
      </c>
      <c r="L15" s="70" t="s">
        <v>108</v>
      </c>
      <c r="M15" s="71" t="s">
        <v>88</v>
      </c>
      <c r="N15" s="71" t="s">
        <v>89</v>
      </c>
      <c r="O15" s="72" t="s">
        <v>105</v>
      </c>
      <c r="P15" s="73" t="s">
        <v>101</v>
      </c>
    </row>
    <row r="16" spans="1:16" ht="12.75" customHeight="1" thickBot="1">
      <c r="A16" s="35" t="str">
        <f t="shared" si="0"/>
        <v>IBVS 5287 </v>
      </c>
      <c r="B16" s="6" t="str">
        <f t="shared" si="1"/>
        <v>I</v>
      </c>
      <c r="C16" s="35">
        <f t="shared" si="2"/>
        <v>51569.4548</v>
      </c>
      <c r="D16" s="39" t="str">
        <f t="shared" si="3"/>
        <v>vis</v>
      </c>
      <c r="E16" s="69">
        <f>VLOOKUP(C16,Active!C$21:E$972,3,FALSE)</f>
        <v>54750.858900592539</v>
      </c>
      <c r="F16" s="6" t="s">
        <v>83</v>
      </c>
      <c r="G16" s="39" t="str">
        <f t="shared" si="4"/>
        <v>51569.4548</v>
      </c>
      <c r="H16" s="35">
        <f t="shared" si="5"/>
        <v>54751</v>
      </c>
      <c r="I16" s="70" t="s">
        <v>113</v>
      </c>
      <c r="J16" s="71" t="s">
        <v>114</v>
      </c>
      <c r="K16" s="70">
        <v>54751</v>
      </c>
      <c r="L16" s="70" t="s">
        <v>115</v>
      </c>
      <c r="M16" s="71" t="s">
        <v>88</v>
      </c>
      <c r="N16" s="71" t="s">
        <v>89</v>
      </c>
      <c r="O16" s="72" t="s">
        <v>100</v>
      </c>
      <c r="P16" s="73" t="s">
        <v>116</v>
      </c>
    </row>
    <row r="17" spans="1:16" ht="12.75" customHeight="1" thickBot="1">
      <c r="A17" s="35" t="str">
        <f t="shared" si="0"/>
        <v>IBVS 5583 </v>
      </c>
      <c r="B17" s="6" t="str">
        <f t="shared" si="1"/>
        <v>I</v>
      </c>
      <c r="C17" s="35">
        <f t="shared" si="2"/>
        <v>51924.404499999997</v>
      </c>
      <c r="D17" s="39" t="str">
        <f t="shared" si="3"/>
        <v>vis</v>
      </c>
      <c r="E17" s="69">
        <f>VLOOKUP(C17,Active!C$21:E$972,3,FALSE)</f>
        <v>55620.849647971467</v>
      </c>
      <c r="F17" s="6" t="s">
        <v>83</v>
      </c>
      <c r="G17" s="39" t="str">
        <f t="shared" si="4"/>
        <v>51924.4045</v>
      </c>
      <c r="H17" s="35">
        <f t="shared" si="5"/>
        <v>55621</v>
      </c>
      <c r="I17" s="70" t="s">
        <v>120</v>
      </c>
      <c r="J17" s="71" t="s">
        <v>121</v>
      </c>
      <c r="K17" s="70">
        <v>55621</v>
      </c>
      <c r="L17" s="70" t="s">
        <v>122</v>
      </c>
      <c r="M17" s="71" t="s">
        <v>88</v>
      </c>
      <c r="N17" s="71" t="s">
        <v>89</v>
      </c>
      <c r="O17" s="72" t="s">
        <v>100</v>
      </c>
      <c r="P17" s="73" t="s">
        <v>123</v>
      </c>
    </row>
    <row r="18" spans="1:16" ht="12.75" customHeight="1" thickBot="1">
      <c r="A18" s="35" t="str">
        <f t="shared" si="0"/>
        <v>BAVM 152 </v>
      </c>
      <c r="B18" s="6" t="str">
        <f t="shared" si="1"/>
        <v>I</v>
      </c>
      <c r="C18" s="35">
        <f t="shared" si="2"/>
        <v>52280.578500000003</v>
      </c>
      <c r="D18" s="39" t="str">
        <f t="shared" si="3"/>
        <v>vis</v>
      </c>
      <c r="E18" s="69">
        <f>VLOOKUP(C18,Active!C$21:E$972,3,FALSE)</f>
        <v>56493.841185806123</v>
      </c>
      <c r="F18" s="6" t="s">
        <v>83</v>
      </c>
      <c r="G18" s="39" t="str">
        <f t="shared" si="4"/>
        <v>52280.5785</v>
      </c>
      <c r="H18" s="35">
        <f t="shared" si="5"/>
        <v>56494</v>
      </c>
      <c r="I18" s="70" t="s">
        <v>124</v>
      </c>
      <c r="J18" s="71" t="s">
        <v>125</v>
      </c>
      <c r="K18" s="70">
        <v>56494</v>
      </c>
      <c r="L18" s="70" t="s">
        <v>126</v>
      </c>
      <c r="M18" s="71" t="s">
        <v>88</v>
      </c>
      <c r="N18" s="71" t="s">
        <v>127</v>
      </c>
      <c r="O18" s="72" t="s">
        <v>128</v>
      </c>
      <c r="P18" s="73" t="s">
        <v>129</v>
      </c>
    </row>
    <row r="19" spans="1:16" ht="12.75" customHeight="1" thickBot="1">
      <c r="A19" s="35" t="str">
        <f t="shared" si="0"/>
        <v> BBS 129 </v>
      </c>
      <c r="B19" s="6" t="str">
        <f t="shared" si="1"/>
        <v>II</v>
      </c>
      <c r="C19" s="35">
        <f t="shared" si="2"/>
        <v>52655.313000000002</v>
      </c>
      <c r="D19" s="39" t="str">
        <f t="shared" si="3"/>
        <v>vis</v>
      </c>
      <c r="E19" s="69">
        <f>VLOOKUP(C19,Active!C$21:E$972,3,FALSE)</f>
        <v>57412.324981464131</v>
      </c>
      <c r="F19" s="6" t="s">
        <v>83</v>
      </c>
      <c r="G19" s="39" t="str">
        <f t="shared" si="4"/>
        <v>52655.313</v>
      </c>
      <c r="H19" s="35">
        <f t="shared" si="5"/>
        <v>57412.5</v>
      </c>
      <c r="I19" s="70" t="s">
        <v>135</v>
      </c>
      <c r="J19" s="71" t="s">
        <v>136</v>
      </c>
      <c r="K19" s="70">
        <v>57412.5</v>
      </c>
      <c r="L19" s="70" t="s">
        <v>137</v>
      </c>
      <c r="M19" s="71" t="s">
        <v>88</v>
      </c>
      <c r="N19" s="71" t="s">
        <v>89</v>
      </c>
      <c r="O19" s="72" t="s">
        <v>133</v>
      </c>
      <c r="P19" s="72" t="s">
        <v>138</v>
      </c>
    </row>
    <row r="20" spans="1:16" ht="12.75" customHeight="1" thickBot="1">
      <c r="A20" s="35" t="str">
        <f t="shared" si="0"/>
        <v>IBVS 5583 </v>
      </c>
      <c r="B20" s="6" t="str">
        <f t="shared" si="1"/>
        <v>I</v>
      </c>
      <c r="C20" s="35">
        <f t="shared" si="2"/>
        <v>52683.266600000003</v>
      </c>
      <c r="D20" s="39" t="str">
        <f t="shared" si="3"/>
        <v>vis</v>
      </c>
      <c r="E20" s="69">
        <f>VLOOKUP(C20,Active!C$21:E$972,3,FALSE)</f>
        <v>57480.839966420965</v>
      </c>
      <c r="F20" s="6" t="s">
        <v>83</v>
      </c>
      <c r="G20" s="39" t="str">
        <f t="shared" si="4"/>
        <v>52683.2666</v>
      </c>
      <c r="H20" s="35">
        <f t="shared" si="5"/>
        <v>57481</v>
      </c>
      <c r="I20" s="70" t="s">
        <v>139</v>
      </c>
      <c r="J20" s="71" t="s">
        <v>140</v>
      </c>
      <c r="K20" s="70">
        <v>57481</v>
      </c>
      <c r="L20" s="70" t="s">
        <v>141</v>
      </c>
      <c r="M20" s="71" t="s">
        <v>88</v>
      </c>
      <c r="N20" s="71" t="s">
        <v>89</v>
      </c>
      <c r="O20" s="72" t="s">
        <v>100</v>
      </c>
      <c r="P20" s="73" t="s">
        <v>123</v>
      </c>
    </row>
    <row r="21" spans="1:16" ht="12.75" customHeight="1" thickBot="1">
      <c r="A21" s="35" t="str">
        <f t="shared" si="0"/>
        <v>IBVS 5583 </v>
      </c>
      <c r="B21" s="6" t="str">
        <f t="shared" si="1"/>
        <v>II</v>
      </c>
      <c r="C21" s="35">
        <f t="shared" si="2"/>
        <v>52683.467499999999</v>
      </c>
      <c r="D21" s="39" t="str">
        <f t="shared" si="3"/>
        <v>vis</v>
      </c>
      <c r="E21" s="69">
        <f>VLOOKUP(C21,Active!C$21:E$972,3,FALSE)</f>
        <v>57481.332377433413</v>
      </c>
      <c r="F21" s="6" t="s">
        <v>83</v>
      </c>
      <c r="G21" s="39" t="str">
        <f t="shared" si="4"/>
        <v>52683.4675</v>
      </c>
      <c r="H21" s="35">
        <f t="shared" si="5"/>
        <v>57481.5</v>
      </c>
      <c r="I21" s="70" t="s">
        <v>142</v>
      </c>
      <c r="J21" s="71" t="s">
        <v>143</v>
      </c>
      <c r="K21" s="70">
        <v>57481.5</v>
      </c>
      <c r="L21" s="70" t="s">
        <v>144</v>
      </c>
      <c r="M21" s="71" t="s">
        <v>88</v>
      </c>
      <c r="N21" s="71" t="s">
        <v>89</v>
      </c>
      <c r="O21" s="72" t="s">
        <v>100</v>
      </c>
      <c r="P21" s="73" t="s">
        <v>123</v>
      </c>
    </row>
    <row r="22" spans="1:16" ht="12.75" customHeight="1" thickBot="1">
      <c r="A22" s="35" t="str">
        <f t="shared" si="0"/>
        <v>IBVS 5583 </v>
      </c>
      <c r="B22" s="6" t="str">
        <f t="shared" si="1"/>
        <v>II</v>
      </c>
      <c r="C22" s="35">
        <f t="shared" si="2"/>
        <v>52697.342600000004</v>
      </c>
      <c r="D22" s="39" t="str">
        <f t="shared" si="3"/>
        <v>vis</v>
      </c>
      <c r="E22" s="69">
        <f>VLOOKUP(C22,Active!C$21:E$972,3,FALSE)</f>
        <v>57515.3406006238</v>
      </c>
      <c r="F22" s="6" t="s">
        <v>83</v>
      </c>
      <c r="G22" s="39" t="str">
        <f t="shared" si="4"/>
        <v>52697.3426</v>
      </c>
      <c r="H22" s="35">
        <f t="shared" si="5"/>
        <v>57515.5</v>
      </c>
      <c r="I22" s="70" t="s">
        <v>165</v>
      </c>
      <c r="J22" s="71" t="s">
        <v>166</v>
      </c>
      <c r="K22" s="70" t="s">
        <v>167</v>
      </c>
      <c r="L22" s="70" t="s">
        <v>168</v>
      </c>
      <c r="M22" s="71" t="s">
        <v>88</v>
      </c>
      <c r="N22" s="71" t="s">
        <v>89</v>
      </c>
      <c r="O22" s="72" t="s">
        <v>100</v>
      </c>
      <c r="P22" s="73" t="s">
        <v>123</v>
      </c>
    </row>
    <row r="23" spans="1:16" ht="12.75" customHeight="1" thickBot="1">
      <c r="A23" s="35" t="str">
        <f t="shared" si="0"/>
        <v>BAVM 172 </v>
      </c>
      <c r="B23" s="6" t="str">
        <f t="shared" si="1"/>
        <v>I</v>
      </c>
      <c r="C23" s="35">
        <f t="shared" si="2"/>
        <v>53028.4231</v>
      </c>
      <c r="D23" s="39" t="str">
        <f t="shared" si="3"/>
        <v>vis</v>
      </c>
      <c r="E23" s="69">
        <f>VLOOKUP(C23,Active!C$21:E$972,3,FALSE)</f>
        <v>58326.827331384775</v>
      </c>
      <c r="F23" s="6" t="s">
        <v>83</v>
      </c>
      <c r="G23" s="39" t="str">
        <f t="shared" si="4"/>
        <v>53028.4231</v>
      </c>
      <c r="H23" s="35">
        <f t="shared" si="5"/>
        <v>58327</v>
      </c>
      <c r="I23" s="70" t="s">
        <v>177</v>
      </c>
      <c r="J23" s="71" t="s">
        <v>178</v>
      </c>
      <c r="K23" s="70" t="s">
        <v>179</v>
      </c>
      <c r="L23" s="70" t="s">
        <v>180</v>
      </c>
      <c r="M23" s="71" t="s">
        <v>88</v>
      </c>
      <c r="N23" s="71" t="s">
        <v>147</v>
      </c>
      <c r="O23" s="72" t="s">
        <v>128</v>
      </c>
      <c r="P23" s="73" t="s">
        <v>181</v>
      </c>
    </row>
    <row r="24" spans="1:16" ht="12.75" customHeight="1" thickBot="1">
      <c r="A24" s="35" t="str">
        <f t="shared" si="0"/>
        <v>BAVM 172 </v>
      </c>
      <c r="B24" s="6" t="str">
        <f t="shared" si="1"/>
        <v>I</v>
      </c>
      <c r="C24" s="35">
        <f t="shared" si="2"/>
        <v>53055.3534</v>
      </c>
      <c r="D24" s="39" t="str">
        <f t="shared" si="3"/>
        <v>vis</v>
      </c>
      <c r="E24" s="69">
        <f>VLOOKUP(C24,Active!C$21:E$972,3,FALSE)</f>
        <v>58392.834182000901</v>
      </c>
      <c r="F24" s="6" t="s">
        <v>83</v>
      </c>
      <c r="G24" s="39" t="str">
        <f t="shared" si="4"/>
        <v>53055.3534</v>
      </c>
      <c r="H24" s="35">
        <f t="shared" si="5"/>
        <v>58393</v>
      </c>
      <c r="I24" s="70" t="s">
        <v>182</v>
      </c>
      <c r="J24" s="71" t="s">
        <v>183</v>
      </c>
      <c r="K24" s="70" t="s">
        <v>184</v>
      </c>
      <c r="L24" s="70" t="s">
        <v>185</v>
      </c>
      <c r="M24" s="71" t="s">
        <v>88</v>
      </c>
      <c r="N24" s="71" t="s">
        <v>147</v>
      </c>
      <c r="O24" s="72" t="s">
        <v>128</v>
      </c>
      <c r="P24" s="73" t="s">
        <v>181</v>
      </c>
    </row>
    <row r="25" spans="1:16" ht="12.75" customHeight="1" thickBot="1">
      <c r="A25" s="35" t="str">
        <f t="shared" si="0"/>
        <v>BAVM 172 </v>
      </c>
      <c r="B25" s="6" t="str">
        <f t="shared" si="1"/>
        <v>II</v>
      </c>
      <c r="C25" s="35">
        <f t="shared" si="2"/>
        <v>53055.550600000002</v>
      </c>
      <c r="D25" s="39" t="str">
        <f t="shared" si="3"/>
        <v>vis</v>
      </c>
      <c r="E25" s="69">
        <f>VLOOKUP(C25,Active!C$21:E$972,3,FALSE)</f>
        <v>58393.317524219208</v>
      </c>
      <c r="F25" s="6" t="s">
        <v>83</v>
      </c>
      <c r="G25" s="39" t="str">
        <f t="shared" si="4"/>
        <v>53055.5506</v>
      </c>
      <c r="H25" s="35">
        <f t="shared" si="5"/>
        <v>58393.5</v>
      </c>
      <c r="I25" s="70" t="s">
        <v>186</v>
      </c>
      <c r="J25" s="71" t="s">
        <v>187</v>
      </c>
      <c r="K25" s="70" t="s">
        <v>188</v>
      </c>
      <c r="L25" s="70" t="s">
        <v>189</v>
      </c>
      <c r="M25" s="71" t="s">
        <v>88</v>
      </c>
      <c r="N25" s="71" t="s">
        <v>147</v>
      </c>
      <c r="O25" s="72" t="s">
        <v>128</v>
      </c>
      <c r="P25" s="73" t="s">
        <v>181</v>
      </c>
    </row>
    <row r="26" spans="1:16" ht="12.75" customHeight="1" thickBot="1">
      <c r="A26" s="35" t="str">
        <f t="shared" si="0"/>
        <v>IBVS 5603 </v>
      </c>
      <c r="B26" s="6" t="str">
        <f t="shared" si="1"/>
        <v>I</v>
      </c>
      <c r="C26" s="35">
        <f t="shared" si="2"/>
        <v>53316.872000000003</v>
      </c>
      <c r="D26" s="39" t="str">
        <f t="shared" si="3"/>
        <v>vis</v>
      </c>
      <c r="E26" s="69">
        <f>VLOOKUP(C26,Active!C$21:E$972,3,FALSE)</f>
        <v>59033.822925666536</v>
      </c>
      <c r="F26" s="6" t="s">
        <v>83</v>
      </c>
      <c r="G26" s="39" t="str">
        <f t="shared" si="4"/>
        <v>53316.872</v>
      </c>
      <c r="H26" s="35">
        <f t="shared" si="5"/>
        <v>59034</v>
      </c>
      <c r="I26" s="70" t="s">
        <v>190</v>
      </c>
      <c r="J26" s="71" t="s">
        <v>191</v>
      </c>
      <c r="K26" s="70" t="s">
        <v>192</v>
      </c>
      <c r="L26" s="70" t="s">
        <v>193</v>
      </c>
      <c r="M26" s="71" t="s">
        <v>88</v>
      </c>
      <c r="N26" s="71" t="s">
        <v>89</v>
      </c>
      <c r="O26" s="72" t="s">
        <v>194</v>
      </c>
      <c r="P26" s="73" t="s">
        <v>195</v>
      </c>
    </row>
    <row r="27" spans="1:16" ht="12.75" customHeight="1" thickBot="1">
      <c r="A27" s="35" t="str">
        <f t="shared" si="0"/>
        <v>IBVS 5653 </v>
      </c>
      <c r="B27" s="6" t="str">
        <f t="shared" si="1"/>
        <v>II</v>
      </c>
      <c r="C27" s="35">
        <f t="shared" si="2"/>
        <v>53409.277199999997</v>
      </c>
      <c r="D27" s="39" t="str">
        <f t="shared" si="3"/>
        <v>vis</v>
      </c>
      <c r="E27" s="69">
        <f>VLOOKUP(C27,Active!C$21:E$972,3,FALSE)</f>
        <v>59260.310422372953</v>
      </c>
      <c r="F27" s="6" t="s">
        <v>83</v>
      </c>
      <c r="G27" s="39" t="str">
        <f t="shared" si="4"/>
        <v>53409.2772</v>
      </c>
      <c r="H27" s="35">
        <f t="shared" si="5"/>
        <v>59260.5</v>
      </c>
      <c r="I27" s="70" t="s">
        <v>196</v>
      </c>
      <c r="J27" s="71" t="s">
        <v>197</v>
      </c>
      <c r="K27" s="70" t="s">
        <v>198</v>
      </c>
      <c r="L27" s="70" t="s">
        <v>199</v>
      </c>
      <c r="M27" s="71" t="s">
        <v>88</v>
      </c>
      <c r="N27" s="71" t="s">
        <v>89</v>
      </c>
      <c r="O27" s="72" t="s">
        <v>200</v>
      </c>
      <c r="P27" s="73" t="s">
        <v>201</v>
      </c>
    </row>
    <row r="28" spans="1:16" ht="12.75" customHeight="1" thickBot="1">
      <c r="A28" s="35" t="str">
        <f t="shared" si="0"/>
        <v>BAVM 173 </v>
      </c>
      <c r="B28" s="6" t="str">
        <f t="shared" si="1"/>
        <v>I</v>
      </c>
      <c r="C28" s="35">
        <f t="shared" si="2"/>
        <v>53410.301500000001</v>
      </c>
      <c r="D28" s="39" t="str">
        <f t="shared" si="3"/>
        <v>vis</v>
      </c>
      <c r="E28" s="69">
        <f>VLOOKUP(C28,Active!C$21:E$972,3,FALSE)</f>
        <v>59262.82100773912</v>
      </c>
      <c r="F28" s="6" t="s">
        <v>83</v>
      </c>
      <c r="G28" s="39" t="str">
        <f t="shared" si="4"/>
        <v>53410.3015</v>
      </c>
      <c r="H28" s="35">
        <f t="shared" si="5"/>
        <v>59263</v>
      </c>
      <c r="I28" s="70" t="s">
        <v>202</v>
      </c>
      <c r="J28" s="71" t="s">
        <v>203</v>
      </c>
      <c r="K28" s="70" t="s">
        <v>204</v>
      </c>
      <c r="L28" s="70" t="s">
        <v>205</v>
      </c>
      <c r="M28" s="71" t="s">
        <v>88</v>
      </c>
      <c r="N28" s="71" t="s">
        <v>147</v>
      </c>
      <c r="O28" s="72" t="s">
        <v>128</v>
      </c>
      <c r="P28" s="73" t="s">
        <v>206</v>
      </c>
    </row>
    <row r="29" spans="1:16" ht="12.75" customHeight="1" thickBot="1">
      <c r="A29" s="35" t="str">
        <f t="shared" si="0"/>
        <v>IBVS 5741 </v>
      </c>
      <c r="B29" s="6" t="str">
        <f t="shared" si="1"/>
        <v>I</v>
      </c>
      <c r="C29" s="35">
        <f t="shared" si="2"/>
        <v>53715.479200000002</v>
      </c>
      <c r="D29" s="39" t="str">
        <f t="shared" si="3"/>
        <v>vis</v>
      </c>
      <c r="E29" s="69">
        <f>VLOOKUP(C29,Active!C$21:E$972,3,FALSE)</f>
        <v>60010.819316531561</v>
      </c>
      <c r="F29" s="6" t="s">
        <v>83</v>
      </c>
      <c r="G29" s="39" t="str">
        <f t="shared" si="4"/>
        <v>53715.4792</v>
      </c>
      <c r="H29" s="35">
        <f t="shared" si="5"/>
        <v>60011</v>
      </c>
      <c r="I29" s="70" t="s">
        <v>207</v>
      </c>
      <c r="J29" s="71" t="s">
        <v>208</v>
      </c>
      <c r="K29" s="70" t="s">
        <v>209</v>
      </c>
      <c r="L29" s="70" t="s">
        <v>210</v>
      </c>
      <c r="M29" s="71" t="s">
        <v>88</v>
      </c>
      <c r="N29" s="71" t="s">
        <v>89</v>
      </c>
      <c r="O29" s="72" t="s">
        <v>211</v>
      </c>
      <c r="P29" s="73" t="s">
        <v>212</v>
      </c>
    </row>
    <row r="30" spans="1:16" ht="12.75" customHeight="1" thickBot="1">
      <c r="A30" s="35" t="str">
        <f t="shared" si="0"/>
        <v>BAVM 183 </v>
      </c>
      <c r="B30" s="6" t="str">
        <f t="shared" si="1"/>
        <v>I</v>
      </c>
      <c r="C30" s="35">
        <f t="shared" si="2"/>
        <v>54092.460500000001</v>
      </c>
      <c r="D30" s="39" t="str">
        <f t="shared" si="3"/>
        <v>vis</v>
      </c>
      <c r="E30" s="69">
        <f>VLOOKUP(C30,Active!C$21:E$972,3,FALSE)</f>
        <v>60934.810076165624</v>
      </c>
      <c r="F30" s="6" t="s">
        <v>83</v>
      </c>
      <c r="G30" s="39" t="str">
        <f t="shared" si="4"/>
        <v>54092.4605</v>
      </c>
      <c r="H30" s="35">
        <f t="shared" si="5"/>
        <v>60935</v>
      </c>
      <c r="I30" s="70" t="s">
        <v>213</v>
      </c>
      <c r="J30" s="71" t="s">
        <v>214</v>
      </c>
      <c r="K30" s="70" t="s">
        <v>215</v>
      </c>
      <c r="L30" s="70" t="s">
        <v>216</v>
      </c>
      <c r="M30" s="71" t="s">
        <v>217</v>
      </c>
      <c r="N30" s="71" t="s">
        <v>147</v>
      </c>
      <c r="O30" s="72" t="s">
        <v>218</v>
      </c>
      <c r="P30" s="73" t="s">
        <v>219</v>
      </c>
    </row>
    <row r="31" spans="1:16" ht="12.75" customHeight="1" thickBot="1">
      <c r="A31" s="35" t="str">
        <f t="shared" si="0"/>
        <v>BAVM 183 </v>
      </c>
      <c r="B31" s="6" t="str">
        <f t="shared" si="1"/>
        <v>II</v>
      </c>
      <c r="C31" s="35">
        <f t="shared" si="2"/>
        <v>54092.672700000003</v>
      </c>
      <c r="D31" s="39" t="str">
        <f t="shared" si="3"/>
        <v>vis</v>
      </c>
      <c r="E31" s="69">
        <f>VLOOKUP(C31,Active!C$21:E$972,3,FALSE)</f>
        <v>60935.330183765647</v>
      </c>
      <c r="F31" s="6" t="s">
        <v>83</v>
      </c>
      <c r="G31" s="39" t="str">
        <f t="shared" si="4"/>
        <v>54092.6727</v>
      </c>
      <c r="H31" s="35">
        <f t="shared" si="5"/>
        <v>60935.5</v>
      </c>
      <c r="I31" s="70" t="s">
        <v>220</v>
      </c>
      <c r="J31" s="71" t="s">
        <v>221</v>
      </c>
      <c r="K31" s="70" t="s">
        <v>222</v>
      </c>
      <c r="L31" s="70" t="s">
        <v>223</v>
      </c>
      <c r="M31" s="71" t="s">
        <v>217</v>
      </c>
      <c r="N31" s="71" t="s">
        <v>147</v>
      </c>
      <c r="O31" s="72" t="s">
        <v>218</v>
      </c>
      <c r="P31" s="73" t="s">
        <v>219</v>
      </c>
    </row>
    <row r="32" spans="1:16" ht="12.75" customHeight="1" thickBot="1">
      <c r="A32" s="35" t="str">
        <f t="shared" si="0"/>
        <v>BAVM 186 </v>
      </c>
      <c r="B32" s="6" t="str">
        <f t="shared" si="1"/>
        <v>I</v>
      </c>
      <c r="C32" s="35">
        <f t="shared" si="2"/>
        <v>54150.395299999996</v>
      </c>
      <c r="D32" s="39" t="str">
        <f t="shared" si="3"/>
        <v>vis</v>
      </c>
      <c r="E32" s="69">
        <f>VLOOKUP(C32,Active!C$21:E$972,3,FALSE)</f>
        <v>61076.809745277176</v>
      </c>
      <c r="F32" s="6" t="s">
        <v>83</v>
      </c>
      <c r="G32" s="39" t="str">
        <f t="shared" si="4"/>
        <v>54150.3953</v>
      </c>
      <c r="H32" s="35">
        <f t="shared" si="5"/>
        <v>61077</v>
      </c>
      <c r="I32" s="70" t="s">
        <v>224</v>
      </c>
      <c r="J32" s="71" t="s">
        <v>225</v>
      </c>
      <c r="K32" s="70" t="s">
        <v>226</v>
      </c>
      <c r="L32" s="70" t="s">
        <v>227</v>
      </c>
      <c r="M32" s="71" t="s">
        <v>217</v>
      </c>
      <c r="N32" s="71" t="s">
        <v>147</v>
      </c>
      <c r="O32" s="72" t="s">
        <v>228</v>
      </c>
      <c r="P32" s="73" t="s">
        <v>229</v>
      </c>
    </row>
    <row r="33" spans="1:16" ht="12.75" customHeight="1" thickBot="1">
      <c r="A33" s="35" t="str">
        <f t="shared" si="0"/>
        <v>BAVM 209 </v>
      </c>
      <c r="B33" s="6" t="str">
        <f t="shared" si="1"/>
        <v>II</v>
      </c>
      <c r="C33" s="35">
        <f t="shared" si="2"/>
        <v>54830.315999999999</v>
      </c>
      <c r="D33" s="39" t="str">
        <f t="shared" si="3"/>
        <v>vis</v>
      </c>
      <c r="E33" s="69">
        <f>VLOOKUP(C33,Active!C$21:E$972,3,FALSE)</f>
        <v>62743.312683443939</v>
      </c>
      <c r="F33" s="6" t="s">
        <v>83</v>
      </c>
      <c r="G33" s="39" t="str">
        <f t="shared" si="4"/>
        <v>54830.3160</v>
      </c>
      <c r="H33" s="35">
        <f t="shared" si="5"/>
        <v>62743.5</v>
      </c>
      <c r="I33" s="70" t="s">
        <v>230</v>
      </c>
      <c r="J33" s="71" t="s">
        <v>231</v>
      </c>
      <c r="K33" s="70" t="s">
        <v>232</v>
      </c>
      <c r="L33" s="70" t="s">
        <v>233</v>
      </c>
      <c r="M33" s="71" t="s">
        <v>217</v>
      </c>
      <c r="N33" s="71" t="s">
        <v>147</v>
      </c>
      <c r="O33" s="72" t="s">
        <v>128</v>
      </c>
      <c r="P33" s="73" t="s">
        <v>234</v>
      </c>
    </row>
    <row r="34" spans="1:16" ht="12.75" customHeight="1" thickBot="1">
      <c r="A34" s="35" t="str">
        <f t="shared" si="0"/>
        <v>BAVM 209 </v>
      </c>
      <c r="B34" s="6" t="str">
        <f t="shared" si="1"/>
        <v>I</v>
      </c>
      <c r="C34" s="35">
        <f t="shared" si="2"/>
        <v>54830.515700000004</v>
      </c>
      <c r="D34" s="39" t="str">
        <f t="shared" si="3"/>
        <v>vis</v>
      </c>
      <c r="E34" s="69">
        <f>VLOOKUP(C34,Active!C$21:E$972,3,FALSE)</f>
        <v>62743.802153225872</v>
      </c>
      <c r="F34" s="6" t="s">
        <v>83</v>
      </c>
      <c r="G34" s="39" t="str">
        <f t="shared" si="4"/>
        <v>54830.5157</v>
      </c>
      <c r="H34" s="35">
        <f t="shared" si="5"/>
        <v>62744</v>
      </c>
      <c r="I34" s="70" t="s">
        <v>235</v>
      </c>
      <c r="J34" s="71" t="s">
        <v>236</v>
      </c>
      <c r="K34" s="70" t="s">
        <v>237</v>
      </c>
      <c r="L34" s="70" t="s">
        <v>238</v>
      </c>
      <c r="M34" s="71" t="s">
        <v>217</v>
      </c>
      <c r="N34" s="71" t="s">
        <v>147</v>
      </c>
      <c r="O34" s="72" t="s">
        <v>128</v>
      </c>
      <c r="P34" s="73" t="s">
        <v>234</v>
      </c>
    </row>
    <row r="35" spans="1:16" ht="12.75" customHeight="1" thickBot="1">
      <c r="A35" s="35" t="str">
        <f t="shared" si="0"/>
        <v>IBVS 5894 </v>
      </c>
      <c r="B35" s="6" t="str">
        <f t="shared" si="1"/>
        <v>I</v>
      </c>
      <c r="C35" s="35">
        <f t="shared" si="2"/>
        <v>54887.632799999999</v>
      </c>
      <c r="D35" s="39" t="str">
        <f t="shared" si="3"/>
        <v>vis</v>
      </c>
      <c r="E35" s="69">
        <f>VLOOKUP(C35,Active!C$21:E$972,3,FALSE)</f>
        <v>62883.797618828779</v>
      </c>
      <c r="F35" s="6" t="s">
        <v>83</v>
      </c>
      <c r="G35" s="39" t="str">
        <f t="shared" si="4"/>
        <v>54887.6328</v>
      </c>
      <c r="H35" s="35">
        <f t="shared" si="5"/>
        <v>62884</v>
      </c>
      <c r="I35" s="70" t="s">
        <v>239</v>
      </c>
      <c r="J35" s="71" t="s">
        <v>240</v>
      </c>
      <c r="K35" s="70" t="s">
        <v>241</v>
      </c>
      <c r="L35" s="70" t="s">
        <v>242</v>
      </c>
      <c r="M35" s="71" t="s">
        <v>217</v>
      </c>
      <c r="N35" s="71" t="s">
        <v>83</v>
      </c>
      <c r="O35" s="72" t="s">
        <v>90</v>
      </c>
      <c r="P35" s="73" t="s">
        <v>243</v>
      </c>
    </row>
    <row r="36" spans="1:16" ht="12.75" customHeight="1" thickBot="1">
      <c r="A36" s="35" t="str">
        <f t="shared" si="0"/>
        <v>IBVS 5945 </v>
      </c>
      <c r="B36" s="6" t="str">
        <f t="shared" si="1"/>
        <v>I</v>
      </c>
      <c r="C36" s="35">
        <f t="shared" si="2"/>
        <v>55259.720699999998</v>
      </c>
      <c r="D36" s="39" t="str">
        <f t="shared" si="3"/>
        <v>vis</v>
      </c>
      <c r="E36" s="69">
        <f>VLOOKUP(C36,Active!C$21:E$972,3,FALSE)</f>
        <v>63795.79453053671</v>
      </c>
      <c r="F36" s="6" t="s">
        <v>83</v>
      </c>
      <c r="G36" s="39" t="str">
        <f t="shared" si="4"/>
        <v>55259.7207</v>
      </c>
      <c r="H36" s="35">
        <f t="shared" si="5"/>
        <v>63796</v>
      </c>
      <c r="I36" s="70" t="s">
        <v>244</v>
      </c>
      <c r="J36" s="71" t="s">
        <v>245</v>
      </c>
      <c r="K36" s="70" t="s">
        <v>246</v>
      </c>
      <c r="L36" s="70" t="s">
        <v>247</v>
      </c>
      <c r="M36" s="71" t="s">
        <v>217</v>
      </c>
      <c r="N36" s="71" t="s">
        <v>83</v>
      </c>
      <c r="O36" s="72" t="s">
        <v>90</v>
      </c>
      <c r="P36" s="73" t="s">
        <v>248</v>
      </c>
    </row>
    <row r="37" spans="1:16" ht="12.75" customHeight="1" thickBot="1">
      <c r="A37" s="35" t="str">
        <f t="shared" si="0"/>
        <v>BAVM 214 </v>
      </c>
      <c r="B37" s="6" t="str">
        <f t="shared" si="1"/>
        <v>I</v>
      </c>
      <c r="C37" s="35">
        <f t="shared" si="2"/>
        <v>55263.392599999999</v>
      </c>
      <c r="D37" s="39" t="str">
        <f t="shared" si="3"/>
        <v>vis</v>
      </c>
      <c r="E37" s="69">
        <f>VLOOKUP(C37,Active!C$21:E$972,3,FALSE)</f>
        <v>63804.794450878391</v>
      </c>
      <c r="F37" s="6" t="s">
        <v>83</v>
      </c>
      <c r="G37" s="39" t="str">
        <f t="shared" si="4"/>
        <v>55263.3926</v>
      </c>
      <c r="H37" s="35">
        <f t="shared" si="5"/>
        <v>63805</v>
      </c>
      <c r="I37" s="70" t="s">
        <v>249</v>
      </c>
      <c r="J37" s="71" t="s">
        <v>250</v>
      </c>
      <c r="K37" s="70" t="s">
        <v>251</v>
      </c>
      <c r="L37" s="70" t="s">
        <v>252</v>
      </c>
      <c r="M37" s="71" t="s">
        <v>217</v>
      </c>
      <c r="N37" s="71" t="s">
        <v>147</v>
      </c>
      <c r="O37" s="72" t="s">
        <v>128</v>
      </c>
      <c r="P37" s="73" t="s">
        <v>253</v>
      </c>
    </row>
    <row r="38" spans="1:16" ht="12.75" customHeight="1" thickBot="1">
      <c r="A38" s="35" t="str">
        <f t="shared" si="0"/>
        <v>IBVS 5960 </v>
      </c>
      <c r="B38" s="6" t="str">
        <f t="shared" si="1"/>
        <v>I</v>
      </c>
      <c r="C38" s="35">
        <f t="shared" si="2"/>
        <v>55533.890299999999</v>
      </c>
      <c r="D38" s="39" t="str">
        <f t="shared" si="3"/>
        <v>vis</v>
      </c>
      <c r="E38" s="69">
        <f>VLOOKUP(C38,Active!C$21:E$972,3,FALSE)</f>
        <v>64467.791197142105</v>
      </c>
      <c r="F38" s="6" t="s">
        <v>83</v>
      </c>
      <c r="G38" s="39" t="str">
        <f t="shared" si="4"/>
        <v>55533.8903</v>
      </c>
      <c r="H38" s="35">
        <f t="shared" si="5"/>
        <v>64468</v>
      </c>
      <c r="I38" s="70" t="s">
        <v>254</v>
      </c>
      <c r="J38" s="71" t="s">
        <v>255</v>
      </c>
      <c r="K38" s="70" t="s">
        <v>256</v>
      </c>
      <c r="L38" s="70" t="s">
        <v>257</v>
      </c>
      <c r="M38" s="71" t="s">
        <v>217</v>
      </c>
      <c r="N38" s="71" t="s">
        <v>83</v>
      </c>
      <c r="O38" s="72" t="s">
        <v>90</v>
      </c>
      <c r="P38" s="73" t="s">
        <v>258</v>
      </c>
    </row>
    <row r="39" spans="1:16" ht="12.75" customHeight="1" thickBot="1">
      <c r="A39" s="35" t="str">
        <f t="shared" si="0"/>
        <v>IBVS 6029 </v>
      </c>
      <c r="B39" s="6" t="str">
        <f t="shared" si="1"/>
        <v>I</v>
      </c>
      <c r="C39" s="35">
        <f t="shared" si="2"/>
        <v>55971.664700000001</v>
      </c>
      <c r="D39" s="39" t="str">
        <f t="shared" si="3"/>
        <v>vis</v>
      </c>
      <c r="E39" s="69">
        <f>VLOOKUP(C39,Active!C$21:E$972,3,FALSE)</f>
        <v>65540.7873919251</v>
      </c>
      <c r="F39" s="6" t="s">
        <v>83</v>
      </c>
      <c r="G39" s="39" t="str">
        <f t="shared" si="4"/>
        <v>55971.6647</v>
      </c>
      <c r="H39" s="35">
        <f t="shared" si="5"/>
        <v>65541</v>
      </c>
      <c r="I39" s="70" t="s">
        <v>259</v>
      </c>
      <c r="J39" s="71" t="s">
        <v>260</v>
      </c>
      <c r="K39" s="70" t="s">
        <v>261</v>
      </c>
      <c r="L39" s="70" t="s">
        <v>262</v>
      </c>
      <c r="M39" s="71" t="s">
        <v>217</v>
      </c>
      <c r="N39" s="71" t="s">
        <v>83</v>
      </c>
      <c r="O39" s="72" t="s">
        <v>90</v>
      </c>
      <c r="P39" s="73" t="s">
        <v>263</v>
      </c>
    </row>
    <row r="40" spans="1:16" ht="12.75" customHeight="1" thickBot="1">
      <c r="A40" s="35" t="str">
        <f t="shared" si="0"/>
        <v> BRNO 32 </v>
      </c>
      <c r="B40" s="6" t="str">
        <f t="shared" si="1"/>
        <v>I</v>
      </c>
      <c r="C40" s="35">
        <f t="shared" si="2"/>
        <v>51555.581700000002</v>
      </c>
      <c r="D40" s="39" t="str">
        <f t="shared" si="3"/>
        <v>vis</v>
      </c>
      <c r="E40" s="69" t="e">
        <f>VLOOKUP(C40,Active!C$21:E$972,3,FALSE)</f>
        <v>#N/A</v>
      </c>
      <c r="F40" s="6" t="s">
        <v>83</v>
      </c>
      <c r="G40" s="39" t="str">
        <f t="shared" si="4"/>
        <v>51555.5817</v>
      </c>
      <c r="H40" s="35">
        <f t="shared" si="5"/>
        <v>54717</v>
      </c>
      <c r="I40" s="70" t="s">
        <v>109</v>
      </c>
      <c r="J40" s="71" t="s">
        <v>110</v>
      </c>
      <c r="K40" s="70">
        <v>54717</v>
      </c>
      <c r="L40" s="70" t="s">
        <v>111</v>
      </c>
      <c r="M40" s="71" t="s">
        <v>88</v>
      </c>
      <c r="N40" s="71" t="s">
        <v>89</v>
      </c>
      <c r="O40" s="72" t="s">
        <v>105</v>
      </c>
      <c r="P40" s="72" t="s">
        <v>112</v>
      </c>
    </row>
    <row r="41" spans="1:16" ht="12.75" customHeight="1" thickBot="1">
      <c r="A41" s="35" t="str">
        <f t="shared" si="0"/>
        <v> BRNO 32 </v>
      </c>
      <c r="B41" s="6" t="str">
        <f t="shared" si="1"/>
        <v>I</v>
      </c>
      <c r="C41" s="35">
        <f t="shared" si="2"/>
        <v>51585.366600000001</v>
      </c>
      <c r="D41" s="39" t="str">
        <f t="shared" si="3"/>
        <v>vis</v>
      </c>
      <c r="E41" s="69">
        <f>VLOOKUP(C41,Active!C$21:E$972,3,FALSE)</f>
        <v>54789.859127312397</v>
      </c>
      <c r="F41" s="6" t="s">
        <v>83</v>
      </c>
      <c r="G41" s="39" t="str">
        <f t="shared" si="4"/>
        <v>51585.3666</v>
      </c>
      <c r="H41" s="35">
        <f t="shared" si="5"/>
        <v>54790</v>
      </c>
      <c r="I41" s="70" t="s">
        <v>117</v>
      </c>
      <c r="J41" s="71" t="s">
        <v>118</v>
      </c>
      <c r="K41" s="70">
        <v>54790</v>
      </c>
      <c r="L41" s="70" t="s">
        <v>119</v>
      </c>
      <c r="M41" s="71" t="s">
        <v>88</v>
      </c>
      <c r="N41" s="71" t="s">
        <v>89</v>
      </c>
      <c r="O41" s="72" t="s">
        <v>105</v>
      </c>
      <c r="P41" s="72" t="s">
        <v>112</v>
      </c>
    </row>
    <row r="42" spans="1:16" ht="12.75" customHeight="1" thickBot="1">
      <c r="A42" s="35" t="str">
        <f t="shared" si="0"/>
        <v> BBS 127 </v>
      </c>
      <c r="B42" s="6" t="str">
        <f t="shared" si="1"/>
        <v>I</v>
      </c>
      <c r="C42" s="35">
        <f t="shared" si="2"/>
        <v>52308.323400000001</v>
      </c>
      <c r="D42" s="39" t="str">
        <f t="shared" si="3"/>
        <v>vis</v>
      </c>
      <c r="E42" s="69">
        <f>VLOOKUP(C42,Active!C$21:E$972,3,FALSE)</f>
        <v>56561.844641752003</v>
      </c>
      <c r="F42" s="6" t="s">
        <v>83</v>
      </c>
      <c r="G42" s="39" t="str">
        <f t="shared" si="4"/>
        <v>52308.3234</v>
      </c>
      <c r="H42" s="35">
        <f t="shared" si="5"/>
        <v>56562</v>
      </c>
      <c r="I42" s="70" t="s">
        <v>130</v>
      </c>
      <c r="J42" s="71" t="s">
        <v>131</v>
      </c>
      <c r="K42" s="70">
        <v>56562</v>
      </c>
      <c r="L42" s="70" t="s">
        <v>132</v>
      </c>
      <c r="M42" s="71" t="s">
        <v>88</v>
      </c>
      <c r="N42" s="71" t="s">
        <v>89</v>
      </c>
      <c r="O42" s="72" t="s">
        <v>133</v>
      </c>
      <c r="P42" s="72" t="s">
        <v>134</v>
      </c>
    </row>
    <row r="43" spans="1:16" ht="12.75" customHeight="1" thickBot="1">
      <c r="A43" s="35" t="str">
        <f t="shared" si="0"/>
        <v>BAVM 158 </v>
      </c>
      <c r="B43" s="6" t="str">
        <f t="shared" si="1"/>
        <v>II</v>
      </c>
      <c r="C43" s="35">
        <f t="shared" si="2"/>
        <v>52690.406999999999</v>
      </c>
      <c r="D43" s="39" t="str">
        <f t="shared" si="3"/>
        <v>vis</v>
      </c>
      <c r="E43" s="69">
        <f>VLOOKUP(C43,Active!C$21:E$972,3,FALSE)</f>
        <v>57498.341268528224</v>
      </c>
      <c r="F43" s="6" t="s">
        <v>83</v>
      </c>
      <c r="G43" s="39" t="str">
        <f t="shared" si="4"/>
        <v>52690.4070</v>
      </c>
      <c r="H43" s="35">
        <f t="shared" si="5"/>
        <v>57498.5</v>
      </c>
      <c r="I43" s="70" t="s">
        <v>145</v>
      </c>
      <c r="J43" s="71" t="s">
        <v>146</v>
      </c>
      <c r="K43" s="70">
        <v>57498.5</v>
      </c>
      <c r="L43" s="70" t="s">
        <v>126</v>
      </c>
      <c r="M43" s="71" t="s">
        <v>88</v>
      </c>
      <c r="N43" s="71" t="s">
        <v>147</v>
      </c>
      <c r="O43" s="72" t="s">
        <v>128</v>
      </c>
      <c r="P43" s="73" t="s">
        <v>148</v>
      </c>
    </row>
    <row r="44" spans="1:16" ht="12.75" customHeight="1" thickBot="1">
      <c r="A44" s="35" t="str">
        <f t="shared" si="0"/>
        <v>BAVM 158 </v>
      </c>
      <c r="B44" s="6" t="str">
        <f t="shared" si="1"/>
        <v>I</v>
      </c>
      <c r="C44" s="35">
        <f t="shared" si="2"/>
        <v>52691.422700000003</v>
      </c>
      <c r="D44" s="39" t="str">
        <f t="shared" si="3"/>
        <v>vis</v>
      </c>
      <c r="E44" s="69">
        <f>VLOOKUP(C44,Active!C$21:E$972,3,FALSE)</f>
        <v>57500.830775075534</v>
      </c>
      <c r="F44" s="6" t="s">
        <v>83</v>
      </c>
      <c r="G44" s="39" t="str">
        <f t="shared" si="4"/>
        <v>52691.4227</v>
      </c>
      <c r="H44" s="35">
        <f t="shared" si="5"/>
        <v>57501</v>
      </c>
      <c r="I44" s="70" t="s">
        <v>149</v>
      </c>
      <c r="J44" s="71" t="s">
        <v>150</v>
      </c>
      <c r="K44" s="70" t="s">
        <v>151</v>
      </c>
      <c r="L44" s="70" t="s">
        <v>152</v>
      </c>
      <c r="M44" s="71" t="s">
        <v>88</v>
      </c>
      <c r="N44" s="71" t="s">
        <v>147</v>
      </c>
      <c r="O44" s="72" t="s">
        <v>128</v>
      </c>
      <c r="P44" s="73" t="s">
        <v>148</v>
      </c>
    </row>
    <row r="45" spans="1:16" ht="12.75" customHeight="1" thickBot="1">
      <c r="A45" s="35" t="str">
        <f t="shared" si="0"/>
        <v>BAVM 158 </v>
      </c>
      <c r="B45" s="6" t="str">
        <f t="shared" si="1"/>
        <v>II</v>
      </c>
      <c r="C45" s="35">
        <f t="shared" si="2"/>
        <v>52692.445299999999</v>
      </c>
      <c r="D45" s="39" t="str">
        <f t="shared" si="3"/>
        <v>vis</v>
      </c>
      <c r="E45" s="69">
        <f>VLOOKUP(C45,Active!C$21:E$972,3,FALSE)</f>
        <v>57503.337193698419</v>
      </c>
      <c r="F45" s="6" t="s">
        <v>83</v>
      </c>
      <c r="G45" s="39" t="str">
        <f t="shared" si="4"/>
        <v>52692.4453</v>
      </c>
      <c r="H45" s="35">
        <f t="shared" si="5"/>
        <v>57503.5</v>
      </c>
      <c r="I45" s="70" t="s">
        <v>153</v>
      </c>
      <c r="J45" s="71" t="s">
        <v>154</v>
      </c>
      <c r="K45" s="70" t="s">
        <v>155</v>
      </c>
      <c r="L45" s="70" t="s">
        <v>156</v>
      </c>
      <c r="M45" s="71" t="s">
        <v>88</v>
      </c>
      <c r="N45" s="71" t="s">
        <v>147</v>
      </c>
      <c r="O45" s="72" t="s">
        <v>128</v>
      </c>
      <c r="P45" s="73" t="s">
        <v>148</v>
      </c>
    </row>
    <row r="46" spans="1:16" ht="12.75" customHeight="1" thickBot="1">
      <c r="A46" s="35" t="str">
        <f t="shared" si="0"/>
        <v>BAVM 158 </v>
      </c>
      <c r="B46" s="6" t="str">
        <f t="shared" si="1"/>
        <v>I</v>
      </c>
      <c r="C46" s="35">
        <f t="shared" si="2"/>
        <v>52694.279199999997</v>
      </c>
      <c r="D46" s="39" t="str">
        <f t="shared" si="3"/>
        <v>vis</v>
      </c>
      <c r="E46" s="69">
        <f>VLOOKUP(C46,Active!C$21:E$972,3,FALSE)</f>
        <v>57507.832129267081</v>
      </c>
      <c r="F46" s="6" t="s">
        <v>83</v>
      </c>
      <c r="G46" s="39" t="str">
        <f t="shared" si="4"/>
        <v>52694.2792</v>
      </c>
      <c r="H46" s="35">
        <f t="shared" si="5"/>
        <v>57508</v>
      </c>
      <c r="I46" s="70" t="s">
        <v>157</v>
      </c>
      <c r="J46" s="71" t="s">
        <v>158</v>
      </c>
      <c r="K46" s="70" t="s">
        <v>159</v>
      </c>
      <c r="L46" s="70" t="s">
        <v>160</v>
      </c>
      <c r="M46" s="71" t="s">
        <v>88</v>
      </c>
      <c r="N46" s="71" t="s">
        <v>147</v>
      </c>
      <c r="O46" s="72" t="s">
        <v>128</v>
      </c>
      <c r="P46" s="73" t="s">
        <v>148</v>
      </c>
    </row>
    <row r="47" spans="1:16" ht="12.75" customHeight="1" thickBot="1">
      <c r="A47" s="35" t="str">
        <f t="shared" si="0"/>
        <v>BAVM 158 </v>
      </c>
      <c r="B47" s="6" t="str">
        <f t="shared" si="1"/>
        <v>II</v>
      </c>
      <c r="C47" s="35">
        <f t="shared" si="2"/>
        <v>52694.487099999998</v>
      </c>
      <c r="D47" s="39" t="str">
        <f t="shared" si="3"/>
        <v>vis</v>
      </c>
      <c r="E47" s="69">
        <f>VLOOKUP(C47,Active!C$21:E$972,3,FALSE)</f>
        <v>57508.341697457676</v>
      </c>
      <c r="F47" s="6" t="s">
        <v>83</v>
      </c>
      <c r="G47" s="39" t="str">
        <f t="shared" si="4"/>
        <v>52694.4871</v>
      </c>
      <c r="H47" s="35">
        <f t="shared" si="5"/>
        <v>57508.5</v>
      </c>
      <c r="I47" s="70" t="s">
        <v>161</v>
      </c>
      <c r="J47" s="71" t="s">
        <v>162</v>
      </c>
      <c r="K47" s="70" t="s">
        <v>163</v>
      </c>
      <c r="L47" s="70" t="s">
        <v>164</v>
      </c>
      <c r="M47" s="71" t="s">
        <v>88</v>
      </c>
      <c r="N47" s="71" t="s">
        <v>147</v>
      </c>
      <c r="O47" s="72" t="s">
        <v>128</v>
      </c>
      <c r="P47" s="73" t="s">
        <v>148</v>
      </c>
    </row>
    <row r="48" spans="1:16" ht="12.75" customHeight="1" thickBot="1">
      <c r="A48" s="35" t="str">
        <f t="shared" si="0"/>
        <v>BAVM 158 </v>
      </c>
      <c r="B48" s="6" t="str">
        <f t="shared" si="1"/>
        <v>I</v>
      </c>
      <c r="C48" s="35">
        <f t="shared" si="2"/>
        <v>52707.337500000001</v>
      </c>
      <c r="D48" s="39" t="str">
        <f t="shared" si="3"/>
        <v>vis</v>
      </c>
      <c r="E48" s="69">
        <f>VLOOKUP(C48,Active!C$21:E$972,3,FALSE)</f>
        <v>57539.838354871725</v>
      </c>
      <c r="F48" s="6" t="s">
        <v>83</v>
      </c>
      <c r="G48" s="39" t="str">
        <f t="shared" si="4"/>
        <v>52707.3375</v>
      </c>
      <c r="H48" s="35">
        <f t="shared" si="5"/>
        <v>57540</v>
      </c>
      <c r="I48" s="70" t="s">
        <v>169</v>
      </c>
      <c r="J48" s="71" t="s">
        <v>170</v>
      </c>
      <c r="K48" s="70" t="s">
        <v>171</v>
      </c>
      <c r="L48" s="70" t="s">
        <v>172</v>
      </c>
      <c r="M48" s="71" t="s">
        <v>88</v>
      </c>
      <c r="N48" s="71" t="s">
        <v>147</v>
      </c>
      <c r="O48" s="72" t="s">
        <v>128</v>
      </c>
      <c r="P48" s="73" t="s">
        <v>148</v>
      </c>
    </row>
    <row r="49" spans="1:16" ht="12.75" customHeight="1" thickBot="1">
      <c r="A49" s="35" t="str">
        <f t="shared" si="0"/>
        <v>BAVM 158 </v>
      </c>
      <c r="B49" s="6" t="str">
        <f t="shared" si="1"/>
        <v>I</v>
      </c>
      <c r="C49" s="35">
        <f t="shared" si="2"/>
        <v>52716.3128</v>
      </c>
      <c r="D49" s="39" t="str">
        <f t="shared" si="3"/>
        <v>vis</v>
      </c>
      <c r="E49" s="69">
        <f>VLOOKUP(C49,Active!C$21:E$972,3,FALSE)</f>
        <v>57561.837043573105</v>
      </c>
      <c r="F49" s="6" t="s">
        <v>83</v>
      </c>
      <c r="G49" s="39" t="str">
        <f t="shared" si="4"/>
        <v>52716.3128</v>
      </c>
      <c r="H49" s="35">
        <f t="shared" si="5"/>
        <v>57562</v>
      </c>
      <c r="I49" s="70" t="s">
        <v>173</v>
      </c>
      <c r="J49" s="71" t="s">
        <v>174</v>
      </c>
      <c r="K49" s="70" t="s">
        <v>175</v>
      </c>
      <c r="L49" s="70" t="s">
        <v>176</v>
      </c>
      <c r="M49" s="71" t="s">
        <v>88</v>
      </c>
      <c r="N49" s="71" t="s">
        <v>147</v>
      </c>
      <c r="O49" s="72" t="s">
        <v>128</v>
      </c>
      <c r="P49" s="73" t="s">
        <v>148</v>
      </c>
    </row>
    <row r="50" spans="1:16">
      <c r="B50" s="6"/>
      <c r="E50" s="69"/>
      <c r="F50" s="6"/>
    </row>
    <row r="51" spans="1:16">
      <c r="B51" s="6"/>
      <c r="E51" s="69"/>
      <c r="F51" s="6"/>
    </row>
    <row r="52" spans="1:16">
      <c r="B52" s="6"/>
      <c r="E52" s="69"/>
      <c r="F52" s="6"/>
    </row>
    <row r="53" spans="1:16">
      <c r="B53" s="6"/>
      <c r="E53" s="69"/>
      <c r="F53" s="6"/>
    </row>
    <row r="54" spans="1:16">
      <c r="B54" s="6"/>
      <c r="F54" s="6"/>
    </row>
    <row r="55" spans="1:16">
      <c r="B55" s="6"/>
      <c r="F55" s="6"/>
    </row>
    <row r="56" spans="1:16">
      <c r="B56" s="6"/>
      <c r="F56" s="6"/>
    </row>
    <row r="57" spans="1:16">
      <c r="B57" s="6"/>
      <c r="F57" s="6"/>
    </row>
    <row r="58" spans="1:16">
      <c r="B58" s="6"/>
      <c r="F58" s="6"/>
    </row>
    <row r="59" spans="1:16">
      <c r="B59" s="6"/>
      <c r="F59" s="6"/>
    </row>
    <row r="60" spans="1:16">
      <c r="B60" s="6"/>
      <c r="F60" s="6"/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</sheetData>
  <phoneticPr fontId="8" type="noConversion"/>
  <hyperlinks>
    <hyperlink ref="P13" r:id="rId1" display="http://www.konkoly.hu/cgi-bin/IBVS?5263"/>
    <hyperlink ref="P14" r:id="rId2" display="http://www.konkoly.hu/cgi-bin/IBVS?5263"/>
    <hyperlink ref="P15" r:id="rId3" display="http://www.konkoly.hu/cgi-bin/IBVS?5263"/>
    <hyperlink ref="P16" r:id="rId4" display="http://www.konkoly.hu/cgi-bin/IBVS?5287"/>
    <hyperlink ref="P17" r:id="rId5" display="http://www.konkoly.hu/cgi-bin/IBVS?5583"/>
    <hyperlink ref="P18" r:id="rId6" display="http://www.bav-astro.de/sfs/BAVM_link.php?BAVMnr=152"/>
    <hyperlink ref="P20" r:id="rId7" display="http://www.konkoly.hu/cgi-bin/IBVS?5583"/>
    <hyperlink ref="P21" r:id="rId8" display="http://www.konkoly.hu/cgi-bin/IBVS?5583"/>
    <hyperlink ref="P43" r:id="rId9" display="http://www.bav-astro.de/sfs/BAVM_link.php?BAVMnr=158"/>
    <hyperlink ref="P44" r:id="rId10" display="http://www.bav-astro.de/sfs/BAVM_link.php?BAVMnr=158"/>
    <hyperlink ref="P45" r:id="rId11" display="http://www.bav-astro.de/sfs/BAVM_link.php?BAVMnr=158"/>
    <hyperlink ref="P46" r:id="rId12" display="http://www.bav-astro.de/sfs/BAVM_link.php?BAVMnr=158"/>
    <hyperlink ref="P47" r:id="rId13" display="http://www.bav-astro.de/sfs/BAVM_link.php?BAVMnr=158"/>
    <hyperlink ref="P22" r:id="rId14" display="http://www.konkoly.hu/cgi-bin/IBVS?5583"/>
    <hyperlink ref="P48" r:id="rId15" display="http://www.bav-astro.de/sfs/BAVM_link.php?BAVMnr=158"/>
    <hyperlink ref="P49" r:id="rId16" display="http://www.bav-astro.de/sfs/BAVM_link.php?BAVMnr=158"/>
    <hyperlink ref="P23" r:id="rId17" display="http://www.bav-astro.de/sfs/BAVM_link.php?BAVMnr=172"/>
    <hyperlink ref="P24" r:id="rId18" display="http://www.bav-astro.de/sfs/BAVM_link.php?BAVMnr=172"/>
    <hyperlink ref="P25" r:id="rId19" display="http://www.bav-astro.de/sfs/BAVM_link.php?BAVMnr=172"/>
    <hyperlink ref="P26" r:id="rId20" display="http://www.konkoly.hu/cgi-bin/IBVS?5603"/>
    <hyperlink ref="P27" r:id="rId21" display="http://www.konkoly.hu/cgi-bin/IBVS?5653"/>
    <hyperlink ref="P28" r:id="rId22" display="http://www.bav-astro.de/sfs/BAVM_link.php?BAVMnr=173"/>
    <hyperlink ref="P29" r:id="rId23" display="http://www.konkoly.hu/cgi-bin/IBVS?5741"/>
    <hyperlink ref="P30" r:id="rId24" display="http://www.bav-astro.de/sfs/BAVM_link.php?BAVMnr=183"/>
    <hyperlink ref="P31" r:id="rId25" display="http://www.bav-astro.de/sfs/BAVM_link.php?BAVMnr=183"/>
    <hyperlink ref="P32" r:id="rId26" display="http://www.bav-astro.de/sfs/BAVM_link.php?BAVMnr=186"/>
    <hyperlink ref="P33" r:id="rId27" display="http://www.bav-astro.de/sfs/BAVM_link.php?BAVMnr=209"/>
    <hyperlink ref="P34" r:id="rId28" display="http://www.bav-astro.de/sfs/BAVM_link.php?BAVMnr=209"/>
    <hyperlink ref="P35" r:id="rId29" display="http://www.konkoly.hu/cgi-bin/IBVS?5894"/>
    <hyperlink ref="P36" r:id="rId30" display="http://www.konkoly.hu/cgi-bin/IBVS?5945"/>
    <hyperlink ref="P37" r:id="rId31" display="http://www.bav-astro.de/sfs/BAVM_link.php?BAVMnr=214"/>
    <hyperlink ref="P38" r:id="rId32" display="http://www.konkoly.hu/cgi-bin/IBVS?5960"/>
    <hyperlink ref="P39" r:id="rId33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2023-08-21T06:32:22Z</dcterms:modified>
</cp:coreProperties>
</file>