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2EE1BB6F-210E-4464-861F-FEC8A9C265DC}" xr6:coauthVersionLast="47" xr6:coauthVersionMax="47" xr10:uidLastSave="{00000000-0000-0000-0000-000000000000}"/>
  <bookViews>
    <workbookView xWindow="14490" yWindow="750" windowWidth="13980" windowHeight="1459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 s="1"/>
  <c r="G23" i="1" s="1"/>
  <c r="K23" i="1" s="1"/>
  <c r="Q23" i="1"/>
  <c r="E24" i="1"/>
  <c r="F24" i="1"/>
  <c r="G24" i="1" s="1"/>
  <c r="K24" i="1" s="1"/>
  <c r="Q24" i="1"/>
  <c r="E25" i="1"/>
  <c r="F25" i="1"/>
  <c r="G25" i="1" s="1"/>
  <c r="K25" i="1" s="1"/>
  <c r="Q25" i="1"/>
  <c r="E26" i="1"/>
  <c r="F26" i="1" s="1"/>
  <c r="G26" i="1" s="1"/>
  <c r="K26" i="1" s="1"/>
  <c r="Q26" i="1"/>
  <c r="G11" i="1"/>
  <c r="F11" i="1"/>
  <c r="C7" i="1"/>
  <c r="C21" i="1" s="1"/>
  <c r="A21" i="1"/>
  <c r="F15" i="1"/>
  <c r="F16" i="1" s="1"/>
  <c r="E21" i="1" l="1"/>
  <c r="F21" i="1" s="1"/>
  <c r="G21" i="1" s="1"/>
  <c r="C17" i="1"/>
  <c r="Q21" i="1"/>
  <c r="C12" i="1"/>
  <c r="C11" i="1"/>
  <c r="O24" i="1" l="1"/>
  <c r="O23" i="1"/>
  <c r="O22" i="1"/>
  <c r="O26" i="1"/>
  <c r="O25" i="1"/>
  <c r="C16" i="1"/>
  <c r="D18" i="1" s="1"/>
  <c r="C15" i="1"/>
  <c r="O21" i="1"/>
  <c r="K21" i="1"/>
  <c r="C18" i="1" l="1"/>
  <c r="F17" i="1"/>
  <c r="F18" i="1" s="1"/>
</calcChain>
</file>

<file path=xl/sharedStrings.xml><?xml version="1.0" encoding="utf-8"?>
<sst xmlns="http://schemas.openxmlformats.org/spreadsheetml/2006/main" count="61" uniqueCount="51">
  <si>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</si>
  <si>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</si>
  <si>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</si>
  <si>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</si>
  <si>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</si>
  <si>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</si>
  <si>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</si>
  <si>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</si>
  <si>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</si>
  <si>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</si>
  <si>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</si>
  <si>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</si>
  <si>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</si>
  <si>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</si>
  <si>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</si>
  <si>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</si>
  <si>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</si>
  <si>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</si>
  <si>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</si>
  <si>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</si>
  <si>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</si>
  <si>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</si>
  <si>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</si>
  <si>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</si>
  <si>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</si>
  <si>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</si>
  <si>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</si>
  <si>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</si>
  <si>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</si>
  <si>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</si>
  <si>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</si>
  <si>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</si>
  <si>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</si>
  <si>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</si>
  <si>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</si>
  <si>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</si>
  <si>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</si>
  <si>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</si>
  <si>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</si>
  <si>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</si>
  <si>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</si>
  <si>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</si>
  <si>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</si>
  <si>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</si>
  <si>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</si>
  <si>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EW</t>
  </si>
  <si>
    <t>VSX</t>
  </si>
  <si>
    <t>?</t>
  </si>
  <si>
    <t>JBAV, 76</t>
  </si>
  <si>
    <t>I</t>
  </si>
  <si>
    <t>CSS_J181139.9+351146 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</si>
</sst>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43" fontId="18" fillId="0" borderId="0" applyFont="0" applyFill="0" applyBorder="0" applyAlignment="0" applyProtection="0"/>
  </cellStyleXfs>
  <cellXfs count="4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43" fontId="19" fillId="0" borderId="0" xfId="8" applyFont="1" applyBorder="1" applyAlignment="1">
      <alignment vertical="center" wrapText="1"/>
    </xf>
    <xf numFmtId="43" fontId="19" fillId="0" borderId="0" xfId="8" applyFont="1" applyBorder="1" applyAlignment="1">
      <alignment horizontal="center"/>
    </xf>
    <xf numFmtId="166" fontId="19" fillId="0" borderId="0" xfId="0" applyNumberFormat="1" applyFont="1" applyAlignment="1" applyProtection="1">
      <alignment vertical="center" wrapText="1"/>
      <protection locked="0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CSS_J181139.9+351146 Her</a:t>
            </a:r>
            <a:r>
              <a:rPr lang="en-AU" sz="1200" b="1" i="0" u="none" strike="noStrike" baseline="0"/>
              <a:t> </a:t>
            </a:r>
            <a:r>
              <a:rPr lang="en-AU" b="1"/>
              <a:t> - O-C Diagr</a:t>
            </a:r>
            <a:r>
              <a:rPr lang="en-AU"/>
              <a:t>.</a:t>
            </a:r>
          </a:p>
        </c:rich>
      </c:tx>
      <c:layout>
        <c:manualLayout>
          <c:xMode val="edge"/>
          <c:yMode val="edge"/>
          <c:x val="0.33834586466165412"/>
          <c:y val="3.59280761546597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223882.5</c:v>
                </c:pt>
                <c:pt idx="2">
                  <c:v>223988</c:v>
                </c:pt>
                <c:pt idx="3">
                  <c:v>225297.5</c:v>
                </c:pt>
                <c:pt idx="4">
                  <c:v>225346.5</c:v>
                </c:pt>
                <c:pt idx="5">
                  <c:v>225347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223882.5</c:v>
                </c:pt>
                <c:pt idx="2">
                  <c:v>223988</c:v>
                </c:pt>
                <c:pt idx="3">
                  <c:v>225297.5</c:v>
                </c:pt>
                <c:pt idx="4">
                  <c:v>225346.5</c:v>
                </c:pt>
                <c:pt idx="5">
                  <c:v>225347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223882.5</c:v>
                </c:pt>
                <c:pt idx="2">
                  <c:v>223988</c:v>
                </c:pt>
                <c:pt idx="3">
                  <c:v>225297.5</c:v>
                </c:pt>
                <c:pt idx="4">
                  <c:v>225346.5</c:v>
                </c:pt>
                <c:pt idx="5">
                  <c:v>225347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223882.5</c:v>
                </c:pt>
                <c:pt idx="2">
                  <c:v>223988</c:v>
                </c:pt>
                <c:pt idx="3">
                  <c:v>225297.5</c:v>
                </c:pt>
                <c:pt idx="4">
                  <c:v>225346.5</c:v>
                </c:pt>
                <c:pt idx="5">
                  <c:v>225347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6.4010000001871958E-2</c:v>
                </c:pt>
                <c:pt idx="2">
                  <c:v>6.3904000002366956E-2</c:v>
                </c:pt>
                <c:pt idx="3">
                  <c:v>6.3229999999748543E-2</c:v>
                </c:pt>
                <c:pt idx="4">
                  <c:v>-6.4577999997709412E-2</c:v>
                </c:pt>
                <c:pt idx="5">
                  <c:v>-6.5424000000348315E-2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223882.5</c:v>
                </c:pt>
                <c:pt idx="2">
                  <c:v>223988</c:v>
                </c:pt>
                <c:pt idx="3">
                  <c:v>225297.5</c:v>
                </c:pt>
                <c:pt idx="4">
                  <c:v>225346.5</c:v>
                </c:pt>
                <c:pt idx="5">
                  <c:v>225347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223882.5</c:v>
                </c:pt>
                <c:pt idx="2">
                  <c:v>223988</c:v>
                </c:pt>
                <c:pt idx="3">
                  <c:v>225297.5</c:v>
                </c:pt>
                <c:pt idx="4">
                  <c:v>225346.5</c:v>
                </c:pt>
                <c:pt idx="5">
                  <c:v>225347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223882.5</c:v>
                </c:pt>
                <c:pt idx="2">
                  <c:v>223988</c:v>
                </c:pt>
                <c:pt idx="3">
                  <c:v>225297.5</c:v>
                </c:pt>
                <c:pt idx="4">
                  <c:v>225346.5</c:v>
                </c:pt>
                <c:pt idx="5">
                  <c:v>225347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223882.5</c:v>
                </c:pt>
                <c:pt idx="2">
                  <c:v>223988</c:v>
                </c:pt>
                <c:pt idx="3">
                  <c:v>225297.5</c:v>
                </c:pt>
                <c:pt idx="4">
                  <c:v>225346.5</c:v>
                </c:pt>
                <c:pt idx="5">
                  <c:v>225347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6.6141000447357545E-4</c:v>
                </c:pt>
                <c:pt idx="1">
                  <c:v>1.2050851732273871E-2</c:v>
                </c:pt>
                <c:pt idx="2">
                  <c:v>1.2056218771244237E-2</c:v>
                </c:pt>
                <c:pt idx="3">
                  <c:v>1.2122836188606266E-2</c:v>
                </c:pt>
                <c:pt idx="4">
                  <c:v>1.2125328936564067E-2</c:v>
                </c:pt>
                <c:pt idx="5">
                  <c:v>1.2125354372767717E-2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223882.5</c:v>
                </c:pt>
                <c:pt idx="2">
                  <c:v>223988</c:v>
                </c:pt>
                <c:pt idx="3">
                  <c:v>225297.5</c:v>
                </c:pt>
                <c:pt idx="4">
                  <c:v>225346.5</c:v>
                </c:pt>
                <c:pt idx="5">
                  <c:v>225347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6" t="s">
        <v>50</v>
      </c>
      <c r="F1" s="31" t="s">
        <v>44</v>
      </c>
      <c r="G1" s="27"/>
      <c r="H1" s="23"/>
      <c r="I1" s="32"/>
      <c r="J1" s="33" t="s">
        <v>42</v>
      </c>
      <c r="K1" s="26"/>
      <c r="L1" s="28"/>
      <c r="M1" s="29"/>
      <c r="N1" s="29"/>
      <c r="O1" s="30"/>
    </row>
    <row r="2" spans="1:15" x14ac:dyDescent="0.2">
      <c r="A2" t="s">
        <v>23</v>
      </c>
      <c r="B2" s="40" t="s">
        <v>45</v>
      </c>
      <c r="C2" s="34"/>
      <c r="D2" s="2"/>
    </row>
    <row r="4" spans="1:15" x14ac:dyDescent="0.2">
      <c r="A4" s="37" t="s">
        <v>0</v>
      </c>
      <c r="C4" s="2" t="s">
        <v>37</v>
      </c>
      <c r="D4" s="2" t="s">
        <v>37</v>
      </c>
    </row>
    <row r="5" spans="1:15" x14ac:dyDescent="0.2">
      <c r="A5" s="38" t="s">
        <v>28</v>
      </c>
      <c r="B5" s="7"/>
      <c r="C5" s="35">
        <v>-9.5</v>
      </c>
      <c r="D5" s="7" t="s">
        <v>29</v>
      </c>
      <c r="E5" s="7"/>
    </row>
    <row r="6" spans="1:15" x14ac:dyDescent="0.2">
      <c r="A6" s="37" t="s">
        <v>1</v>
      </c>
    </row>
    <row r="7" spans="1:15" x14ac:dyDescent="0.2">
      <c r="A7" t="s">
        <v>2</v>
      </c>
      <c r="C7" s="6">
        <f>M1</f>
        <v>0</v>
      </c>
      <c r="D7" s="39" t="s">
        <v>47</v>
      </c>
    </row>
    <row r="8" spans="1:15" x14ac:dyDescent="0.2">
      <c r="A8" t="s">
        <v>3</v>
      </c>
      <c r="C8" s="6">
        <v>0.26509199999999999</v>
      </c>
      <c r="D8" s="39" t="s">
        <v>46</v>
      </c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INTERCEPT(INDIRECT($G$11):G992,INDIRECT($F$11):F992)</f>
        <v>6.6141000447357545E-4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SLOPE(INDIRECT($G$11):G992,INDIRECT($F$11):F992)</f>
        <v>5.0872407302045922E-8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>
        <f ca="1">(C7+C11)+(C8+C12)*INT(MAX(F21:F3533))</f>
        <v>59737.699049354371</v>
      </c>
      <c r="E15" s="10" t="s">
        <v>30</v>
      </c>
      <c r="F15" s="25">
        <f ca="1">NOW()+15018.5+$C$5/24</f>
        <v>60171.586691203702</v>
      </c>
    </row>
    <row r="16" spans="1:15" x14ac:dyDescent="0.2">
      <c r="A16" s="12" t="s">
        <v>4</v>
      </c>
      <c r="B16" s="7"/>
      <c r="C16" s="13">
        <f ca="1">+C8+C12</f>
        <v>0.26509205087240728</v>
      </c>
      <c r="E16" s="10" t="s">
        <v>35</v>
      </c>
      <c r="F16" s="11">
        <f ca="1">ROUND(2*(F15-$C$7)/$C$8,0)/2+F14</f>
        <v>226985</v>
      </c>
    </row>
    <row r="17" spans="1:21" ht="13.5" thickBot="1" x14ac:dyDescent="0.25">
      <c r="A17" s="10" t="s">
        <v>27</v>
      </c>
      <c r="B17" s="7"/>
      <c r="C17" s="7">
        <f>COUNT(C21:C2191)</f>
        <v>6</v>
      </c>
      <c r="E17" s="10" t="s">
        <v>36</v>
      </c>
      <c r="F17" s="19">
        <f ca="1">ROUND(2*(F15-$C$15)/$C$16,0)/2+F14</f>
        <v>1637.5</v>
      </c>
    </row>
    <row r="18" spans="1:21" ht="14.25" thickTop="1" thickBot="1" x14ac:dyDescent="0.25">
      <c r="A18" s="12" t="s">
        <v>5</v>
      </c>
      <c r="B18" s="7"/>
      <c r="C18" s="15">
        <f ca="1">+C15</f>
        <v>59737.699049354371</v>
      </c>
      <c r="D18" s="16">
        <f ca="1">+C16</f>
        <v>0.26509205087240728</v>
      </c>
      <c r="E18" s="10" t="s">
        <v>31</v>
      </c>
      <c r="F18" s="14">
        <f ca="1">+$C$15+$C$16*F17-15018.5-$C$5/24</f>
        <v>45153.683115991276</v>
      </c>
    </row>
    <row r="19" spans="1:21" ht="13.5" thickTop="1" x14ac:dyDescent="0.2">
      <c r="F19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 t="str">
        <f>D7</f>
        <v>?</v>
      </c>
      <c r="C21" s="6">
        <f>C$7</f>
        <v>0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6.6141000447357545E-4</v>
      </c>
      <c r="Q21" s="1">
        <f>+C21-15018.5</f>
        <v>-15018.5</v>
      </c>
    </row>
    <row r="22" spans="1:21" x14ac:dyDescent="0.2">
      <c r="A22" s="41" t="s">
        <v>48</v>
      </c>
      <c r="B22" s="42" t="s">
        <v>49</v>
      </c>
      <c r="C22" s="43">
        <v>59349.523699999998</v>
      </c>
      <c r="D22" s="41">
        <v>3.5000000000000001E-3</v>
      </c>
      <c r="E22">
        <f t="shared" ref="E22:E26" si="0">+(C22-C$7)/C$8</f>
        <v>223882.74146334102</v>
      </c>
      <c r="F22">
        <f t="shared" ref="F22:F26" si="1">ROUND(2*E22,0)/2</f>
        <v>223882.5</v>
      </c>
      <c r="G22">
        <f t="shared" ref="G22:G26" si="2">+C22-(C$7+F22*C$8)</f>
        <v>6.4010000001871958E-2</v>
      </c>
      <c r="K22">
        <f t="shared" ref="K22:K26" si="3">+G22</f>
        <v>6.4010000001871958E-2</v>
      </c>
      <c r="O22">
        <f t="shared" ref="O22:O26" ca="1" si="4">+C$11+C$12*$F22</f>
        <v>1.2050851732273871E-2</v>
      </c>
      <c r="Q22" s="1">
        <f t="shared" ref="Q22:Q26" si="5">+C22-15018.5</f>
        <v>44331.023699999998</v>
      </c>
    </row>
    <row r="23" spans="1:21" x14ac:dyDescent="0.2">
      <c r="A23" s="41" t="s">
        <v>48</v>
      </c>
      <c r="B23" s="42" t="s">
        <v>49</v>
      </c>
      <c r="C23" s="43">
        <v>59377.4908</v>
      </c>
      <c r="D23" s="41">
        <v>3.5000000000000001E-3</v>
      </c>
      <c r="E23">
        <f t="shared" si="0"/>
        <v>223988.24106347986</v>
      </c>
      <c r="F23">
        <f t="shared" si="1"/>
        <v>223988</v>
      </c>
      <c r="G23">
        <f t="shared" si="2"/>
        <v>6.3904000002366956E-2</v>
      </c>
      <c r="K23">
        <f t="shared" si="3"/>
        <v>6.3904000002366956E-2</v>
      </c>
      <c r="O23">
        <f t="shared" ca="1" si="4"/>
        <v>1.2056218771244237E-2</v>
      </c>
      <c r="Q23" s="1">
        <f t="shared" si="5"/>
        <v>44358.9908</v>
      </c>
    </row>
    <row r="24" spans="1:21" x14ac:dyDescent="0.2">
      <c r="A24" s="41" t="s">
        <v>48</v>
      </c>
      <c r="B24" s="42" t="s">
        <v>49</v>
      </c>
      <c r="C24" s="43">
        <v>59724.628100000002</v>
      </c>
      <c r="D24" s="41">
        <v>3.5000000000000001E-3</v>
      </c>
      <c r="E24">
        <f t="shared" si="0"/>
        <v>225297.73852096632</v>
      </c>
      <c r="F24">
        <f t="shared" si="1"/>
        <v>225297.5</v>
      </c>
      <c r="G24">
        <f t="shared" si="2"/>
        <v>6.3229999999748543E-2</v>
      </c>
      <c r="K24">
        <f t="shared" si="3"/>
        <v>6.3229999999748543E-2</v>
      </c>
      <c r="O24">
        <f t="shared" ca="1" si="4"/>
        <v>1.2122836188606266E-2</v>
      </c>
      <c r="Q24" s="1">
        <f t="shared" si="5"/>
        <v>44706.128100000002</v>
      </c>
    </row>
    <row r="25" spans="1:21" x14ac:dyDescent="0.2">
      <c r="A25" s="41" t="s">
        <v>48</v>
      </c>
      <c r="B25" s="42" t="s">
        <v>49</v>
      </c>
      <c r="C25" s="43">
        <v>59737.489800000003</v>
      </c>
      <c r="D25" s="41">
        <v>3.5000000000000001E-3</v>
      </c>
      <c r="E25">
        <f t="shared" si="0"/>
        <v>225346.25639400663</v>
      </c>
      <c r="F25">
        <f t="shared" si="1"/>
        <v>225346.5</v>
      </c>
      <c r="G25">
        <f t="shared" si="2"/>
        <v>-6.4577999997709412E-2</v>
      </c>
      <c r="K25">
        <f t="shared" si="3"/>
        <v>-6.4577999997709412E-2</v>
      </c>
      <c r="O25">
        <f t="shared" ca="1" si="4"/>
        <v>1.2125328936564067E-2</v>
      </c>
      <c r="Q25" s="1">
        <f t="shared" si="5"/>
        <v>44718.989800000003</v>
      </c>
    </row>
    <row r="26" spans="1:21" x14ac:dyDescent="0.2">
      <c r="A26" s="41" t="s">
        <v>48</v>
      </c>
      <c r="B26" s="42" t="s">
        <v>49</v>
      </c>
      <c r="C26" s="43">
        <v>59737.621500000001</v>
      </c>
      <c r="D26" s="41">
        <v>3.5000000000000001E-3</v>
      </c>
      <c r="E26">
        <f t="shared" si="0"/>
        <v>225346.75320266173</v>
      </c>
      <c r="F26">
        <f t="shared" si="1"/>
        <v>225347</v>
      </c>
      <c r="G26">
        <f t="shared" si="2"/>
        <v>-6.5424000000348315E-2</v>
      </c>
      <c r="K26">
        <f t="shared" si="3"/>
        <v>-6.5424000000348315E-2</v>
      </c>
      <c r="O26">
        <f t="shared" ca="1" si="4"/>
        <v>1.2125354372767717E-2</v>
      </c>
      <c r="Q26" s="1">
        <f t="shared" si="5"/>
        <v>44719.121500000001</v>
      </c>
    </row>
    <row r="27" spans="1:21" x14ac:dyDescent="0.2">
      <c r="C27" s="6"/>
      <c r="D27" s="6"/>
      <c r="Q27" s="1"/>
    </row>
    <row r="28" spans="1:21" x14ac:dyDescent="0.2">
      <c r="C28" s="6"/>
      <c r="D28" s="6"/>
      <c r="Q28" s="1"/>
    </row>
    <row r="29" spans="1:21" x14ac:dyDescent="0.2">
      <c r="C29" s="6"/>
      <c r="D29" s="6"/>
      <c r="Q29" s="1"/>
    </row>
    <row r="30" spans="1:21" x14ac:dyDescent="0.2">
      <c r="C30" s="6"/>
      <c r="D30" s="6"/>
      <c r="Q30" s="1"/>
    </row>
    <row r="31" spans="1:21" x14ac:dyDescent="0.2">
      <c r="C31" s="6"/>
      <c r="D31" s="6"/>
      <c r="Q31" s="1"/>
    </row>
    <row r="32" spans="1:21" x14ac:dyDescent="0.2"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2023-08-15T02:04:50Z</dcterms:modified>
</cp:coreProperties>
</file>