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EE1BB6F-210E-4464-861F-FEC8A9C265DC}" xr6:coauthVersionLast="47" xr6:coauthVersionMax="47" xr10:uidLastSave="{00000000-0000-0000-0000-000000000000}"/>
  <bookViews>
    <workbookView xWindow="14490" yWindow="750" windowWidth="1398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4" i="1" l="1"/>
  <c r="O23" i="1"/>
  <c r="O22" i="1"/>
  <c r="O26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<sst xmlns="http://schemas.openxmlformats.org/spreadsheetml/2006/main" count="61" uniqueCount="51">
  <si>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</si>
  <si>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</si>
  <si>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</si>
  <si>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</si>
  <si>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</si>
  <si>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</si>
  <si>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</si>
  <si>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</si>
  <si>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</si>
  <si>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</si>
  <si>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</si>
  <si>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</si>
  <si>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</si>
  <si>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</si>
  <si>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</si>
  <si>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</si>
  <si>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</si>
  <si>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</si>
  <si>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</si>
  <si>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</si>
  <si>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</si>
  <si>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</si>
  <si>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</si>
  <si>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</si>
  <si>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</si>
  <si>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</si>
  <si>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</si>
  <si>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</si>
  <si>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</si>
  <si>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</si>
  <si>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</si>
  <si>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</si>
  <si>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</si>
  <si>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</si>
  <si>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</si>
  <si>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</si>
  <si>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</si>
  <si>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</si>
  <si>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</si>
  <si>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</si>
  <si>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</si>
  <si>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</si>
  <si>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</si>
  <si>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</si>
  <si>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</si>
  <si>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</si>
  <si>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</si>
  <si>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?</t>
  </si>
  <si>
    <t>JBAV, 76</t>
  </si>
  <si>
    <t>I</t>
  </si>
  <si>
    <t>CSS_J181139.9+351146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</si>
</sst>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CSS_J181139.9+351146 Her</a:t>
            </a:r>
            <a:r>
              <a:rPr lang="en-AU" sz="1200" b="1" i="0" u="none" strike="noStrike" baseline="0"/>
              <a:t> </a:t>
            </a:r>
            <a:r>
              <a:rPr lang="en-AU" b="1"/>
              <a:t> - O-C Diagr</a:t>
            </a:r>
            <a:r>
              <a:rPr lang="en-AU"/>
              <a:t>.</a:t>
            </a:r>
          </a:p>
        </c:rich>
      </c:tx>
      <c:layout>
        <c:manualLayout>
          <c:xMode val="edge"/>
          <c:yMode val="edge"/>
          <c:x val="0.33834586466165412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223882.5</c:v>
                </c:pt>
                <c:pt idx="2">
                  <c:v>223988</c:v>
                </c:pt>
                <c:pt idx="3">
                  <c:v>225297.5</c:v>
                </c:pt>
                <c:pt idx="4">
                  <c:v>225346.5</c:v>
                </c:pt>
                <c:pt idx="5">
                  <c:v>225347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223882.5</c:v>
                </c:pt>
                <c:pt idx="2">
                  <c:v>223988</c:v>
                </c:pt>
                <c:pt idx="3">
                  <c:v>225297.5</c:v>
                </c:pt>
                <c:pt idx="4">
                  <c:v>225346.5</c:v>
                </c:pt>
                <c:pt idx="5">
                  <c:v>225347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223882.5</c:v>
                </c:pt>
                <c:pt idx="2">
                  <c:v>223988</c:v>
                </c:pt>
                <c:pt idx="3">
                  <c:v>225297.5</c:v>
                </c:pt>
                <c:pt idx="4">
                  <c:v>225346.5</c:v>
                </c:pt>
                <c:pt idx="5">
                  <c:v>225347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223882.5</c:v>
                </c:pt>
                <c:pt idx="2">
                  <c:v>223988</c:v>
                </c:pt>
                <c:pt idx="3">
                  <c:v>225297.5</c:v>
                </c:pt>
                <c:pt idx="4">
                  <c:v>225346.5</c:v>
                </c:pt>
                <c:pt idx="5">
                  <c:v>225347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6.4010000001871958E-2</c:v>
                </c:pt>
                <c:pt idx="2">
                  <c:v>6.3904000002366956E-2</c:v>
                </c:pt>
                <c:pt idx="3">
                  <c:v>6.3229999999748543E-2</c:v>
                </c:pt>
                <c:pt idx="4">
                  <c:v>-6.4577999997709412E-2</c:v>
                </c:pt>
                <c:pt idx="5">
                  <c:v>-6.5424000000348315E-2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223882.5</c:v>
                </c:pt>
                <c:pt idx="2">
                  <c:v>223988</c:v>
                </c:pt>
                <c:pt idx="3">
                  <c:v>225297.5</c:v>
                </c:pt>
                <c:pt idx="4">
                  <c:v>225346.5</c:v>
                </c:pt>
                <c:pt idx="5">
                  <c:v>225347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223882.5</c:v>
                </c:pt>
                <c:pt idx="2">
                  <c:v>223988</c:v>
                </c:pt>
                <c:pt idx="3">
                  <c:v>225297.5</c:v>
                </c:pt>
                <c:pt idx="4">
                  <c:v>225346.5</c:v>
                </c:pt>
                <c:pt idx="5">
                  <c:v>225347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223882.5</c:v>
                </c:pt>
                <c:pt idx="2">
                  <c:v>223988</c:v>
                </c:pt>
                <c:pt idx="3">
                  <c:v>225297.5</c:v>
                </c:pt>
                <c:pt idx="4">
                  <c:v>225346.5</c:v>
                </c:pt>
                <c:pt idx="5">
                  <c:v>225347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223882.5</c:v>
                </c:pt>
                <c:pt idx="2">
                  <c:v>223988</c:v>
                </c:pt>
                <c:pt idx="3">
                  <c:v>225297.5</c:v>
                </c:pt>
                <c:pt idx="4">
                  <c:v>225346.5</c:v>
                </c:pt>
                <c:pt idx="5">
                  <c:v>225347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6.6141000447357545E-4</c:v>
                </c:pt>
                <c:pt idx="1">
                  <c:v>1.2050851732273871E-2</c:v>
                </c:pt>
                <c:pt idx="2">
                  <c:v>1.2056218771244237E-2</c:v>
                </c:pt>
                <c:pt idx="3">
                  <c:v>1.2122836188606266E-2</c:v>
                </c:pt>
                <c:pt idx="4">
                  <c:v>1.2125328936564067E-2</c:v>
                </c:pt>
                <c:pt idx="5">
                  <c:v>1.2125354372767717E-2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223882.5</c:v>
                </c:pt>
                <c:pt idx="2">
                  <c:v>223988</c:v>
                </c:pt>
                <c:pt idx="3">
                  <c:v>225297.5</c:v>
                </c:pt>
                <c:pt idx="4">
                  <c:v>225346.5</c:v>
                </c:pt>
                <c:pt idx="5">
                  <c:v>225347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50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 t="s">
        <v>47</v>
      </c>
    </row>
    <row r="8" spans="1:15" x14ac:dyDescent="0.2">
      <c r="A8" t="s">
        <v>3</v>
      </c>
      <c r="C8" s="6">
        <v>0.26509199999999999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6.6141000447357545E-4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5.0872407302045922E-8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59737.699049354371</v>
      </c>
      <c r="E15" s="10" t="s">
        <v>30</v>
      </c>
      <c r="F15" s="25">
        <f ca="1">NOW()+15018.5+$C$5/24</f>
        <v>60171.586691203702</v>
      </c>
    </row>
    <row r="16" spans="1:15" x14ac:dyDescent="0.2">
      <c r="A16" s="12" t="s">
        <v>4</v>
      </c>
      <c r="B16" s="7"/>
      <c r="C16" s="13">
        <f ca="1">+C8+C12</f>
        <v>0.26509205087240728</v>
      </c>
      <c r="E16" s="10" t="s">
        <v>35</v>
      </c>
      <c r="F16" s="11">
        <f ca="1">ROUND(2*(F15-$C$7)/$C$8,0)/2+F14</f>
        <v>226985</v>
      </c>
    </row>
    <row r="17" spans="1:21" ht="13.5" thickBot="1" x14ac:dyDescent="0.25">
      <c r="A17" s="10" t="s">
        <v>27</v>
      </c>
      <c r="B17" s="7"/>
      <c r="C17" s="7">
        <f>COUNT(C21:C2191)</f>
        <v>6</v>
      </c>
      <c r="E17" s="10" t="s">
        <v>36</v>
      </c>
      <c r="F17" s="19">
        <f ca="1">ROUND(2*(F15-$C$15)/$C$16,0)/2+F14</f>
        <v>1637.5</v>
      </c>
    </row>
    <row r="18" spans="1:21" ht="14.25" thickTop="1" thickBot="1" x14ac:dyDescent="0.25">
      <c r="A18" s="12" t="s">
        <v>5</v>
      </c>
      <c r="B18" s="7"/>
      <c r="C18" s="15">
        <f ca="1">+C15</f>
        <v>59737.699049354371</v>
      </c>
      <c r="D18" s="16">
        <f ca="1">+C16</f>
        <v>0.26509205087240728</v>
      </c>
      <c r="E18" s="10" t="s">
        <v>31</v>
      </c>
      <c r="F18" s="14">
        <f ca="1">+$C$15+$C$16*F17-15018.5-$C$5/24</f>
        <v>45153.683115991276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?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6.6141000447357545E-4</v>
      </c>
      <c r="Q21" s="1">
        <f>+C21-15018.5</f>
        <v>-15018.5</v>
      </c>
    </row>
    <row r="22" spans="1:21" x14ac:dyDescent="0.2">
      <c r="A22" s="41" t="s">
        <v>48</v>
      </c>
      <c r="B22" s="42" t="s">
        <v>49</v>
      </c>
      <c r="C22" s="43">
        <v>59349.523699999998</v>
      </c>
      <c r="D22" s="41">
        <v>3.5000000000000001E-3</v>
      </c>
      <c r="E22">
        <f t="shared" ref="E22:E26" si="0">+(C22-C$7)/C$8</f>
        <v>223882.74146334102</v>
      </c>
      <c r="F22">
        <f t="shared" ref="F22:F26" si="1">ROUND(2*E22,0)/2</f>
        <v>223882.5</v>
      </c>
      <c r="G22">
        <f t="shared" ref="G22:G26" si="2">+C22-(C$7+F22*C$8)</f>
        <v>6.4010000001871958E-2</v>
      </c>
      <c r="K22">
        <f t="shared" ref="K22:K26" si="3">+G22</f>
        <v>6.4010000001871958E-2</v>
      </c>
      <c r="O22">
        <f t="shared" ref="O22:O26" ca="1" si="4">+C$11+C$12*$F22</f>
        <v>1.2050851732273871E-2</v>
      </c>
      <c r="Q22" s="1">
        <f t="shared" ref="Q22:Q26" si="5">+C22-15018.5</f>
        <v>44331.023699999998</v>
      </c>
    </row>
    <row r="23" spans="1:21" x14ac:dyDescent="0.2">
      <c r="A23" s="41" t="s">
        <v>48</v>
      </c>
      <c r="B23" s="42" t="s">
        <v>49</v>
      </c>
      <c r="C23" s="43">
        <v>59377.4908</v>
      </c>
      <c r="D23" s="41">
        <v>3.5000000000000001E-3</v>
      </c>
      <c r="E23">
        <f t="shared" si="0"/>
        <v>223988.24106347986</v>
      </c>
      <c r="F23">
        <f t="shared" si="1"/>
        <v>223988</v>
      </c>
      <c r="G23">
        <f t="shared" si="2"/>
        <v>6.3904000002366956E-2</v>
      </c>
      <c r="K23">
        <f t="shared" si="3"/>
        <v>6.3904000002366956E-2</v>
      </c>
      <c r="O23">
        <f t="shared" ca="1" si="4"/>
        <v>1.2056218771244237E-2</v>
      </c>
      <c r="Q23" s="1">
        <f t="shared" si="5"/>
        <v>44358.9908</v>
      </c>
    </row>
    <row r="24" spans="1:21" x14ac:dyDescent="0.2">
      <c r="A24" s="41" t="s">
        <v>48</v>
      </c>
      <c r="B24" s="42" t="s">
        <v>49</v>
      </c>
      <c r="C24" s="43">
        <v>59724.628100000002</v>
      </c>
      <c r="D24" s="41">
        <v>3.5000000000000001E-3</v>
      </c>
      <c r="E24">
        <f t="shared" si="0"/>
        <v>225297.73852096632</v>
      </c>
      <c r="F24">
        <f t="shared" si="1"/>
        <v>225297.5</v>
      </c>
      <c r="G24">
        <f t="shared" si="2"/>
        <v>6.3229999999748543E-2</v>
      </c>
      <c r="K24">
        <f t="shared" si="3"/>
        <v>6.3229999999748543E-2</v>
      </c>
      <c r="O24">
        <f t="shared" ca="1" si="4"/>
        <v>1.2122836188606266E-2</v>
      </c>
      <c r="Q24" s="1">
        <f t="shared" si="5"/>
        <v>44706.128100000002</v>
      </c>
    </row>
    <row r="25" spans="1:21" x14ac:dyDescent="0.2">
      <c r="A25" s="41" t="s">
        <v>48</v>
      </c>
      <c r="B25" s="42" t="s">
        <v>49</v>
      </c>
      <c r="C25" s="43">
        <v>59737.489800000003</v>
      </c>
      <c r="D25" s="41">
        <v>3.5000000000000001E-3</v>
      </c>
      <c r="E25">
        <f t="shared" si="0"/>
        <v>225346.25639400663</v>
      </c>
      <c r="F25">
        <f t="shared" si="1"/>
        <v>225346.5</v>
      </c>
      <c r="G25">
        <f t="shared" si="2"/>
        <v>-6.4577999997709412E-2</v>
      </c>
      <c r="K25">
        <f t="shared" si="3"/>
        <v>-6.4577999997709412E-2</v>
      </c>
      <c r="O25">
        <f t="shared" ca="1" si="4"/>
        <v>1.2125328936564067E-2</v>
      </c>
      <c r="Q25" s="1">
        <f t="shared" si="5"/>
        <v>44718.989800000003</v>
      </c>
    </row>
    <row r="26" spans="1:21" x14ac:dyDescent="0.2">
      <c r="A26" s="41" t="s">
        <v>48</v>
      </c>
      <c r="B26" s="42" t="s">
        <v>49</v>
      </c>
      <c r="C26" s="43">
        <v>59737.621500000001</v>
      </c>
      <c r="D26" s="41">
        <v>3.5000000000000001E-3</v>
      </c>
      <c r="E26">
        <f t="shared" si="0"/>
        <v>225346.75320266173</v>
      </c>
      <c r="F26">
        <f t="shared" si="1"/>
        <v>225347</v>
      </c>
      <c r="G26">
        <f t="shared" si="2"/>
        <v>-6.5424000000348315E-2</v>
      </c>
      <c r="K26">
        <f t="shared" si="3"/>
        <v>-6.5424000000348315E-2</v>
      </c>
      <c r="O26">
        <f t="shared" ca="1" si="4"/>
        <v>1.2125354372767717E-2</v>
      </c>
      <c r="Q26" s="1">
        <f t="shared" si="5"/>
        <v>44719.121500000001</v>
      </c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2023-08-15T02:04:50Z</dcterms:modified>
</cp:coreProperties>
</file>