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BD70303-60B8-401D-9560-E79DB47839DA}" xr6:coauthVersionLast="47" xr6:coauthVersionMax="47" xr10:uidLastSave="{00000000-0000-0000-0000-000000000000}"/>
  <bookViews>
    <workbookView xWindow="13050" yWindow="61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/>
  <c r="G28" i="1"/>
  <c r="K28" i="1"/>
  <c r="Q28" i="1"/>
  <c r="E24" i="1"/>
  <c r="E25" i="1"/>
  <c r="E26" i="1"/>
  <c r="E27" i="1"/>
  <c r="E23" i="1"/>
  <c r="F27" i="1"/>
  <c r="G27" i="1"/>
  <c r="K27" i="1"/>
  <c r="D9" i="1"/>
  <c r="C9" i="1"/>
  <c r="E22" i="1"/>
  <c r="F22" i="1"/>
  <c r="G22" i="1"/>
  <c r="J22" i="1"/>
  <c r="F23" i="1"/>
  <c r="G23" i="1"/>
  <c r="K23" i="1"/>
  <c r="F24" i="1"/>
  <c r="G24" i="1"/>
  <c r="K24" i="1"/>
  <c r="F25" i="1"/>
  <c r="G25" i="1"/>
  <c r="K25" i="1"/>
  <c r="F26" i="1"/>
  <c r="G26" i="1"/>
  <c r="K26" i="1"/>
  <c r="E21" i="1"/>
  <c r="F21" i="1"/>
  <c r="G21" i="1"/>
  <c r="I21" i="1"/>
  <c r="Q27" i="1"/>
  <c r="Q23" i="1"/>
  <c r="Q24" i="1"/>
  <c r="Q25" i="1"/>
  <c r="Q26" i="1"/>
  <c r="Q21" i="1"/>
  <c r="Q22" i="1"/>
  <c r="F16" i="1"/>
  <c r="F17" i="1" s="1"/>
  <c r="C17" i="1"/>
  <c r="C11" i="1"/>
  <c r="C12" i="1"/>
  <c r="O29" i="1" l="1"/>
  <c r="C16" i="1"/>
  <c r="D18" i="1" s="1"/>
  <c r="O21" i="1"/>
  <c r="O22" i="1"/>
  <c r="O28" i="1"/>
  <c r="O27" i="1"/>
  <c r="O25" i="1"/>
  <c r="O26" i="1"/>
  <c r="O24" i="1"/>
  <c r="C15" i="1"/>
  <c r="O23" i="1"/>
  <c r="C18" i="1" l="1"/>
  <c r="F18" i="1"/>
  <c r="F19" i="1" s="1"/>
</calcChain>
</file>

<file path=xl/sharedStrings.xml><?xml version="1.0" encoding="utf-8"?>
<sst xmlns="http://schemas.openxmlformats.org/spreadsheetml/2006/main" count="66" uniqueCount="53">
  <si>
    <t>IBVS 6244</t>
  </si>
  <si>
    <t>The phase maybe incorrect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</si>
  <si>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</si>
  <si>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</si>
  <si>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</si>
  <si>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</si>
  <si>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</si>
  <si>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</si>
  <si>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</si>
  <si>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</si>
  <si>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</si>
  <si>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</si>
  <si>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</si>
  <si>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</si>
  <si>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</si>
  <si>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</si>
  <si>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</si>
  <si>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</si>
  <si>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</si>
  <si>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</si>
  <si>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</si>
  <si>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</si>
  <si>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</si>
  <si>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</si>
  <si>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</si>
  <si>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</si>
  <si>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</si>
  <si>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</si>
  <si>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</si>
  <si>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</si>
  <si>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</si>
  <si>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</si>
  <si>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</si>
  <si>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</si>
  <si>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</si>
  <si>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</si>
  <si>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</si>
  <si>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</si>
  <si>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</si>
  <si>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</si>
  <si>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</si>
  <si>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</si>
  <si>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</si>
  <si>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</si>
  <si>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</si>
  <si>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V1063 Her / GSC 2606-1006</t>
  </si>
  <si>
    <t>EA</t>
  </si>
  <si>
    <t>IBVS 5060</t>
  </si>
  <si>
    <t>I</t>
  </si>
  <si>
    <t>IBVS 5806</t>
  </si>
  <si>
    <t>OEJV 0160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</si>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</sst>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3" fillId="24" borderId="0" xfId="0" applyFont="1" applyFill="1" applyAlignment="1"/>
    <xf numFmtId="0" fontId="1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3-4CA4-842D-85F4B93700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3-4CA4-842D-85F4B93700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0.3447000002124696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73-4CA4-842D-85F4B93700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0.57628999999724329</c:v>
                </c:pt>
                <c:pt idx="3">
                  <c:v>0.57690000000002328</c:v>
                </c:pt>
                <c:pt idx="4">
                  <c:v>0.57718999999633525</c:v>
                </c:pt>
                <c:pt idx="5">
                  <c:v>0.57948999999644002</c:v>
                </c:pt>
                <c:pt idx="6">
                  <c:v>0.94980000000214204</c:v>
                </c:pt>
                <c:pt idx="7">
                  <c:v>0.5588999999963562</c:v>
                </c:pt>
                <c:pt idx="8">
                  <c:v>0.45850000000064028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73-4CA4-842D-85F4B93700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73-4CA4-842D-85F4B93700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73-4CA4-842D-85F4B93700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73-4CA4-842D-85F4B93700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0.17915166008528705</c:v>
                </c:pt>
                <c:pt idx="1">
                  <c:v>0.37103261359945805</c:v>
                </c:pt>
                <c:pt idx="2">
                  <c:v>0.49911573976229934</c:v>
                </c:pt>
                <c:pt idx="3">
                  <c:v>0.49911573976229934</c:v>
                </c:pt>
                <c:pt idx="4">
                  <c:v>0.49911573976229934</c:v>
                </c:pt>
                <c:pt idx="5">
                  <c:v>0.49911573976229934</c:v>
                </c:pt>
                <c:pt idx="6">
                  <c:v>0.63646082366860024</c:v>
                </c:pt>
                <c:pt idx="7">
                  <c:v>0.66625751667222977</c:v>
                </c:pt>
                <c:pt idx="8">
                  <c:v>0.77240442712687751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73-4CA4-842D-85F4B937002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73-4CA4-842D-85F4B9370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0312"/>
        <c:axId val="1"/>
      </c:scatterChart>
      <c:valAx>
        <c:axId val="84078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B253E6-8134-538C-7B21-D052AB0D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"/>
      <c r="D2" s="36" t="s">
        <v>1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51295.868000000002</v>
      </c>
      <c r="D7" s="29" t="s">
        <v>44</v>
      </c>
    </row>
    <row r="8" spans="1:6" x14ac:dyDescent="0.2">
      <c r="A8" t="s">
        <v>9</v>
      </c>
      <c r="C8" s="8">
        <v>1.6579999999999999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INTERCEPT(INDIRECT($D$9):G991,INDIRECT($C$9):F991)</f>
        <v>0.17915166008528705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SLOPE(INDIRECT($D$9):G991,INDIRECT($C$9):F991)</f>
        <v>1.2186786504551983E-4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(C7+C11)+(C8+C12)*INT(MAX(F21:F3532))</f>
        <v>59367.784404427126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1.6581218678650453</v>
      </c>
      <c r="E16" s="14" t="s">
        <v>36</v>
      </c>
      <c r="F16" s="15">
        <f ca="1">NOW()+15018.5+$C$5/24</f>
        <v>59960.713357986111</v>
      </c>
    </row>
    <row r="17" spans="1:21" ht="13.5" thickBot="1" x14ac:dyDescent="0.25">
      <c r="A17" s="14" t="s">
        <v>33</v>
      </c>
      <c r="B17" s="10"/>
      <c r="C17" s="10">
        <f>COUNT(C21:C2190)</f>
        <v>9</v>
      </c>
      <c r="E17" s="14" t="s">
        <v>41</v>
      </c>
      <c r="F17" s="15">
        <f ca="1">ROUND(2*(F16-$C$7)/$C$8,0)/2+F15</f>
        <v>5227</v>
      </c>
    </row>
    <row r="18" spans="1:21" ht="14.25" thickTop="1" thickBot="1" x14ac:dyDescent="0.25">
      <c r="A18" s="16" t="s">
        <v>11</v>
      </c>
      <c r="B18" s="10"/>
      <c r="C18" s="19">
        <f ca="1">+C15</f>
        <v>59367.784404427126</v>
      </c>
      <c r="D18" s="20">
        <f ca="1">+C16</f>
        <v>1.6581218678650453</v>
      </c>
      <c r="E18" s="14" t="s">
        <v>42</v>
      </c>
      <c r="F18" s="23">
        <f ca="1">ROUND(2*(F16-$C$15)/$C$16,0)/2+F15</f>
        <v>358.5</v>
      </c>
    </row>
    <row r="19" spans="1:21" ht="13.5" thickTop="1" x14ac:dyDescent="0.2">
      <c r="E19" s="14" t="s">
        <v>37</v>
      </c>
      <c r="F19" s="18">
        <f ca="1">+$C$15+$C$16*F18-15018.5-$C$5/24</f>
        <v>44944.116927390081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51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s="30" t="s">
        <v>47</v>
      </c>
      <c r="B21" s="31" t="s">
        <v>48</v>
      </c>
      <c r="C21" s="30">
        <v>51295.868000000002</v>
      </c>
      <c r="D21" s="30">
        <v>3.0000000000000001E-3</v>
      </c>
      <c r="E21">
        <f>+(C21-C$7)/C$8</f>
        <v>0</v>
      </c>
      <c r="F21">
        <f t="shared" ref="F21:F28" si="0"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0.17915166008528705</v>
      </c>
      <c r="Q21" s="2">
        <f t="shared" ref="Q21:Q26" si="3">+C21-15018.5</f>
        <v>36277.368000000002</v>
      </c>
    </row>
    <row r="22" spans="1:21" x14ac:dyDescent="0.2">
      <c r="A22" s="30" t="s">
        <v>49</v>
      </c>
      <c r="B22" s="31" t="s">
        <v>48</v>
      </c>
      <c r="C22" s="30">
        <v>53906.733700000215</v>
      </c>
      <c r="D22" s="30">
        <v>4.0000000000000002E-4</v>
      </c>
      <c r="E22">
        <f>+(C22-C$7)/C$8</f>
        <v>1574.707901085774</v>
      </c>
      <c r="F22">
        <f t="shared" si="0"/>
        <v>1574.5</v>
      </c>
      <c r="G22">
        <f t="shared" si="1"/>
        <v>0.3447000002124696</v>
      </c>
      <c r="J22">
        <f>+G22</f>
        <v>0.3447000002124696</v>
      </c>
      <c r="O22">
        <f t="shared" ca="1" si="2"/>
        <v>0.37103261359945805</v>
      </c>
      <c r="Q22" s="2">
        <f t="shared" si="3"/>
        <v>38888.233700000215</v>
      </c>
    </row>
    <row r="23" spans="1:21" x14ac:dyDescent="0.2">
      <c r="A23" s="32" t="s">
        <v>50</v>
      </c>
      <c r="B23" s="33" t="s">
        <v>48</v>
      </c>
      <c r="C23" s="34">
        <v>55649.523289999997</v>
      </c>
      <c r="D23" s="34">
        <v>4.0000000000000002E-4</v>
      </c>
      <c r="E23" s="35">
        <f t="shared" ref="E23:E28" si="4">+(C23-C$7)/C$8-0.5</f>
        <v>2625.3475814233989</v>
      </c>
      <c r="F23">
        <f t="shared" si="0"/>
        <v>2625.5</v>
      </c>
      <c r="G23">
        <f t="shared" si="1"/>
        <v>0.57628999999724329</v>
      </c>
      <c r="K23">
        <f t="shared" ref="K23:K28" si="5">+G23</f>
        <v>0.57628999999724329</v>
      </c>
      <c r="O23">
        <f t="shared" ca="1" si="2"/>
        <v>0.49911573976229934</v>
      </c>
      <c r="Q23" s="2">
        <f t="shared" si="3"/>
        <v>40631.023289999997</v>
      </c>
    </row>
    <row r="24" spans="1:21" x14ac:dyDescent="0.2">
      <c r="A24" s="32" t="s">
        <v>50</v>
      </c>
      <c r="B24" s="33" t="s">
        <v>48</v>
      </c>
      <c r="C24" s="34">
        <v>55649.5239</v>
      </c>
      <c r="D24" s="34">
        <v>2.9999999999999997E-4</v>
      </c>
      <c r="E24" s="35">
        <f t="shared" si="4"/>
        <v>2625.3479493365489</v>
      </c>
      <c r="F24">
        <f t="shared" si="0"/>
        <v>2625.5</v>
      </c>
      <c r="G24">
        <f t="shared" si="1"/>
        <v>0.57690000000002328</v>
      </c>
      <c r="K24">
        <f t="shared" si="5"/>
        <v>0.57690000000002328</v>
      </c>
      <c r="O24">
        <f t="shared" ca="1" si="2"/>
        <v>0.49911573976229934</v>
      </c>
      <c r="Q24" s="2">
        <f t="shared" si="3"/>
        <v>40631.0239</v>
      </c>
    </row>
    <row r="25" spans="1:21" x14ac:dyDescent="0.2">
      <c r="A25" s="32" t="s">
        <v>50</v>
      </c>
      <c r="B25" s="33" t="s">
        <v>48</v>
      </c>
      <c r="C25" s="34">
        <v>55649.524189999996</v>
      </c>
      <c r="D25" s="34">
        <v>2.9999999999999997E-4</v>
      </c>
      <c r="E25" s="35">
        <f t="shared" si="4"/>
        <v>2625.3481242460762</v>
      </c>
      <c r="F25">
        <f t="shared" si="0"/>
        <v>2625.5</v>
      </c>
      <c r="G25">
        <f t="shared" si="1"/>
        <v>0.57718999999633525</v>
      </c>
      <c r="K25">
        <f t="shared" si="5"/>
        <v>0.57718999999633525</v>
      </c>
      <c r="O25">
        <f t="shared" ca="1" si="2"/>
        <v>0.49911573976229934</v>
      </c>
      <c r="Q25" s="2">
        <f t="shared" si="3"/>
        <v>40631.024189999996</v>
      </c>
    </row>
    <row r="26" spans="1:21" x14ac:dyDescent="0.2">
      <c r="A26" s="32" t="s">
        <v>50</v>
      </c>
      <c r="B26" s="33" t="s">
        <v>48</v>
      </c>
      <c r="C26" s="34">
        <v>55649.526489999997</v>
      </c>
      <c r="D26" s="34">
        <v>2.9999999999999997E-4</v>
      </c>
      <c r="E26" s="35">
        <f t="shared" si="4"/>
        <v>2625.3495114595867</v>
      </c>
      <c r="F26">
        <f t="shared" si="0"/>
        <v>2625.5</v>
      </c>
      <c r="G26">
        <f t="shared" si="1"/>
        <v>0.57948999999644002</v>
      </c>
      <c r="K26">
        <f t="shared" si="5"/>
        <v>0.57948999999644002</v>
      </c>
      <c r="O26">
        <f t="shared" ca="1" si="2"/>
        <v>0.49911573976229934</v>
      </c>
      <c r="Q26" s="2">
        <f t="shared" si="3"/>
        <v>40631.026489999997</v>
      </c>
    </row>
    <row r="27" spans="1:21" x14ac:dyDescent="0.2">
      <c r="A27" s="37" t="s">
        <v>3</v>
      </c>
      <c r="B27" s="38" t="s">
        <v>48</v>
      </c>
      <c r="C27" s="39">
        <v>57518.462800000001</v>
      </c>
      <c r="D27" s="39">
        <v>5.8999999999999999E-3</v>
      </c>
      <c r="E27" s="35">
        <f t="shared" si="4"/>
        <v>3752.5728588661032</v>
      </c>
      <c r="F27">
        <f t="shared" si="0"/>
        <v>3752.5</v>
      </c>
      <c r="G27">
        <f>+C27-(C$7+F27*C$8)</f>
        <v>0.94980000000214204</v>
      </c>
      <c r="K27">
        <f t="shared" si="5"/>
        <v>0.94980000000214204</v>
      </c>
      <c r="O27">
        <f ca="1">+C$11+C$12*$F27</f>
        <v>0.63646082366860024</v>
      </c>
      <c r="Q27" s="2">
        <f>+C27-15018.5</f>
        <v>42499.962800000001</v>
      </c>
    </row>
    <row r="28" spans="1:21" x14ac:dyDescent="0.2">
      <c r="A28" s="40" t="s">
        <v>0</v>
      </c>
      <c r="B28" s="41" t="s">
        <v>48</v>
      </c>
      <c r="C28" s="41">
        <v>57923.452899999997</v>
      </c>
      <c r="D28" s="41">
        <v>4.4000000000000003E-3</v>
      </c>
      <c r="E28" s="35">
        <f t="shared" si="4"/>
        <v>3996.8370928829881</v>
      </c>
      <c r="F28">
        <f t="shared" si="0"/>
        <v>3997</v>
      </c>
      <c r="G28">
        <f>+C28-(C$7+F28*C$8)</f>
        <v>0.5588999999963562</v>
      </c>
      <c r="K28">
        <f t="shared" si="5"/>
        <v>0.5588999999963562</v>
      </c>
      <c r="O28">
        <f ca="1">+C$11+C$12*$F28</f>
        <v>0.66625751667222977</v>
      </c>
      <c r="Q28" s="2">
        <f>+C28-15018.5</f>
        <v>42904.952899999997</v>
      </c>
    </row>
    <row r="29" spans="1:21" x14ac:dyDescent="0.2">
      <c r="A29" s="42" t="s">
        <v>52</v>
      </c>
      <c r="B29" s="43" t="s">
        <v>48</v>
      </c>
      <c r="C29" s="44">
        <v>59367.470500000003</v>
      </c>
      <c r="D29" s="42">
        <v>2.5999999999999999E-3</v>
      </c>
      <c r="E29" s="35">
        <f t="shared" ref="E29" si="6">+(C29-C$7)/C$8-0.5</f>
        <v>4867.7765379975881</v>
      </c>
      <c r="F29">
        <f t="shared" ref="F29" si="7">ROUND(2*E29,0)/2</f>
        <v>4868</v>
      </c>
      <c r="G29">
        <f>+C29-(C$7+F29*C$8)</f>
        <v>0.45850000000064028</v>
      </c>
      <c r="K29">
        <f t="shared" ref="K29" si="8">+G29</f>
        <v>0.45850000000064028</v>
      </c>
      <c r="O29">
        <f ca="1">+C$11+C$12*$F29</f>
        <v>0.77240442712687751</v>
      </c>
      <c r="Q29" s="2">
        <f>+C29-15018.5</f>
        <v>44348.970500000003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H104" r:id="rId1" display="http://vsolj.cetus-net.org/bulletin.html"/>
    <hyperlink ref="H97" r:id="rId2" display="http://vsolj.cetus-net.org/bulletin.html"/>
    <hyperlink ref="H64353" r:id="rId3" display="http://vsolj.cetus-net.org/bulletin.html"/>
    <hyperlink ref="H64346" r:id="rId4" display="https://www.aavso.org/ejaavso"/>
    <hyperlink ref="AP497" r:id="rId5" display="http://cdsbib.u-strasbg.fr/cgi-bin/cdsbib?1990RMxAA..21..381G"/>
    <hyperlink ref="AP501" r:id="rId6" display="http://cdsbib.u-strasbg.fr/cgi-bin/cdsbib?1990RMxAA..21..381G"/>
    <hyperlink ref="AP500" r:id="rId7" display="http://cdsbib.u-strasbg.fr/cgi-bin/cdsbib?1990RMxAA..21..381G"/>
    <hyperlink ref="AP481" r:id="rId8" display="http://cdsbib.u-strasbg.fr/cgi-bin/cdsbib?1990RMxAA..21..381G"/>
    <hyperlink ref="I64353" r:id="rId9" display="http://vsolj.cetus-net.org/bulletin.html"/>
    <hyperlink ref="AQ637" r:id="rId10" display="http://cdsbib.u-strasbg.fr/cgi-bin/cdsbib?1990RMxAA..21..381G"/>
    <hyperlink ref="AQ55403" r:id="rId11" display="http://cdsbib.u-strasbg.fr/cgi-bin/cdsbib?1990RMxAA..21..381G"/>
    <hyperlink ref="AQ638" r:id="rId12" display="http://cdsbib.u-strasbg.fr/cgi-bin/cdsbib?1990RMxAA..21..381G"/>
    <hyperlink ref="H64350" r:id="rId13" display="https://www.aavso.org/ejaavso"/>
    <hyperlink ref="H1523" r:id="rId14" display="http://vsolj.cetus-net.org/bulletin.html"/>
    <hyperlink ref="AP2767" r:id="rId15" display="http://cdsbib.u-strasbg.fr/cgi-bin/cdsbib?1990RMxAA..21..381G"/>
    <hyperlink ref="AP2770" r:id="rId16" display="http://cdsbib.u-strasbg.fr/cgi-bin/cdsbib?1990RMxAA..21..381G"/>
    <hyperlink ref="AP2768" r:id="rId17" display="http://cdsbib.u-strasbg.fr/cgi-bin/cdsbib?1990RMxAA..21..381G"/>
    <hyperlink ref="AP2752" r:id="rId18" display="http://cdsbib.u-strasbg.fr/cgi-bin/cdsbib?1990RMxAA..21..381G"/>
    <hyperlink ref="I1523" r:id="rId19" display="http://vsolj.cetus-net.org/bulletin.html"/>
    <hyperlink ref="AQ2981" r:id="rId20" display="http://cdsbib.u-strasbg.fr/cgi-bin/cdsbib?1990RMxAA..21..381G"/>
    <hyperlink ref="AQ65218" r:id="rId21" display="http://cdsbib.u-strasbg.fr/cgi-bin/cdsbib?1990RMxAA..21..381G"/>
    <hyperlink ref="AQ2985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2023-01-16T04:07:14Z</dcterms:modified>
</cp:coreProperties>
</file>