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5823F64-FBA8-429F-A8E4-84C5FA82FC6B}" xr6:coauthVersionLast="47" xr6:coauthVersionMax="47" xr10:uidLastSave="{00000000-0000-0000-0000-000000000000}"/>
  <bookViews>
    <workbookView xWindow="13605" yWindow="5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22" i="1"/>
  <c r="G22" i="1"/>
  <c r="K22" i="1"/>
  <c r="D9" i="1"/>
  <c r="C9" i="1"/>
  <c r="Q23" i="1"/>
  <c r="E22" i="1"/>
  <c r="E21" i="1"/>
  <c r="F21" i="1"/>
  <c r="G21" i="1"/>
  <c r="I21" i="1"/>
  <c r="Q22" i="1"/>
  <c r="C8" i="1"/>
  <c r="E23" i="1"/>
  <c r="F23" i="1"/>
  <c r="G23" i="1"/>
  <c r="K23" i="1"/>
  <c r="D8" i="1"/>
  <c r="F16" i="1"/>
  <c r="F17" i="1" s="1"/>
  <c r="C17" i="1"/>
  <c r="Q21" i="1"/>
  <c r="C11" i="1"/>
  <c r="C12" i="1"/>
  <c r="O24" i="1" l="1"/>
  <c r="C16" i="1"/>
  <c r="D18" i="1" s="1"/>
  <c r="C15" i="1"/>
  <c r="F18" i="1" s="1"/>
  <c r="O23" i="1"/>
  <c r="O21" i="1"/>
  <c r="O22" i="1"/>
  <c r="F19" i="1" l="1"/>
  <c r="C18" i="1"/>
</calcChain>
</file>

<file path=xl/sharedStrings.xml><?xml version="1.0" encoding="utf-8"?>
<sst xmlns="http://schemas.openxmlformats.org/spreadsheetml/2006/main" count="59" uniqueCount="53">
  <si>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</si>
  <si>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</si>
  <si>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</si>
  <si>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</si>
  <si>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</si>
  <si>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</si>
  <si>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</si>
  <si>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</si>
  <si>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</si>
  <si>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</si>
  <si>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</si>
  <si>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</si>
  <si>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</si>
  <si>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</si>
  <si>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</si>
  <si>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</si>
  <si>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</si>
  <si>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</si>
  <si>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</si>
  <si>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</si>
  <si>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</si>
  <si>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</si>
  <si>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</si>
  <si>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</si>
  <si>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</si>
  <si>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</si>
  <si>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</si>
  <si>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</si>
  <si>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</si>
  <si>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</si>
  <si>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</si>
  <si>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</si>
  <si>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</si>
  <si>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</si>
  <si>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</si>
  <si>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</si>
  <si>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</si>
  <si>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</si>
  <si>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</si>
  <si>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</si>
  <si>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</si>
  <si>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</si>
  <si>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V1158 Her</t>
  </si>
  <si>
    <t>2017K</t>
  </si>
  <si>
    <t>G3067-0618</t>
  </si>
  <si>
    <t xml:space="preserve">EW:       </t>
  </si>
  <si>
    <t>pr_6</t>
  </si>
  <si>
    <t xml:space="preserve">A3               </t>
  </si>
  <si>
    <t>V1158 Her / GSC 3067-0618</t>
  </si>
  <si>
    <t>GCVS</t>
  </si>
  <si>
    <t>I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</si>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</sst>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 applyAlignment="1">
      <alignment horizontal="left" wrapText="1"/>
    </xf>
    <xf numFmtId="0" fontId="31" fillId="0" borderId="0" xfId="41" applyFont="1" applyAlignment="1">
      <alignment horizontal="center" wrapText="1"/>
    </xf>
    <xf numFmtId="0" fontId="0" fillId="26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4-4935-9FA3-55159AA3E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4-4935-9FA3-55159AA3E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4-4935-9FA3-55159AA3E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0.66104000000632368</c:v>
                </c:pt>
                <c:pt idx="2">
                  <c:v>0.68989999999757856</c:v>
                </c:pt>
                <c:pt idx="3">
                  <c:v>0.680899999999383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A4-4935-9FA3-55159AA3E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A4-4935-9FA3-55159AA3E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A4-4935-9FA3-55159AA3E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A4-4935-9FA3-55159AA3E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0.63750063720563266</c:v>
                </c:pt>
                <c:pt idx="1">
                  <c:v>0.67329535771995375</c:v>
                </c:pt>
                <c:pt idx="2">
                  <c:v>0.67506574214106663</c:v>
                </c:pt>
                <c:pt idx="3">
                  <c:v>0.68347890014226487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A4-4935-9FA3-55159AA3E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9341</c:v>
                </c:pt>
                <c:pt idx="2">
                  <c:v>9803</c:v>
                </c:pt>
                <c:pt idx="3">
                  <c:v>11998.5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A4-4935-9FA3-55159AA3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9256"/>
        <c:axId val="1"/>
      </c:scatterChart>
      <c:valAx>
        <c:axId val="84715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27C065-AD6C-AE26-B648-972D814FD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16.112300000000001</v>
      </c>
      <c r="L1" s="32">
        <v>44.062090000000005</v>
      </c>
      <c r="M1" s="33">
        <v>51408.74</v>
      </c>
      <c r="N1" s="33">
        <v>0.66</v>
      </c>
      <c r="O1" s="31" t="s">
        <v>45</v>
      </c>
      <c r="P1" s="42">
        <v>9.7799999999999994</v>
      </c>
      <c r="Q1" s="42">
        <v>9.9499999999999993</v>
      </c>
      <c r="R1" s="43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51408.74</v>
      </c>
      <c r="D4" s="27">
        <v>0.66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51408.74</v>
      </c>
      <c r="D7" s="28" t="s">
        <v>49</v>
      </c>
    </row>
    <row r="8" spans="1:19" x14ac:dyDescent="0.2">
      <c r="A8" t="s">
        <v>4</v>
      </c>
      <c r="C8" s="8">
        <f>N1</f>
        <v>0.66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0.63750063720563266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3.8320009114999514E-6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59328.103476984135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0.66000383200091151</v>
      </c>
      <c r="E16" s="14" t="s">
        <v>31</v>
      </c>
      <c r="F16" s="35">
        <f ca="1">NOW()+15018.5+$C$5/24</f>
        <v>59960.726523958328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12958.5</v>
      </c>
    </row>
    <row r="18" spans="1:21" ht="14.25" thickTop="1" thickBot="1" x14ac:dyDescent="0.25">
      <c r="A18" s="16" t="s">
        <v>6</v>
      </c>
      <c r="B18" s="10"/>
      <c r="C18" s="19">
        <f ca="1">+C15</f>
        <v>59328.103476984135</v>
      </c>
      <c r="D18" s="20">
        <f ca="1">+C16</f>
        <v>0.66000383200091151</v>
      </c>
      <c r="E18" s="14" t="s">
        <v>37</v>
      </c>
      <c r="F18" s="23">
        <f ca="1">ROUND(2*(F16-$C$15)/$C$16,0)/2+F15</f>
        <v>959.5</v>
      </c>
    </row>
    <row r="19" spans="1:21" ht="13.5" thickTop="1" x14ac:dyDescent="0.2">
      <c r="E19" s="14" t="s">
        <v>32</v>
      </c>
      <c r="F19" s="18">
        <f ca="1">+$C$15+$C$16*F18-15018.5-$C$5/24</f>
        <v>44943.272987122349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51408.74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0.63750063720563266</v>
      </c>
      <c r="Q21" s="2">
        <f>+C21-15018.5</f>
        <v>36390.239999999998</v>
      </c>
    </row>
    <row r="22" spans="1:21" x14ac:dyDescent="0.2">
      <c r="A22" s="45" t="s">
        <v>51</v>
      </c>
      <c r="B22" s="46" t="s">
        <v>50</v>
      </c>
      <c r="C22" s="47">
        <v>57574.461040000002</v>
      </c>
      <c r="D22" s="47">
        <v>4.0000000000000002E-4</v>
      </c>
      <c r="E22">
        <f>+(C22-C$7)/C$8</f>
        <v>9342.001575757582</v>
      </c>
      <c r="F22" s="50">
        <f>ROUND(2*E22,0)/2-1</f>
        <v>9341</v>
      </c>
      <c r="G22">
        <f>+C22-(C$7+F22*C$8)</f>
        <v>0.66104000000632368</v>
      </c>
      <c r="K22">
        <f>+G22</f>
        <v>0.66104000000632368</v>
      </c>
      <c r="O22">
        <f ca="1">+C$11+C$12*$F22</f>
        <v>0.67329535771995375</v>
      </c>
      <c r="Q22" s="2">
        <f>+C22-15018.5</f>
        <v>42555.961040000002</v>
      </c>
    </row>
    <row r="23" spans="1:21" x14ac:dyDescent="0.2">
      <c r="A23" s="44" t="s">
        <v>0</v>
      </c>
      <c r="B23" s="49" t="s">
        <v>50</v>
      </c>
      <c r="C23" s="48">
        <v>57879.409899999999</v>
      </c>
      <c r="D23" s="48">
        <v>1.5E-3</v>
      </c>
      <c r="E23">
        <f>+(C23-C$7)/C$8</f>
        <v>9804.0453030303033</v>
      </c>
      <c r="F23" s="50">
        <f>ROUND(2*E23,0)/2-1</f>
        <v>9803</v>
      </c>
      <c r="G23">
        <f>+C23-(C$7+F23*C$8)</f>
        <v>0.68989999999757856</v>
      </c>
      <c r="K23">
        <f>+G23</f>
        <v>0.68989999999757856</v>
      </c>
      <c r="O23">
        <f ca="1">+C$11+C$12*$F23</f>
        <v>0.67506574214106663</v>
      </c>
      <c r="Q23" s="2">
        <f>+C23-15018.5</f>
        <v>42860.909899999999</v>
      </c>
    </row>
    <row r="24" spans="1:21" x14ac:dyDescent="0.2">
      <c r="A24" s="51" t="s">
        <v>52</v>
      </c>
      <c r="B24" s="52" t="s">
        <v>50</v>
      </c>
      <c r="C24" s="53">
        <v>59328.430899999999</v>
      </c>
      <c r="D24" s="51">
        <v>1.6999999999999999E-3</v>
      </c>
      <c r="E24">
        <f>+(C24-C$7)/C$8</f>
        <v>11999.531666666668</v>
      </c>
      <c r="F24" s="54">
        <f>ROUND(2*E24,0)/2-1</f>
        <v>11998.5</v>
      </c>
      <c r="G24">
        <f>+C24-(C$7+F24*C$8)</f>
        <v>0.680899999999383</v>
      </c>
      <c r="K24">
        <f>+G24</f>
        <v>0.680899999999383</v>
      </c>
      <c r="O24">
        <f ca="1">+C$11+C$12*$F24</f>
        <v>0.68347890014226487</v>
      </c>
      <c r="Q24" s="2">
        <f>+C24-15018.5</f>
        <v>44309.930899999999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35" r:id="rId1" display="http://vsolj.cetus-net.org/bulletin.html"/>
    <hyperlink ref="H64328" r:id="rId2" display="https://www.aavso.org/ejaavso"/>
    <hyperlink ref="AP479" r:id="rId3" display="http://cdsbib.u-strasbg.fr/cgi-bin/cdsbib?1990RMxAA..21..381G"/>
    <hyperlink ref="AP483" r:id="rId4" display="http://cdsbib.u-strasbg.fr/cgi-bin/cdsbib?1990RMxAA..21..381G"/>
    <hyperlink ref="AP482" r:id="rId5" display="http://cdsbib.u-strasbg.fr/cgi-bin/cdsbib?1990RMxAA..21..381G"/>
    <hyperlink ref="AP463" r:id="rId6" display="http://cdsbib.u-strasbg.fr/cgi-bin/cdsbib?1990RMxAA..21..381G"/>
    <hyperlink ref="I64335" r:id="rId7" display="http://vsolj.cetus-net.org/bulletin.html"/>
    <hyperlink ref="AQ619" r:id="rId8" display="http://cdsbib.u-strasbg.fr/cgi-bin/cdsbib?1990RMxAA..21..381G"/>
    <hyperlink ref="AQ55385" r:id="rId9" display="http://cdsbib.u-strasbg.fr/cgi-bin/cdsbib?1990RMxAA..21..381G"/>
    <hyperlink ref="AQ620" r:id="rId10" display="http://cdsbib.u-strasbg.fr/cgi-bin/cdsbib?1990RMxAA..21..381G"/>
    <hyperlink ref="H64332" r:id="rId11" display="https://www.aavso.org/ejaavso"/>
    <hyperlink ref="H1505" r:id="rId12" display="http://vsolj.cetus-net.org/bulletin.html"/>
    <hyperlink ref="AP2749" r:id="rId13" display="http://cdsbib.u-strasbg.fr/cgi-bin/cdsbib?1990RMxAA..21..381G"/>
    <hyperlink ref="AP2752" r:id="rId14" display="http://cdsbib.u-strasbg.fr/cgi-bin/cdsbib?1990RMxAA..21..381G"/>
    <hyperlink ref="AP2750" r:id="rId15" display="http://cdsbib.u-strasbg.fr/cgi-bin/cdsbib?1990RMxAA..21..381G"/>
    <hyperlink ref="AP2734" r:id="rId16" display="http://cdsbib.u-strasbg.fr/cgi-bin/cdsbib?1990RMxAA..21..381G"/>
    <hyperlink ref="I1505" r:id="rId17" display="http://vsolj.cetus-net.org/bulletin.html"/>
    <hyperlink ref="AQ2963" r:id="rId18" display="http://cdsbib.u-strasbg.fr/cgi-bin/cdsbib?1990RMxAA..21..381G"/>
    <hyperlink ref="AQ65200" r:id="rId19" display="http://cdsbib.u-strasbg.fr/cgi-bin/cdsbib?1990RMxAA..21..381G"/>
    <hyperlink ref="AQ296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2023-01-16T04:26:11Z</dcterms:modified>
</cp:coreProperties>
</file>