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E53C389-E9DF-464F-9877-84BAF4131891}" xr6:coauthVersionLast="47" xr6:coauthVersionMax="47" xr10:uidLastSave="{00000000-0000-0000-0000-000000000000}"/>
  <bookViews>
    <workbookView xWindow="14880" yWindow="720" windowWidth="14325" windowHeight="14490"/>
  </bookViews>
  <sheets>
    <sheet name="Active" sheetId="1" r:id="rId1"/>
  </sheets>
  <calcPr calcId="181029" concurrentCalc="0"/>
</workbook>
</file>

<file path=xl/calcChain.xml><?xml version="1.0" encoding="utf-8"?>
<calcChain xmlns="http://schemas.openxmlformats.org/spreadsheetml/2006/main">
  <c r="E23" i="1" l="1"/>
  <c r="F23" i="1"/>
  <c r="G23" i="1"/>
  <c r="L23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G28" i="1"/>
  <c r="G29" i="1"/>
  <c r="G30" i="1"/>
  <c r="G31" i="1"/>
  <c r="G32" i="1"/>
  <c r="G33" i="1"/>
  <c r="G34" i="1"/>
  <c r="C11" i="1"/>
  <c r="C12" i="1"/>
  <c r="O23" i="1"/>
  <c r="Q23" i="1"/>
  <c r="L24" i="1"/>
  <c r="O24" i="1"/>
  <c r="Q24" i="1"/>
  <c r="L25" i="1"/>
  <c r="O25" i="1"/>
  <c r="Q25" i="1"/>
  <c r="L26" i="1"/>
  <c r="O26" i="1"/>
  <c r="Q26" i="1"/>
  <c r="L27" i="1"/>
  <c r="O27" i="1"/>
  <c r="Q27" i="1"/>
  <c r="L28" i="1"/>
  <c r="O28" i="1"/>
  <c r="Q28" i="1"/>
  <c r="L29" i="1"/>
  <c r="O29" i="1"/>
  <c r="Q29" i="1"/>
  <c r="L30" i="1"/>
  <c r="O30" i="1"/>
  <c r="Q30" i="1"/>
  <c r="L31" i="1"/>
  <c r="O31" i="1"/>
  <c r="Q31" i="1"/>
  <c r="L32" i="1"/>
  <c r="O32" i="1"/>
  <c r="Q32" i="1"/>
  <c r="L33" i="1"/>
  <c r="O33" i="1"/>
  <c r="Q33" i="1"/>
  <c r="L34" i="1"/>
  <c r="O34" i="1"/>
  <c r="Q34" i="1"/>
  <c r="F16" i="1"/>
  <c r="F17" i="1"/>
  <c r="D9" i="1"/>
  <c r="C9" i="1"/>
  <c r="Q22" i="1"/>
  <c r="C21" i="1"/>
  <c r="A21" i="1"/>
  <c r="R22" i="1"/>
  <c r="C7" i="1"/>
  <c r="C8" i="1"/>
  <c r="E21" i="1"/>
  <c r="F21" i="1"/>
  <c r="C17" i="1"/>
  <c r="Q21" i="1"/>
  <c r="G21" i="1"/>
  <c r="E22" i="1"/>
  <c r="F22" i="1"/>
  <c r="G22" i="1"/>
  <c r="K22" i="1"/>
  <c r="O21" i="1"/>
  <c r="O22" i="1"/>
  <c r="C15" i="1"/>
  <c r="C16" i="1"/>
  <c r="D18" i="1"/>
  <c r="I21" i="1"/>
  <c r="F18" i="1"/>
  <c r="F19" i="1"/>
  <c r="C18" i="1"/>
</calcChain>
</file>

<file path=xl/sharedStrings.xml><?xml version="1.0" encoding="utf-8"?>
<sst xmlns="http://schemas.openxmlformats.org/spreadsheetml/2006/main" count="77" uniqueCount="50">
  <si>
    <t>OEJV 0198</t>
  </si>
  <si>
    <t>Add cycle</t>
  </si>
  <si>
    <t>Old Cycle</t>
  </si>
  <si>
    <t>PE</t>
  </si>
  <si>
    <t>I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</si>
  <si>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</si>
  <si>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</si>
  <si>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</si>
  <si>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</si>
  <si>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</si>
  <si>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</si>
  <si>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</si>
  <si>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</si>
  <si>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</si>
  <si>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</si>
  <si>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</si>
  <si>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</si>
  <si>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</si>
  <si>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</si>
  <si>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</si>
  <si>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</si>
  <si>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</si>
  <si>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</si>
  <si>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</si>
  <si>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</si>
  <si>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</si>
  <si>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</si>
  <si>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</si>
  <si>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</si>
  <si>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</si>
  <si>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</si>
  <si>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</si>
  <si>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</si>
  <si>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</si>
  <si>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</si>
  <si>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</si>
  <si>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</si>
  <si>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</si>
  <si>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</si>
  <si>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G9340-0292_Ind.xls</t>
  </si>
  <si>
    <t>EA</t>
  </si>
  <si>
    <t>IBVS 5532 Eph.</t>
  </si>
  <si>
    <t>IBVS 5532</t>
  </si>
  <si>
    <t>Ind</t>
  </si>
  <si>
    <t>CT Ind / GSC 9340 0292 / NSV 14163</t>
  </si>
  <si>
    <t>vis</t>
  </si>
  <si>
    <t>TESS/BAJ/RAA</t>
  </si>
  <si>
    <t>II</t>
  </si>
  <si>
    <t>VSS SEB Gp</t>
  </si>
  <si>
    <t>TESS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</si>
</sst>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4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4" borderId="5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1" fillId="0" borderId="0" xfId="41" applyFont="1" applyAlignment="1">
      <alignment horizontal="left"/>
    </xf>
    <xf numFmtId="0" fontId="31" fillId="0" borderId="0" xfId="41" applyFont="1" applyAlignment="1">
      <alignment horizontal="center"/>
    </xf>
    <xf numFmtId="0" fontId="33" fillId="0" borderId="0" xfId="0" applyFont="1" applyAlignment="1"/>
    <xf numFmtId="0" fontId="33" fillId="0" borderId="0" xfId="0" applyFont="1" applyAlignment="1">
      <alignment horizontal="center"/>
    </xf>
    <xf numFmtId="172" fontId="33" fillId="0" borderId="0" xfId="0" applyNumberFormat="1" applyFont="1" applyAlignment="1"/>
    <xf numFmtId="0" fontId="6" fillId="0" borderId="11" xfId="0" applyFont="1" applyBorder="1" applyAlignment="1"/>
    <xf numFmtId="0" fontId="0" fillId="0" borderId="11" xfId="0" applyBorder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CT Ind - O-C Diagr.</a:t>
            </a:r>
          </a:p>
        </c:rich>
      </c:tx>
      <c:layout>
        <c:manualLayout>
          <c:xMode val="edge"/>
          <c:yMode val="edge"/>
          <c:x val="0.3909774436090225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5.4000000000000001E-4</c:v>
                  </c:pt>
                  <c:pt idx="3">
                    <c:v>1.4970000000000001E-3</c:v>
                  </c:pt>
                  <c:pt idx="4">
                    <c:v>1.0679999999999999E-3</c:v>
                  </c:pt>
                  <c:pt idx="5">
                    <c:v>1.6310000000000001E-3</c:v>
                  </c:pt>
                  <c:pt idx="6">
                    <c:v>2.0600000000000002E-3</c:v>
                  </c:pt>
                  <c:pt idx="7">
                    <c:v>1.8370000000000001E-3</c:v>
                  </c:pt>
                  <c:pt idx="8">
                    <c:v>1.6869999999999999E-3</c:v>
                  </c:pt>
                  <c:pt idx="9">
                    <c:v>5.3399999999999997E-4</c:v>
                  </c:pt>
                  <c:pt idx="10">
                    <c:v>9.859999999999999E-4</c:v>
                  </c:pt>
                  <c:pt idx="11">
                    <c:v>1.7669999999999999E-3</c:v>
                  </c:pt>
                  <c:pt idx="12">
                    <c:v>8.7699999999999996E-4</c:v>
                  </c:pt>
                  <c:pt idx="13">
                    <c:v>1.931E-3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5.4000000000000001E-4</c:v>
                  </c:pt>
                  <c:pt idx="3">
                    <c:v>1.4970000000000001E-3</c:v>
                  </c:pt>
                  <c:pt idx="4">
                    <c:v>1.0679999999999999E-3</c:v>
                  </c:pt>
                  <c:pt idx="5">
                    <c:v>1.6310000000000001E-3</c:v>
                  </c:pt>
                  <c:pt idx="6">
                    <c:v>2.0600000000000002E-3</c:v>
                  </c:pt>
                  <c:pt idx="7">
                    <c:v>1.8370000000000001E-3</c:v>
                  </c:pt>
                  <c:pt idx="8">
                    <c:v>1.6869999999999999E-3</c:v>
                  </c:pt>
                  <c:pt idx="9">
                    <c:v>5.3399999999999997E-4</c:v>
                  </c:pt>
                  <c:pt idx="10">
                    <c:v>9.859999999999999E-4</c:v>
                  </c:pt>
                  <c:pt idx="11">
                    <c:v>1.7669999999999999E-3</c:v>
                  </c:pt>
                  <c:pt idx="12">
                    <c:v>8.7699999999999996E-4</c:v>
                  </c:pt>
                  <c:pt idx="13">
                    <c:v>1.931E-3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6966</c:v>
                </c:pt>
                <c:pt idx="2">
                  <c:v>7779</c:v>
                </c:pt>
                <c:pt idx="3">
                  <c:v>7779.5</c:v>
                </c:pt>
                <c:pt idx="4">
                  <c:v>7792</c:v>
                </c:pt>
                <c:pt idx="5">
                  <c:v>7792.5</c:v>
                </c:pt>
                <c:pt idx="6">
                  <c:v>7807</c:v>
                </c:pt>
                <c:pt idx="7">
                  <c:v>7807.5</c:v>
                </c:pt>
                <c:pt idx="8">
                  <c:v>7810</c:v>
                </c:pt>
                <c:pt idx="9">
                  <c:v>7810.5</c:v>
                </c:pt>
                <c:pt idx="10">
                  <c:v>7823</c:v>
                </c:pt>
                <c:pt idx="11">
                  <c:v>7823.5</c:v>
                </c:pt>
                <c:pt idx="12">
                  <c:v>7839</c:v>
                </c:pt>
                <c:pt idx="13">
                  <c:v>7839.5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3D-4AAF-BF51-5DE385588A1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5.4000000000000001E-4</c:v>
                  </c:pt>
                  <c:pt idx="3">
                    <c:v>1.4970000000000001E-3</c:v>
                  </c:pt>
                  <c:pt idx="4">
                    <c:v>1.0679999999999999E-3</c:v>
                  </c:pt>
                  <c:pt idx="5">
                    <c:v>1.6310000000000001E-3</c:v>
                  </c:pt>
                  <c:pt idx="6">
                    <c:v>2.0600000000000002E-3</c:v>
                  </c:pt>
                  <c:pt idx="7">
                    <c:v>1.8370000000000001E-3</c:v>
                  </c:pt>
                  <c:pt idx="8">
                    <c:v>1.6869999999999999E-3</c:v>
                  </c:pt>
                  <c:pt idx="9">
                    <c:v>5.3399999999999997E-4</c:v>
                  </c:pt>
                  <c:pt idx="10">
                    <c:v>9.859999999999999E-4</c:v>
                  </c:pt>
                  <c:pt idx="11">
                    <c:v>1.7669999999999999E-3</c:v>
                  </c:pt>
                  <c:pt idx="12">
                    <c:v>8.7699999999999996E-4</c:v>
                  </c:pt>
                  <c:pt idx="13">
                    <c:v>1.931E-3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5.4000000000000001E-4</c:v>
                  </c:pt>
                  <c:pt idx="3">
                    <c:v>1.4970000000000001E-3</c:v>
                  </c:pt>
                  <c:pt idx="4">
                    <c:v>1.0679999999999999E-3</c:v>
                  </c:pt>
                  <c:pt idx="5">
                    <c:v>1.6310000000000001E-3</c:v>
                  </c:pt>
                  <c:pt idx="6">
                    <c:v>2.0600000000000002E-3</c:v>
                  </c:pt>
                  <c:pt idx="7">
                    <c:v>1.8370000000000001E-3</c:v>
                  </c:pt>
                  <c:pt idx="8">
                    <c:v>1.6869999999999999E-3</c:v>
                  </c:pt>
                  <c:pt idx="9">
                    <c:v>5.3399999999999997E-4</c:v>
                  </c:pt>
                  <c:pt idx="10">
                    <c:v>9.859999999999999E-4</c:v>
                  </c:pt>
                  <c:pt idx="11">
                    <c:v>1.7669999999999999E-3</c:v>
                  </c:pt>
                  <c:pt idx="12">
                    <c:v>8.7699999999999996E-4</c:v>
                  </c:pt>
                  <c:pt idx="13">
                    <c:v>1.931E-3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6966</c:v>
                </c:pt>
                <c:pt idx="2">
                  <c:v>7779</c:v>
                </c:pt>
                <c:pt idx="3">
                  <c:v>7779.5</c:v>
                </c:pt>
                <c:pt idx="4">
                  <c:v>7792</c:v>
                </c:pt>
                <c:pt idx="5">
                  <c:v>7792.5</c:v>
                </c:pt>
                <c:pt idx="6">
                  <c:v>7807</c:v>
                </c:pt>
                <c:pt idx="7">
                  <c:v>7807.5</c:v>
                </c:pt>
                <c:pt idx="8">
                  <c:v>7810</c:v>
                </c:pt>
                <c:pt idx="9">
                  <c:v>7810.5</c:v>
                </c:pt>
                <c:pt idx="10">
                  <c:v>7823</c:v>
                </c:pt>
                <c:pt idx="11">
                  <c:v>7823.5</c:v>
                </c:pt>
                <c:pt idx="12">
                  <c:v>7839</c:v>
                </c:pt>
                <c:pt idx="13">
                  <c:v>7839.5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3D-4AAF-BF51-5DE385588A1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5.4000000000000001E-4</c:v>
                  </c:pt>
                  <c:pt idx="3">
                    <c:v>1.4970000000000001E-3</c:v>
                  </c:pt>
                  <c:pt idx="4">
                    <c:v>1.0679999999999999E-3</c:v>
                  </c:pt>
                  <c:pt idx="5">
                    <c:v>1.6310000000000001E-3</c:v>
                  </c:pt>
                  <c:pt idx="6">
                    <c:v>2.0600000000000002E-3</c:v>
                  </c:pt>
                  <c:pt idx="7">
                    <c:v>1.8370000000000001E-3</c:v>
                  </c:pt>
                  <c:pt idx="8">
                    <c:v>1.6869999999999999E-3</c:v>
                  </c:pt>
                  <c:pt idx="9">
                    <c:v>5.3399999999999997E-4</c:v>
                  </c:pt>
                  <c:pt idx="10">
                    <c:v>9.859999999999999E-4</c:v>
                  </c:pt>
                  <c:pt idx="11">
                    <c:v>1.7669999999999999E-3</c:v>
                  </c:pt>
                  <c:pt idx="12">
                    <c:v>8.7699999999999996E-4</c:v>
                  </c:pt>
                  <c:pt idx="13">
                    <c:v>1.931E-3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5.4000000000000001E-4</c:v>
                  </c:pt>
                  <c:pt idx="3">
                    <c:v>1.4970000000000001E-3</c:v>
                  </c:pt>
                  <c:pt idx="4">
                    <c:v>1.0679999999999999E-3</c:v>
                  </c:pt>
                  <c:pt idx="5">
                    <c:v>1.6310000000000001E-3</c:v>
                  </c:pt>
                  <c:pt idx="6">
                    <c:v>2.0600000000000002E-3</c:v>
                  </c:pt>
                  <c:pt idx="7">
                    <c:v>1.8370000000000001E-3</c:v>
                  </c:pt>
                  <c:pt idx="8">
                    <c:v>1.6869999999999999E-3</c:v>
                  </c:pt>
                  <c:pt idx="9">
                    <c:v>5.3399999999999997E-4</c:v>
                  </c:pt>
                  <c:pt idx="10">
                    <c:v>9.859999999999999E-4</c:v>
                  </c:pt>
                  <c:pt idx="11">
                    <c:v>1.7669999999999999E-3</c:v>
                  </c:pt>
                  <c:pt idx="12">
                    <c:v>8.7699999999999996E-4</c:v>
                  </c:pt>
                  <c:pt idx="13">
                    <c:v>1.931E-3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6966</c:v>
                </c:pt>
                <c:pt idx="2">
                  <c:v>7779</c:v>
                </c:pt>
                <c:pt idx="3">
                  <c:v>7779.5</c:v>
                </c:pt>
                <c:pt idx="4">
                  <c:v>7792</c:v>
                </c:pt>
                <c:pt idx="5">
                  <c:v>7792.5</c:v>
                </c:pt>
                <c:pt idx="6">
                  <c:v>7807</c:v>
                </c:pt>
                <c:pt idx="7">
                  <c:v>7807.5</c:v>
                </c:pt>
                <c:pt idx="8">
                  <c:v>7810</c:v>
                </c:pt>
                <c:pt idx="9">
                  <c:v>7810.5</c:v>
                </c:pt>
                <c:pt idx="10">
                  <c:v>7823</c:v>
                </c:pt>
                <c:pt idx="11">
                  <c:v>7823.5</c:v>
                </c:pt>
                <c:pt idx="12">
                  <c:v>7839</c:v>
                </c:pt>
                <c:pt idx="13">
                  <c:v>7839.5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3D-4AAF-BF51-5DE385588A1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5.4000000000000001E-4</c:v>
                  </c:pt>
                  <c:pt idx="3">
                    <c:v>1.4970000000000001E-3</c:v>
                  </c:pt>
                  <c:pt idx="4">
                    <c:v>1.0679999999999999E-3</c:v>
                  </c:pt>
                  <c:pt idx="5">
                    <c:v>1.6310000000000001E-3</c:v>
                  </c:pt>
                  <c:pt idx="6">
                    <c:v>2.0600000000000002E-3</c:v>
                  </c:pt>
                  <c:pt idx="7">
                    <c:v>1.8370000000000001E-3</c:v>
                  </c:pt>
                  <c:pt idx="8">
                    <c:v>1.6869999999999999E-3</c:v>
                  </c:pt>
                  <c:pt idx="9">
                    <c:v>5.3399999999999997E-4</c:v>
                  </c:pt>
                  <c:pt idx="10">
                    <c:v>9.859999999999999E-4</c:v>
                  </c:pt>
                  <c:pt idx="11">
                    <c:v>1.7669999999999999E-3</c:v>
                  </c:pt>
                  <c:pt idx="12">
                    <c:v>8.7699999999999996E-4</c:v>
                  </c:pt>
                  <c:pt idx="13">
                    <c:v>1.931E-3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5.4000000000000001E-4</c:v>
                  </c:pt>
                  <c:pt idx="3">
                    <c:v>1.4970000000000001E-3</c:v>
                  </c:pt>
                  <c:pt idx="4">
                    <c:v>1.0679999999999999E-3</c:v>
                  </c:pt>
                  <c:pt idx="5">
                    <c:v>1.6310000000000001E-3</c:v>
                  </c:pt>
                  <c:pt idx="6">
                    <c:v>2.0600000000000002E-3</c:v>
                  </c:pt>
                  <c:pt idx="7">
                    <c:v>1.8370000000000001E-3</c:v>
                  </c:pt>
                  <c:pt idx="8">
                    <c:v>1.6869999999999999E-3</c:v>
                  </c:pt>
                  <c:pt idx="9">
                    <c:v>5.3399999999999997E-4</c:v>
                  </c:pt>
                  <c:pt idx="10">
                    <c:v>9.859999999999999E-4</c:v>
                  </c:pt>
                  <c:pt idx="11">
                    <c:v>1.7669999999999999E-3</c:v>
                  </c:pt>
                  <c:pt idx="12">
                    <c:v>8.7699999999999996E-4</c:v>
                  </c:pt>
                  <c:pt idx="13">
                    <c:v>1.931E-3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6966</c:v>
                </c:pt>
                <c:pt idx="2">
                  <c:v>7779</c:v>
                </c:pt>
                <c:pt idx="3">
                  <c:v>7779.5</c:v>
                </c:pt>
                <c:pt idx="4">
                  <c:v>7792</c:v>
                </c:pt>
                <c:pt idx="5">
                  <c:v>7792.5</c:v>
                </c:pt>
                <c:pt idx="6">
                  <c:v>7807</c:v>
                </c:pt>
                <c:pt idx="7">
                  <c:v>7807.5</c:v>
                </c:pt>
                <c:pt idx="8">
                  <c:v>7810</c:v>
                </c:pt>
                <c:pt idx="9">
                  <c:v>7810.5</c:v>
                </c:pt>
                <c:pt idx="10">
                  <c:v>7823</c:v>
                </c:pt>
                <c:pt idx="11">
                  <c:v>7823.5</c:v>
                </c:pt>
                <c:pt idx="12">
                  <c:v>7839</c:v>
                </c:pt>
                <c:pt idx="13">
                  <c:v>7839.5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-4.9231999997573439E-2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3D-4AAF-BF51-5DE385588A1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5.4000000000000001E-4</c:v>
                  </c:pt>
                  <c:pt idx="3">
                    <c:v>1.4970000000000001E-3</c:v>
                  </c:pt>
                  <c:pt idx="4">
                    <c:v>1.0679999999999999E-3</c:v>
                  </c:pt>
                  <c:pt idx="5">
                    <c:v>1.6310000000000001E-3</c:v>
                  </c:pt>
                  <c:pt idx="6">
                    <c:v>2.0600000000000002E-3</c:v>
                  </c:pt>
                  <c:pt idx="7">
                    <c:v>1.8370000000000001E-3</c:v>
                  </c:pt>
                  <c:pt idx="8">
                    <c:v>1.6869999999999999E-3</c:v>
                  </c:pt>
                  <c:pt idx="9">
                    <c:v>5.3399999999999997E-4</c:v>
                  </c:pt>
                  <c:pt idx="10">
                    <c:v>9.859999999999999E-4</c:v>
                  </c:pt>
                  <c:pt idx="11">
                    <c:v>1.7669999999999999E-3</c:v>
                  </c:pt>
                  <c:pt idx="12">
                    <c:v>8.7699999999999996E-4</c:v>
                  </c:pt>
                  <c:pt idx="13">
                    <c:v>1.931E-3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5.4000000000000001E-4</c:v>
                  </c:pt>
                  <c:pt idx="3">
                    <c:v>1.4970000000000001E-3</c:v>
                  </c:pt>
                  <c:pt idx="4">
                    <c:v>1.0679999999999999E-3</c:v>
                  </c:pt>
                  <c:pt idx="5">
                    <c:v>1.6310000000000001E-3</c:v>
                  </c:pt>
                  <c:pt idx="6">
                    <c:v>2.0600000000000002E-3</c:v>
                  </c:pt>
                  <c:pt idx="7">
                    <c:v>1.8370000000000001E-3</c:v>
                  </c:pt>
                  <c:pt idx="8">
                    <c:v>1.6869999999999999E-3</c:v>
                  </c:pt>
                  <c:pt idx="9">
                    <c:v>5.3399999999999997E-4</c:v>
                  </c:pt>
                  <c:pt idx="10">
                    <c:v>9.859999999999999E-4</c:v>
                  </c:pt>
                  <c:pt idx="11">
                    <c:v>1.7669999999999999E-3</c:v>
                  </c:pt>
                  <c:pt idx="12">
                    <c:v>8.7699999999999996E-4</c:v>
                  </c:pt>
                  <c:pt idx="13">
                    <c:v>1.931E-3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6966</c:v>
                </c:pt>
                <c:pt idx="2">
                  <c:v>7779</c:v>
                </c:pt>
                <c:pt idx="3">
                  <c:v>7779.5</c:v>
                </c:pt>
                <c:pt idx="4">
                  <c:v>7792</c:v>
                </c:pt>
                <c:pt idx="5">
                  <c:v>7792.5</c:v>
                </c:pt>
                <c:pt idx="6">
                  <c:v>7807</c:v>
                </c:pt>
                <c:pt idx="7">
                  <c:v>7807.5</c:v>
                </c:pt>
                <c:pt idx="8">
                  <c:v>7810</c:v>
                </c:pt>
                <c:pt idx="9">
                  <c:v>7810.5</c:v>
                </c:pt>
                <c:pt idx="10">
                  <c:v>7823</c:v>
                </c:pt>
                <c:pt idx="11">
                  <c:v>7823.5</c:v>
                </c:pt>
                <c:pt idx="12">
                  <c:v>7839</c:v>
                </c:pt>
                <c:pt idx="13">
                  <c:v>7839.5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2">
                  <c:v>-5.3280499909305945E-2</c:v>
                </c:pt>
                <c:pt idx="3">
                  <c:v>-5.369149267062312E-2</c:v>
                </c:pt>
                <c:pt idx="4">
                  <c:v>-5.3526569347013719E-2</c:v>
                </c:pt>
                <c:pt idx="5">
                  <c:v>-5.3717576731287409E-2</c:v>
                </c:pt>
                <c:pt idx="6">
                  <c:v>-5.3236352476233151E-2</c:v>
                </c:pt>
                <c:pt idx="7">
                  <c:v>-5.3657336466130801E-2</c:v>
                </c:pt>
                <c:pt idx="8">
                  <c:v>-5.3542276298685465E-2</c:v>
                </c:pt>
                <c:pt idx="9">
                  <c:v>-5.4313270404236391E-2</c:v>
                </c:pt>
                <c:pt idx="10">
                  <c:v>-5.3938281220325734E-2</c:v>
                </c:pt>
                <c:pt idx="11">
                  <c:v>-5.3749286642414518E-2</c:v>
                </c:pt>
                <c:pt idx="12">
                  <c:v>-5.3170097715337761E-2</c:v>
                </c:pt>
                <c:pt idx="13">
                  <c:v>-5.4441083055280615E-2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3D-4AAF-BF51-5DE385588A1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5.4000000000000001E-4</c:v>
                  </c:pt>
                  <c:pt idx="3">
                    <c:v>1.4970000000000001E-3</c:v>
                  </c:pt>
                  <c:pt idx="4">
                    <c:v>1.0679999999999999E-3</c:v>
                  </c:pt>
                  <c:pt idx="5">
                    <c:v>1.6310000000000001E-3</c:v>
                  </c:pt>
                  <c:pt idx="6">
                    <c:v>2.0600000000000002E-3</c:v>
                  </c:pt>
                  <c:pt idx="7">
                    <c:v>1.8370000000000001E-3</c:v>
                  </c:pt>
                  <c:pt idx="8">
                    <c:v>1.6869999999999999E-3</c:v>
                  </c:pt>
                  <c:pt idx="9">
                    <c:v>5.3399999999999997E-4</c:v>
                  </c:pt>
                  <c:pt idx="10">
                    <c:v>9.859999999999999E-4</c:v>
                  </c:pt>
                  <c:pt idx="11">
                    <c:v>1.7669999999999999E-3</c:v>
                  </c:pt>
                  <c:pt idx="12">
                    <c:v>8.7699999999999996E-4</c:v>
                  </c:pt>
                  <c:pt idx="13">
                    <c:v>1.931E-3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5.4000000000000001E-4</c:v>
                  </c:pt>
                  <c:pt idx="3">
                    <c:v>1.4970000000000001E-3</c:v>
                  </c:pt>
                  <c:pt idx="4">
                    <c:v>1.0679999999999999E-3</c:v>
                  </c:pt>
                  <c:pt idx="5">
                    <c:v>1.6310000000000001E-3</c:v>
                  </c:pt>
                  <c:pt idx="6">
                    <c:v>2.0600000000000002E-3</c:v>
                  </c:pt>
                  <c:pt idx="7">
                    <c:v>1.8370000000000001E-3</c:v>
                  </c:pt>
                  <c:pt idx="8">
                    <c:v>1.6869999999999999E-3</c:v>
                  </c:pt>
                  <c:pt idx="9">
                    <c:v>5.3399999999999997E-4</c:v>
                  </c:pt>
                  <c:pt idx="10">
                    <c:v>9.859999999999999E-4</c:v>
                  </c:pt>
                  <c:pt idx="11">
                    <c:v>1.7669999999999999E-3</c:v>
                  </c:pt>
                  <c:pt idx="12">
                    <c:v>8.7699999999999996E-4</c:v>
                  </c:pt>
                  <c:pt idx="13">
                    <c:v>1.931E-3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6966</c:v>
                </c:pt>
                <c:pt idx="2">
                  <c:v>7779</c:v>
                </c:pt>
                <c:pt idx="3">
                  <c:v>7779.5</c:v>
                </c:pt>
                <c:pt idx="4">
                  <c:v>7792</c:v>
                </c:pt>
                <c:pt idx="5">
                  <c:v>7792.5</c:v>
                </c:pt>
                <c:pt idx="6">
                  <c:v>7807</c:v>
                </c:pt>
                <c:pt idx="7">
                  <c:v>7807.5</c:v>
                </c:pt>
                <c:pt idx="8">
                  <c:v>7810</c:v>
                </c:pt>
                <c:pt idx="9">
                  <c:v>7810.5</c:v>
                </c:pt>
                <c:pt idx="10">
                  <c:v>7823</c:v>
                </c:pt>
                <c:pt idx="11">
                  <c:v>7823.5</c:v>
                </c:pt>
                <c:pt idx="12">
                  <c:v>7839</c:v>
                </c:pt>
                <c:pt idx="13">
                  <c:v>7839.5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3D-4AAF-BF51-5DE385588A1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5.4000000000000001E-4</c:v>
                  </c:pt>
                  <c:pt idx="3">
                    <c:v>1.4970000000000001E-3</c:v>
                  </c:pt>
                  <c:pt idx="4">
                    <c:v>1.0679999999999999E-3</c:v>
                  </c:pt>
                  <c:pt idx="5">
                    <c:v>1.6310000000000001E-3</c:v>
                  </c:pt>
                  <c:pt idx="6">
                    <c:v>2.0600000000000002E-3</c:v>
                  </c:pt>
                  <c:pt idx="7">
                    <c:v>1.8370000000000001E-3</c:v>
                  </c:pt>
                  <c:pt idx="8">
                    <c:v>1.6869999999999999E-3</c:v>
                  </c:pt>
                  <c:pt idx="9">
                    <c:v>5.3399999999999997E-4</c:v>
                  </c:pt>
                  <c:pt idx="10">
                    <c:v>9.859999999999999E-4</c:v>
                  </c:pt>
                  <c:pt idx="11">
                    <c:v>1.7669999999999999E-3</c:v>
                  </c:pt>
                  <c:pt idx="12">
                    <c:v>8.7699999999999996E-4</c:v>
                  </c:pt>
                  <c:pt idx="13">
                    <c:v>1.931E-3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5.4000000000000001E-4</c:v>
                  </c:pt>
                  <c:pt idx="3">
                    <c:v>1.4970000000000001E-3</c:v>
                  </c:pt>
                  <c:pt idx="4">
                    <c:v>1.0679999999999999E-3</c:v>
                  </c:pt>
                  <c:pt idx="5">
                    <c:v>1.6310000000000001E-3</c:v>
                  </c:pt>
                  <c:pt idx="6">
                    <c:v>2.0600000000000002E-3</c:v>
                  </c:pt>
                  <c:pt idx="7">
                    <c:v>1.8370000000000001E-3</c:v>
                  </c:pt>
                  <c:pt idx="8">
                    <c:v>1.6869999999999999E-3</c:v>
                  </c:pt>
                  <c:pt idx="9">
                    <c:v>5.3399999999999997E-4</c:v>
                  </c:pt>
                  <c:pt idx="10">
                    <c:v>9.859999999999999E-4</c:v>
                  </c:pt>
                  <c:pt idx="11">
                    <c:v>1.7669999999999999E-3</c:v>
                  </c:pt>
                  <c:pt idx="12">
                    <c:v>8.7699999999999996E-4</c:v>
                  </c:pt>
                  <c:pt idx="13">
                    <c:v>1.931E-3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6966</c:v>
                </c:pt>
                <c:pt idx="2">
                  <c:v>7779</c:v>
                </c:pt>
                <c:pt idx="3">
                  <c:v>7779.5</c:v>
                </c:pt>
                <c:pt idx="4">
                  <c:v>7792</c:v>
                </c:pt>
                <c:pt idx="5">
                  <c:v>7792.5</c:v>
                </c:pt>
                <c:pt idx="6">
                  <c:v>7807</c:v>
                </c:pt>
                <c:pt idx="7">
                  <c:v>7807.5</c:v>
                </c:pt>
                <c:pt idx="8">
                  <c:v>7810</c:v>
                </c:pt>
                <c:pt idx="9">
                  <c:v>7810.5</c:v>
                </c:pt>
                <c:pt idx="10">
                  <c:v>7823</c:v>
                </c:pt>
                <c:pt idx="11">
                  <c:v>7823.5</c:v>
                </c:pt>
                <c:pt idx="12">
                  <c:v>7839</c:v>
                </c:pt>
                <c:pt idx="13">
                  <c:v>7839.5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C3D-4AAF-BF51-5DE385588A1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6966</c:v>
                </c:pt>
                <c:pt idx="2">
                  <c:v>7779</c:v>
                </c:pt>
                <c:pt idx="3">
                  <c:v>7779.5</c:v>
                </c:pt>
                <c:pt idx="4">
                  <c:v>7792</c:v>
                </c:pt>
                <c:pt idx="5">
                  <c:v>7792.5</c:v>
                </c:pt>
                <c:pt idx="6">
                  <c:v>7807</c:v>
                </c:pt>
                <c:pt idx="7">
                  <c:v>7807.5</c:v>
                </c:pt>
                <c:pt idx="8">
                  <c:v>7810</c:v>
                </c:pt>
                <c:pt idx="9">
                  <c:v>7810.5</c:v>
                </c:pt>
                <c:pt idx="10">
                  <c:v>7823</c:v>
                </c:pt>
                <c:pt idx="11">
                  <c:v>7823.5</c:v>
                </c:pt>
                <c:pt idx="12">
                  <c:v>7839</c:v>
                </c:pt>
                <c:pt idx="13">
                  <c:v>7839.5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-1.342381766496481E-4</c:v>
                </c:pt>
                <c:pt idx="1">
                  <c:v>-4.7992094601386016E-2</c:v>
                </c:pt>
                <c:pt idx="2">
                  <c:v>-5.3577572246133451E-2</c:v>
                </c:pt>
                <c:pt idx="3">
                  <c:v>-5.3581007349236008E-2</c:v>
                </c:pt>
                <c:pt idx="4">
                  <c:v>-5.3666884926799774E-2</c:v>
                </c:pt>
                <c:pt idx="5">
                  <c:v>-5.3670320029902324E-2</c:v>
                </c:pt>
                <c:pt idx="6">
                  <c:v>-5.3769938019876291E-2</c:v>
                </c:pt>
                <c:pt idx="7">
                  <c:v>-5.3773373122978842E-2</c:v>
                </c:pt>
                <c:pt idx="8">
                  <c:v>-5.37905486384916E-2</c:v>
                </c:pt>
                <c:pt idx="9">
                  <c:v>-5.3793983741594151E-2</c:v>
                </c:pt>
                <c:pt idx="10">
                  <c:v>-5.3879861319157916E-2</c:v>
                </c:pt>
                <c:pt idx="11">
                  <c:v>-5.3883296422260467E-2</c:v>
                </c:pt>
                <c:pt idx="12">
                  <c:v>-5.3989784618439535E-2</c:v>
                </c:pt>
                <c:pt idx="13">
                  <c:v>-5.3993219721542092E-2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C3D-4AAF-BF51-5DE385588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3471712"/>
        <c:axId val="1"/>
      </c:scatterChart>
      <c:valAx>
        <c:axId val="1033471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3471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13533834586466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55A5123-F561-0F19-1F05-CF5EFC1816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F11" sqref="F11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9" max="19" width="15.7109375" customWidth="1"/>
  </cols>
  <sheetData>
    <row r="1" spans="1:19" ht="20.25">
      <c r="A1" s="1" t="s">
        <v>44</v>
      </c>
      <c r="E1" s="29"/>
      <c r="F1" s="30"/>
      <c r="G1" s="31" t="s">
        <v>40</v>
      </c>
      <c r="H1" s="32" t="s">
        <v>41</v>
      </c>
      <c r="I1" s="33">
        <v>52563.625</v>
      </c>
      <c r="J1" s="33">
        <v>0.83210200000000001</v>
      </c>
      <c r="K1" s="32" t="s">
        <v>42</v>
      </c>
      <c r="L1" s="34" t="s">
        <v>43</v>
      </c>
      <c r="S1" s="40" t="s">
        <v>48</v>
      </c>
    </row>
    <row r="2" spans="1:19">
      <c r="A2" t="s">
        <v>29</v>
      </c>
      <c r="B2" t="s">
        <v>40</v>
      </c>
      <c r="C2" s="9" t="s">
        <v>43</v>
      </c>
      <c r="D2" t="s">
        <v>39</v>
      </c>
      <c r="S2" s="41" t="s">
        <v>46</v>
      </c>
    </row>
    <row r="3" spans="1:19" ht="13.5" thickBot="1">
      <c r="S3" s="41"/>
    </row>
    <row r="4" spans="1:19" ht="14.25" thickTop="1" thickBot="1">
      <c r="A4" s="28" t="s">
        <v>41</v>
      </c>
      <c r="C4" s="7">
        <v>52563.625</v>
      </c>
      <c r="D4" s="8">
        <v>0.83210200000000001</v>
      </c>
      <c r="S4" s="41"/>
    </row>
    <row r="5" spans="1:19" ht="13.5" thickTop="1">
      <c r="A5" s="10" t="s">
        <v>33</v>
      </c>
      <c r="B5" s="11"/>
      <c r="C5" s="12">
        <v>-9.5</v>
      </c>
      <c r="D5" s="11" t="s">
        <v>34</v>
      </c>
      <c r="S5" s="41"/>
    </row>
    <row r="6" spans="1:19">
      <c r="A6" s="4" t="s">
        <v>7</v>
      </c>
      <c r="S6" s="41"/>
    </row>
    <row r="7" spans="1:19">
      <c r="A7" t="s">
        <v>8</v>
      </c>
      <c r="C7">
        <f>+C4</f>
        <v>52563.625</v>
      </c>
      <c r="S7" s="41"/>
    </row>
    <row r="8" spans="1:19">
      <c r="A8" t="s">
        <v>9</v>
      </c>
      <c r="C8">
        <f>+D4</f>
        <v>0.83210200000000001</v>
      </c>
    </row>
    <row r="9" spans="1:19">
      <c r="A9" s="26" t="s">
        <v>38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19" ht="13.5" thickBot="1">
      <c r="A10" s="11"/>
      <c r="B10" s="11"/>
      <c r="C10" s="3" t="s">
        <v>25</v>
      </c>
      <c r="D10" s="3" t="s">
        <v>26</v>
      </c>
      <c r="E10" s="11"/>
    </row>
    <row r="11" spans="1:19">
      <c r="A11" s="11" t="s">
        <v>21</v>
      </c>
      <c r="B11" s="11"/>
      <c r="C11" s="23">
        <f ca="1">INTERCEPT(INDIRECT($D$9):G992,INDIRECT($C$9):F992)</f>
        <v>-1.342381766496481E-4</v>
      </c>
      <c r="D11" s="13"/>
      <c r="E11" s="11"/>
    </row>
    <row r="12" spans="1:19">
      <c r="A12" s="11" t="s">
        <v>22</v>
      </c>
      <c r="B12" s="11"/>
      <c r="C12" s="23">
        <f ca="1">SLOPE(INDIRECT($D$9):G992,INDIRECT($C$9):F992)</f>
        <v>-6.870206205101402E-6</v>
      </c>
      <c r="D12" s="13"/>
      <c r="E12" s="11"/>
    </row>
    <row r="13" spans="1:19">
      <c r="A13" s="11" t="s">
        <v>24</v>
      </c>
      <c r="B13" s="11"/>
      <c r="C13" s="13" t="s">
        <v>19</v>
      </c>
    </row>
    <row r="14" spans="1:19">
      <c r="A14" s="11"/>
      <c r="B14" s="11"/>
      <c r="C14" s="11"/>
    </row>
    <row r="15" spans="1:19">
      <c r="A15" s="14" t="s">
        <v>23</v>
      </c>
      <c r="B15" s="11"/>
      <c r="C15" s="15">
        <f ca="1">(C7+C11)+(C8+C12)*INT(MAX(F21:F3533))</f>
        <v>59086.418588215376</v>
      </c>
      <c r="E15" s="16" t="s">
        <v>1</v>
      </c>
      <c r="F15" s="12">
        <v>1</v>
      </c>
    </row>
    <row r="16" spans="1:19">
      <c r="A16" s="18" t="s">
        <v>10</v>
      </c>
      <c r="B16" s="11"/>
      <c r="C16" s="19">
        <f ca="1">+C8+C12</f>
        <v>0.83209512979379485</v>
      </c>
      <c r="E16" s="16" t="s">
        <v>35</v>
      </c>
      <c r="F16" s="17">
        <f ca="1">NOW()+15018.5+$C$5/24</f>
        <v>60179.83483472222</v>
      </c>
    </row>
    <row r="17" spans="1:18" ht="13.5" thickBot="1">
      <c r="A17" s="16" t="s">
        <v>32</v>
      </c>
      <c r="B17" s="11"/>
      <c r="C17" s="11">
        <f>COUNT(C21:C2191)</f>
        <v>14</v>
      </c>
      <c r="E17" s="16" t="s">
        <v>2</v>
      </c>
      <c r="F17" s="17">
        <f ca="1">ROUND(2*(F16-$C$7)/$C$8,0)/2+F15</f>
        <v>9154</v>
      </c>
    </row>
    <row r="18" spans="1:18" ht="14.25" thickTop="1" thickBot="1">
      <c r="A18" s="18" t="s">
        <v>11</v>
      </c>
      <c r="B18" s="11"/>
      <c r="C18" s="21">
        <f ca="1">+C15</f>
        <v>59086.418588215376</v>
      </c>
      <c r="D18" s="22">
        <f ca="1">+C16</f>
        <v>0.83209512979379485</v>
      </c>
      <c r="E18" s="16" t="s">
        <v>36</v>
      </c>
      <c r="F18" s="25">
        <f ca="1">ROUND(2*(F16-$C$15)/$C$16,0)/2+F15</f>
        <v>1315</v>
      </c>
    </row>
    <row r="19" spans="1:18" ht="13.5" thickTop="1">
      <c r="E19" s="16" t="s">
        <v>37</v>
      </c>
      <c r="F19" s="20">
        <f ca="1">+$C$15+$C$16*F18-15018.5-$C$5/24</f>
        <v>45162.519517227549</v>
      </c>
    </row>
    <row r="20" spans="1:18" ht="13.5" thickBot="1">
      <c r="A20" s="3" t="s">
        <v>12</v>
      </c>
      <c r="B20" s="3" t="s">
        <v>13</v>
      </c>
      <c r="C20" s="3" t="s">
        <v>14</v>
      </c>
      <c r="D20" s="3" t="s">
        <v>18</v>
      </c>
      <c r="E20" s="3" t="s">
        <v>15</v>
      </c>
      <c r="F20" s="3" t="s">
        <v>16</v>
      </c>
      <c r="G20" s="3" t="s">
        <v>17</v>
      </c>
      <c r="H20" s="6" t="s">
        <v>6</v>
      </c>
      <c r="I20" s="6" t="s">
        <v>45</v>
      </c>
      <c r="J20" s="6" t="s">
        <v>3</v>
      </c>
      <c r="K20" s="6" t="s">
        <v>5</v>
      </c>
      <c r="L20" s="6" t="s">
        <v>49</v>
      </c>
      <c r="M20" s="6" t="s">
        <v>30</v>
      </c>
      <c r="N20" s="6" t="s">
        <v>31</v>
      </c>
      <c r="O20" s="6" t="s">
        <v>28</v>
      </c>
      <c r="P20" s="5" t="s">
        <v>27</v>
      </c>
      <c r="Q20" s="3" t="s">
        <v>20</v>
      </c>
    </row>
    <row r="21" spans="1:18">
      <c r="A21" t="str">
        <f>$K$1</f>
        <v>IBVS 5532</v>
      </c>
      <c r="C21" s="9">
        <f>+$C$4</f>
        <v>52563.625</v>
      </c>
      <c r="D21" s="9" t="s">
        <v>19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-1.342381766496481E-4</v>
      </c>
      <c r="Q21" s="2">
        <f>+C21-15018.5</f>
        <v>37545.125</v>
      </c>
    </row>
    <row r="22" spans="1:18">
      <c r="A22" s="35" t="s">
        <v>0</v>
      </c>
      <c r="B22" s="36" t="s">
        <v>4</v>
      </c>
      <c r="C22" s="35">
        <v>58359.998299999999</v>
      </c>
      <c r="D22" s="35">
        <v>8.0000000000000004E-4</v>
      </c>
      <c r="E22">
        <f>+(C22-C$7)/C$8</f>
        <v>6965.9408341765784</v>
      </c>
      <c r="F22">
        <f>ROUND(2*E22,0)/2</f>
        <v>6966</v>
      </c>
      <c r="G22">
        <f>+C22-(C$7+F22*C$8)</f>
        <v>-4.9231999997573439E-2</v>
      </c>
      <c r="K22">
        <f>+G22</f>
        <v>-4.9231999997573439E-2</v>
      </c>
      <c r="O22">
        <f ca="1">+C$11+C$12*$F22</f>
        <v>-4.7992094601386016E-2</v>
      </c>
      <c r="Q22" s="2">
        <f>+C22-15018.5</f>
        <v>43341.498299999999</v>
      </c>
      <c r="R22" t="str">
        <f>IF(ABS(C22-C21)&lt;0.00001,1,"")</f>
        <v/>
      </c>
    </row>
    <row r="23" spans="1:18">
      <c r="A23" s="37" t="s">
        <v>46</v>
      </c>
      <c r="B23" s="38" t="s">
        <v>4</v>
      </c>
      <c r="C23" s="37">
        <v>59036.493177500088</v>
      </c>
      <c r="D23" s="39">
        <v>5.4000000000000001E-4</v>
      </c>
      <c r="E23">
        <f t="shared" ref="E23:E34" si="0">+(C23-C$7)/C$8</f>
        <v>7778.9359687875858</v>
      </c>
      <c r="F23">
        <f t="shared" ref="F23:F34" si="1">ROUND(2*E23,0)/2</f>
        <v>7779</v>
      </c>
      <c r="G23">
        <f t="shared" ref="G23:G34" si="2">+C23-(C$7+F23*C$8)</f>
        <v>-5.3280499909305945E-2</v>
      </c>
      <c r="L23">
        <f>+G23</f>
        <v>-5.3280499909305945E-2</v>
      </c>
      <c r="O23">
        <f t="shared" ref="O23:O34" ca="1" si="3">+C$11+C$12*$F23</f>
        <v>-5.3577572246133451E-2</v>
      </c>
      <c r="Q23" s="2">
        <f t="shared" ref="Q23:Q34" si="4">+C23-15018.5</f>
        <v>44017.993177500088</v>
      </c>
    </row>
    <row r="24" spans="1:18">
      <c r="A24" s="37" t="s">
        <v>46</v>
      </c>
      <c r="B24" s="38" t="s">
        <v>47</v>
      </c>
      <c r="C24" s="37">
        <v>59036.908817507327</v>
      </c>
      <c r="D24" s="39">
        <v>1.4970000000000001E-3</v>
      </c>
      <c r="E24">
        <f t="shared" si="0"/>
        <v>7779.4354748664546</v>
      </c>
      <c r="F24">
        <f t="shared" si="1"/>
        <v>7779.5</v>
      </c>
      <c r="G24">
        <f t="shared" si="2"/>
        <v>-5.369149267062312E-2</v>
      </c>
      <c r="L24">
        <f>+G24</f>
        <v>-5.369149267062312E-2</v>
      </c>
      <c r="O24">
        <f t="shared" ca="1" si="3"/>
        <v>-5.3581007349236008E-2</v>
      </c>
      <c r="Q24" s="2">
        <f t="shared" si="4"/>
        <v>44018.408817507327</v>
      </c>
    </row>
    <row r="25" spans="1:18">
      <c r="A25" s="37" t="s">
        <v>46</v>
      </c>
      <c r="B25" s="38" t="s">
        <v>4</v>
      </c>
      <c r="C25" s="37">
        <v>59047.310257430654</v>
      </c>
      <c r="D25" s="39">
        <v>1.0679999999999999E-3</v>
      </c>
      <c r="E25">
        <f t="shared" si="0"/>
        <v>7791.9356730673089</v>
      </c>
      <c r="F25">
        <f t="shared" si="1"/>
        <v>7792</v>
      </c>
      <c r="G25">
        <f t="shared" si="2"/>
        <v>-5.3526569347013719E-2</v>
      </c>
      <c r="L25">
        <f>+G25</f>
        <v>-5.3526569347013719E-2</v>
      </c>
      <c r="O25">
        <f t="shared" ca="1" si="3"/>
        <v>-5.3666884926799774E-2</v>
      </c>
      <c r="Q25" s="2">
        <f t="shared" si="4"/>
        <v>44028.810257430654</v>
      </c>
    </row>
    <row r="26" spans="1:18">
      <c r="A26" s="37" t="s">
        <v>46</v>
      </c>
      <c r="B26" s="38" t="s">
        <v>47</v>
      </c>
      <c r="C26" s="37">
        <v>59047.72611742327</v>
      </c>
      <c r="D26" s="39">
        <v>1.6310000000000001E-3</v>
      </c>
      <c r="E26">
        <f t="shared" si="0"/>
        <v>7792.4354435192681</v>
      </c>
      <c r="F26">
        <f t="shared" si="1"/>
        <v>7792.5</v>
      </c>
      <c r="G26">
        <f t="shared" si="2"/>
        <v>-5.3717576731287409E-2</v>
      </c>
      <c r="L26">
        <f>+G26</f>
        <v>-5.3717576731287409E-2</v>
      </c>
      <c r="O26">
        <f t="shared" ca="1" si="3"/>
        <v>-5.3670320029902324E-2</v>
      </c>
      <c r="Q26" s="2">
        <f t="shared" si="4"/>
        <v>44029.22611742327</v>
      </c>
    </row>
    <row r="27" spans="1:18">
      <c r="A27" s="37" t="s">
        <v>46</v>
      </c>
      <c r="B27" s="38" t="s">
        <v>4</v>
      </c>
      <c r="C27" s="37">
        <v>59059.792077647522</v>
      </c>
      <c r="D27" s="39">
        <v>2.0600000000000002E-3</v>
      </c>
      <c r="E27">
        <f t="shared" si="0"/>
        <v>7806.9360218429019</v>
      </c>
      <c r="F27">
        <f t="shared" si="1"/>
        <v>7807</v>
      </c>
      <c r="G27">
        <f t="shared" si="2"/>
        <v>-5.3236352476233151E-2</v>
      </c>
      <c r="L27">
        <f>+G27</f>
        <v>-5.3236352476233151E-2</v>
      </c>
      <c r="O27">
        <f t="shared" ca="1" si="3"/>
        <v>-5.3769938019876291E-2</v>
      </c>
      <c r="Q27" s="2">
        <f t="shared" si="4"/>
        <v>44041.292077647522</v>
      </c>
    </row>
    <row r="28" spans="1:18">
      <c r="A28" s="37" t="s">
        <v>46</v>
      </c>
      <c r="B28" s="38" t="s">
        <v>47</v>
      </c>
      <c r="C28" s="37">
        <v>59060.207707663532</v>
      </c>
      <c r="D28" s="39">
        <v>1.8370000000000001E-3</v>
      </c>
      <c r="E28">
        <f t="shared" si="0"/>
        <v>7807.4355159145543</v>
      </c>
      <c r="F28">
        <f t="shared" si="1"/>
        <v>7807.5</v>
      </c>
      <c r="G28">
        <f t="shared" si="2"/>
        <v>-5.3657336466130801E-2</v>
      </c>
      <c r="L28">
        <f>+G28</f>
        <v>-5.3657336466130801E-2</v>
      </c>
      <c r="O28">
        <f t="shared" ca="1" si="3"/>
        <v>-5.3773373122978842E-2</v>
      </c>
      <c r="Q28" s="2">
        <f t="shared" si="4"/>
        <v>44041.707707663532</v>
      </c>
    </row>
    <row r="29" spans="1:18">
      <c r="A29" s="37" t="s">
        <v>46</v>
      </c>
      <c r="B29" s="38" t="s">
        <v>4</v>
      </c>
      <c r="C29" s="37">
        <v>59062.288077723701</v>
      </c>
      <c r="D29" s="39">
        <v>1.6869999999999999E-3</v>
      </c>
      <c r="E29">
        <f t="shared" si="0"/>
        <v>7809.9356541910729</v>
      </c>
      <c r="F29">
        <f t="shared" si="1"/>
        <v>7810</v>
      </c>
      <c r="G29">
        <f t="shared" si="2"/>
        <v>-5.3542276298685465E-2</v>
      </c>
      <c r="L29">
        <f>+G29</f>
        <v>-5.3542276298685465E-2</v>
      </c>
      <c r="O29">
        <f t="shared" ca="1" si="3"/>
        <v>-5.37905486384916E-2</v>
      </c>
      <c r="Q29" s="2">
        <f t="shared" si="4"/>
        <v>44043.788077723701</v>
      </c>
    </row>
    <row r="30" spans="1:18">
      <c r="A30" s="37" t="s">
        <v>46</v>
      </c>
      <c r="B30" s="38" t="s">
        <v>47</v>
      </c>
      <c r="C30" s="37">
        <v>59062.703357729595</v>
      </c>
      <c r="D30" s="39">
        <v>5.3399999999999997E-4</v>
      </c>
      <c r="E30">
        <f t="shared" si="0"/>
        <v>7810.4347276290591</v>
      </c>
      <c r="F30">
        <f t="shared" si="1"/>
        <v>7810.5</v>
      </c>
      <c r="G30">
        <f t="shared" si="2"/>
        <v>-5.4313270404236391E-2</v>
      </c>
      <c r="L30">
        <f>+G30</f>
        <v>-5.4313270404236391E-2</v>
      </c>
      <c r="O30">
        <f t="shared" ca="1" si="3"/>
        <v>-5.3793983741594151E-2</v>
      </c>
      <c r="Q30" s="2">
        <f t="shared" si="4"/>
        <v>44044.203357729595</v>
      </c>
    </row>
    <row r="31" spans="1:18">
      <c r="A31" s="37" t="s">
        <v>46</v>
      </c>
      <c r="B31" s="38" t="s">
        <v>4</v>
      </c>
      <c r="C31" s="37">
        <v>59073.105007718783</v>
      </c>
      <c r="D31" s="39">
        <v>9.859999999999999E-4</v>
      </c>
      <c r="E31">
        <f t="shared" si="0"/>
        <v>7822.9351782819685</v>
      </c>
      <c r="F31">
        <f t="shared" si="1"/>
        <v>7823</v>
      </c>
      <c r="G31">
        <f t="shared" si="2"/>
        <v>-5.3938281220325734E-2</v>
      </c>
      <c r="L31">
        <f>+G31</f>
        <v>-5.3938281220325734E-2</v>
      </c>
      <c r="O31">
        <f t="shared" ca="1" si="3"/>
        <v>-5.3879861319157916E-2</v>
      </c>
      <c r="Q31" s="2">
        <f t="shared" si="4"/>
        <v>44054.605007718783</v>
      </c>
    </row>
    <row r="32" spans="1:18">
      <c r="A32" s="37" t="s">
        <v>46</v>
      </c>
      <c r="B32" s="38" t="s">
        <v>47</v>
      </c>
      <c r="C32" s="37">
        <v>59073.521247713361</v>
      </c>
      <c r="D32" s="39">
        <v>1.7669999999999999E-3</v>
      </c>
      <c r="E32">
        <f t="shared" si="0"/>
        <v>7823.4354054110681</v>
      </c>
      <c r="F32">
        <f t="shared" si="1"/>
        <v>7823.5</v>
      </c>
      <c r="G32">
        <f t="shared" si="2"/>
        <v>-5.3749286642414518E-2</v>
      </c>
      <c r="L32">
        <f>+G32</f>
        <v>-5.3749286642414518E-2</v>
      </c>
      <c r="O32">
        <f t="shared" ca="1" si="3"/>
        <v>-5.3883296422260467E-2</v>
      </c>
      <c r="Q32" s="2">
        <f t="shared" si="4"/>
        <v>44055.021247713361</v>
      </c>
    </row>
    <row r="33" spans="1:17">
      <c r="A33" s="37" t="s">
        <v>46</v>
      </c>
      <c r="B33" s="38" t="s">
        <v>4</v>
      </c>
      <c r="C33" s="37">
        <v>59086.419407902285</v>
      </c>
      <c r="D33" s="39">
        <v>8.7699999999999996E-4</v>
      </c>
      <c r="E33">
        <f t="shared" si="0"/>
        <v>7838.9361014662691</v>
      </c>
      <c r="F33">
        <f t="shared" si="1"/>
        <v>7839</v>
      </c>
      <c r="G33">
        <f t="shared" si="2"/>
        <v>-5.3170097715337761E-2</v>
      </c>
      <c r="L33">
        <f>+G33</f>
        <v>-5.3170097715337761E-2</v>
      </c>
      <c r="O33">
        <f t="shared" ca="1" si="3"/>
        <v>-5.3989784618439535E-2</v>
      </c>
      <c r="Q33" s="2">
        <f t="shared" si="4"/>
        <v>44067.919407902285</v>
      </c>
    </row>
    <row r="34" spans="1:17">
      <c r="A34" s="37" t="s">
        <v>46</v>
      </c>
      <c r="B34" s="38" t="s">
        <v>47</v>
      </c>
      <c r="C34" s="37">
        <v>59086.834187916946</v>
      </c>
      <c r="D34" s="39">
        <v>1.931E-3</v>
      </c>
      <c r="E34">
        <f t="shared" si="0"/>
        <v>7839.4345740269173</v>
      </c>
      <c r="F34">
        <f t="shared" si="1"/>
        <v>7839.5</v>
      </c>
      <c r="G34">
        <f t="shared" si="2"/>
        <v>-5.4441083055280615E-2</v>
      </c>
      <c r="L34">
        <f>+G34</f>
        <v>-5.4441083055280615E-2</v>
      </c>
      <c r="O34">
        <f t="shared" ca="1" si="3"/>
        <v>-5.3993219721542092E-2</v>
      </c>
      <c r="Q34" s="2">
        <f t="shared" si="4"/>
        <v>44068.334187916946</v>
      </c>
    </row>
    <row r="35" spans="1:17">
      <c r="C35" s="9"/>
      <c r="D35" s="9"/>
    </row>
    <row r="36" spans="1:17">
      <c r="C36" s="9"/>
      <c r="D36" s="9"/>
    </row>
    <row r="37" spans="1:17">
      <c r="C37" s="9"/>
      <c r="D37" s="9"/>
    </row>
    <row r="38" spans="1:17">
      <c r="C38" s="9"/>
      <c r="D38" s="9"/>
    </row>
    <row r="39" spans="1:17">
      <c r="C39" s="9"/>
      <c r="D39" s="9"/>
    </row>
    <row r="40" spans="1:17">
      <c r="C40" s="9"/>
      <c r="D40" s="9"/>
    </row>
    <row r="41" spans="1:17">
      <c r="C41" s="9"/>
      <c r="D41" s="9"/>
    </row>
    <row r="42" spans="1:17">
      <c r="C42" s="9"/>
      <c r="D42" s="9"/>
    </row>
    <row r="43" spans="1:17">
      <c r="C43" s="9"/>
      <c r="D43" s="9"/>
    </row>
    <row r="44" spans="1:17">
      <c r="C44" s="9"/>
      <c r="D44" s="9"/>
    </row>
    <row r="45" spans="1:17">
      <c r="C45" s="9"/>
      <c r="D45" s="9"/>
    </row>
    <row r="46" spans="1:17">
      <c r="C46" s="9"/>
      <c r="D46" s="9"/>
    </row>
    <row r="47" spans="1:17">
      <c r="C47" s="9"/>
      <c r="D47" s="9"/>
    </row>
    <row r="48" spans="1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honeticPr fontId="8" type="noConversion"/>
  <hyperlinks>
    <hyperlink ref="H64044" r:id="rId1" display="http://vsolj.cetus-net.org/bulletin.html"/>
    <hyperlink ref="H64037" r:id="rId2" display="https://www.aavso.org/ejaavso"/>
    <hyperlink ref="I64044" r:id="rId3" display="http://vsolj.cetus-net.org/bulletin.html"/>
    <hyperlink ref="AQ57695" r:id="rId4" display="http://cdsbib.u-strasbg.fr/cgi-bin/cdsbib?1990RMxAA..21..381G"/>
    <hyperlink ref="H64041" r:id="rId5" display="https://www.aavso.org/ejaavso"/>
    <hyperlink ref="AP5059" r:id="rId6" display="http://cdsbib.u-strasbg.fr/cgi-bin/cdsbib?1990RMxAA..21..381G"/>
    <hyperlink ref="AP5062" r:id="rId7" display="http://cdsbib.u-strasbg.fr/cgi-bin/cdsbib?1990RMxAA..21..381G"/>
    <hyperlink ref="AP5060" r:id="rId8" display="http://cdsbib.u-strasbg.fr/cgi-bin/cdsbib?1990RMxAA..21..381G"/>
    <hyperlink ref="AP5044" r:id="rId9" display="http://cdsbib.u-strasbg.fr/cgi-bin/cdsbib?1990RMxAA..21..381G"/>
    <hyperlink ref="AQ5273" r:id="rId10" display="http://cdsbib.u-strasbg.fr/cgi-bin/cdsbib?1990RMxAA..21..381G"/>
    <hyperlink ref="AQ5277" r:id="rId11" display="http://cdsbib.u-strasbg.fr/cgi-bin/cdsbib?1990RMxAA..21..381G"/>
    <hyperlink ref="AQ64957" r:id="rId12" display="http://cdsbib.u-strasbg.fr/cgi-bin/cdsbib?1990RMxAA..21..381G"/>
    <hyperlink ref="I2165" r:id="rId13" display="http://vsolj.cetus-net.org/bulletin.html"/>
    <hyperlink ref="H2165" r:id="rId14" display="http://vsolj.cetus-net.org/bulletin.html"/>
    <hyperlink ref="AQ82" r:id="rId15" display="http://cdsbib.u-strasbg.fr/cgi-bin/cdsbib?1990RMxAA..21..381G"/>
    <hyperlink ref="AQ81" r:id="rId16" display="http://cdsbib.u-strasbg.fr/cgi-bin/cdsbib?1990RMxAA..21..381G"/>
    <hyperlink ref="AP3335" r:id="rId17" display="http://cdsbib.u-strasbg.fr/cgi-bin/cdsbib?1990RMxAA..21..381G"/>
    <hyperlink ref="AP3353" r:id="rId18" display="http://cdsbib.u-strasbg.fr/cgi-bin/cdsbib?1990RMxAA..21..381G"/>
    <hyperlink ref="AP3354" r:id="rId19" display="http://cdsbib.u-strasbg.fr/cgi-bin/cdsbib?1990RMxAA..21..381G"/>
    <hyperlink ref="AP3350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2023-08-23T08:02:09Z</dcterms:modified>
</cp:coreProperties>
</file>