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5338D1C-E8DB-419F-9846-26DC75ACA58B}" xr6:coauthVersionLast="47" xr6:coauthVersionMax="47" xr10:uidLastSave="{00000000-0000-0000-0000-000000000000}"/>
  <bookViews>
    <workbookView xWindow="14160" yWindow="54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C17" i="1"/>
  <c r="Q21" i="1"/>
  <c r="G21" i="1"/>
  <c r="H21" i="1"/>
  <c r="C11" i="1"/>
  <c r="C12" i="1"/>
  <c r="C16" i="1" l="1"/>
  <c r="D18" i="1" s="1"/>
  <c r="C15" i="1"/>
  <c r="O22" i="1"/>
  <c r="S22" i="1" s="1"/>
  <c r="O21" i="1"/>
  <c r="S21" i="1" s="1"/>
  <c r="S19" i="1" l="1"/>
  <c r="E16" i="1"/>
  <c r="E17" i="1" s="1"/>
  <c r="C18" i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<sst xmlns="http://schemas.openxmlformats.org/spreadsheetml/2006/main" count="55" uniqueCount="52">
  <si>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</si>
  <si>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</si>
  <si>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</si>
  <si>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</si>
  <si>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</si>
  <si>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</si>
  <si>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</si>
  <si>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</si>
  <si>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</si>
  <si>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</si>
  <si>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</si>
  <si>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</si>
  <si>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</si>
  <si>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</si>
  <si>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</si>
  <si>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</si>
  <si>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</si>
  <si>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</si>
  <si>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</si>
  <si>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</si>
  <si>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</si>
  <si>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</si>
  <si>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</si>
  <si>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</si>
  <si>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</si>
  <si>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</si>
  <si>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</si>
  <si>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</si>
  <si>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</si>
  <si>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</si>
  <si>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</si>
  <si>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</si>
  <si>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</si>
  <si>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</si>
  <si>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</si>
  <si>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</si>
  <si>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</si>
  <si>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</si>
  <si>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</si>
  <si>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</si>
  <si>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</si>
  <si>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</si>
  <si>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</si>
  <si>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G3618-0307</t>
  </si>
  <si>
    <t>G3618-0307_Lac.xls</t>
  </si>
  <si>
    <t>EW</t>
  </si>
  <si>
    <t>Lac</t>
  </si>
  <si>
    <t>VSX</t>
  </si>
  <si>
    <t>IBVS 6010</t>
  </si>
  <si>
    <t>I</t>
  </si>
  <si>
    <t>.0008</t>
  </si>
  <si>
    <t>V0663 Lac / GSC 3618-0307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</si>
</sst>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3618-0307 -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47-418D-9F54-79A2287BBF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0.19230000011157244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47-418D-9F54-79A2287BBF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47-418D-9F54-79A2287BBF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47-418D-9F54-79A2287BBF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47-418D-9F54-79A2287BBF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47-418D-9F54-79A2287BBF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47-418D-9F54-79A2287BBF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0.19230000011157244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47-418D-9F54-79A2287BBF6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47-418D-9F54-79A2287BB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012336"/>
        <c:axId val="1"/>
      </c:scatterChart>
      <c:valAx>
        <c:axId val="67101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012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6F249D-5B49-23C8-0CCB-7BAC7D7C5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51304.879999999888</v>
      </c>
      <c r="D7" s="30" t="s">
        <v>47</v>
      </c>
    </row>
    <row r="8" spans="1:7" x14ac:dyDescent="0.2">
      <c r="A8" t="s">
        <v>3</v>
      </c>
      <c r="C8" s="8">
        <v>0.87192999999999998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4.3704545479902831E-5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60186.644675231481</v>
      </c>
    </row>
    <row r="15" spans="1:7" x14ac:dyDescent="0.2">
      <c r="A15" s="12" t="s">
        <v>17</v>
      </c>
      <c r="B15" s="10"/>
      <c r="C15" s="13">
        <f ca="1">(C7+C11)+(C8+C12)*INT(MAX(F21:F3533))</f>
        <v>55141.564299999998</v>
      </c>
      <c r="D15" s="14" t="s">
        <v>39</v>
      </c>
      <c r="E15" s="15">
        <f ca="1">ROUND(2*(E14-$C$7)/$C$8,0)/2+E13</f>
        <v>10187.5</v>
      </c>
    </row>
    <row r="16" spans="1:7" x14ac:dyDescent="0.2">
      <c r="A16" s="16" t="s">
        <v>4</v>
      </c>
      <c r="B16" s="10"/>
      <c r="C16" s="17">
        <f ca="1">+C8+C12</f>
        <v>0.87197370454547984</v>
      </c>
      <c r="D16" s="14" t="s">
        <v>40</v>
      </c>
      <c r="E16" s="24">
        <f ca="1">ROUND(2*(E14-$C$15)/$C$16,0)/2+E13</f>
        <v>5787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45169.571961538029</v>
      </c>
    </row>
    <row r="18" spans="1:19" ht="14.25" thickTop="1" thickBot="1" x14ac:dyDescent="0.25">
      <c r="A18" s="16" t="s">
        <v>5</v>
      </c>
      <c r="B18" s="10"/>
      <c r="C18" s="19">
        <f ca="1">+C15</f>
        <v>55141.564299999998</v>
      </c>
      <c r="D18" s="20">
        <f ca="1">+C16</f>
        <v>0.87197370454547984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51304.879999999888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36286.379999999888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3">
        <v>55141.564299999998</v>
      </c>
      <c r="D22" s="33" t="s">
        <v>50</v>
      </c>
      <c r="E22">
        <f>+(C22-C$7)/C$8</f>
        <v>4400.2205452273811</v>
      </c>
      <c r="F22">
        <f>ROUND(2*E22,0)/2</f>
        <v>4400</v>
      </c>
      <c r="G22">
        <f>+C22-(C$7+F22*C$8)</f>
        <v>0.19230000011157244</v>
      </c>
      <c r="I22">
        <f>+G22</f>
        <v>0.19230000011157244</v>
      </c>
      <c r="O22">
        <f ca="1">+C$11+C$12*$F22</f>
        <v>0.19230000011157244</v>
      </c>
      <c r="Q22" s="2">
        <f>+C22-15018.5</f>
        <v>40123.064299999998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2023-08-30T03:28:19Z</dcterms:modified>
</cp:coreProperties>
</file>