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EA8CBB5-E9BB-48D8-B06C-61817E90C8C3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/>
  <c r="G24" i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E29" i="1"/>
  <c r="F29" i="1"/>
  <c r="G29" i="1" s="1"/>
  <c r="I29" i="1" s="1"/>
  <c r="Q29" i="1"/>
  <c r="E30" i="1"/>
  <c r="F30" i="1" s="1"/>
  <c r="G30" i="1" s="1"/>
  <c r="I30" i="1" s="1"/>
  <c r="Q30" i="1"/>
  <c r="E31" i="1"/>
  <c r="F31" i="1" s="1"/>
  <c r="G31" i="1" s="1"/>
  <c r="I31" i="1" s="1"/>
  <c r="Q31" i="1"/>
  <c r="E32" i="1"/>
  <c r="F32" i="1"/>
  <c r="G32" i="1"/>
  <c r="I32" i="1" s="1"/>
  <c r="Q32" i="1"/>
  <c r="E33" i="1"/>
  <c r="F33" i="1" s="1"/>
  <c r="G33" i="1" s="1"/>
  <c r="I33" i="1" s="1"/>
  <c r="Q33" i="1"/>
  <c r="E34" i="1"/>
  <c r="F34" i="1" s="1"/>
  <c r="G34" i="1" s="1"/>
  <c r="I34" i="1" s="1"/>
  <c r="Q34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7" i="1"/>
  <c r="O31" i="1"/>
  <c r="O22" i="1"/>
  <c r="O26" i="1"/>
  <c r="O30" i="1"/>
  <c r="O34" i="1"/>
  <c r="O25" i="1"/>
  <c r="O29" i="1"/>
  <c r="O33" i="1"/>
  <c r="O24" i="1"/>
  <c r="O28" i="1"/>
  <c r="O32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<sst xmlns="http://schemas.openxmlformats.org/spreadsheetml/2006/main" count="90" uniqueCount="51">
  <si>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</si>
  <si>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</si>
  <si>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</si>
  <si>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</si>
  <si>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</si>
  <si>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</si>
  <si>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</si>
  <si>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</si>
  <si>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</si>
  <si>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</si>
  <si>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</si>
  <si>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</si>
  <si>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</si>
  <si>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</si>
  <si>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</si>
  <si>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</si>
  <si>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</si>
  <si>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</si>
  <si>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</si>
  <si>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</si>
  <si>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</si>
  <si>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</si>
  <si>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</si>
  <si>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</si>
  <si>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</si>
  <si>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</si>
  <si>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</si>
  <si>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</si>
  <si>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</si>
  <si>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</si>
  <si>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</si>
  <si>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</si>
  <si>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</si>
  <si>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</si>
  <si>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</si>
  <si>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</si>
  <si>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</si>
  <si>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</si>
  <si>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</si>
  <si>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</si>
  <si>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</si>
  <si>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</si>
  <si>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</si>
  <si>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</si>
  <si>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</si>
  <si>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GSC 5906 0078 Lep</t>
  </si>
  <si>
    <t>EW</t>
  </si>
  <si>
    <t>VSX</t>
  </si>
  <si>
    <t>I</t>
  </si>
  <si>
    <t>II</t>
  </si>
  <si>
    <t>JAAVSO 51,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</si>
</sst>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5906 0087 Lep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</c:v>
                </c:pt>
                <c:pt idx="2">
                  <c:v>14948</c:v>
                </c:pt>
                <c:pt idx="3">
                  <c:v>15024</c:v>
                </c:pt>
                <c:pt idx="4">
                  <c:v>16764.5</c:v>
                </c:pt>
                <c:pt idx="5">
                  <c:v>17129.5</c:v>
                </c:pt>
                <c:pt idx="6">
                  <c:v>17191</c:v>
                </c:pt>
                <c:pt idx="7">
                  <c:v>17966.5</c:v>
                </c:pt>
                <c:pt idx="8">
                  <c:v>18039.5</c:v>
                </c:pt>
                <c:pt idx="9">
                  <c:v>21549.5</c:v>
                </c:pt>
                <c:pt idx="10">
                  <c:v>21552.5</c:v>
                </c:pt>
                <c:pt idx="11">
                  <c:v>21564</c:v>
                </c:pt>
                <c:pt idx="12">
                  <c:v>21564.5</c:v>
                </c:pt>
                <c:pt idx="13">
                  <c:v>21590.5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</c:v>
                </c:pt>
                <c:pt idx="2">
                  <c:v>14948</c:v>
                </c:pt>
                <c:pt idx="3">
                  <c:v>15024</c:v>
                </c:pt>
                <c:pt idx="4">
                  <c:v>16764.5</c:v>
                </c:pt>
                <c:pt idx="5">
                  <c:v>17129.5</c:v>
                </c:pt>
                <c:pt idx="6">
                  <c:v>17191</c:v>
                </c:pt>
                <c:pt idx="7">
                  <c:v>17966.5</c:v>
                </c:pt>
                <c:pt idx="8">
                  <c:v>18039.5</c:v>
                </c:pt>
                <c:pt idx="9">
                  <c:v>21549.5</c:v>
                </c:pt>
                <c:pt idx="10">
                  <c:v>21552.5</c:v>
                </c:pt>
                <c:pt idx="11">
                  <c:v>21564</c:v>
                </c:pt>
                <c:pt idx="12">
                  <c:v>21564.5</c:v>
                </c:pt>
                <c:pt idx="13">
                  <c:v>21590.5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1.2679500003287103E-2</c:v>
                </c:pt>
                <c:pt idx="2">
                  <c:v>-8.9799999841488898E-4</c:v>
                </c:pt>
                <c:pt idx="3">
                  <c:v>-4.6240000010584481E-3</c:v>
                </c:pt>
                <c:pt idx="4">
                  <c:v>-3.5332499974174425E-3</c:v>
                </c:pt>
                <c:pt idx="5">
                  <c:v>-2.5857500004349276E-3</c:v>
                </c:pt>
                <c:pt idx="6">
                  <c:v>-3.6534999962896109E-3</c:v>
                </c:pt>
                <c:pt idx="7">
                  <c:v>-2.4102499955915846E-3</c:v>
                </c:pt>
                <c:pt idx="8">
                  <c:v>-6.2074999732431024E-4</c:v>
                </c:pt>
                <c:pt idx="9">
                  <c:v>4.1442499932600185E-3</c:v>
                </c:pt>
                <c:pt idx="10">
                  <c:v>4.3287500011501834E-3</c:v>
                </c:pt>
                <c:pt idx="11">
                  <c:v>2.2860000026412308E-3</c:v>
                </c:pt>
                <c:pt idx="12">
                  <c:v>3.2667499981471337E-3</c:v>
                </c:pt>
                <c:pt idx="13">
                  <c:v>6.2657499947817996E-3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</c:v>
                </c:pt>
                <c:pt idx="2">
                  <c:v>14948</c:v>
                </c:pt>
                <c:pt idx="3">
                  <c:v>15024</c:v>
                </c:pt>
                <c:pt idx="4">
                  <c:v>16764.5</c:v>
                </c:pt>
                <c:pt idx="5">
                  <c:v>17129.5</c:v>
                </c:pt>
                <c:pt idx="6">
                  <c:v>17191</c:v>
                </c:pt>
                <c:pt idx="7">
                  <c:v>17966.5</c:v>
                </c:pt>
                <c:pt idx="8">
                  <c:v>18039.5</c:v>
                </c:pt>
                <c:pt idx="9">
                  <c:v>21549.5</c:v>
                </c:pt>
                <c:pt idx="10">
                  <c:v>21552.5</c:v>
                </c:pt>
                <c:pt idx="11">
                  <c:v>21564</c:v>
                </c:pt>
                <c:pt idx="12">
                  <c:v>21564.5</c:v>
                </c:pt>
                <c:pt idx="13">
                  <c:v>21590.5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</c:v>
                </c:pt>
                <c:pt idx="2">
                  <c:v>14948</c:v>
                </c:pt>
                <c:pt idx="3">
                  <c:v>15024</c:v>
                </c:pt>
                <c:pt idx="4">
                  <c:v>16764.5</c:v>
                </c:pt>
                <c:pt idx="5">
                  <c:v>17129.5</c:v>
                </c:pt>
                <c:pt idx="6">
                  <c:v>17191</c:v>
                </c:pt>
                <c:pt idx="7">
                  <c:v>17966.5</c:v>
                </c:pt>
                <c:pt idx="8">
                  <c:v>18039.5</c:v>
                </c:pt>
                <c:pt idx="9">
                  <c:v>21549.5</c:v>
                </c:pt>
                <c:pt idx="10">
                  <c:v>21552.5</c:v>
                </c:pt>
                <c:pt idx="11">
                  <c:v>21564</c:v>
                </c:pt>
                <c:pt idx="12">
                  <c:v>21564.5</c:v>
                </c:pt>
                <c:pt idx="13">
                  <c:v>21590.5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</c:v>
                </c:pt>
                <c:pt idx="2">
                  <c:v>14948</c:v>
                </c:pt>
                <c:pt idx="3">
                  <c:v>15024</c:v>
                </c:pt>
                <c:pt idx="4">
                  <c:v>16764.5</c:v>
                </c:pt>
                <c:pt idx="5">
                  <c:v>17129.5</c:v>
                </c:pt>
                <c:pt idx="6">
                  <c:v>17191</c:v>
                </c:pt>
                <c:pt idx="7">
                  <c:v>17966.5</c:v>
                </c:pt>
                <c:pt idx="8">
                  <c:v>18039.5</c:v>
                </c:pt>
                <c:pt idx="9">
                  <c:v>21549.5</c:v>
                </c:pt>
                <c:pt idx="10">
                  <c:v>21552.5</c:v>
                </c:pt>
                <c:pt idx="11">
                  <c:v>21564</c:v>
                </c:pt>
                <c:pt idx="12">
                  <c:v>21564.5</c:v>
                </c:pt>
                <c:pt idx="13">
                  <c:v>21590.5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</c:v>
                </c:pt>
                <c:pt idx="2">
                  <c:v>14948</c:v>
                </c:pt>
                <c:pt idx="3">
                  <c:v>15024</c:v>
                </c:pt>
                <c:pt idx="4">
                  <c:v>16764.5</c:v>
                </c:pt>
                <c:pt idx="5">
                  <c:v>17129.5</c:v>
                </c:pt>
                <c:pt idx="6">
                  <c:v>17191</c:v>
                </c:pt>
                <c:pt idx="7">
                  <c:v>17966.5</c:v>
                </c:pt>
                <c:pt idx="8">
                  <c:v>18039.5</c:v>
                </c:pt>
                <c:pt idx="9">
                  <c:v>21549.5</c:v>
                </c:pt>
                <c:pt idx="10">
                  <c:v>21552.5</c:v>
                </c:pt>
                <c:pt idx="11">
                  <c:v>21564</c:v>
                </c:pt>
                <c:pt idx="12">
                  <c:v>21564.5</c:v>
                </c:pt>
                <c:pt idx="13">
                  <c:v>21590.5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</c:v>
                </c:pt>
                <c:pt idx="2">
                  <c:v>14948</c:v>
                </c:pt>
                <c:pt idx="3">
                  <c:v>15024</c:v>
                </c:pt>
                <c:pt idx="4">
                  <c:v>16764.5</c:v>
                </c:pt>
                <c:pt idx="5">
                  <c:v>17129.5</c:v>
                </c:pt>
                <c:pt idx="6">
                  <c:v>17191</c:v>
                </c:pt>
                <c:pt idx="7">
                  <c:v>17966.5</c:v>
                </c:pt>
                <c:pt idx="8">
                  <c:v>18039.5</c:v>
                </c:pt>
                <c:pt idx="9">
                  <c:v>21549.5</c:v>
                </c:pt>
                <c:pt idx="10">
                  <c:v>21552.5</c:v>
                </c:pt>
                <c:pt idx="11">
                  <c:v>21564</c:v>
                </c:pt>
                <c:pt idx="12">
                  <c:v>21564.5</c:v>
                </c:pt>
                <c:pt idx="13">
                  <c:v>21590.5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</c:v>
                </c:pt>
                <c:pt idx="2">
                  <c:v>14948</c:v>
                </c:pt>
                <c:pt idx="3">
                  <c:v>15024</c:v>
                </c:pt>
                <c:pt idx="4">
                  <c:v>16764.5</c:v>
                </c:pt>
                <c:pt idx="5">
                  <c:v>17129.5</c:v>
                </c:pt>
                <c:pt idx="6">
                  <c:v>17191</c:v>
                </c:pt>
                <c:pt idx="7">
                  <c:v>17966.5</c:v>
                </c:pt>
                <c:pt idx="8">
                  <c:v>18039.5</c:v>
                </c:pt>
                <c:pt idx="9">
                  <c:v>21549.5</c:v>
                </c:pt>
                <c:pt idx="10">
                  <c:v>21552.5</c:v>
                </c:pt>
                <c:pt idx="11">
                  <c:v>21564</c:v>
                </c:pt>
                <c:pt idx="12">
                  <c:v>21564.5</c:v>
                </c:pt>
                <c:pt idx="13">
                  <c:v>21590.5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3.4197309796334561E-3</c:v>
                </c:pt>
                <c:pt idx="1">
                  <c:v>3.4000894077380814E-3</c:v>
                </c:pt>
                <c:pt idx="2">
                  <c:v>1.212195515783351E-3</c:v>
                </c:pt>
                <c:pt idx="3">
                  <c:v>1.2009717604145654E-3</c:v>
                </c:pt>
                <c:pt idx="4">
                  <c:v>9.4393299437020442E-4</c:v>
                </c:pt>
                <c:pt idx="5">
                  <c:v>8.9002943240169439E-4</c:v>
                </c:pt>
                <c:pt idx="6">
                  <c:v>8.8094705141247972E-4</c:v>
                </c:pt>
                <c:pt idx="7">
                  <c:v>7.664204423533578E-4</c:v>
                </c:pt>
                <c:pt idx="8">
                  <c:v>7.5563972995965588E-4</c:v>
                </c:pt>
                <c:pt idx="9">
                  <c:v>2.3727944911179199E-4</c:v>
                </c:pt>
                <c:pt idx="10">
                  <c:v>2.3683640613670828E-4</c:v>
                </c:pt>
                <c:pt idx="11">
                  <c:v>2.3513807473222103E-4</c:v>
                </c:pt>
                <c:pt idx="12">
                  <c:v>2.3506423423637389E-4</c:v>
                </c:pt>
                <c:pt idx="13">
                  <c:v>2.3122452845231525E-4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</c:v>
                </c:pt>
                <c:pt idx="2">
                  <c:v>14948</c:v>
                </c:pt>
                <c:pt idx="3">
                  <c:v>15024</c:v>
                </c:pt>
                <c:pt idx="4">
                  <c:v>16764.5</c:v>
                </c:pt>
                <c:pt idx="5">
                  <c:v>17129.5</c:v>
                </c:pt>
                <c:pt idx="6">
                  <c:v>17191</c:v>
                </c:pt>
                <c:pt idx="7">
                  <c:v>17966.5</c:v>
                </c:pt>
                <c:pt idx="8">
                  <c:v>18039.5</c:v>
                </c:pt>
                <c:pt idx="9">
                  <c:v>21549.5</c:v>
                </c:pt>
                <c:pt idx="10">
                  <c:v>21552.5</c:v>
                </c:pt>
                <c:pt idx="11">
                  <c:v>21564</c:v>
                </c:pt>
                <c:pt idx="12">
                  <c:v>21564.5</c:v>
                </c:pt>
                <c:pt idx="13">
                  <c:v>21590.5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A22" sqref="A22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45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39" t="s">
        <v>46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5">
        <v>51869.142</v>
      </c>
      <c r="D7" s="38" t="s">
        <v>47</v>
      </c>
    </row>
    <row r="8" spans="1:15" x14ac:dyDescent="0.2">
      <c r="A8" t="s">
        <v>3</v>
      </c>
      <c r="C8" s="5">
        <v>0.34183849999999999</v>
      </c>
      <c r="D8" s="38" t="s">
        <v>47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3.4197309796334561E-3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-1.476809916945481E-7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59249.435446298368</v>
      </c>
      <c r="E15" s="9" t="s">
        <v>30</v>
      </c>
      <c r="F15" s="24">
        <f ca="1">NOW()+15018.5+$C$5/24</f>
        <v>60162.793914236107</v>
      </c>
    </row>
    <row r="16" spans="1:15" x14ac:dyDescent="0.2">
      <c r="A16" s="11" t="s">
        <v>4</v>
      </c>
      <c r="B16" s="6"/>
      <c r="C16" s="12">
        <f ca="1">+C8+C12</f>
        <v>0.34183835231900828</v>
      </c>
      <c r="E16" s="9" t="s">
        <v>35</v>
      </c>
      <c r="F16" s="10">
        <f ca="1">ROUND(2*(F15-$C$7)/$C$8,0)/2+F14</f>
        <v>24263</v>
      </c>
    </row>
    <row r="17" spans="1:21" ht="13.5" thickBot="1" x14ac:dyDescent="0.25">
      <c r="A17" s="9" t="s">
        <v>27</v>
      </c>
      <c r="B17" s="6"/>
      <c r="C17" s="6">
        <f>COUNT(C21:C2191)</f>
        <v>14</v>
      </c>
      <c r="E17" s="9" t="s">
        <v>36</v>
      </c>
      <c r="F17" s="18">
        <f ca="1">ROUND(2*(F15-$C$15)/$C$16,0)/2+F14</f>
        <v>2673</v>
      </c>
    </row>
    <row r="18" spans="1:21" ht="14.25" thickTop="1" thickBot="1" x14ac:dyDescent="0.25">
      <c r="A18" s="11" t="s">
        <v>5</v>
      </c>
      <c r="B18" s="6"/>
      <c r="C18" s="14">
        <f ca="1">+C15</f>
        <v>59249.435446298368</v>
      </c>
      <c r="D18" s="15">
        <f ca="1">+C16</f>
        <v>0.34183835231900828</v>
      </c>
      <c r="E18" s="9" t="s">
        <v>31</v>
      </c>
      <c r="F18" s="13">
        <f ca="1">+$C$15+$C$16*F17-15018.5-$C$5/24</f>
        <v>45145.065195380412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39" customFormat="1" ht="12" customHeight="1" x14ac:dyDescent="0.2">
      <c r="A21" s="39" t="str">
        <f>D7</f>
        <v>VSX</v>
      </c>
      <c r="C21" s="42">
        <f>C$7</f>
        <v>51869.142</v>
      </c>
      <c r="D21" s="42" t="s">
        <v>13</v>
      </c>
      <c r="E21" s="39">
        <f t="shared" ref="E21:E34" si="0">+(C21-C$7)/C$8</f>
        <v>0</v>
      </c>
      <c r="F21" s="39">
        <f t="shared" ref="F21:F34" si="1">ROUND(2*E21,0)/2</f>
        <v>0</v>
      </c>
      <c r="G21" s="39">
        <f t="shared" ref="G21:G34" si="2">+C21-(C$7+F21*C$8)</f>
        <v>0</v>
      </c>
      <c r="I21" s="39">
        <f t="shared" ref="I21:I34" si="3">+G21</f>
        <v>0</v>
      </c>
      <c r="O21" s="39">
        <f t="shared" ref="O21:O34" ca="1" si="4">+C$11+C$12*$F21</f>
        <v>3.4197309796334561E-3</v>
      </c>
      <c r="Q21" s="43">
        <f t="shared" ref="Q21:Q34" si="5">+C21-15018.5</f>
        <v>36850.642</v>
      </c>
    </row>
    <row r="22" spans="1:21" s="39" customFormat="1" ht="12" customHeight="1" x14ac:dyDescent="0.2">
      <c r="A22" s="40" t="s">
        <v>50</v>
      </c>
      <c r="B22" s="41" t="s">
        <v>48</v>
      </c>
      <c r="C22" s="44">
        <v>51914.619200000001</v>
      </c>
      <c r="D22" s="42" t="s">
        <v>13</v>
      </c>
      <c r="E22" s="39">
        <f t="shared" si="0"/>
        <v>133.03709207711003</v>
      </c>
      <c r="F22" s="39">
        <f t="shared" si="1"/>
        <v>133</v>
      </c>
      <c r="G22" s="39">
        <f t="shared" si="2"/>
        <v>1.2679500003287103E-2</v>
      </c>
      <c r="I22" s="39">
        <f t="shared" si="3"/>
        <v>1.2679500003287103E-2</v>
      </c>
      <c r="O22" s="39">
        <f t="shared" ca="1" si="4"/>
        <v>3.4000894077380814E-3</v>
      </c>
      <c r="Q22" s="43">
        <f t="shared" si="5"/>
        <v>36896.119200000001</v>
      </c>
    </row>
    <row r="23" spans="1:21" s="39" customFormat="1" ht="12" customHeight="1" x14ac:dyDescent="0.2">
      <c r="A23" s="40" t="s">
        <v>50</v>
      </c>
      <c r="B23" s="41" t="s">
        <v>48</v>
      </c>
      <c r="C23" s="44">
        <v>56978.942999999999</v>
      </c>
      <c r="D23" s="42" t="s">
        <v>13</v>
      </c>
      <c r="E23" s="39">
        <f t="shared" si="0"/>
        <v>14947.997373028491</v>
      </c>
      <c r="F23" s="39">
        <f t="shared" si="1"/>
        <v>14948</v>
      </c>
      <c r="G23" s="39">
        <f t="shared" si="2"/>
        <v>-8.9799999841488898E-4</v>
      </c>
      <c r="I23" s="39">
        <f t="shared" si="3"/>
        <v>-8.9799999841488898E-4</v>
      </c>
      <c r="O23" s="39">
        <f t="shared" ca="1" si="4"/>
        <v>1.212195515783351E-3</v>
      </c>
      <c r="Q23" s="43">
        <f t="shared" si="5"/>
        <v>41960.442999999999</v>
      </c>
    </row>
    <row r="24" spans="1:21" s="39" customFormat="1" ht="12" customHeight="1" x14ac:dyDescent="0.2">
      <c r="A24" s="40" t="s">
        <v>50</v>
      </c>
      <c r="B24" s="41" t="s">
        <v>48</v>
      </c>
      <c r="C24" s="44">
        <v>57004.919000000002</v>
      </c>
      <c r="D24" s="42" t="s">
        <v>13</v>
      </c>
      <c r="E24" s="39">
        <f t="shared" si="0"/>
        <v>15023.986473144489</v>
      </c>
      <c r="F24" s="39">
        <f t="shared" si="1"/>
        <v>15024</v>
      </c>
      <c r="G24" s="39">
        <f t="shared" si="2"/>
        <v>-4.6240000010584481E-3</v>
      </c>
      <c r="I24" s="39">
        <f t="shared" si="3"/>
        <v>-4.6240000010584481E-3</v>
      </c>
      <c r="O24" s="39">
        <f t="shared" ca="1" si="4"/>
        <v>1.2009717604145654E-3</v>
      </c>
      <c r="Q24" s="43">
        <f t="shared" si="5"/>
        <v>41986.419000000002</v>
      </c>
    </row>
    <row r="25" spans="1:21" s="39" customFormat="1" ht="12" customHeight="1" x14ac:dyDescent="0.2">
      <c r="A25" s="40" t="s">
        <v>50</v>
      </c>
      <c r="B25" s="41" t="s">
        <v>49</v>
      </c>
      <c r="C25" s="44">
        <v>57599.89</v>
      </c>
      <c r="D25" s="42" t="s">
        <v>13</v>
      </c>
      <c r="E25" s="39">
        <f t="shared" si="0"/>
        <v>16764.489663978751</v>
      </c>
      <c r="F25" s="39">
        <f t="shared" si="1"/>
        <v>16764.5</v>
      </c>
      <c r="G25" s="39">
        <f t="shared" si="2"/>
        <v>-3.5332499974174425E-3</v>
      </c>
      <c r="I25" s="39">
        <f t="shared" si="3"/>
        <v>-3.5332499974174425E-3</v>
      </c>
      <c r="O25" s="39">
        <f t="shared" ca="1" si="4"/>
        <v>9.4393299437020442E-4</v>
      </c>
      <c r="Q25" s="43">
        <f t="shared" si="5"/>
        <v>42581.39</v>
      </c>
    </row>
    <row r="26" spans="1:21" s="39" customFormat="1" ht="12" customHeight="1" x14ac:dyDescent="0.2">
      <c r="A26" s="40" t="s">
        <v>50</v>
      </c>
      <c r="B26" s="41" t="s">
        <v>49</v>
      </c>
      <c r="C26" s="44">
        <v>57724.661999999997</v>
      </c>
      <c r="D26" s="42" t="s">
        <v>13</v>
      </c>
      <c r="E26" s="39">
        <f t="shared" si="0"/>
        <v>17129.492435755474</v>
      </c>
      <c r="F26" s="39">
        <f t="shared" si="1"/>
        <v>17129.5</v>
      </c>
      <c r="G26" s="39">
        <f t="shared" si="2"/>
        <v>-2.5857500004349276E-3</v>
      </c>
      <c r="I26" s="39">
        <f t="shared" si="3"/>
        <v>-2.5857500004349276E-3</v>
      </c>
      <c r="O26" s="39">
        <f t="shared" ca="1" si="4"/>
        <v>8.9002943240169439E-4</v>
      </c>
      <c r="Q26" s="43">
        <f t="shared" si="5"/>
        <v>42706.161999999997</v>
      </c>
    </row>
    <row r="27" spans="1:21" s="39" customFormat="1" ht="12" customHeight="1" x14ac:dyDescent="0.2">
      <c r="A27" s="40" t="s">
        <v>50</v>
      </c>
      <c r="B27" s="41" t="s">
        <v>48</v>
      </c>
      <c r="C27" s="44">
        <v>57745.684000000001</v>
      </c>
      <c r="D27" s="42" t="s">
        <v>13</v>
      </c>
      <c r="E27" s="39">
        <f t="shared" si="0"/>
        <v>17190.989312204452</v>
      </c>
      <c r="F27" s="39">
        <f t="shared" si="1"/>
        <v>17191</v>
      </c>
      <c r="G27" s="39">
        <f t="shared" si="2"/>
        <v>-3.6534999962896109E-3</v>
      </c>
      <c r="I27" s="39">
        <f t="shared" si="3"/>
        <v>-3.6534999962896109E-3</v>
      </c>
      <c r="O27" s="39">
        <f t="shared" ca="1" si="4"/>
        <v>8.8094705141247972E-4</v>
      </c>
      <c r="Q27" s="43">
        <f t="shared" si="5"/>
        <v>42727.184000000001</v>
      </c>
    </row>
    <row r="28" spans="1:21" s="39" customFormat="1" ht="12" customHeight="1" x14ac:dyDescent="0.2">
      <c r="A28" s="40" t="s">
        <v>50</v>
      </c>
      <c r="B28" s="41" t="s">
        <v>49</v>
      </c>
      <c r="C28" s="44">
        <v>58010.781000000003</v>
      </c>
      <c r="D28" s="42" t="s">
        <v>13</v>
      </c>
      <c r="E28" s="39">
        <f t="shared" si="0"/>
        <v>17966.492949155825</v>
      </c>
      <c r="F28" s="39">
        <f t="shared" si="1"/>
        <v>17966.5</v>
      </c>
      <c r="G28" s="39">
        <f t="shared" si="2"/>
        <v>-2.4102499955915846E-3</v>
      </c>
      <c r="I28" s="39">
        <f t="shared" si="3"/>
        <v>-2.4102499955915846E-3</v>
      </c>
      <c r="O28" s="39">
        <f t="shared" ca="1" si="4"/>
        <v>7.664204423533578E-4</v>
      </c>
      <c r="Q28" s="43">
        <f t="shared" si="5"/>
        <v>42992.281000000003</v>
      </c>
    </row>
    <row r="29" spans="1:21" s="39" customFormat="1" ht="12" customHeight="1" x14ac:dyDescent="0.2">
      <c r="A29" s="40" t="s">
        <v>50</v>
      </c>
      <c r="B29" s="41" t="s">
        <v>49</v>
      </c>
      <c r="C29" s="44">
        <v>58035.737000000001</v>
      </c>
      <c r="D29" s="42" t="s">
        <v>13</v>
      </c>
      <c r="E29" s="39">
        <f t="shared" si="0"/>
        <v>18039.498184084008</v>
      </c>
      <c r="F29" s="39">
        <f t="shared" si="1"/>
        <v>18039.5</v>
      </c>
      <c r="G29" s="39">
        <f t="shared" si="2"/>
        <v>-6.2074999732431024E-4</v>
      </c>
      <c r="I29" s="39">
        <f t="shared" si="3"/>
        <v>-6.2074999732431024E-4</v>
      </c>
      <c r="O29" s="39">
        <f t="shared" ca="1" si="4"/>
        <v>7.5563972995965588E-4</v>
      </c>
      <c r="Q29" s="43">
        <f t="shared" si="5"/>
        <v>43017.237000000001</v>
      </c>
    </row>
    <row r="30" spans="1:21" s="39" customFormat="1" ht="12" customHeight="1" x14ac:dyDescent="0.2">
      <c r="A30" s="40" t="s">
        <v>50</v>
      </c>
      <c r="B30" s="41" t="s">
        <v>49</v>
      </c>
      <c r="C30" s="44">
        <v>59235.594899999996</v>
      </c>
      <c r="D30" s="42" t="s">
        <v>13</v>
      </c>
      <c r="E30" s="39">
        <f t="shared" si="0"/>
        <v>21549.512123414996</v>
      </c>
      <c r="F30" s="39">
        <f t="shared" si="1"/>
        <v>21549.5</v>
      </c>
      <c r="G30" s="39">
        <f t="shared" si="2"/>
        <v>4.1442499932600185E-3</v>
      </c>
      <c r="I30" s="39">
        <f t="shared" si="3"/>
        <v>4.1442499932600185E-3</v>
      </c>
      <c r="O30" s="39">
        <f t="shared" ca="1" si="4"/>
        <v>2.3727944911179199E-4</v>
      </c>
      <c r="Q30" s="43">
        <f t="shared" si="5"/>
        <v>44217.094899999996</v>
      </c>
    </row>
    <row r="31" spans="1:21" s="39" customFormat="1" ht="12" customHeight="1" x14ac:dyDescent="0.2">
      <c r="A31" s="40" t="s">
        <v>50</v>
      </c>
      <c r="B31" s="41" t="s">
        <v>49</v>
      </c>
      <c r="C31" s="44">
        <v>59236.620600000002</v>
      </c>
      <c r="D31" s="42" t="s">
        <v>13</v>
      </c>
      <c r="E31" s="39">
        <f t="shared" si="0"/>
        <v>21552.512663143567</v>
      </c>
      <c r="F31" s="39">
        <f t="shared" si="1"/>
        <v>21552.5</v>
      </c>
      <c r="G31" s="39">
        <f t="shared" si="2"/>
        <v>4.3287500011501834E-3</v>
      </c>
      <c r="I31" s="39">
        <f t="shared" si="3"/>
        <v>4.3287500011501834E-3</v>
      </c>
      <c r="O31" s="39">
        <f t="shared" ca="1" si="4"/>
        <v>2.3683640613670828E-4</v>
      </c>
      <c r="Q31" s="43">
        <f t="shared" si="5"/>
        <v>44218.120600000002</v>
      </c>
    </row>
    <row r="32" spans="1:21" s="39" customFormat="1" ht="12" customHeight="1" x14ac:dyDescent="0.2">
      <c r="A32" s="40" t="s">
        <v>50</v>
      </c>
      <c r="B32" s="41" t="s">
        <v>48</v>
      </c>
      <c r="C32" s="44">
        <v>59240.549700000003</v>
      </c>
      <c r="D32" s="42" t="s">
        <v>13</v>
      </c>
      <c r="E32" s="39">
        <f t="shared" si="0"/>
        <v>21564.006687368459</v>
      </c>
      <c r="F32" s="39">
        <f t="shared" si="1"/>
        <v>21564</v>
      </c>
      <c r="G32" s="39">
        <f t="shared" si="2"/>
        <v>2.2860000026412308E-3</v>
      </c>
      <c r="I32" s="39">
        <f t="shared" si="3"/>
        <v>2.2860000026412308E-3</v>
      </c>
      <c r="O32" s="39">
        <f t="shared" ca="1" si="4"/>
        <v>2.3513807473222103E-4</v>
      </c>
      <c r="Q32" s="43">
        <f t="shared" si="5"/>
        <v>44222.049700000003</v>
      </c>
    </row>
    <row r="33" spans="1:17" s="39" customFormat="1" ht="12" customHeight="1" x14ac:dyDescent="0.2">
      <c r="A33" s="40" t="s">
        <v>50</v>
      </c>
      <c r="B33" s="41" t="s">
        <v>49</v>
      </c>
      <c r="C33" s="44">
        <v>59240.721599999997</v>
      </c>
      <c r="D33" s="42" t="s">
        <v>13</v>
      </c>
      <c r="E33" s="39">
        <f t="shared" si="0"/>
        <v>21564.50955641333</v>
      </c>
      <c r="F33" s="39">
        <f t="shared" si="1"/>
        <v>21564.5</v>
      </c>
      <c r="G33" s="39">
        <f t="shared" si="2"/>
        <v>3.2667499981471337E-3</v>
      </c>
      <c r="I33" s="39">
        <f t="shared" si="3"/>
        <v>3.2667499981471337E-3</v>
      </c>
      <c r="O33" s="39">
        <f t="shared" ca="1" si="4"/>
        <v>2.3506423423637389E-4</v>
      </c>
      <c r="Q33" s="43">
        <f t="shared" si="5"/>
        <v>44222.221599999997</v>
      </c>
    </row>
    <row r="34" spans="1:17" s="39" customFormat="1" ht="12" customHeight="1" x14ac:dyDescent="0.2">
      <c r="A34" s="40" t="s">
        <v>50</v>
      </c>
      <c r="B34" s="41" t="s">
        <v>49</v>
      </c>
      <c r="C34" s="44">
        <v>59249.612399999998</v>
      </c>
      <c r="D34" s="42" t="s">
        <v>13</v>
      </c>
      <c r="E34" s="39">
        <f t="shared" si="0"/>
        <v>21590.518329562055</v>
      </c>
      <c r="F34" s="39">
        <f t="shared" si="1"/>
        <v>21590.5</v>
      </c>
      <c r="G34" s="39">
        <f t="shared" si="2"/>
        <v>6.2657499947817996E-3</v>
      </c>
      <c r="I34" s="39">
        <f t="shared" si="3"/>
        <v>6.2657499947817996E-3</v>
      </c>
      <c r="O34" s="39">
        <f t="shared" ca="1" si="4"/>
        <v>2.3122452845231525E-4</v>
      </c>
      <c r="Q34" s="43">
        <f t="shared" si="5"/>
        <v>44231.112399999998</v>
      </c>
    </row>
    <row r="35" spans="1:17" s="39" customFormat="1" ht="12" customHeight="1" x14ac:dyDescent="0.2">
      <c r="C35" s="42"/>
      <c r="D35" s="42"/>
    </row>
    <row r="36" spans="1:17" s="39" customFormat="1" ht="12" customHeight="1" x14ac:dyDescent="0.2">
      <c r="C36" s="42"/>
      <c r="D36" s="42"/>
    </row>
    <row r="37" spans="1:17" s="39" customFormat="1" ht="12" customHeight="1" x14ac:dyDescent="0.2">
      <c r="C37" s="42"/>
      <c r="D37" s="42"/>
    </row>
    <row r="38" spans="1:17" s="39" customFormat="1" ht="12" customHeight="1" x14ac:dyDescent="0.2">
      <c r="C38" s="42"/>
      <c r="D38" s="42"/>
    </row>
    <row r="39" spans="1:17" s="39" customFormat="1" ht="12" customHeight="1" x14ac:dyDescent="0.2">
      <c r="C39" s="42"/>
      <c r="D39" s="42"/>
    </row>
    <row r="40" spans="1:17" s="39" customFormat="1" ht="12" customHeight="1" x14ac:dyDescent="0.2">
      <c r="C40" s="42"/>
      <c r="D40" s="42"/>
    </row>
    <row r="41" spans="1:17" s="39" customFormat="1" ht="12" customHeight="1" x14ac:dyDescent="0.2">
      <c r="C41" s="42"/>
      <c r="D41" s="42"/>
    </row>
    <row r="42" spans="1:17" s="39" customFormat="1" ht="12" customHeight="1" x14ac:dyDescent="0.2">
      <c r="C42" s="42"/>
      <c r="D42" s="42"/>
    </row>
    <row r="43" spans="1:17" s="39" customFormat="1" ht="12" customHeight="1" x14ac:dyDescent="0.2">
      <c r="C43" s="42"/>
      <c r="D43" s="42"/>
    </row>
    <row r="44" spans="1:17" s="39" customFormat="1" ht="12" customHeight="1" x14ac:dyDescent="0.2">
      <c r="C44" s="42"/>
      <c r="D44" s="42"/>
    </row>
    <row r="45" spans="1:17" s="39" customFormat="1" ht="12" customHeight="1" x14ac:dyDescent="0.2">
      <c r="C45" s="42"/>
      <c r="D45" s="42"/>
    </row>
    <row r="46" spans="1:17" s="39" customFormat="1" ht="12" customHeight="1" x14ac:dyDescent="0.2">
      <c r="C46" s="42"/>
      <c r="D46" s="42"/>
    </row>
    <row r="47" spans="1:17" s="39" customFormat="1" ht="12" customHeight="1" x14ac:dyDescent="0.2">
      <c r="C47" s="42"/>
      <c r="D47" s="42"/>
    </row>
    <row r="48" spans="1:17" s="39" customFormat="1" ht="12" customHeight="1" x14ac:dyDescent="0.2">
      <c r="C48" s="42"/>
      <c r="D48" s="42"/>
    </row>
    <row r="49" spans="3:4" s="39" customFormat="1" ht="12" customHeight="1" x14ac:dyDescent="0.2">
      <c r="C49" s="42"/>
      <c r="D49" s="42"/>
    </row>
    <row r="50" spans="3:4" s="39" customFormat="1" ht="12" customHeight="1" x14ac:dyDescent="0.2">
      <c r="C50" s="42"/>
      <c r="D50" s="42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sortState xmlns:xlrd2="http://schemas.microsoft.com/office/spreadsheetml/2017/richdata2" ref="A21:U34">
    <sortCondition ref="C21:C34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2023-08-06T07:03:14Z</dcterms:modified>
</cp:coreProperties>
</file>