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7381A1F-CD49-4757-86E6-3EE7FBFEC25D}" xr6:coauthVersionLast="47" xr6:coauthVersionMax="47" xr10:uidLastSave="{00000000-0000-0000-0000-000000000000}"/>
  <bookViews>
    <workbookView xWindow="300" yWindow="165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3" i="1" l="1"/>
  <c r="S23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<sst xmlns="http://schemas.openxmlformats.org/spreadsheetml/2006/main" count="57" uniqueCount="52">
  <si>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</si>
  <si>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</si>
  <si>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</si>
  <si>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</si>
  <si>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</si>
  <si>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</si>
  <si>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</si>
  <si>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</si>
  <si>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</si>
  <si>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</si>
  <si>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</si>
  <si>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</si>
  <si>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</si>
  <si>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</si>
  <si>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</si>
  <si>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</si>
  <si>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</si>
  <si>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</si>
  <si>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</si>
  <si>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</si>
  <si>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</si>
  <si>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</si>
  <si>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</si>
  <si>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</si>
  <si>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</si>
  <si>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</si>
  <si>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</si>
  <si>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</si>
  <si>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</si>
  <si>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</si>
  <si>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</si>
  <si>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</si>
  <si>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</si>
  <si>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</si>
  <si>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</si>
  <si>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</si>
  <si>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</si>
  <si>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</si>
  <si>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</si>
  <si>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</si>
  <si>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</si>
  <si>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</si>
  <si>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</si>
  <si>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G5351-0457</t>
  </si>
  <si>
    <t>G5351-0457_Lep.xls</t>
  </si>
  <si>
    <t>EA / EB</t>
  </si>
  <si>
    <t>Lep</t>
  </si>
  <si>
    <t>VSX</t>
  </si>
  <si>
    <t>IBVS 6029</t>
  </si>
  <si>
    <t>I</t>
  </si>
  <si>
    <t>IBVS 6063</t>
  </si>
  <si>
    <t>NSVS 15020013 / GSC 5351-0457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</si>
</sst>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0" xfId="0" applyFont="1" applyFill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5351-0457 -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9.3359999955282547E-3</c:v>
                </c:pt>
                <c:pt idx="2">
                  <c:v>1.3443999996525235E-2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91-4DE5-9CC3-FEF2D27A12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91-4DE5-9CC3-FEF2D27A12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91-4DE5-9CC3-FEF2D27A12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91-4DE5-9CC3-FEF2D27A12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91-4DE5-9CC3-FEF2D27A12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91-4DE5-9CC3-FEF2D27A12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91-4DE5-9CC3-FEF2D27A12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-1.696843142308677E-4</c:v>
                </c:pt>
                <c:pt idx="1">
                  <c:v>1.0706264784317226E-2</c:v>
                </c:pt>
                <c:pt idx="2">
                  <c:v>1.2243419521967135E-2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91-4DE5-9CC3-FEF2D27A12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91-4DE5-9CC3-FEF2D27A1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295104"/>
        <c:axId val="1"/>
      </c:scatterChart>
      <c:valAx>
        <c:axId val="54129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9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23CD48-4B88-D18C-0384-0DB763561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53415.622000000003</v>
      </c>
      <c r="D7" s="30" t="s">
        <v>47</v>
      </c>
    </row>
    <row r="8" spans="1:7" x14ac:dyDescent="0.2">
      <c r="A8" t="s">
        <v>3</v>
      </c>
      <c r="C8" s="8">
        <v>0.90200400000000003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-1.696843142308677E-4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3.8621978332912262E-6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60186.677903009258</v>
      </c>
    </row>
    <row r="15" spans="1:7" x14ac:dyDescent="0.2">
      <c r="A15" s="12" t="s">
        <v>17</v>
      </c>
      <c r="B15" s="10"/>
      <c r="C15" s="13">
        <f ca="1">(C7+C11)+(C8+C12)*INT(MAX(F21:F3533))</f>
        <v>56314.675099419524</v>
      </c>
      <c r="D15" s="14" t="s">
        <v>39</v>
      </c>
      <c r="E15" s="15">
        <f ca="1">ROUND(2*(E14-$C$7)/$C$8,0)/2+E13</f>
        <v>7507.5</v>
      </c>
    </row>
    <row r="16" spans="1:7" x14ac:dyDescent="0.2">
      <c r="A16" s="16" t="s">
        <v>4</v>
      </c>
      <c r="B16" s="10"/>
      <c r="C16" s="17">
        <f ca="1">+C8+C12</f>
        <v>0.90200786219783335</v>
      </c>
      <c r="D16" s="14" t="s">
        <v>40</v>
      </c>
      <c r="E16" s="24">
        <f ca="1">ROUND(2*(E14-$C$15)/$C$16,0)/2+E13</f>
        <v>4293.5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45169.341689099259</v>
      </c>
    </row>
    <row r="18" spans="1:19" ht="14.25" thickTop="1" thickBot="1" x14ac:dyDescent="0.25">
      <c r="A18" s="16" t="s">
        <v>5</v>
      </c>
      <c r="B18" s="10"/>
      <c r="C18" s="19">
        <f ca="1">+C15</f>
        <v>56314.675099419524</v>
      </c>
      <c r="D18" s="20">
        <f ca="1">+C16</f>
        <v>0.90200786219783335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1.2937951603289137E-3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53415.622000000003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-1.696843142308677E-4</v>
      </c>
      <c r="Q21" s="2">
        <f>+C21-15018.5</f>
        <v>38397.122000000003</v>
      </c>
      <c r="S21">
        <f ca="1">+(O21-G21)^2</f>
        <v>2.8792766495999849E-8</v>
      </c>
    </row>
    <row r="22" spans="1:19" x14ac:dyDescent="0.2">
      <c r="A22" s="33" t="s">
        <v>48</v>
      </c>
      <c r="B22" s="34" t="s">
        <v>49</v>
      </c>
      <c r="C22" s="33">
        <v>55955.674599999998</v>
      </c>
      <c r="D22" s="33">
        <v>4.0000000000000002E-4</v>
      </c>
      <c r="E22">
        <f>+(C22-C$7)/C$8</f>
        <v>2816.01035028669</v>
      </c>
      <c r="F22">
        <f>ROUND(2*E22,0)/2</f>
        <v>2816</v>
      </c>
      <c r="G22">
        <f>+C22-(C$7+F22*C$8)</f>
        <v>9.3359999955282547E-3</v>
      </c>
      <c r="H22">
        <f>+G22</f>
        <v>9.3359999955282547E-3</v>
      </c>
      <c r="O22">
        <f ca="1">+C$11+C$12*$F22</f>
        <v>1.0706264784317226E-2</v>
      </c>
      <c r="Q22" s="2">
        <f>+C22-15018.5</f>
        <v>40937.174599999998</v>
      </c>
      <c r="S22">
        <f ca="1">+(O22-G22)^2</f>
        <v>1.8776255913948838E-6</v>
      </c>
    </row>
    <row r="23" spans="1:19" x14ac:dyDescent="0.2">
      <c r="A23" s="35" t="s">
        <v>50</v>
      </c>
      <c r="B23" s="36" t="s">
        <v>49</v>
      </c>
      <c r="C23" s="37">
        <v>56314.676299999999</v>
      </c>
      <c r="D23" s="37">
        <v>2.9999999999999997E-4</v>
      </c>
      <c r="E23">
        <f>+(C23-C$7)/C$8</f>
        <v>3214.014904590219</v>
      </c>
      <c r="F23">
        <f>ROUND(2*E23,0)/2</f>
        <v>3214</v>
      </c>
      <c r="G23">
        <f>+C23-(C$7+F23*C$8)</f>
        <v>1.3443999996525235E-2</v>
      </c>
      <c r="H23">
        <f>+G23</f>
        <v>1.3443999996525235E-2</v>
      </c>
      <c r="O23">
        <f ca="1">+C$11+C$12*$F23</f>
        <v>1.2243419521967135E-2</v>
      </c>
      <c r="Q23" s="2">
        <f>+C23-15018.5</f>
        <v>41296.176299999999</v>
      </c>
      <c r="S23">
        <f ca="1">+(O23-G23)^2</f>
        <v>1.4413934758901546E-6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2023-08-30T04:16:10Z</dcterms:modified>
</cp:coreProperties>
</file>