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A453573-D81E-4162-BBE8-82316192D34B}" xr6:coauthVersionLast="47" xr6:coauthVersionMax="47" xr10:uidLastSave="{00000000-0000-0000-0000-000000000000}"/>
  <bookViews>
    <workbookView xWindow="13770" yWindow="120" windowWidth="14325" windowHeight="14490" xr2:uid="{00000000-000D-0000-FFFF-FFFF00000000}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 concurrentCalc="0"/>
</workbook>
</file>

<file path=xl/calcChain.xml><?xml version="1.0" encoding="utf-8"?>
<calcChain xmlns="http://schemas.openxmlformats.org/spreadsheetml/2006/main">
  <c r="E80" i="1" l="1"/>
  <c r="F80" i="1"/>
  <c r="G80" i="1"/>
  <c r="L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E87" i="1"/>
  <c r="F87" i="1"/>
  <c r="G85" i="1"/>
  <c r="G87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E76" i="1"/>
  <c r="F76" i="1"/>
  <c r="E77" i="1"/>
  <c r="F77" i="1"/>
  <c r="E78" i="1"/>
  <c r="F78" i="1"/>
  <c r="E79" i="1"/>
  <c r="F79" i="1"/>
  <c r="E86" i="1"/>
  <c r="F86" i="1"/>
  <c r="G75" i="1"/>
  <c r="G76" i="1"/>
  <c r="G77" i="1"/>
  <c r="G78" i="1"/>
  <c r="G79" i="1"/>
  <c r="G86" i="1"/>
  <c r="C11" i="1"/>
  <c r="C12" i="1"/>
  <c r="O80" i="1"/>
  <c r="P80" i="1"/>
  <c r="Q80" i="1"/>
  <c r="R80" i="1"/>
  <c r="T80" i="1"/>
  <c r="L81" i="1"/>
  <c r="O81" i="1"/>
  <c r="P81" i="1"/>
  <c r="Q81" i="1"/>
  <c r="R81" i="1"/>
  <c r="T81" i="1"/>
  <c r="L82" i="1"/>
  <c r="O82" i="1"/>
  <c r="P82" i="1"/>
  <c r="Q82" i="1"/>
  <c r="R82" i="1"/>
  <c r="T82" i="1"/>
  <c r="L83" i="1"/>
  <c r="O83" i="1"/>
  <c r="P83" i="1"/>
  <c r="Q83" i="1"/>
  <c r="R83" i="1"/>
  <c r="T83" i="1"/>
  <c r="L84" i="1"/>
  <c r="O84" i="1"/>
  <c r="P84" i="1"/>
  <c r="Q84" i="1"/>
  <c r="R84" i="1"/>
  <c r="T84" i="1"/>
  <c r="L85" i="1"/>
  <c r="O85" i="1"/>
  <c r="P85" i="1"/>
  <c r="Q85" i="1"/>
  <c r="R85" i="1"/>
  <c r="T85" i="1"/>
  <c r="K87" i="1"/>
  <c r="O87" i="1"/>
  <c r="P87" i="1"/>
  <c r="Q87" i="1"/>
  <c r="R87" i="1"/>
  <c r="T87" i="1"/>
  <c r="Q86" i="1"/>
  <c r="D9" i="1"/>
  <c r="C9" i="1"/>
  <c r="D11" i="1"/>
  <c r="D12" i="1"/>
  <c r="E28" i="1"/>
  <c r="F28" i="1"/>
  <c r="P28" i="1"/>
  <c r="G28" i="1"/>
  <c r="R28" i="1"/>
  <c r="T28" i="1"/>
  <c r="D13" i="1"/>
  <c r="Q74" i="1"/>
  <c r="Q75" i="1"/>
  <c r="Q76" i="1"/>
  <c r="Q77" i="1"/>
  <c r="Q78" i="1"/>
  <c r="Q79" i="1"/>
  <c r="Q7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21" i="1"/>
  <c r="F16" i="1"/>
  <c r="F17" i="1"/>
  <c r="C17" i="1"/>
  <c r="E63" i="1"/>
  <c r="F63" i="1"/>
  <c r="E34" i="1"/>
  <c r="F34" i="1"/>
  <c r="G34" i="1"/>
  <c r="I34" i="1"/>
  <c r="E32" i="1"/>
  <c r="F32" i="1"/>
  <c r="G32" i="1"/>
  <c r="I32" i="1"/>
  <c r="E52" i="1"/>
  <c r="F52" i="1"/>
  <c r="E35" i="1"/>
  <c r="F35" i="1"/>
  <c r="E36" i="1"/>
  <c r="F36" i="1"/>
  <c r="G36" i="1"/>
  <c r="I36" i="1"/>
  <c r="E66" i="1"/>
  <c r="F66" i="1"/>
  <c r="G66" i="1"/>
  <c r="J66" i="1"/>
  <c r="E55" i="1"/>
  <c r="F55" i="1"/>
  <c r="G55" i="1"/>
  <c r="J55" i="1"/>
  <c r="E41" i="1"/>
  <c r="F41" i="1"/>
  <c r="G41" i="1"/>
  <c r="I41" i="1"/>
  <c r="E57" i="1"/>
  <c r="F57" i="1"/>
  <c r="G57" i="1"/>
  <c r="J57" i="1"/>
  <c r="E22" i="1"/>
  <c r="F22" i="1"/>
  <c r="G22" i="1"/>
  <c r="I22" i="1"/>
  <c r="E39" i="1"/>
  <c r="F39" i="1"/>
  <c r="G39" i="1"/>
  <c r="I39" i="1"/>
  <c r="E47" i="1"/>
  <c r="F47" i="1"/>
  <c r="G47" i="1"/>
  <c r="I47" i="1"/>
  <c r="E38" i="1"/>
  <c r="F38" i="1"/>
  <c r="E43" i="1"/>
  <c r="F43" i="1"/>
  <c r="G43" i="1"/>
  <c r="I43" i="1"/>
  <c r="E29" i="1"/>
  <c r="F29" i="1"/>
  <c r="G29" i="1"/>
  <c r="I29" i="1"/>
  <c r="E48" i="1"/>
  <c r="F48" i="1"/>
  <c r="G48" i="1"/>
  <c r="I48" i="1"/>
  <c r="E67" i="1"/>
  <c r="F67" i="1"/>
  <c r="G67" i="1"/>
  <c r="J67" i="1"/>
  <c r="E23" i="1"/>
  <c r="F23" i="1"/>
  <c r="E56" i="1"/>
  <c r="F56" i="1"/>
  <c r="G56" i="1"/>
  <c r="J56" i="1"/>
  <c r="E51" i="1"/>
  <c r="F51" i="1"/>
  <c r="G51" i="1"/>
  <c r="I51" i="1"/>
  <c r="K75" i="1"/>
  <c r="E61" i="1"/>
  <c r="F61" i="1"/>
  <c r="G61" i="1"/>
  <c r="J61" i="1"/>
  <c r="E42" i="1"/>
  <c r="F42" i="1"/>
  <c r="G42" i="1"/>
  <c r="I42" i="1"/>
  <c r="E54" i="1"/>
  <c r="F54" i="1"/>
  <c r="G54" i="1"/>
  <c r="I54" i="1"/>
  <c r="E60" i="1"/>
  <c r="F60" i="1"/>
  <c r="E30" i="1"/>
  <c r="F30" i="1"/>
  <c r="G30" i="1"/>
  <c r="I30" i="1"/>
  <c r="E21" i="1"/>
  <c r="F21" i="1"/>
  <c r="E62" i="1"/>
  <c r="F62" i="1"/>
  <c r="G62" i="1"/>
  <c r="J62" i="1"/>
  <c r="E24" i="1"/>
  <c r="F24" i="1"/>
  <c r="E40" i="1"/>
  <c r="F40" i="1"/>
  <c r="G40" i="1"/>
  <c r="I40" i="1"/>
  <c r="E49" i="1"/>
  <c r="F49" i="1"/>
  <c r="G49" i="1"/>
  <c r="I49" i="1"/>
  <c r="G35" i="1"/>
  <c r="I35" i="1"/>
  <c r="E65" i="1"/>
  <c r="F65" i="1"/>
  <c r="G65" i="1"/>
  <c r="J65" i="1"/>
  <c r="K76" i="1"/>
  <c r="K78" i="1"/>
  <c r="E31" i="1"/>
  <c r="F31" i="1"/>
  <c r="G31" i="1"/>
  <c r="I31" i="1"/>
  <c r="E37" i="1"/>
  <c r="F37" i="1"/>
  <c r="G37" i="1"/>
  <c r="I37" i="1"/>
  <c r="E53" i="1"/>
  <c r="F53" i="1"/>
  <c r="G53" i="1"/>
  <c r="I53" i="1"/>
  <c r="G23" i="1"/>
  <c r="I23" i="1"/>
  <c r="G52" i="1"/>
  <c r="I52" i="1"/>
  <c r="G21" i="1"/>
  <c r="I21" i="1"/>
  <c r="K74" i="1"/>
  <c r="K79" i="1"/>
  <c r="K72" i="1"/>
  <c r="E50" i="1"/>
  <c r="F50" i="1"/>
  <c r="G50" i="1"/>
  <c r="I50" i="1"/>
  <c r="K73" i="1"/>
  <c r="K77" i="1"/>
  <c r="I71" i="1"/>
  <c r="E33" i="1"/>
  <c r="F33" i="1"/>
  <c r="G33" i="1"/>
  <c r="I33" i="1"/>
  <c r="E45" i="1"/>
  <c r="F45" i="1"/>
  <c r="G45" i="1"/>
  <c r="I45" i="1"/>
  <c r="E59" i="1"/>
  <c r="F59" i="1"/>
  <c r="G59" i="1"/>
  <c r="J59" i="1"/>
  <c r="G38" i="1"/>
  <c r="I38" i="1"/>
  <c r="I28" i="1"/>
  <c r="E69" i="1"/>
  <c r="F69" i="1"/>
  <c r="G69" i="1"/>
  <c r="J69" i="1"/>
  <c r="E46" i="1"/>
  <c r="F46" i="1"/>
  <c r="E68" i="1"/>
  <c r="F68" i="1"/>
  <c r="G68" i="1"/>
  <c r="J68" i="1"/>
  <c r="E25" i="1"/>
  <c r="F25" i="1"/>
  <c r="G25" i="1"/>
  <c r="I25" i="1"/>
  <c r="E70" i="1"/>
  <c r="F70" i="1"/>
  <c r="G70" i="1"/>
  <c r="J70" i="1"/>
  <c r="E64" i="1"/>
  <c r="F64" i="1"/>
  <c r="G64" i="1"/>
  <c r="J64" i="1"/>
  <c r="E44" i="1"/>
  <c r="F44" i="1"/>
  <c r="G44" i="1"/>
  <c r="I44" i="1"/>
  <c r="E27" i="1"/>
  <c r="F27" i="1"/>
  <c r="G27" i="1"/>
  <c r="I27" i="1"/>
  <c r="E58" i="1"/>
  <c r="F58" i="1"/>
  <c r="G58" i="1"/>
  <c r="J58" i="1"/>
  <c r="G63" i="1"/>
  <c r="J63" i="1"/>
  <c r="E26" i="1"/>
  <c r="F26" i="1"/>
  <c r="G26" i="1"/>
  <c r="I26" i="1"/>
  <c r="G24" i="1"/>
  <c r="I24" i="1"/>
  <c r="G46" i="1"/>
  <c r="I46" i="1"/>
  <c r="G60" i="1"/>
  <c r="J60" i="1"/>
  <c r="P22" i="1"/>
  <c r="R22" i="1"/>
  <c r="T22" i="1"/>
  <c r="P53" i="1"/>
  <c r="R53" i="1"/>
  <c r="T53" i="1"/>
  <c r="P57" i="1"/>
  <c r="R57" i="1"/>
  <c r="T57" i="1"/>
  <c r="P30" i="1"/>
  <c r="R30" i="1"/>
  <c r="T30" i="1"/>
  <c r="P24" i="1"/>
  <c r="R24" i="1"/>
  <c r="T24" i="1"/>
  <c r="P49" i="1"/>
  <c r="R49" i="1"/>
  <c r="T49" i="1"/>
  <c r="P36" i="1"/>
  <c r="R36" i="1"/>
  <c r="T36" i="1"/>
  <c r="W12" i="1"/>
  <c r="W9" i="1"/>
  <c r="P47" i="1"/>
  <c r="R47" i="1"/>
  <c r="T47" i="1"/>
  <c r="P78" i="1"/>
  <c r="R78" i="1"/>
  <c r="T78" i="1"/>
  <c r="P50" i="1"/>
  <c r="R50" i="1"/>
  <c r="T50" i="1"/>
  <c r="W3" i="1"/>
  <c r="W10" i="1"/>
  <c r="P23" i="1"/>
  <c r="R23" i="1"/>
  <c r="T23" i="1"/>
  <c r="W14" i="1"/>
  <c r="P74" i="1"/>
  <c r="R74" i="1"/>
  <c r="T74" i="1"/>
  <c r="P58" i="1"/>
  <c r="R58" i="1"/>
  <c r="T58" i="1"/>
  <c r="W13" i="1"/>
  <c r="P31" i="1"/>
  <c r="R31" i="1"/>
  <c r="T31" i="1"/>
  <c r="D16" i="1"/>
  <c r="D19" i="1"/>
  <c r="P86" i="1"/>
  <c r="W4" i="1"/>
  <c r="P32" i="1"/>
  <c r="R32" i="1"/>
  <c r="T32" i="1"/>
  <c r="P73" i="1"/>
  <c r="R73" i="1"/>
  <c r="T73" i="1"/>
  <c r="P76" i="1"/>
  <c r="R76" i="1"/>
  <c r="T76" i="1"/>
  <c r="P39" i="1"/>
  <c r="R39" i="1"/>
  <c r="T39" i="1"/>
  <c r="P46" i="1"/>
  <c r="R46" i="1"/>
  <c r="T46" i="1"/>
  <c r="P59" i="1"/>
  <c r="R59" i="1"/>
  <c r="T59" i="1"/>
  <c r="P56" i="1"/>
  <c r="R56" i="1"/>
  <c r="T56" i="1"/>
  <c r="P38" i="1"/>
  <c r="R38" i="1"/>
  <c r="T38" i="1"/>
  <c r="P55" i="1"/>
  <c r="R55" i="1"/>
  <c r="T55" i="1"/>
  <c r="W7" i="1"/>
  <c r="W2" i="1"/>
  <c r="W15" i="1"/>
  <c r="W6" i="1"/>
  <c r="P26" i="1"/>
  <c r="R26" i="1"/>
  <c r="T26" i="1"/>
  <c r="P25" i="1"/>
  <c r="R25" i="1"/>
  <c r="T25" i="1"/>
  <c r="P37" i="1"/>
  <c r="R37" i="1"/>
  <c r="T37" i="1"/>
  <c r="P62" i="1"/>
  <c r="R62" i="1"/>
  <c r="T62" i="1"/>
  <c r="P67" i="1"/>
  <c r="R67" i="1"/>
  <c r="T67" i="1"/>
  <c r="P35" i="1"/>
  <c r="R35" i="1"/>
  <c r="T35" i="1"/>
  <c r="P34" i="1"/>
  <c r="R34" i="1"/>
  <c r="T34" i="1"/>
  <c r="P29" i="1"/>
  <c r="R29" i="1"/>
  <c r="T29" i="1"/>
  <c r="W5" i="1"/>
  <c r="P44" i="1"/>
  <c r="R44" i="1"/>
  <c r="T44" i="1"/>
  <c r="P70" i="1"/>
  <c r="R70" i="1"/>
  <c r="T70" i="1"/>
  <c r="P54" i="1"/>
  <c r="R54" i="1"/>
  <c r="T54" i="1"/>
  <c r="P72" i="1"/>
  <c r="R72" i="1"/>
  <c r="T72" i="1"/>
  <c r="P45" i="1"/>
  <c r="R45" i="1"/>
  <c r="T45" i="1"/>
  <c r="P42" i="1"/>
  <c r="R42" i="1"/>
  <c r="T42" i="1"/>
  <c r="W8" i="1"/>
  <c r="P66" i="1"/>
  <c r="R66" i="1"/>
  <c r="T66" i="1"/>
  <c r="W11" i="1"/>
  <c r="P48" i="1"/>
  <c r="R48" i="1"/>
  <c r="T48" i="1"/>
  <c r="P40" i="1"/>
  <c r="R40" i="1"/>
  <c r="T40" i="1"/>
  <c r="P60" i="1"/>
  <c r="R60" i="1"/>
  <c r="T60" i="1"/>
  <c r="P41" i="1"/>
  <c r="R41" i="1"/>
  <c r="T41" i="1"/>
  <c r="W16" i="1"/>
  <c r="P21" i="1"/>
  <c r="R21" i="1"/>
  <c r="T21" i="1"/>
  <c r="P43" i="1"/>
  <c r="R43" i="1"/>
  <c r="T43" i="1"/>
  <c r="P27" i="1"/>
  <c r="R27" i="1"/>
  <c r="T27" i="1"/>
  <c r="P68" i="1"/>
  <c r="R68" i="1"/>
  <c r="T68" i="1"/>
  <c r="P69" i="1"/>
  <c r="R69" i="1"/>
  <c r="T69" i="1"/>
  <c r="P71" i="1"/>
  <c r="R71" i="1"/>
  <c r="T71" i="1"/>
  <c r="P51" i="1"/>
  <c r="R51" i="1"/>
  <c r="T51" i="1"/>
  <c r="P75" i="1"/>
  <c r="R75" i="1"/>
  <c r="T75" i="1"/>
  <c r="P52" i="1"/>
  <c r="R52" i="1"/>
  <c r="T52" i="1"/>
  <c r="P64" i="1"/>
  <c r="R64" i="1"/>
  <c r="T64" i="1"/>
  <c r="P63" i="1"/>
  <c r="R63" i="1"/>
  <c r="T63" i="1"/>
  <c r="P65" i="1"/>
  <c r="R65" i="1"/>
  <c r="T65" i="1"/>
  <c r="P77" i="1"/>
  <c r="R77" i="1"/>
  <c r="T77" i="1"/>
  <c r="P33" i="1"/>
  <c r="R33" i="1"/>
  <c r="T33" i="1"/>
  <c r="P79" i="1"/>
  <c r="R79" i="1"/>
  <c r="T79" i="1"/>
  <c r="D15" i="1"/>
  <c r="C19" i="1"/>
  <c r="P61" i="1"/>
  <c r="R61" i="1"/>
  <c r="T61" i="1"/>
  <c r="R86" i="1"/>
  <c r="T86" i="1"/>
  <c r="O86" i="1"/>
  <c r="O58" i="1"/>
  <c r="O71" i="1"/>
  <c r="O56" i="1"/>
  <c r="O33" i="1"/>
  <c r="O79" i="1"/>
  <c r="O78" i="1"/>
  <c r="O52" i="1"/>
  <c r="O74" i="1"/>
  <c r="O68" i="1"/>
  <c r="O45" i="1"/>
  <c r="O29" i="1"/>
  <c r="O60" i="1"/>
  <c r="O70" i="1"/>
  <c r="O31" i="1"/>
  <c r="O40" i="1"/>
  <c r="O48" i="1"/>
  <c r="O67" i="1"/>
  <c r="O73" i="1"/>
  <c r="O35" i="1"/>
  <c r="O26" i="1"/>
  <c r="O27" i="1"/>
  <c r="O63" i="1"/>
  <c r="O39" i="1"/>
  <c r="O32" i="1"/>
  <c r="O47" i="1"/>
  <c r="O54" i="1"/>
  <c r="O59" i="1"/>
  <c r="O25" i="1"/>
  <c r="O51" i="1"/>
  <c r="O38" i="1"/>
  <c r="O64" i="1"/>
  <c r="O72" i="1"/>
  <c r="O49" i="1"/>
  <c r="O28" i="1"/>
  <c r="O53" i="1"/>
  <c r="O57" i="1"/>
  <c r="O76" i="1"/>
  <c r="O69" i="1"/>
  <c r="O34" i="1"/>
  <c r="O44" i="1"/>
  <c r="O65" i="1"/>
  <c r="O24" i="1"/>
  <c r="O61" i="1"/>
  <c r="O43" i="1"/>
  <c r="O42" i="1"/>
  <c r="O75" i="1"/>
  <c r="O66" i="1"/>
  <c r="O62" i="1"/>
  <c r="C15" i="1"/>
  <c r="C18" i="1"/>
  <c r="O36" i="1"/>
  <c r="O30" i="1"/>
  <c r="O50" i="1"/>
  <c r="O46" i="1"/>
  <c r="O23" i="1"/>
  <c r="O37" i="1"/>
  <c r="O41" i="1"/>
  <c r="O55" i="1"/>
  <c r="O22" i="1"/>
  <c r="O77" i="1"/>
  <c r="O21" i="1"/>
  <c r="C16" i="1"/>
  <c r="D18" i="1"/>
  <c r="K86" i="1"/>
  <c r="E14" i="1"/>
  <c r="F18" i="1"/>
  <c r="F19" i="1"/>
</calcChain>
</file>

<file path=xl/sharedStrings.xml><?xml version="1.0" encoding="utf-8"?>
<sst xmlns="http://schemas.openxmlformats.org/spreadsheetml/2006/main" count="244" uniqueCount="64">
  <si>
    <t>OEJV 0189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</si>
  <si>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</si>
  <si>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</si>
  <si>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</si>
  <si>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</si>
  <si>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</si>
  <si>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</si>
  <si>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</si>
  <si>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</si>
  <si>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</si>
  <si>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</si>
  <si>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</si>
  <si>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</si>
  <si>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</si>
  <si>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</si>
  <si>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</si>
  <si>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</si>
  <si>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</si>
  <si>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</si>
  <si>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</si>
  <si>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</si>
  <si>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</si>
  <si>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</si>
  <si>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</si>
  <si>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</si>
  <si>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</si>
  <si>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</si>
  <si>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</si>
  <si>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</si>
  <si>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</si>
  <si>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</si>
  <si>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</si>
  <si>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</si>
  <si>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</si>
  <si>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FT Lup / GSC 7828-1838               </t>
  </si>
  <si>
    <t xml:space="preserve">EB/D:     </t>
  </si>
  <si>
    <t>IBVS 5843</t>
  </si>
  <si>
    <t>Add cycle</t>
  </si>
  <si>
    <t>Old Cycle</t>
  </si>
  <si>
    <t>IBVS 2422</t>
  </si>
  <si>
    <t>II</t>
  </si>
  <si>
    <t>PE</t>
  </si>
  <si>
    <t>Mauder 1982</t>
  </si>
  <si>
    <t>Lipari &amp; Sistrero 1983</t>
  </si>
  <si>
    <t>Lipari &amp; Sistrero 1986</t>
  </si>
  <si>
    <t>ESO messenger No.35, 38</t>
  </si>
  <si>
    <t>MNRAS 220, 883</t>
  </si>
  <si>
    <t>IBVS 00184</t>
  </si>
  <si>
    <t>vis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</si>
  <si>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</si>
  <si>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</si>
  <si>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</si>
  <si>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</si>
  <si>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</si>
  <si>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</si>
  <si>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JAVSO..44…26</t>
  </si>
  <si>
    <t>pg</t>
  </si>
  <si>
    <t>CCD</t>
  </si>
  <si>
    <t>s6</t>
  </si>
  <si>
    <t>s7</t>
  </si>
  <si>
    <t>BMGA</t>
  </si>
  <si>
    <t>TESS/BAJ/RAA</t>
  </si>
  <si>
    <t>VSS SEB Gp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</si>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</sst>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2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 Unicode MS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8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19" fillId="0" borderId="2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14" fillId="2" borderId="0" xfId="0" applyFont="1" applyFill="1" applyAlignment="1"/>
    <xf numFmtId="0" fontId="0" fillId="0" borderId="6" xfId="0" applyBorder="1" applyAlignment="1"/>
    <xf numFmtId="0" fontId="0" fillId="0" borderId="7" xfId="0" applyBorder="1" applyAlignment="1"/>
    <xf numFmtId="11" fontId="0" fillId="0" borderId="0" xfId="0" applyNumberFormat="1" applyAlignment="1"/>
    <xf numFmtId="0" fontId="0" fillId="0" borderId="8" xfId="0" applyBorder="1" applyAlignment="1"/>
    <xf numFmtId="0" fontId="11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3" fillId="0" borderId="0" xfId="0" applyFont="1" applyAlignment="1"/>
    <xf numFmtId="0" fontId="15" fillId="0" borderId="0" xfId="0" applyFont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center"/>
    </xf>
    <xf numFmtId="0" fontId="5" fillId="0" borderId="0" xfId="0" applyFont="1">
      <alignment vertical="top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166" fontId="23" fillId="0" borderId="0" xfId="0" applyNumberFormat="1" applyFont="1" applyAlignment="1"/>
    <xf numFmtId="165" fontId="23" fillId="0" borderId="0" xfId="0" applyNumberFormat="1" applyFont="1" applyAlignment="1"/>
    <xf numFmtId="0" fontId="24" fillId="0" borderId="0" xfId="0" applyFont="1" applyAlignment="1"/>
    <xf numFmtId="0" fontId="24" fillId="0" borderId="0" xfId="0" applyFont="1" applyAlignment="1">
      <alignment horizontal="center"/>
    </xf>
    <xf numFmtId="165" fontId="24" fillId="0" borderId="0" xfId="0" applyNumberFormat="1" applyFont="1" applyAlignment="1"/>
    <xf numFmtId="0" fontId="15" fillId="0" borderId="11" xfId="0" applyFont="1" applyBorder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_1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Lup - O-C Diagr.</a:t>
            </a:r>
          </a:p>
        </c:rich>
      </c:tx>
      <c:layout>
        <c:manualLayout>
          <c:xMode val="edge"/>
          <c:yMode val="edge"/>
          <c:x val="0.38796992481203008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13082860855019"/>
          <c:w val="0.81503759398496245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-52146</c:v>
                </c:pt>
                <c:pt idx="1">
                  <c:v>-51533</c:v>
                </c:pt>
                <c:pt idx="2">
                  <c:v>-51359</c:v>
                </c:pt>
                <c:pt idx="3">
                  <c:v>-51340</c:v>
                </c:pt>
                <c:pt idx="4">
                  <c:v>-47863.5</c:v>
                </c:pt>
                <c:pt idx="5">
                  <c:v>-38505.5</c:v>
                </c:pt>
                <c:pt idx="6">
                  <c:v>-38335.5</c:v>
                </c:pt>
                <c:pt idx="7">
                  <c:v>-38274</c:v>
                </c:pt>
                <c:pt idx="8">
                  <c:v>-38212.5</c:v>
                </c:pt>
                <c:pt idx="9">
                  <c:v>-38206</c:v>
                </c:pt>
                <c:pt idx="10">
                  <c:v>-38204</c:v>
                </c:pt>
                <c:pt idx="11">
                  <c:v>-38151</c:v>
                </c:pt>
                <c:pt idx="12">
                  <c:v>-38136</c:v>
                </c:pt>
                <c:pt idx="13">
                  <c:v>-30431</c:v>
                </c:pt>
                <c:pt idx="14">
                  <c:v>-30361</c:v>
                </c:pt>
                <c:pt idx="15">
                  <c:v>-29837</c:v>
                </c:pt>
                <c:pt idx="16">
                  <c:v>-29794.5</c:v>
                </c:pt>
                <c:pt idx="17">
                  <c:v>-29786</c:v>
                </c:pt>
                <c:pt idx="18">
                  <c:v>-29777.5</c:v>
                </c:pt>
                <c:pt idx="19">
                  <c:v>-29680</c:v>
                </c:pt>
                <c:pt idx="20">
                  <c:v>-29665</c:v>
                </c:pt>
                <c:pt idx="21">
                  <c:v>-29663</c:v>
                </c:pt>
                <c:pt idx="22">
                  <c:v>-29654.5</c:v>
                </c:pt>
                <c:pt idx="23">
                  <c:v>-29610</c:v>
                </c:pt>
                <c:pt idx="24">
                  <c:v>-29593</c:v>
                </c:pt>
                <c:pt idx="25">
                  <c:v>-29559</c:v>
                </c:pt>
                <c:pt idx="26">
                  <c:v>-28963</c:v>
                </c:pt>
                <c:pt idx="27">
                  <c:v>-28861</c:v>
                </c:pt>
                <c:pt idx="28">
                  <c:v>-28859</c:v>
                </c:pt>
                <c:pt idx="29">
                  <c:v>-28791</c:v>
                </c:pt>
                <c:pt idx="30">
                  <c:v>-28273.5</c:v>
                </c:pt>
                <c:pt idx="31">
                  <c:v>-28229</c:v>
                </c:pt>
                <c:pt idx="32">
                  <c:v>-28108</c:v>
                </c:pt>
                <c:pt idx="33">
                  <c:v>-28099.5</c:v>
                </c:pt>
                <c:pt idx="34">
                  <c:v>-16445.5</c:v>
                </c:pt>
                <c:pt idx="35">
                  <c:v>-15949.5</c:v>
                </c:pt>
                <c:pt idx="36">
                  <c:v>-15881.5</c:v>
                </c:pt>
                <c:pt idx="37">
                  <c:v>-15826.5</c:v>
                </c:pt>
                <c:pt idx="38">
                  <c:v>-15824.5</c:v>
                </c:pt>
                <c:pt idx="39">
                  <c:v>-15824</c:v>
                </c:pt>
                <c:pt idx="40">
                  <c:v>-15820</c:v>
                </c:pt>
                <c:pt idx="41">
                  <c:v>-15817.5</c:v>
                </c:pt>
                <c:pt idx="42">
                  <c:v>-15763</c:v>
                </c:pt>
                <c:pt idx="43">
                  <c:v>-15762.5</c:v>
                </c:pt>
                <c:pt idx="44">
                  <c:v>-15707</c:v>
                </c:pt>
                <c:pt idx="45">
                  <c:v>-15705.5</c:v>
                </c:pt>
                <c:pt idx="46">
                  <c:v>-15705</c:v>
                </c:pt>
                <c:pt idx="47">
                  <c:v>-14825</c:v>
                </c:pt>
                <c:pt idx="48">
                  <c:v>-14822.5</c:v>
                </c:pt>
                <c:pt idx="49">
                  <c:v>-14820.5</c:v>
                </c:pt>
                <c:pt idx="50">
                  <c:v>0</c:v>
                </c:pt>
                <c:pt idx="51">
                  <c:v>3059.5</c:v>
                </c:pt>
                <c:pt idx="52">
                  <c:v>9995</c:v>
                </c:pt>
                <c:pt idx="53">
                  <c:v>11418.5</c:v>
                </c:pt>
                <c:pt idx="54">
                  <c:v>11429</c:v>
                </c:pt>
                <c:pt idx="55">
                  <c:v>11434</c:v>
                </c:pt>
                <c:pt idx="56">
                  <c:v>11442</c:v>
                </c:pt>
                <c:pt idx="57">
                  <c:v>11444</c:v>
                </c:pt>
                <c:pt idx="58">
                  <c:v>11446</c:v>
                </c:pt>
                <c:pt idx="59">
                  <c:v>14537</c:v>
                </c:pt>
                <c:pt idx="60">
                  <c:v>14537.5</c:v>
                </c:pt>
                <c:pt idx="61">
                  <c:v>14562</c:v>
                </c:pt>
                <c:pt idx="62">
                  <c:v>14562.5</c:v>
                </c:pt>
                <c:pt idx="63">
                  <c:v>14592</c:v>
                </c:pt>
                <c:pt idx="64">
                  <c:v>14592.5</c:v>
                </c:pt>
                <c:pt idx="65">
                  <c:v>15524</c:v>
                </c:pt>
                <c:pt idx="66">
                  <c:v>16290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59-4532-BD88-C86938EE7F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-52146</c:v>
                </c:pt>
                <c:pt idx="1">
                  <c:v>-51533</c:v>
                </c:pt>
                <c:pt idx="2">
                  <c:v>-51359</c:v>
                </c:pt>
                <c:pt idx="3">
                  <c:v>-51340</c:v>
                </c:pt>
                <c:pt idx="4">
                  <c:v>-47863.5</c:v>
                </c:pt>
                <c:pt idx="5">
                  <c:v>-38505.5</c:v>
                </c:pt>
                <c:pt idx="6">
                  <c:v>-38335.5</c:v>
                </c:pt>
                <c:pt idx="7">
                  <c:v>-38274</c:v>
                </c:pt>
                <c:pt idx="8">
                  <c:v>-38212.5</c:v>
                </c:pt>
                <c:pt idx="9">
                  <c:v>-38206</c:v>
                </c:pt>
                <c:pt idx="10">
                  <c:v>-38204</c:v>
                </c:pt>
                <c:pt idx="11">
                  <c:v>-38151</c:v>
                </c:pt>
                <c:pt idx="12">
                  <c:v>-38136</c:v>
                </c:pt>
                <c:pt idx="13">
                  <c:v>-30431</c:v>
                </c:pt>
                <c:pt idx="14">
                  <c:v>-30361</c:v>
                </c:pt>
                <c:pt idx="15">
                  <c:v>-29837</c:v>
                </c:pt>
                <c:pt idx="16">
                  <c:v>-29794.5</c:v>
                </c:pt>
                <c:pt idx="17">
                  <c:v>-29786</c:v>
                </c:pt>
                <c:pt idx="18">
                  <c:v>-29777.5</c:v>
                </c:pt>
                <c:pt idx="19">
                  <c:v>-29680</c:v>
                </c:pt>
                <c:pt idx="20">
                  <c:v>-29665</c:v>
                </c:pt>
                <c:pt idx="21">
                  <c:v>-29663</c:v>
                </c:pt>
                <c:pt idx="22">
                  <c:v>-29654.5</c:v>
                </c:pt>
                <c:pt idx="23">
                  <c:v>-29610</c:v>
                </c:pt>
                <c:pt idx="24">
                  <c:v>-29593</c:v>
                </c:pt>
                <c:pt idx="25">
                  <c:v>-29559</c:v>
                </c:pt>
                <c:pt idx="26">
                  <c:v>-28963</c:v>
                </c:pt>
                <c:pt idx="27">
                  <c:v>-28861</c:v>
                </c:pt>
                <c:pt idx="28">
                  <c:v>-28859</c:v>
                </c:pt>
                <c:pt idx="29">
                  <c:v>-28791</c:v>
                </c:pt>
                <c:pt idx="30">
                  <c:v>-28273.5</c:v>
                </c:pt>
                <c:pt idx="31">
                  <c:v>-28229</c:v>
                </c:pt>
                <c:pt idx="32">
                  <c:v>-28108</c:v>
                </c:pt>
                <c:pt idx="33">
                  <c:v>-28099.5</c:v>
                </c:pt>
                <c:pt idx="34">
                  <c:v>-16445.5</c:v>
                </c:pt>
                <c:pt idx="35">
                  <c:v>-15949.5</c:v>
                </c:pt>
                <c:pt idx="36">
                  <c:v>-15881.5</c:v>
                </c:pt>
                <c:pt idx="37">
                  <c:v>-15826.5</c:v>
                </c:pt>
                <c:pt idx="38">
                  <c:v>-15824.5</c:v>
                </c:pt>
                <c:pt idx="39">
                  <c:v>-15824</c:v>
                </c:pt>
                <c:pt idx="40">
                  <c:v>-15820</c:v>
                </c:pt>
                <c:pt idx="41">
                  <c:v>-15817.5</c:v>
                </c:pt>
                <c:pt idx="42">
                  <c:v>-15763</c:v>
                </c:pt>
                <c:pt idx="43">
                  <c:v>-15762.5</c:v>
                </c:pt>
                <c:pt idx="44">
                  <c:v>-15707</c:v>
                </c:pt>
                <c:pt idx="45">
                  <c:v>-15705.5</c:v>
                </c:pt>
                <c:pt idx="46">
                  <c:v>-15705</c:v>
                </c:pt>
                <c:pt idx="47">
                  <c:v>-14825</c:v>
                </c:pt>
                <c:pt idx="48">
                  <c:v>-14822.5</c:v>
                </c:pt>
                <c:pt idx="49">
                  <c:v>-14820.5</c:v>
                </c:pt>
                <c:pt idx="50">
                  <c:v>0</c:v>
                </c:pt>
                <c:pt idx="51">
                  <c:v>3059.5</c:v>
                </c:pt>
                <c:pt idx="52">
                  <c:v>9995</c:v>
                </c:pt>
                <c:pt idx="53">
                  <c:v>11418.5</c:v>
                </c:pt>
                <c:pt idx="54">
                  <c:v>11429</c:v>
                </c:pt>
                <c:pt idx="55">
                  <c:v>11434</c:v>
                </c:pt>
                <c:pt idx="56">
                  <c:v>11442</c:v>
                </c:pt>
                <c:pt idx="57">
                  <c:v>11444</c:v>
                </c:pt>
                <c:pt idx="58">
                  <c:v>11446</c:v>
                </c:pt>
                <c:pt idx="59">
                  <c:v>14537</c:v>
                </c:pt>
                <c:pt idx="60">
                  <c:v>14537.5</c:v>
                </c:pt>
                <c:pt idx="61">
                  <c:v>14562</c:v>
                </c:pt>
                <c:pt idx="62">
                  <c:v>14562.5</c:v>
                </c:pt>
                <c:pt idx="63">
                  <c:v>14592</c:v>
                </c:pt>
                <c:pt idx="64">
                  <c:v>14592.5</c:v>
                </c:pt>
                <c:pt idx="65">
                  <c:v>15524</c:v>
                </c:pt>
                <c:pt idx="66">
                  <c:v>16290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  <c:pt idx="0">
                  <c:v>-0.31089079999583191</c:v>
                </c:pt>
                <c:pt idx="1">
                  <c:v>-0.29905339999459102</c:v>
                </c:pt>
                <c:pt idx="2">
                  <c:v>-0.29000819999419036</c:v>
                </c:pt>
                <c:pt idx="3">
                  <c:v>-0.24653199999738717</c:v>
                </c:pt>
                <c:pt idx="4">
                  <c:v>-0.35234729999501724</c:v>
                </c:pt>
                <c:pt idx="5">
                  <c:v>-0.12985889999981737</c:v>
                </c:pt>
                <c:pt idx="6">
                  <c:v>-0.15949289999844041</c:v>
                </c:pt>
                <c:pt idx="7">
                  <c:v>-0.16642519999732031</c:v>
                </c:pt>
                <c:pt idx="8">
                  <c:v>-0.18735749999177642</c:v>
                </c:pt>
                <c:pt idx="9">
                  <c:v>-0.18787880000309087</c:v>
                </c:pt>
                <c:pt idx="10">
                  <c:v>-0.1720391999988351</c:v>
                </c:pt>
                <c:pt idx="11">
                  <c:v>-0.1222897999905399</c:v>
                </c:pt>
                <c:pt idx="12">
                  <c:v>-0.17149279999284772</c:v>
                </c:pt>
                <c:pt idx="13">
                  <c:v>-8.9433799999824259E-2</c:v>
                </c:pt>
                <c:pt idx="14">
                  <c:v>-8.8047800003550947E-2</c:v>
                </c:pt>
                <c:pt idx="15">
                  <c:v>-7.6072600000770763E-2</c:v>
                </c:pt>
                <c:pt idx="16">
                  <c:v>-0.11548110000148881</c:v>
                </c:pt>
                <c:pt idx="17">
                  <c:v>-0.10316279999824474</c:v>
                </c:pt>
                <c:pt idx="18">
                  <c:v>-0.1168444999930216</c:v>
                </c:pt>
                <c:pt idx="19">
                  <c:v>-9.4663999996555503E-2</c:v>
                </c:pt>
                <c:pt idx="20">
                  <c:v>-0.15086699999665143</c:v>
                </c:pt>
                <c:pt idx="21">
                  <c:v>-8.902739999757614E-2</c:v>
                </c:pt>
                <c:pt idx="22">
                  <c:v>-8.7709100000211038E-2</c:v>
                </c:pt>
                <c:pt idx="23">
                  <c:v>-8.8278000002901535E-2</c:v>
                </c:pt>
                <c:pt idx="24">
                  <c:v>-7.7641399991989601E-2</c:v>
                </c:pt>
                <c:pt idx="25">
                  <c:v>-0.10236819999408908</c:v>
                </c:pt>
                <c:pt idx="26">
                  <c:v>-7.3167399998055771E-2</c:v>
                </c:pt>
                <c:pt idx="27">
                  <c:v>-0.1193477999913739</c:v>
                </c:pt>
                <c:pt idx="28">
                  <c:v>-6.5508200001204386E-2</c:v>
                </c:pt>
                <c:pt idx="29">
                  <c:v>-0.1189617999989423</c:v>
                </c:pt>
                <c:pt idx="30">
                  <c:v>-7.4465299992880318E-2</c:v>
                </c:pt>
                <c:pt idx="31">
                  <c:v>-6.3034199993126094E-2</c:v>
                </c:pt>
                <c:pt idx="32">
                  <c:v>-9.0738399994734209E-2</c:v>
                </c:pt>
                <c:pt idx="33">
                  <c:v>-9.4420099994749762E-2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59-4532-BD88-C86938EE7F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-52146</c:v>
                </c:pt>
                <c:pt idx="1">
                  <c:v>-51533</c:v>
                </c:pt>
                <c:pt idx="2">
                  <c:v>-51359</c:v>
                </c:pt>
                <c:pt idx="3">
                  <c:v>-51340</c:v>
                </c:pt>
                <c:pt idx="4">
                  <c:v>-47863.5</c:v>
                </c:pt>
                <c:pt idx="5">
                  <c:v>-38505.5</c:v>
                </c:pt>
                <c:pt idx="6">
                  <c:v>-38335.5</c:v>
                </c:pt>
                <c:pt idx="7">
                  <c:v>-38274</c:v>
                </c:pt>
                <c:pt idx="8">
                  <c:v>-38212.5</c:v>
                </c:pt>
                <c:pt idx="9">
                  <c:v>-38206</c:v>
                </c:pt>
                <c:pt idx="10">
                  <c:v>-38204</c:v>
                </c:pt>
                <c:pt idx="11">
                  <c:v>-38151</c:v>
                </c:pt>
                <c:pt idx="12">
                  <c:v>-38136</c:v>
                </c:pt>
                <c:pt idx="13">
                  <c:v>-30431</c:v>
                </c:pt>
                <c:pt idx="14">
                  <c:v>-30361</c:v>
                </c:pt>
                <c:pt idx="15">
                  <c:v>-29837</c:v>
                </c:pt>
                <c:pt idx="16">
                  <c:v>-29794.5</c:v>
                </c:pt>
                <c:pt idx="17">
                  <c:v>-29786</c:v>
                </c:pt>
                <c:pt idx="18">
                  <c:v>-29777.5</c:v>
                </c:pt>
                <c:pt idx="19">
                  <c:v>-29680</c:v>
                </c:pt>
                <c:pt idx="20">
                  <c:v>-29665</c:v>
                </c:pt>
                <c:pt idx="21">
                  <c:v>-29663</c:v>
                </c:pt>
                <c:pt idx="22">
                  <c:v>-29654.5</c:v>
                </c:pt>
                <c:pt idx="23">
                  <c:v>-29610</c:v>
                </c:pt>
                <c:pt idx="24">
                  <c:v>-29593</c:v>
                </c:pt>
                <c:pt idx="25">
                  <c:v>-29559</c:v>
                </c:pt>
                <c:pt idx="26">
                  <c:v>-28963</c:v>
                </c:pt>
                <c:pt idx="27">
                  <c:v>-28861</c:v>
                </c:pt>
                <c:pt idx="28">
                  <c:v>-28859</c:v>
                </c:pt>
                <c:pt idx="29">
                  <c:v>-28791</c:v>
                </c:pt>
                <c:pt idx="30">
                  <c:v>-28273.5</c:v>
                </c:pt>
                <c:pt idx="31">
                  <c:v>-28229</c:v>
                </c:pt>
                <c:pt idx="32">
                  <c:v>-28108</c:v>
                </c:pt>
                <c:pt idx="33">
                  <c:v>-28099.5</c:v>
                </c:pt>
                <c:pt idx="34">
                  <c:v>-16445.5</c:v>
                </c:pt>
                <c:pt idx="35">
                  <c:v>-15949.5</c:v>
                </c:pt>
                <c:pt idx="36">
                  <c:v>-15881.5</c:v>
                </c:pt>
                <c:pt idx="37">
                  <c:v>-15826.5</c:v>
                </c:pt>
                <c:pt idx="38">
                  <c:v>-15824.5</c:v>
                </c:pt>
                <c:pt idx="39">
                  <c:v>-15824</c:v>
                </c:pt>
                <c:pt idx="40">
                  <c:v>-15820</c:v>
                </c:pt>
                <c:pt idx="41">
                  <c:v>-15817.5</c:v>
                </c:pt>
                <c:pt idx="42">
                  <c:v>-15763</c:v>
                </c:pt>
                <c:pt idx="43">
                  <c:v>-15762.5</c:v>
                </c:pt>
                <c:pt idx="44">
                  <c:v>-15707</c:v>
                </c:pt>
                <c:pt idx="45">
                  <c:v>-15705.5</c:v>
                </c:pt>
                <c:pt idx="46">
                  <c:v>-15705</c:v>
                </c:pt>
                <c:pt idx="47">
                  <c:v>-14825</c:v>
                </c:pt>
                <c:pt idx="48">
                  <c:v>-14822.5</c:v>
                </c:pt>
                <c:pt idx="49">
                  <c:v>-14820.5</c:v>
                </c:pt>
                <c:pt idx="50">
                  <c:v>0</c:v>
                </c:pt>
                <c:pt idx="51">
                  <c:v>3059.5</c:v>
                </c:pt>
                <c:pt idx="52">
                  <c:v>9995</c:v>
                </c:pt>
                <c:pt idx="53">
                  <c:v>11418.5</c:v>
                </c:pt>
                <c:pt idx="54">
                  <c:v>11429</c:v>
                </c:pt>
                <c:pt idx="55">
                  <c:v>11434</c:v>
                </c:pt>
                <c:pt idx="56">
                  <c:v>11442</c:v>
                </c:pt>
                <c:pt idx="57">
                  <c:v>11444</c:v>
                </c:pt>
                <c:pt idx="58">
                  <c:v>11446</c:v>
                </c:pt>
                <c:pt idx="59">
                  <c:v>14537</c:v>
                </c:pt>
                <c:pt idx="60">
                  <c:v>14537.5</c:v>
                </c:pt>
                <c:pt idx="61">
                  <c:v>14562</c:v>
                </c:pt>
                <c:pt idx="62">
                  <c:v>14562.5</c:v>
                </c:pt>
                <c:pt idx="63">
                  <c:v>14592</c:v>
                </c:pt>
                <c:pt idx="64">
                  <c:v>14592.5</c:v>
                </c:pt>
                <c:pt idx="65">
                  <c:v>15524</c:v>
                </c:pt>
                <c:pt idx="66">
                  <c:v>16290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34">
                  <c:v>-2.7870899997651577E-2</c:v>
                </c:pt>
                <c:pt idx="35">
                  <c:v>-2.8000099999189842E-2</c:v>
                </c:pt>
                <c:pt idx="36">
                  <c:v>-2.6593700000375975E-2</c:v>
                </c:pt>
                <c:pt idx="37">
                  <c:v>-2.8684699995210394E-2</c:v>
                </c:pt>
                <c:pt idx="38">
                  <c:v>-2.7665100002195686E-2</c:v>
                </c:pt>
                <c:pt idx="39">
                  <c:v>-3.131520000169985E-2</c:v>
                </c:pt>
                <c:pt idx="40">
                  <c:v>-3.0735999993339647E-2</c:v>
                </c:pt>
                <c:pt idx="41">
                  <c:v>-3.0066499995882623E-2</c:v>
                </c:pt>
                <c:pt idx="42">
                  <c:v>-3.074739999283338E-2</c:v>
                </c:pt>
                <c:pt idx="43">
                  <c:v>-2.840749999450054E-2</c:v>
                </c:pt>
                <c:pt idx="44">
                  <c:v>-2.8968599996005651E-2</c:v>
                </c:pt>
                <c:pt idx="45">
                  <c:v>-2.7948899994953535E-2</c:v>
                </c:pt>
                <c:pt idx="46">
                  <c:v>-3.0058999996981584E-2</c:v>
                </c:pt>
                <c:pt idx="47">
                  <c:v>-2.6854999996430706E-2</c:v>
                </c:pt>
                <c:pt idx="48">
                  <c:v>-2.538549999735551E-2</c:v>
                </c:pt>
                <c:pt idx="49">
                  <c:v>-2.7145899999595713E-2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59-4532-BD88-C86938EE7F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-52146</c:v>
                </c:pt>
                <c:pt idx="1">
                  <c:v>-51533</c:v>
                </c:pt>
                <c:pt idx="2">
                  <c:v>-51359</c:v>
                </c:pt>
                <c:pt idx="3">
                  <c:v>-51340</c:v>
                </c:pt>
                <c:pt idx="4">
                  <c:v>-47863.5</c:v>
                </c:pt>
                <c:pt idx="5">
                  <c:v>-38505.5</c:v>
                </c:pt>
                <c:pt idx="6">
                  <c:v>-38335.5</c:v>
                </c:pt>
                <c:pt idx="7">
                  <c:v>-38274</c:v>
                </c:pt>
                <c:pt idx="8">
                  <c:v>-38212.5</c:v>
                </c:pt>
                <c:pt idx="9">
                  <c:v>-38206</c:v>
                </c:pt>
                <c:pt idx="10">
                  <c:v>-38204</c:v>
                </c:pt>
                <c:pt idx="11">
                  <c:v>-38151</c:v>
                </c:pt>
                <c:pt idx="12">
                  <c:v>-38136</c:v>
                </c:pt>
                <c:pt idx="13">
                  <c:v>-30431</c:v>
                </c:pt>
                <c:pt idx="14">
                  <c:v>-30361</c:v>
                </c:pt>
                <c:pt idx="15">
                  <c:v>-29837</c:v>
                </c:pt>
                <c:pt idx="16">
                  <c:v>-29794.5</c:v>
                </c:pt>
                <c:pt idx="17">
                  <c:v>-29786</c:v>
                </c:pt>
                <c:pt idx="18">
                  <c:v>-29777.5</c:v>
                </c:pt>
                <c:pt idx="19">
                  <c:v>-29680</c:v>
                </c:pt>
                <c:pt idx="20">
                  <c:v>-29665</c:v>
                </c:pt>
                <c:pt idx="21">
                  <c:v>-29663</c:v>
                </c:pt>
                <c:pt idx="22">
                  <c:v>-29654.5</c:v>
                </c:pt>
                <c:pt idx="23">
                  <c:v>-29610</c:v>
                </c:pt>
                <c:pt idx="24">
                  <c:v>-29593</c:v>
                </c:pt>
                <c:pt idx="25">
                  <c:v>-29559</c:v>
                </c:pt>
                <c:pt idx="26">
                  <c:v>-28963</c:v>
                </c:pt>
                <c:pt idx="27">
                  <c:v>-28861</c:v>
                </c:pt>
                <c:pt idx="28">
                  <c:v>-28859</c:v>
                </c:pt>
                <c:pt idx="29">
                  <c:v>-28791</c:v>
                </c:pt>
                <c:pt idx="30">
                  <c:v>-28273.5</c:v>
                </c:pt>
                <c:pt idx="31">
                  <c:v>-28229</c:v>
                </c:pt>
                <c:pt idx="32">
                  <c:v>-28108</c:v>
                </c:pt>
                <c:pt idx="33">
                  <c:v>-28099.5</c:v>
                </c:pt>
                <c:pt idx="34">
                  <c:v>-16445.5</c:v>
                </c:pt>
                <c:pt idx="35">
                  <c:v>-15949.5</c:v>
                </c:pt>
                <c:pt idx="36">
                  <c:v>-15881.5</c:v>
                </c:pt>
                <c:pt idx="37">
                  <c:v>-15826.5</c:v>
                </c:pt>
                <c:pt idx="38">
                  <c:v>-15824.5</c:v>
                </c:pt>
                <c:pt idx="39">
                  <c:v>-15824</c:v>
                </c:pt>
                <c:pt idx="40">
                  <c:v>-15820</c:v>
                </c:pt>
                <c:pt idx="41">
                  <c:v>-15817.5</c:v>
                </c:pt>
                <c:pt idx="42">
                  <c:v>-15763</c:v>
                </c:pt>
                <c:pt idx="43">
                  <c:v>-15762.5</c:v>
                </c:pt>
                <c:pt idx="44">
                  <c:v>-15707</c:v>
                </c:pt>
                <c:pt idx="45">
                  <c:v>-15705.5</c:v>
                </c:pt>
                <c:pt idx="46">
                  <c:v>-15705</c:v>
                </c:pt>
                <c:pt idx="47">
                  <c:v>-14825</c:v>
                </c:pt>
                <c:pt idx="48">
                  <c:v>-14822.5</c:v>
                </c:pt>
                <c:pt idx="49">
                  <c:v>-14820.5</c:v>
                </c:pt>
                <c:pt idx="50">
                  <c:v>0</c:v>
                </c:pt>
                <c:pt idx="51">
                  <c:v>3059.5</c:v>
                </c:pt>
                <c:pt idx="52">
                  <c:v>9995</c:v>
                </c:pt>
                <c:pt idx="53">
                  <c:v>11418.5</c:v>
                </c:pt>
                <c:pt idx="54">
                  <c:v>11429</c:v>
                </c:pt>
                <c:pt idx="55">
                  <c:v>11434</c:v>
                </c:pt>
                <c:pt idx="56">
                  <c:v>11442</c:v>
                </c:pt>
                <c:pt idx="57">
                  <c:v>11444</c:v>
                </c:pt>
                <c:pt idx="58">
                  <c:v>11446</c:v>
                </c:pt>
                <c:pt idx="59">
                  <c:v>14537</c:v>
                </c:pt>
                <c:pt idx="60">
                  <c:v>14537.5</c:v>
                </c:pt>
                <c:pt idx="61">
                  <c:v>14562</c:v>
                </c:pt>
                <c:pt idx="62">
                  <c:v>14562.5</c:v>
                </c:pt>
                <c:pt idx="63">
                  <c:v>14592</c:v>
                </c:pt>
                <c:pt idx="64">
                  <c:v>14592.5</c:v>
                </c:pt>
                <c:pt idx="65">
                  <c:v>15524</c:v>
                </c:pt>
                <c:pt idx="66">
                  <c:v>16290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51">
                  <c:v>-3.0718999987584539E-3</c:v>
                </c:pt>
                <c:pt idx="52">
                  <c:v>-4.5989999998710118E-3</c:v>
                </c:pt>
                <c:pt idx="53">
                  <c:v>-1.3563699794758577E-2</c:v>
                </c:pt>
                <c:pt idx="54">
                  <c:v>-9.205800190102309E-3</c:v>
                </c:pt>
                <c:pt idx="55">
                  <c:v>-1.000679987919284E-2</c:v>
                </c:pt>
                <c:pt idx="56">
                  <c:v>-1.0648400100762956E-2</c:v>
                </c:pt>
                <c:pt idx="57">
                  <c:v>-9.5088000380201265E-3</c:v>
                </c:pt>
                <c:pt idx="58">
                  <c:v>-9.9692000512732193E-3</c:v>
                </c:pt>
                <c:pt idx="65">
                  <c:v>-2.0773799980815966E-2</c:v>
                </c:pt>
                <c:pt idx="66">
                  <c:v>-2.3217000147269573E-2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59-4532-BD88-C86938EE7F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-52146</c:v>
                </c:pt>
                <c:pt idx="1">
                  <c:v>-51533</c:v>
                </c:pt>
                <c:pt idx="2">
                  <c:v>-51359</c:v>
                </c:pt>
                <c:pt idx="3">
                  <c:v>-51340</c:v>
                </c:pt>
                <c:pt idx="4">
                  <c:v>-47863.5</c:v>
                </c:pt>
                <c:pt idx="5">
                  <c:v>-38505.5</c:v>
                </c:pt>
                <c:pt idx="6">
                  <c:v>-38335.5</c:v>
                </c:pt>
                <c:pt idx="7">
                  <c:v>-38274</c:v>
                </c:pt>
                <c:pt idx="8">
                  <c:v>-38212.5</c:v>
                </c:pt>
                <c:pt idx="9">
                  <c:v>-38206</c:v>
                </c:pt>
                <c:pt idx="10">
                  <c:v>-38204</c:v>
                </c:pt>
                <c:pt idx="11">
                  <c:v>-38151</c:v>
                </c:pt>
                <c:pt idx="12">
                  <c:v>-38136</c:v>
                </c:pt>
                <c:pt idx="13">
                  <c:v>-30431</c:v>
                </c:pt>
                <c:pt idx="14">
                  <c:v>-30361</c:v>
                </c:pt>
                <c:pt idx="15">
                  <c:v>-29837</c:v>
                </c:pt>
                <c:pt idx="16">
                  <c:v>-29794.5</c:v>
                </c:pt>
                <c:pt idx="17">
                  <c:v>-29786</c:v>
                </c:pt>
                <c:pt idx="18">
                  <c:v>-29777.5</c:v>
                </c:pt>
                <c:pt idx="19">
                  <c:v>-29680</c:v>
                </c:pt>
                <c:pt idx="20">
                  <c:v>-29665</c:v>
                </c:pt>
                <c:pt idx="21">
                  <c:v>-29663</c:v>
                </c:pt>
                <c:pt idx="22">
                  <c:v>-29654.5</c:v>
                </c:pt>
                <c:pt idx="23">
                  <c:v>-29610</c:v>
                </c:pt>
                <c:pt idx="24">
                  <c:v>-29593</c:v>
                </c:pt>
                <c:pt idx="25">
                  <c:v>-29559</c:v>
                </c:pt>
                <c:pt idx="26">
                  <c:v>-28963</c:v>
                </c:pt>
                <c:pt idx="27">
                  <c:v>-28861</c:v>
                </c:pt>
                <c:pt idx="28">
                  <c:v>-28859</c:v>
                </c:pt>
                <c:pt idx="29">
                  <c:v>-28791</c:v>
                </c:pt>
                <c:pt idx="30">
                  <c:v>-28273.5</c:v>
                </c:pt>
                <c:pt idx="31">
                  <c:v>-28229</c:v>
                </c:pt>
                <c:pt idx="32">
                  <c:v>-28108</c:v>
                </c:pt>
                <c:pt idx="33">
                  <c:v>-28099.5</c:v>
                </c:pt>
                <c:pt idx="34">
                  <c:v>-16445.5</c:v>
                </c:pt>
                <c:pt idx="35">
                  <c:v>-15949.5</c:v>
                </c:pt>
                <c:pt idx="36">
                  <c:v>-15881.5</c:v>
                </c:pt>
                <c:pt idx="37">
                  <c:v>-15826.5</c:v>
                </c:pt>
                <c:pt idx="38">
                  <c:v>-15824.5</c:v>
                </c:pt>
                <c:pt idx="39">
                  <c:v>-15824</c:v>
                </c:pt>
                <c:pt idx="40">
                  <c:v>-15820</c:v>
                </c:pt>
                <c:pt idx="41">
                  <c:v>-15817.5</c:v>
                </c:pt>
                <c:pt idx="42">
                  <c:v>-15763</c:v>
                </c:pt>
                <c:pt idx="43">
                  <c:v>-15762.5</c:v>
                </c:pt>
                <c:pt idx="44">
                  <c:v>-15707</c:v>
                </c:pt>
                <c:pt idx="45">
                  <c:v>-15705.5</c:v>
                </c:pt>
                <c:pt idx="46">
                  <c:v>-15705</c:v>
                </c:pt>
                <c:pt idx="47">
                  <c:v>-14825</c:v>
                </c:pt>
                <c:pt idx="48">
                  <c:v>-14822.5</c:v>
                </c:pt>
                <c:pt idx="49">
                  <c:v>-14820.5</c:v>
                </c:pt>
                <c:pt idx="50">
                  <c:v>0</c:v>
                </c:pt>
                <c:pt idx="51">
                  <c:v>3059.5</c:v>
                </c:pt>
                <c:pt idx="52">
                  <c:v>9995</c:v>
                </c:pt>
                <c:pt idx="53">
                  <c:v>11418.5</c:v>
                </c:pt>
                <c:pt idx="54">
                  <c:v>11429</c:v>
                </c:pt>
                <c:pt idx="55">
                  <c:v>11434</c:v>
                </c:pt>
                <c:pt idx="56">
                  <c:v>11442</c:v>
                </c:pt>
                <c:pt idx="57">
                  <c:v>11444</c:v>
                </c:pt>
                <c:pt idx="58">
                  <c:v>11446</c:v>
                </c:pt>
                <c:pt idx="59">
                  <c:v>14537</c:v>
                </c:pt>
                <c:pt idx="60">
                  <c:v>14537.5</c:v>
                </c:pt>
                <c:pt idx="61">
                  <c:v>14562</c:v>
                </c:pt>
                <c:pt idx="62">
                  <c:v>14562.5</c:v>
                </c:pt>
                <c:pt idx="63">
                  <c:v>14592</c:v>
                </c:pt>
                <c:pt idx="64">
                  <c:v>14592.5</c:v>
                </c:pt>
                <c:pt idx="65">
                  <c:v>15524</c:v>
                </c:pt>
                <c:pt idx="66">
                  <c:v>16290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  <c:pt idx="59">
                  <c:v>-1.892747819510987E-2</c:v>
                </c:pt>
                <c:pt idx="60">
                  <c:v>-1.8237592325021978E-2</c:v>
                </c:pt>
                <c:pt idx="61">
                  <c:v>-1.8473351206921507E-2</c:v>
                </c:pt>
                <c:pt idx="62">
                  <c:v>-1.8713460776780266E-2</c:v>
                </c:pt>
                <c:pt idx="63">
                  <c:v>-1.8969715616549365E-2</c:v>
                </c:pt>
                <c:pt idx="64">
                  <c:v>-1.772981857357081E-2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59-4532-BD88-C86938EE7F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-52146</c:v>
                </c:pt>
                <c:pt idx="1">
                  <c:v>-51533</c:v>
                </c:pt>
                <c:pt idx="2">
                  <c:v>-51359</c:v>
                </c:pt>
                <c:pt idx="3">
                  <c:v>-51340</c:v>
                </c:pt>
                <c:pt idx="4">
                  <c:v>-47863.5</c:v>
                </c:pt>
                <c:pt idx="5">
                  <c:v>-38505.5</c:v>
                </c:pt>
                <c:pt idx="6">
                  <c:v>-38335.5</c:v>
                </c:pt>
                <c:pt idx="7">
                  <c:v>-38274</c:v>
                </c:pt>
                <c:pt idx="8">
                  <c:v>-38212.5</c:v>
                </c:pt>
                <c:pt idx="9">
                  <c:v>-38206</c:v>
                </c:pt>
                <c:pt idx="10">
                  <c:v>-38204</c:v>
                </c:pt>
                <c:pt idx="11">
                  <c:v>-38151</c:v>
                </c:pt>
                <c:pt idx="12">
                  <c:v>-38136</c:v>
                </c:pt>
                <c:pt idx="13">
                  <c:v>-30431</c:v>
                </c:pt>
                <c:pt idx="14">
                  <c:v>-30361</c:v>
                </c:pt>
                <c:pt idx="15">
                  <c:v>-29837</c:v>
                </c:pt>
                <c:pt idx="16">
                  <c:v>-29794.5</c:v>
                </c:pt>
                <c:pt idx="17">
                  <c:v>-29786</c:v>
                </c:pt>
                <c:pt idx="18">
                  <c:v>-29777.5</c:v>
                </c:pt>
                <c:pt idx="19">
                  <c:v>-29680</c:v>
                </c:pt>
                <c:pt idx="20">
                  <c:v>-29665</c:v>
                </c:pt>
                <c:pt idx="21">
                  <c:v>-29663</c:v>
                </c:pt>
                <c:pt idx="22">
                  <c:v>-29654.5</c:v>
                </c:pt>
                <c:pt idx="23">
                  <c:v>-29610</c:v>
                </c:pt>
                <c:pt idx="24">
                  <c:v>-29593</c:v>
                </c:pt>
                <c:pt idx="25">
                  <c:v>-29559</c:v>
                </c:pt>
                <c:pt idx="26">
                  <c:v>-28963</c:v>
                </c:pt>
                <c:pt idx="27">
                  <c:v>-28861</c:v>
                </c:pt>
                <c:pt idx="28">
                  <c:v>-28859</c:v>
                </c:pt>
                <c:pt idx="29">
                  <c:v>-28791</c:v>
                </c:pt>
                <c:pt idx="30">
                  <c:v>-28273.5</c:v>
                </c:pt>
                <c:pt idx="31">
                  <c:v>-28229</c:v>
                </c:pt>
                <c:pt idx="32">
                  <c:v>-28108</c:v>
                </c:pt>
                <c:pt idx="33">
                  <c:v>-28099.5</c:v>
                </c:pt>
                <c:pt idx="34">
                  <c:v>-16445.5</c:v>
                </c:pt>
                <c:pt idx="35">
                  <c:v>-15949.5</c:v>
                </c:pt>
                <c:pt idx="36">
                  <c:v>-15881.5</c:v>
                </c:pt>
                <c:pt idx="37">
                  <c:v>-15826.5</c:v>
                </c:pt>
                <c:pt idx="38">
                  <c:v>-15824.5</c:v>
                </c:pt>
                <c:pt idx="39">
                  <c:v>-15824</c:v>
                </c:pt>
                <c:pt idx="40">
                  <c:v>-15820</c:v>
                </c:pt>
                <c:pt idx="41">
                  <c:v>-15817.5</c:v>
                </c:pt>
                <c:pt idx="42">
                  <c:v>-15763</c:v>
                </c:pt>
                <c:pt idx="43">
                  <c:v>-15762.5</c:v>
                </c:pt>
                <c:pt idx="44">
                  <c:v>-15707</c:v>
                </c:pt>
                <c:pt idx="45">
                  <c:v>-15705.5</c:v>
                </c:pt>
                <c:pt idx="46">
                  <c:v>-15705</c:v>
                </c:pt>
                <c:pt idx="47">
                  <c:v>-14825</c:v>
                </c:pt>
                <c:pt idx="48">
                  <c:v>-14822.5</c:v>
                </c:pt>
                <c:pt idx="49">
                  <c:v>-14820.5</c:v>
                </c:pt>
                <c:pt idx="50">
                  <c:v>0</c:v>
                </c:pt>
                <c:pt idx="51">
                  <c:v>3059.5</c:v>
                </c:pt>
                <c:pt idx="52">
                  <c:v>9995</c:v>
                </c:pt>
                <c:pt idx="53">
                  <c:v>11418.5</c:v>
                </c:pt>
                <c:pt idx="54">
                  <c:v>11429</c:v>
                </c:pt>
                <c:pt idx="55">
                  <c:v>11434</c:v>
                </c:pt>
                <c:pt idx="56">
                  <c:v>11442</c:v>
                </c:pt>
                <c:pt idx="57">
                  <c:v>11444</c:v>
                </c:pt>
                <c:pt idx="58">
                  <c:v>11446</c:v>
                </c:pt>
                <c:pt idx="59">
                  <c:v>14537</c:v>
                </c:pt>
                <c:pt idx="60">
                  <c:v>14537.5</c:v>
                </c:pt>
                <c:pt idx="61">
                  <c:v>14562</c:v>
                </c:pt>
                <c:pt idx="62">
                  <c:v>14562.5</c:v>
                </c:pt>
                <c:pt idx="63">
                  <c:v>14592</c:v>
                </c:pt>
                <c:pt idx="64">
                  <c:v>14592.5</c:v>
                </c:pt>
                <c:pt idx="65">
                  <c:v>15524</c:v>
                </c:pt>
                <c:pt idx="66">
                  <c:v>16290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59-4532-BD88-C86938EE7F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-52146</c:v>
                </c:pt>
                <c:pt idx="1">
                  <c:v>-51533</c:v>
                </c:pt>
                <c:pt idx="2">
                  <c:v>-51359</c:v>
                </c:pt>
                <c:pt idx="3">
                  <c:v>-51340</c:v>
                </c:pt>
                <c:pt idx="4">
                  <c:v>-47863.5</c:v>
                </c:pt>
                <c:pt idx="5">
                  <c:v>-38505.5</c:v>
                </c:pt>
                <c:pt idx="6">
                  <c:v>-38335.5</c:v>
                </c:pt>
                <c:pt idx="7">
                  <c:v>-38274</c:v>
                </c:pt>
                <c:pt idx="8">
                  <c:v>-38212.5</c:v>
                </c:pt>
                <c:pt idx="9">
                  <c:v>-38206</c:v>
                </c:pt>
                <c:pt idx="10">
                  <c:v>-38204</c:v>
                </c:pt>
                <c:pt idx="11">
                  <c:v>-38151</c:v>
                </c:pt>
                <c:pt idx="12">
                  <c:v>-38136</c:v>
                </c:pt>
                <c:pt idx="13">
                  <c:v>-30431</c:v>
                </c:pt>
                <c:pt idx="14">
                  <c:v>-30361</c:v>
                </c:pt>
                <c:pt idx="15">
                  <c:v>-29837</c:v>
                </c:pt>
                <c:pt idx="16">
                  <c:v>-29794.5</c:v>
                </c:pt>
                <c:pt idx="17">
                  <c:v>-29786</c:v>
                </c:pt>
                <c:pt idx="18">
                  <c:v>-29777.5</c:v>
                </c:pt>
                <c:pt idx="19">
                  <c:v>-29680</c:v>
                </c:pt>
                <c:pt idx="20">
                  <c:v>-29665</c:v>
                </c:pt>
                <c:pt idx="21">
                  <c:v>-29663</c:v>
                </c:pt>
                <c:pt idx="22">
                  <c:v>-29654.5</c:v>
                </c:pt>
                <c:pt idx="23">
                  <c:v>-29610</c:v>
                </c:pt>
                <c:pt idx="24">
                  <c:v>-29593</c:v>
                </c:pt>
                <c:pt idx="25">
                  <c:v>-29559</c:v>
                </c:pt>
                <c:pt idx="26">
                  <c:v>-28963</c:v>
                </c:pt>
                <c:pt idx="27">
                  <c:v>-28861</c:v>
                </c:pt>
                <c:pt idx="28">
                  <c:v>-28859</c:v>
                </c:pt>
                <c:pt idx="29">
                  <c:v>-28791</c:v>
                </c:pt>
                <c:pt idx="30">
                  <c:v>-28273.5</c:v>
                </c:pt>
                <c:pt idx="31">
                  <c:v>-28229</c:v>
                </c:pt>
                <c:pt idx="32">
                  <c:v>-28108</c:v>
                </c:pt>
                <c:pt idx="33">
                  <c:v>-28099.5</c:v>
                </c:pt>
                <c:pt idx="34">
                  <c:v>-16445.5</c:v>
                </c:pt>
                <c:pt idx="35">
                  <c:v>-15949.5</c:v>
                </c:pt>
                <c:pt idx="36">
                  <c:v>-15881.5</c:v>
                </c:pt>
                <c:pt idx="37">
                  <c:v>-15826.5</c:v>
                </c:pt>
                <c:pt idx="38">
                  <c:v>-15824.5</c:v>
                </c:pt>
                <c:pt idx="39">
                  <c:v>-15824</c:v>
                </c:pt>
                <c:pt idx="40">
                  <c:v>-15820</c:v>
                </c:pt>
                <c:pt idx="41">
                  <c:v>-15817.5</c:v>
                </c:pt>
                <c:pt idx="42">
                  <c:v>-15763</c:v>
                </c:pt>
                <c:pt idx="43">
                  <c:v>-15762.5</c:v>
                </c:pt>
                <c:pt idx="44">
                  <c:v>-15707</c:v>
                </c:pt>
                <c:pt idx="45">
                  <c:v>-15705.5</c:v>
                </c:pt>
                <c:pt idx="46">
                  <c:v>-15705</c:v>
                </c:pt>
                <c:pt idx="47">
                  <c:v>-14825</c:v>
                </c:pt>
                <c:pt idx="48">
                  <c:v>-14822.5</c:v>
                </c:pt>
                <c:pt idx="49">
                  <c:v>-14820.5</c:v>
                </c:pt>
                <c:pt idx="50">
                  <c:v>0</c:v>
                </c:pt>
                <c:pt idx="51">
                  <c:v>3059.5</c:v>
                </c:pt>
                <c:pt idx="52">
                  <c:v>9995</c:v>
                </c:pt>
                <c:pt idx="53">
                  <c:v>11418.5</c:v>
                </c:pt>
                <c:pt idx="54">
                  <c:v>11429</c:v>
                </c:pt>
                <c:pt idx="55">
                  <c:v>11434</c:v>
                </c:pt>
                <c:pt idx="56">
                  <c:v>11442</c:v>
                </c:pt>
                <c:pt idx="57">
                  <c:v>11444</c:v>
                </c:pt>
                <c:pt idx="58">
                  <c:v>11446</c:v>
                </c:pt>
                <c:pt idx="59">
                  <c:v>14537</c:v>
                </c:pt>
                <c:pt idx="60">
                  <c:v>14537.5</c:v>
                </c:pt>
                <c:pt idx="61">
                  <c:v>14562</c:v>
                </c:pt>
                <c:pt idx="62">
                  <c:v>14562.5</c:v>
                </c:pt>
                <c:pt idx="63">
                  <c:v>14592</c:v>
                </c:pt>
                <c:pt idx="64">
                  <c:v>14592.5</c:v>
                </c:pt>
                <c:pt idx="65">
                  <c:v>15524</c:v>
                </c:pt>
                <c:pt idx="66">
                  <c:v>16290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59-4532-BD88-C86938EE7F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-52146</c:v>
                </c:pt>
                <c:pt idx="1">
                  <c:v>-51533</c:v>
                </c:pt>
                <c:pt idx="2">
                  <c:v>-51359</c:v>
                </c:pt>
                <c:pt idx="3">
                  <c:v>-51340</c:v>
                </c:pt>
                <c:pt idx="4">
                  <c:v>-47863.5</c:v>
                </c:pt>
                <c:pt idx="5">
                  <c:v>-38505.5</c:v>
                </c:pt>
                <c:pt idx="6">
                  <c:v>-38335.5</c:v>
                </c:pt>
                <c:pt idx="7">
                  <c:v>-38274</c:v>
                </c:pt>
                <c:pt idx="8">
                  <c:v>-38212.5</c:v>
                </c:pt>
                <c:pt idx="9">
                  <c:v>-38206</c:v>
                </c:pt>
                <c:pt idx="10">
                  <c:v>-38204</c:v>
                </c:pt>
                <c:pt idx="11">
                  <c:v>-38151</c:v>
                </c:pt>
                <c:pt idx="12">
                  <c:v>-38136</c:v>
                </c:pt>
                <c:pt idx="13">
                  <c:v>-30431</c:v>
                </c:pt>
                <c:pt idx="14">
                  <c:v>-30361</c:v>
                </c:pt>
                <c:pt idx="15">
                  <c:v>-29837</c:v>
                </c:pt>
                <c:pt idx="16">
                  <c:v>-29794.5</c:v>
                </c:pt>
                <c:pt idx="17">
                  <c:v>-29786</c:v>
                </c:pt>
                <c:pt idx="18">
                  <c:v>-29777.5</c:v>
                </c:pt>
                <c:pt idx="19">
                  <c:v>-29680</c:v>
                </c:pt>
                <c:pt idx="20">
                  <c:v>-29665</c:v>
                </c:pt>
                <c:pt idx="21">
                  <c:v>-29663</c:v>
                </c:pt>
                <c:pt idx="22">
                  <c:v>-29654.5</c:v>
                </c:pt>
                <c:pt idx="23">
                  <c:v>-29610</c:v>
                </c:pt>
                <c:pt idx="24">
                  <c:v>-29593</c:v>
                </c:pt>
                <c:pt idx="25">
                  <c:v>-29559</c:v>
                </c:pt>
                <c:pt idx="26">
                  <c:v>-28963</c:v>
                </c:pt>
                <c:pt idx="27">
                  <c:v>-28861</c:v>
                </c:pt>
                <c:pt idx="28">
                  <c:v>-28859</c:v>
                </c:pt>
                <c:pt idx="29">
                  <c:v>-28791</c:v>
                </c:pt>
                <c:pt idx="30">
                  <c:v>-28273.5</c:v>
                </c:pt>
                <c:pt idx="31">
                  <c:v>-28229</c:v>
                </c:pt>
                <c:pt idx="32">
                  <c:v>-28108</c:v>
                </c:pt>
                <c:pt idx="33">
                  <c:v>-28099.5</c:v>
                </c:pt>
                <c:pt idx="34">
                  <c:v>-16445.5</c:v>
                </c:pt>
                <c:pt idx="35">
                  <c:v>-15949.5</c:v>
                </c:pt>
                <c:pt idx="36">
                  <c:v>-15881.5</c:v>
                </c:pt>
                <c:pt idx="37">
                  <c:v>-15826.5</c:v>
                </c:pt>
                <c:pt idx="38">
                  <c:v>-15824.5</c:v>
                </c:pt>
                <c:pt idx="39">
                  <c:v>-15824</c:v>
                </c:pt>
                <c:pt idx="40">
                  <c:v>-15820</c:v>
                </c:pt>
                <c:pt idx="41">
                  <c:v>-15817.5</c:v>
                </c:pt>
                <c:pt idx="42">
                  <c:v>-15763</c:v>
                </c:pt>
                <c:pt idx="43">
                  <c:v>-15762.5</c:v>
                </c:pt>
                <c:pt idx="44">
                  <c:v>-15707</c:v>
                </c:pt>
                <c:pt idx="45">
                  <c:v>-15705.5</c:v>
                </c:pt>
                <c:pt idx="46">
                  <c:v>-15705</c:v>
                </c:pt>
                <c:pt idx="47">
                  <c:v>-14825</c:v>
                </c:pt>
                <c:pt idx="48">
                  <c:v>-14822.5</c:v>
                </c:pt>
                <c:pt idx="49">
                  <c:v>-14820.5</c:v>
                </c:pt>
                <c:pt idx="50">
                  <c:v>0</c:v>
                </c:pt>
                <c:pt idx="51">
                  <c:v>3059.5</c:v>
                </c:pt>
                <c:pt idx="52">
                  <c:v>9995</c:v>
                </c:pt>
                <c:pt idx="53">
                  <c:v>11418.5</c:v>
                </c:pt>
                <c:pt idx="54">
                  <c:v>11429</c:v>
                </c:pt>
                <c:pt idx="55">
                  <c:v>11434</c:v>
                </c:pt>
                <c:pt idx="56">
                  <c:v>11442</c:v>
                </c:pt>
                <c:pt idx="57">
                  <c:v>11444</c:v>
                </c:pt>
                <c:pt idx="58">
                  <c:v>11446</c:v>
                </c:pt>
                <c:pt idx="59">
                  <c:v>14537</c:v>
                </c:pt>
                <c:pt idx="60">
                  <c:v>14537.5</c:v>
                </c:pt>
                <c:pt idx="61">
                  <c:v>14562</c:v>
                </c:pt>
                <c:pt idx="62">
                  <c:v>14562.5</c:v>
                </c:pt>
                <c:pt idx="63">
                  <c:v>14592</c:v>
                </c:pt>
                <c:pt idx="64">
                  <c:v>14592.5</c:v>
                </c:pt>
                <c:pt idx="65">
                  <c:v>15524</c:v>
                </c:pt>
                <c:pt idx="66">
                  <c:v>16290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7.7876098707249028E-2</c:v>
                </c:pt>
                <c:pt idx="1">
                  <c:v>7.7002551547419723E-2</c:v>
                </c:pt>
                <c:pt idx="2">
                  <c:v>7.6754595257353994E-2</c:v>
                </c:pt>
                <c:pt idx="3">
                  <c:v>7.6727519570507732E-2</c:v>
                </c:pt>
                <c:pt idx="4">
                  <c:v>7.1773381395717303E-2</c:v>
                </c:pt>
                <c:pt idx="5">
                  <c:v>5.8437893105860013E-2</c:v>
                </c:pt>
                <c:pt idx="6">
                  <c:v>5.8195636960393489E-2</c:v>
                </c:pt>
                <c:pt idx="7">
                  <c:v>5.8107997237180596E-2</c:v>
                </c:pt>
                <c:pt idx="8">
                  <c:v>5.802035751396771E-2</c:v>
                </c:pt>
                <c:pt idx="9">
                  <c:v>5.8011094778993987E-2</c:v>
                </c:pt>
                <c:pt idx="10">
                  <c:v>5.8008244706694384E-2</c:v>
                </c:pt>
                <c:pt idx="11">
                  <c:v>5.7932717790754817E-2</c:v>
                </c:pt>
                <c:pt idx="12">
                  <c:v>5.7911342248507774E-2</c:v>
                </c:pt>
                <c:pt idx="13">
                  <c:v>4.6931438714274985E-2</c:v>
                </c:pt>
                <c:pt idx="14">
                  <c:v>4.6831686183788773E-2</c:v>
                </c:pt>
                <c:pt idx="15">
                  <c:v>4.6084967241291956E-2</c:v>
                </c:pt>
                <c:pt idx="16">
                  <c:v>4.6024403204925325E-2</c:v>
                </c:pt>
                <c:pt idx="17">
                  <c:v>4.6012290397651999E-2</c:v>
                </c:pt>
                <c:pt idx="18">
                  <c:v>4.6000177590378673E-2</c:v>
                </c:pt>
                <c:pt idx="19">
                  <c:v>4.5861236565772866E-2</c:v>
                </c:pt>
                <c:pt idx="20">
                  <c:v>4.5839861023525823E-2</c:v>
                </c:pt>
                <c:pt idx="21">
                  <c:v>4.5837010951226213E-2</c:v>
                </c:pt>
                <c:pt idx="22">
                  <c:v>4.5824898143952887E-2</c:v>
                </c:pt>
                <c:pt idx="23">
                  <c:v>4.5761484035286654E-2</c:v>
                </c:pt>
                <c:pt idx="24">
                  <c:v>4.5737258420740001E-2</c:v>
                </c:pt>
                <c:pt idx="25">
                  <c:v>4.5688807191646696E-2</c:v>
                </c:pt>
                <c:pt idx="26">
                  <c:v>4.4839485646364058E-2</c:v>
                </c:pt>
                <c:pt idx="27">
                  <c:v>4.4694131959084143E-2</c:v>
                </c:pt>
                <c:pt idx="28">
                  <c:v>4.4691281886784534E-2</c:v>
                </c:pt>
                <c:pt idx="29">
                  <c:v>4.4594379428597924E-2</c:v>
                </c:pt>
                <c:pt idx="30">
                  <c:v>4.3856923221074824E-2</c:v>
                </c:pt>
                <c:pt idx="31">
                  <c:v>4.3793509112408591E-2</c:v>
                </c:pt>
                <c:pt idx="32">
                  <c:v>4.3621079738282414E-2</c:v>
                </c:pt>
                <c:pt idx="33">
                  <c:v>4.3608966931009088E-2</c:v>
                </c:pt>
                <c:pt idx="34">
                  <c:v>2.7001595641203913E-2</c:v>
                </c:pt>
                <c:pt idx="35">
                  <c:v>2.6294777710901579E-2</c:v>
                </c:pt>
                <c:pt idx="36">
                  <c:v>2.6197875252714969E-2</c:v>
                </c:pt>
                <c:pt idx="37">
                  <c:v>2.61194982644758E-2</c:v>
                </c:pt>
                <c:pt idx="38">
                  <c:v>2.6116648192176198E-2</c:v>
                </c:pt>
                <c:pt idx="39">
                  <c:v>2.6115935674101295E-2</c:v>
                </c:pt>
                <c:pt idx="40">
                  <c:v>2.6110235529502084E-2</c:v>
                </c:pt>
                <c:pt idx="41">
                  <c:v>2.6106672939127572E-2</c:v>
                </c:pt>
                <c:pt idx="42">
                  <c:v>2.6029008468963305E-2</c:v>
                </c:pt>
                <c:pt idx="43">
                  <c:v>2.6028295950888403E-2</c:v>
                </c:pt>
                <c:pt idx="44">
                  <c:v>2.5949206444574331E-2</c:v>
                </c:pt>
                <c:pt idx="45">
                  <c:v>2.5947068890349624E-2</c:v>
                </c:pt>
                <c:pt idx="46">
                  <c:v>2.5946356372274729E-2</c:v>
                </c:pt>
                <c:pt idx="47">
                  <c:v>2.4692324560448009E-2</c:v>
                </c:pt>
                <c:pt idx="48">
                  <c:v>2.4688761970073504E-2</c:v>
                </c:pt>
                <c:pt idx="49">
                  <c:v>2.4685911897773895E-2</c:v>
                </c:pt>
                <c:pt idx="50">
                  <c:v>3.5661636396172435E-3</c:v>
                </c:pt>
                <c:pt idx="51">
                  <c:v>-7.937344607053011E-4</c:v>
                </c:pt>
                <c:pt idx="52">
                  <c:v>-1.0677072677664611E-2</c:v>
                </c:pt>
                <c:pt idx="53">
                  <c:v>-1.2705611636909307E-2</c:v>
                </c:pt>
                <c:pt idx="54">
                  <c:v>-1.2720574516482239E-2</c:v>
                </c:pt>
                <c:pt idx="55">
                  <c:v>-1.2727699697231252E-2</c:v>
                </c:pt>
                <c:pt idx="56">
                  <c:v>-1.273909998642968E-2</c:v>
                </c:pt>
                <c:pt idx="57">
                  <c:v>-1.2741950058729285E-2</c:v>
                </c:pt>
                <c:pt idx="58">
                  <c:v>-1.2744800131028891E-2</c:v>
                </c:pt>
                <c:pt idx="59">
                  <c:v>-1.7149586870070233E-2</c:v>
                </c:pt>
                <c:pt idx="60">
                  <c:v>-1.7150299388145135E-2</c:v>
                </c:pt>
                <c:pt idx="61">
                  <c:v>-1.7185212773815309E-2</c:v>
                </c:pt>
                <c:pt idx="62">
                  <c:v>-1.7185925291890211E-2</c:v>
                </c:pt>
                <c:pt idx="63">
                  <c:v>-1.7227963858309402E-2</c:v>
                </c:pt>
                <c:pt idx="64">
                  <c:v>-1.7228676376384304E-2</c:v>
                </c:pt>
                <c:pt idx="65">
                  <c:v>-1.8556097549925876E-2</c:v>
                </c:pt>
                <c:pt idx="66">
                  <c:v>-1.9647675240675046E-2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59-4532-BD88-C86938EE7FC5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-55000</c:v>
                </c:pt>
                <c:pt idx="1">
                  <c:v>-50000</c:v>
                </c:pt>
                <c:pt idx="2">
                  <c:v>-45000</c:v>
                </c:pt>
                <c:pt idx="3">
                  <c:v>-40000</c:v>
                </c:pt>
                <c:pt idx="4">
                  <c:v>-35000</c:v>
                </c:pt>
                <c:pt idx="5">
                  <c:v>-30000</c:v>
                </c:pt>
                <c:pt idx="6">
                  <c:v>-25000</c:v>
                </c:pt>
                <c:pt idx="7">
                  <c:v>-20000</c:v>
                </c:pt>
                <c:pt idx="8">
                  <c:v>-15000</c:v>
                </c:pt>
                <c:pt idx="9">
                  <c:v>-10000</c:v>
                </c:pt>
                <c:pt idx="10">
                  <c:v>-5000</c:v>
                </c:pt>
                <c:pt idx="11">
                  <c:v>0</c:v>
                </c:pt>
                <c:pt idx="12">
                  <c:v>5000</c:v>
                </c:pt>
                <c:pt idx="13">
                  <c:v>10000</c:v>
                </c:pt>
                <c:pt idx="14">
                  <c:v>15000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-0.33878205108854004</c:v>
                </c:pt>
                <c:pt idx="1">
                  <c:v>-0.28043205981472386</c:v>
                </c:pt>
                <c:pt idx="2">
                  <c:v>-0.2275650109180625</c:v>
                </c:pt>
                <c:pt idx="3">
                  <c:v>-0.180180904398556</c:v>
                </c:pt>
                <c:pt idx="4">
                  <c:v>-0.13827974025620438</c:v>
                </c:pt>
                <c:pt idx="5">
                  <c:v>-0.10186151849100759</c:v>
                </c:pt>
                <c:pt idx="6">
                  <c:v>-7.0926239102965666E-2</c:v>
                </c:pt>
                <c:pt idx="7">
                  <c:v>-4.5473902092078584E-2</c:v>
                </c:pt>
                <c:pt idx="8">
                  <c:v>-2.5504507458346367E-2</c:v>
                </c:pt>
                <c:pt idx="9">
                  <c:v>-1.1018055201768998E-2</c:v>
                </c:pt>
                <c:pt idx="10">
                  <c:v>-2.0145453223464841E-3</c:v>
                </c:pt>
                <c:pt idx="11">
                  <c:v>1.5060221799211761E-3</c:v>
                </c:pt>
                <c:pt idx="12">
                  <c:v>-4.5635269496601717E-4</c:v>
                </c:pt>
                <c:pt idx="13">
                  <c:v>-7.901669947008064E-3</c:v>
                </c:pt>
                <c:pt idx="14">
                  <c:v>-2.0829929576204963E-2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59-4532-BD88-C86938EE7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58936"/>
        <c:axId val="1"/>
      </c:scatterChart>
      <c:valAx>
        <c:axId val="532658936"/>
        <c:scaling>
          <c:orientation val="minMax"/>
          <c:max val="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5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464041994750656"/>
          <c:w val="0.75789473684210529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Lup - O-C Diagr.</a:t>
            </a:r>
          </a:p>
        </c:rich>
      </c:tx>
      <c:layout>
        <c:manualLayout>
          <c:xMode val="edge"/>
          <c:yMode val="edge"/>
          <c:x val="0.38738801793919903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872851947553438"/>
          <c:w val="0.81681801452528879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-52146</c:v>
                </c:pt>
                <c:pt idx="1">
                  <c:v>-51533</c:v>
                </c:pt>
                <c:pt idx="2">
                  <c:v>-51359</c:v>
                </c:pt>
                <c:pt idx="3">
                  <c:v>-51340</c:v>
                </c:pt>
                <c:pt idx="4">
                  <c:v>-47863.5</c:v>
                </c:pt>
                <c:pt idx="5">
                  <c:v>-38505.5</c:v>
                </c:pt>
                <c:pt idx="6">
                  <c:v>-38335.5</c:v>
                </c:pt>
                <c:pt idx="7">
                  <c:v>-38274</c:v>
                </c:pt>
                <c:pt idx="8">
                  <c:v>-38212.5</c:v>
                </c:pt>
                <c:pt idx="9">
                  <c:v>-38206</c:v>
                </c:pt>
                <c:pt idx="10">
                  <c:v>-38204</c:v>
                </c:pt>
                <c:pt idx="11">
                  <c:v>-38151</c:v>
                </c:pt>
                <c:pt idx="12">
                  <c:v>-38136</c:v>
                </c:pt>
                <c:pt idx="13">
                  <c:v>-30431</c:v>
                </c:pt>
                <c:pt idx="14">
                  <c:v>-30361</c:v>
                </c:pt>
                <c:pt idx="15">
                  <c:v>-29837</c:v>
                </c:pt>
                <c:pt idx="16">
                  <c:v>-29794.5</c:v>
                </c:pt>
                <c:pt idx="17">
                  <c:v>-29786</c:v>
                </c:pt>
                <c:pt idx="18">
                  <c:v>-29777.5</c:v>
                </c:pt>
                <c:pt idx="19">
                  <c:v>-29680</c:v>
                </c:pt>
                <c:pt idx="20">
                  <c:v>-29665</c:v>
                </c:pt>
                <c:pt idx="21">
                  <c:v>-29663</c:v>
                </c:pt>
                <c:pt idx="22">
                  <c:v>-29654.5</c:v>
                </c:pt>
                <c:pt idx="23">
                  <c:v>-29610</c:v>
                </c:pt>
                <c:pt idx="24">
                  <c:v>-29593</c:v>
                </c:pt>
                <c:pt idx="25">
                  <c:v>-29559</c:v>
                </c:pt>
                <c:pt idx="26">
                  <c:v>-28963</c:v>
                </c:pt>
                <c:pt idx="27">
                  <c:v>-28861</c:v>
                </c:pt>
                <c:pt idx="28">
                  <c:v>-28859</c:v>
                </c:pt>
                <c:pt idx="29">
                  <c:v>-28791</c:v>
                </c:pt>
                <c:pt idx="30">
                  <c:v>-28273.5</c:v>
                </c:pt>
                <c:pt idx="31">
                  <c:v>-28229</c:v>
                </c:pt>
                <c:pt idx="32">
                  <c:v>-28108</c:v>
                </c:pt>
                <c:pt idx="33">
                  <c:v>-28099.5</c:v>
                </c:pt>
                <c:pt idx="34">
                  <c:v>-16445.5</c:v>
                </c:pt>
                <c:pt idx="35">
                  <c:v>-15949.5</c:v>
                </c:pt>
                <c:pt idx="36">
                  <c:v>-15881.5</c:v>
                </c:pt>
                <c:pt idx="37">
                  <c:v>-15826.5</c:v>
                </c:pt>
                <c:pt idx="38">
                  <c:v>-15824.5</c:v>
                </c:pt>
                <c:pt idx="39">
                  <c:v>-15824</c:v>
                </c:pt>
                <c:pt idx="40">
                  <c:v>-15820</c:v>
                </c:pt>
                <c:pt idx="41">
                  <c:v>-15817.5</c:v>
                </c:pt>
                <c:pt idx="42">
                  <c:v>-15763</c:v>
                </c:pt>
                <c:pt idx="43">
                  <c:v>-15762.5</c:v>
                </c:pt>
                <c:pt idx="44">
                  <c:v>-15707</c:v>
                </c:pt>
                <c:pt idx="45">
                  <c:v>-15705.5</c:v>
                </c:pt>
                <c:pt idx="46">
                  <c:v>-15705</c:v>
                </c:pt>
                <c:pt idx="47">
                  <c:v>-14825</c:v>
                </c:pt>
                <c:pt idx="48">
                  <c:v>-14822.5</c:v>
                </c:pt>
                <c:pt idx="49">
                  <c:v>-14820.5</c:v>
                </c:pt>
                <c:pt idx="50">
                  <c:v>0</c:v>
                </c:pt>
                <c:pt idx="51">
                  <c:v>3059.5</c:v>
                </c:pt>
                <c:pt idx="52">
                  <c:v>9995</c:v>
                </c:pt>
                <c:pt idx="53">
                  <c:v>11418.5</c:v>
                </c:pt>
                <c:pt idx="54">
                  <c:v>11429</c:v>
                </c:pt>
                <c:pt idx="55">
                  <c:v>11434</c:v>
                </c:pt>
                <c:pt idx="56">
                  <c:v>11442</c:v>
                </c:pt>
                <c:pt idx="57">
                  <c:v>11444</c:v>
                </c:pt>
                <c:pt idx="58">
                  <c:v>11446</c:v>
                </c:pt>
                <c:pt idx="59">
                  <c:v>14537</c:v>
                </c:pt>
                <c:pt idx="60">
                  <c:v>14537.5</c:v>
                </c:pt>
                <c:pt idx="61">
                  <c:v>14562</c:v>
                </c:pt>
                <c:pt idx="62">
                  <c:v>14562.5</c:v>
                </c:pt>
                <c:pt idx="63">
                  <c:v>14592</c:v>
                </c:pt>
                <c:pt idx="64">
                  <c:v>14592.5</c:v>
                </c:pt>
                <c:pt idx="65">
                  <c:v>15524</c:v>
                </c:pt>
                <c:pt idx="66">
                  <c:v>16290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76-4555-9842-B8CC844449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-52146</c:v>
                </c:pt>
                <c:pt idx="1">
                  <c:v>-51533</c:v>
                </c:pt>
                <c:pt idx="2">
                  <c:v>-51359</c:v>
                </c:pt>
                <c:pt idx="3">
                  <c:v>-51340</c:v>
                </c:pt>
                <c:pt idx="4">
                  <c:v>-47863.5</c:v>
                </c:pt>
                <c:pt idx="5">
                  <c:v>-38505.5</c:v>
                </c:pt>
                <c:pt idx="6">
                  <c:v>-38335.5</c:v>
                </c:pt>
                <c:pt idx="7">
                  <c:v>-38274</c:v>
                </c:pt>
                <c:pt idx="8">
                  <c:v>-38212.5</c:v>
                </c:pt>
                <c:pt idx="9">
                  <c:v>-38206</c:v>
                </c:pt>
                <c:pt idx="10">
                  <c:v>-38204</c:v>
                </c:pt>
                <c:pt idx="11">
                  <c:v>-38151</c:v>
                </c:pt>
                <c:pt idx="12">
                  <c:v>-38136</c:v>
                </c:pt>
                <c:pt idx="13">
                  <c:v>-30431</c:v>
                </c:pt>
                <c:pt idx="14">
                  <c:v>-30361</c:v>
                </c:pt>
                <c:pt idx="15">
                  <c:v>-29837</c:v>
                </c:pt>
                <c:pt idx="16">
                  <c:v>-29794.5</c:v>
                </c:pt>
                <c:pt idx="17">
                  <c:v>-29786</c:v>
                </c:pt>
                <c:pt idx="18">
                  <c:v>-29777.5</c:v>
                </c:pt>
                <c:pt idx="19">
                  <c:v>-29680</c:v>
                </c:pt>
                <c:pt idx="20">
                  <c:v>-29665</c:v>
                </c:pt>
                <c:pt idx="21">
                  <c:v>-29663</c:v>
                </c:pt>
                <c:pt idx="22">
                  <c:v>-29654.5</c:v>
                </c:pt>
                <c:pt idx="23">
                  <c:v>-29610</c:v>
                </c:pt>
                <c:pt idx="24">
                  <c:v>-29593</c:v>
                </c:pt>
                <c:pt idx="25">
                  <c:v>-29559</c:v>
                </c:pt>
                <c:pt idx="26">
                  <c:v>-28963</c:v>
                </c:pt>
                <c:pt idx="27">
                  <c:v>-28861</c:v>
                </c:pt>
                <c:pt idx="28">
                  <c:v>-28859</c:v>
                </c:pt>
                <c:pt idx="29">
                  <c:v>-28791</c:v>
                </c:pt>
                <c:pt idx="30">
                  <c:v>-28273.5</c:v>
                </c:pt>
                <c:pt idx="31">
                  <c:v>-28229</c:v>
                </c:pt>
                <c:pt idx="32">
                  <c:v>-28108</c:v>
                </c:pt>
                <c:pt idx="33">
                  <c:v>-28099.5</c:v>
                </c:pt>
                <c:pt idx="34">
                  <c:v>-16445.5</c:v>
                </c:pt>
                <c:pt idx="35">
                  <c:v>-15949.5</c:v>
                </c:pt>
                <c:pt idx="36">
                  <c:v>-15881.5</c:v>
                </c:pt>
                <c:pt idx="37">
                  <c:v>-15826.5</c:v>
                </c:pt>
                <c:pt idx="38">
                  <c:v>-15824.5</c:v>
                </c:pt>
                <c:pt idx="39">
                  <c:v>-15824</c:v>
                </c:pt>
                <c:pt idx="40">
                  <c:v>-15820</c:v>
                </c:pt>
                <c:pt idx="41">
                  <c:v>-15817.5</c:v>
                </c:pt>
                <c:pt idx="42">
                  <c:v>-15763</c:v>
                </c:pt>
                <c:pt idx="43">
                  <c:v>-15762.5</c:v>
                </c:pt>
                <c:pt idx="44">
                  <c:v>-15707</c:v>
                </c:pt>
                <c:pt idx="45">
                  <c:v>-15705.5</c:v>
                </c:pt>
                <c:pt idx="46">
                  <c:v>-15705</c:v>
                </c:pt>
                <c:pt idx="47">
                  <c:v>-14825</c:v>
                </c:pt>
                <c:pt idx="48">
                  <c:v>-14822.5</c:v>
                </c:pt>
                <c:pt idx="49">
                  <c:v>-14820.5</c:v>
                </c:pt>
                <c:pt idx="50">
                  <c:v>0</c:v>
                </c:pt>
                <c:pt idx="51">
                  <c:v>3059.5</c:v>
                </c:pt>
                <c:pt idx="52">
                  <c:v>9995</c:v>
                </c:pt>
                <c:pt idx="53">
                  <c:v>11418.5</c:v>
                </c:pt>
                <c:pt idx="54">
                  <c:v>11429</c:v>
                </c:pt>
                <c:pt idx="55">
                  <c:v>11434</c:v>
                </c:pt>
                <c:pt idx="56">
                  <c:v>11442</c:v>
                </c:pt>
                <c:pt idx="57">
                  <c:v>11444</c:v>
                </c:pt>
                <c:pt idx="58">
                  <c:v>11446</c:v>
                </c:pt>
                <c:pt idx="59">
                  <c:v>14537</c:v>
                </c:pt>
                <c:pt idx="60">
                  <c:v>14537.5</c:v>
                </c:pt>
                <c:pt idx="61">
                  <c:v>14562</c:v>
                </c:pt>
                <c:pt idx="62">
                  <c:v>14562.5</c:v>
                </c:pt>
                <c:pt idx="63">
                  <c:v>14592</c:v>
                </c:pt>
                <c:pt idx="64">
                  <c:v>14592.5</c:v>
                </c:pt>
                <c:pt idx="65">
                  <c:v>15524</c:v>
                </c:pt>
                <c:pt idx="66">
                  <c:v>16290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  <c:pt idx="0">
                  <c:v>-0.31089079999583191</c:v>
                </c:pt>
                <c:pt idx="1">
                  <c:v>-0.29905339999459102</c:v>
                </c:pt>
                <c:pt idx="2">
                  <c:v>-0.29000819999419036</c:v>
                </c:pt>
                <c:pt idx="3">
                  <c:v>-0.24653199999738717</c:v>
                </c:pt>
                <c:pt idx="4">
                  <c:v>-0.35234729999501724</c:v>
                </c:pt>
                <c:pt idx="5">
                  <c:v>-0.12985889999981737</c:v>
                </c:pt>
                <c:pt idx="6">
                  <c:v>-0.15949289999844041</c:v>
                </c:pt>
                <c:pt idx="7">
                  <c:v>-0.16642519999732031</c:v>
                </c:pt>
                <c:pt idx="8">
                  <c:v>-0.18735749999177642</c:v>
                </c:pt>
                <c:pt idx="9">
                  <c:v>-0.18787880000309087</c:v>
                </c:pt>
                <c:pt idx="10">
                  <c:v>-0.1720391999988351</c:v>
                </c:pt>
                <c:pt idx="11">
                  <c:v>-0.1222897999905399</c:v>
                </c:pt>
                <c:pt idx="12">
                  <c:v>-0.17149279999284772</c:v>
                </c:pt>
                <c:pt idx="13">
                  <c:v>-8.9433799999824259E-2</c:v>
                </c:pt>
                <c:pt idx="14">
                  <c:v>-8.8047800003550947E-2</c:v>
                </c:pt>
                <c:pt idx="15">
                  <c:v>-7.6072600000770763E-2</c:v>
                </c:pt>
                <c:pt idx="16">
                  <c:v>-0.11548110000148881</c:v>
                </c:pt>
                <c:pt idx="17">
                  <c:v>-0.10316279999824474</c:v>
                </c:pt>
                <c:pt idx="18">
                  <c:v>-0.1168444999930216</c:v>
                </c:pt>
                <c:pt idx="19">
                  <c:v>-9.4663999996555503E-2</c:v>
                </c:pt>
                <c:pt idx="20">
                  <c:v>-0.15086699999665143</c:v>
                </c:pt>
                <c:pt idx="21">
                  <c:v>-8.902739999757614E-2</c:v>
                </c:pt>
                <c:pt idx="22">
                  <c:v>-8.7709100000211038E-2</c:v>
                </c:pt>
                <c:pt idx="23">
                  <c:v>-8.8278000002901535E-2</c:v>
                </c:pt>
                <c:pt idx="24">
                  <c:v>-7.7641399991989601E-2</c:v>
                </c:pt>
                <c:pt idx="25">
                  <c:v>-0.10236819999408908</c:v>
                </c:pt>
                <c:pt idx="26">
                  <c:v>-7.3167399998055771E-2</c:v>
                </c:pt>
                <c:pt idx="27">
                  <c:v>-0.1193477999913739</c:v>
                </c:pt>
                <c:pt idx="28">
                  <c:v>-6.5508200001204386E-2</c:v>
                </c:pt>
                <c:pt idx="29">
                  <c:v>-0.1189617999989423</c:v>
                </c:pt>
                <c:pt idx="30">
                  <c:v>-7.4465299992880318E-2</c:v>
                </c:pt>
                <c:pt idx="31">
                  <c:v>-6.3034199993126094E-2</c:v>
                </c:pt>
                <c:pt idx="32">
                  <c:v>-9.0738399994734209E-2</c:v>
                </c:pt>
                <c:pt idx="33">
                  <c:v>-9.4420099994749762E-2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76-4555-9842-B8CC844449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-52146</c:v>
                </c:pt>
                <c:pt idx="1">
                  <c:v>-51533</c:v>
                </c:pt>
                <c:pt idx="2">
                  <c:v>-51359</c:v>
                </c:pt>
                <c:pt idx="3">
                  <c:v>-51340</c:v>
                </c:pt>
                <c:pt idx="4">
                  <c:v>-47863.5</c:v>
                </c:pt>
                <c:pt idx="5">
                  <c:v>-38505.5</c:v>
                </c:pt>
                <c:pt idx="6">
                  <c:v>-38335.5</c:v>
                </c:pt>
                <c:pt idx="7">
                  <c:v>-38274</c:v>
                </c:pt>
                <c:pt idx="8">
                  <c:v>-38212.5</c:v>
                </c:pt>
                <c:pt idx="9">
                  <c:v>-38206</c:v>
                </c:pt>
                <c:pt idx="10">
                  <c:v>-38204</c:v>
                </c:pt>
                <c:pt idx="11">
                  <c:v>-38151</c:v>
                </c:pt>
                <c:pt idx="12">
                  <c:v>-38136</c:v>
                </c:pt>
                <c:pt idx="13">
                  <c:v>-30431</c:v>
                </c:pt>
                <c:pt idx="14">
                  <c:v>-30361</c:v>
                </c:pt>
                <c:pt idx="15">
                  <c:v>-29837</c:v>
                </c:pt>
                <c:pt idx="16">
                  <c:v>-29794.5</c:v>
                </c:pt>
                <c:pt idx="17">
                  <c:v>-29786</c:v>
                </c:pt>
                <c:pt idx="18">
                  <c:v>-29777.5</c:v>
                </c:pt>
                <c:pt idx="19">
                  <c:v>-29680</c:v>
                </c:pt>
                <c:pt idx="20">
                  <c:v>-29665</c:v>
                </c:pt>
                <c:pt idx="21">
                  <c:v>-29663</c:v>
                </c:pt>
                <c:pt idx="22">
                  <c:v>-29654.5</c:v>
                </c:pt>
                <c:pt idx="23">
                  <c:v>-29610</c:v>
                </c:pt>
                <c:pt idx="24">
                  <c:v>-29593</c:v>
                </c:pt>
                <c:pt idx="25">
                  <c:v>-29559</c:v>
                </c:pt>
                <c:pt idx="26">
                  <c:v>-28963</c:v>
                </c:pt>
                <c:pt idx="27">
                  <c:v>-28861</c:v>
                </c:pt>
                <c:pt idx="28">
                  <c:v>-28859</c:v>
                </c:pt>
                <c:pt idx="29">
                  <c:v>-28791</c:v>
                </c:pt>
                <c:pt idx="30">
                  <c:v>-28273.5</c:v>
                </c:pt>
                <c:pt idx="31">
                  <c:v>-28229</c:v>
                </c:pt>
                <c:pt idx="32">
                  <c:v>-28108</c:v>
                </c:pt>
                <c:pt idx="33">
                  <c:v>-28099.5</c:v>
                </c:pt>
                <c:pt idx="34">
                  <c:v>-16445.5</c:v>
                </c:pt>
                <c:pt idx="35">
                  <c:v>-15949.5</c:v>
                </c:pt>
                <c:pt idx="36">
                  <c:v>-15881.5</c:v>
                </c:pt>
                <c:pt idx="37">
                  <c:v>-15826.5</c:v>
                </c:pt>
                <c:pt idx="38">
                  <c:v>-15824.5</c:v>
                </c:pt>
                <c:pt idx="39">
                  <c:v>-15824</c:v>
                </c:pt>
                <c:pt idx="40">
                  <c:v>-15820</c:v>
                </c:pt>
                <c:pt idx="41">
                  <c:v>-15817.5</c:v>
                </c:pt>
                <c:pt idx="42">
                  <c:v>-15763</c:v>
                </c:pt>
                <c:pt idx="43">
                  <c:v>-15762.5</c:v>
                </c:pt>
                <c:pt idx="44">
                  <c:v>-15707</c:v>
                </c:pt>
                <c:pt idx="45">
                  <c:v>-15705.5</c:v>
                </c:pt>
                <c:pt idx="46">
                  <c:v>-15705</c:v>
                </c:pt>
                <c:pt idx="47">
                  <c:v>-14825</c:v>
                </c:pt>
                <c:pt idx="48">
                  <c:v>-14822.5</c:v>
                </c:pt>
                <c:pt idx="49">
                  <c:v>-14820.5</c:v>
                </c:pt>
                <c:pt idx="50">
                  <c:v>0</c:v>
                </c:pt>
                <c:pt idx="51">
                  <c:v>3059.5</c:v>
                </c:pt>
                <c:pt idx="52">
                  <c:v>9995</c:v>
                </c:pt>
                <c:pt idx="53">
                  <c:v>11418.5</c:v>
                </c:pt>
                <c:pt idx="54">
                  <c:v>11429</c:v>
                </c:pt>
                <c:pt idx="55">
                  <c:v>11434</c:v>
                </c:pt>
                <c:pt idx="56">
                  <c:v>11442</c:v>
                </c:pt>
                <c:pt idx="57">
                  <c:v>11444</c:v>
                </c:pt>
                <c:pt idx="58">
                  <c:v>11446</c:v>
                </c:pt>
                <c:pt idx="59">
                  <c:v>14537</c:v>
                </c:pt>
                <c:pt idx="60">
                  <c:v>14537.5</c:v>
                </c:pt>
                <c:pt idx="61">
                  <c:v>14562</c:v>
                </c:pt>
                <c:pt idx="62">
                  <c:v>14562.5</c:v>
                </c:pt>
                <c:pt idx="63">
                  <c:v>14592</c:v>
                </c:pt>
                <c:pt idx="64">
                  <c:v>14592.5</c:v>
                </c:pt>
                <c:pt idx="65">
                  <c:v>15524</c:v>
                </c:pt>
                <c:pt idx="66">
                  <c:v>16290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34">
                  <c:v>-2.7870899997651577E-2</c:v>
                </c:pt>
                <c:pt idx="35">
                  <c:v>-2.8000099999189842E-2</c:v>
                </c:pt>
                <c:pt idx="36">
                  <c:v>-2.6593700000375975E-2</c:v>
                </c:pt>
                <c:pt idx="37">
                  <c:v>-2.8684699995210394E-2</c:v>
                </c:pt>
                <c:pt idx="38">
                  <c:v>-2.7665100002195686E-2</c:v>
                </c:pt>
                <c:pt idx="39">
                  <c:v>-3.131520000169985E-2</c:v>
                </c:pt>
                <c:pt idx="40">
                  <c:v>-3.0735999993339647E-2</c:v>
                </c:pt>
                <c:pt idx="41">
                  <c:v>-3.0066499995882623E-2</c:v>
                </c:pt>
                <c:pt idx="42">
                  <c:v>-3.074739999283338E-2</c:v>
                </c:pt>
                <c:pt idx="43">
                  <c:v>-2.840749999450054E-2</c:v>
                </c:pt>
                <c:pt idx="44">
                  <c:v>-2.8968599996005651E-2</c:v>
                </c:pt>
                <c:pt idx="45">
                  <c:v>-2.7948899994953535E-2</c:v>
                </c:pt>
                <c:pt idx="46">
                  <c:v>-3.0058999996981584E-2</c:v>
                </c:pt>
                <c:pt idx="47">
                  <c:v>-2.6854999996430706E-2</c:v>
                </c:pt>
                <c:pt idx="48">
                  <c:v>-2.538549999735551E-2</c:v>
                </c:pt>
                <c:pt idx="49">
                  <c:v>-2.7145899999595713E-2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76-4555-9842-B8CC844449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-52146</c:v>
                </c:pt>
                <c:pt idx="1">
                  <c:v>-51533</c:v>
                </c:pt>
                <c:pt idx="2">
                  <c:v>-51359</c:v>
                </c:pt>
                <c:pt idx="3">
                  <c:v>-51340</c:v>
                </c:pt>
                <c:pt idx="4">
                  <c:v>-47863.5</c:v>
                </c:pt>
                <c:pt idx="5">
                  <c:v>-38505.5</c:v>
                </c:pt>
                <c:pt idx="6">
                  <c:v>-38335.5</c:v>
                </c:pt>
                <c:pt idx="7">
                  <c:v>-38274</c:v>
                </c:pt>
                <c:pt idx="8">
                  <c:v>-38212.5</c:v>
                </c:pt>
                <c:pt idx="9">
                  <c:v>-38206</c:v>
                </c:pt>
                <c:pt idx="10">
                  <c:v>-38204</c:v>
                </c:pt>
                <c:pt idx="11">
                  <c:v>-38151</c:v>
                </c:pt>
                <c:pt idx="12">
                  <c:v>-38136</c:v>
                </c:pt>
                <c:pt idx="13">
                  <c:v>-30431</c:v>
                </c:pt>
                <c:pt idx="14">
                  <c:v>-30361</c:v>
                </c:pt>
                <c:pt idx="15">
                  <c:v>-29837</c:v>
                </c:pt>
                <c:pt idx="16">
                  <c:v>-29794.5</c:v>
                </c:pt>
                <c:pt idx="17">
                  <c:v>-29786</c:v>
                </c:pt>
                <c:pt idx="18">
                  <c:v>-29777.5</c:v>
                </c:pt>
                <c:pt idx="19">
                  <c:v>-29680</c:v>
                </c:pt>
                <c:pt idx="20">
                  <c:v>-29665</c:v>
                </c:pt>
                <c:pt idx="21">
                  <c:v>-29663</c:v>
                </c:pt>
                <c:pt idx="22">
                  <c:v>-29654.5</c:v>
                </c:pt>
                <c:pt idx="23">
                  <c:v>-29610</c:v>
                </c:pt>
                <c:pt idx="24">
                  <c:v>-29593</c:v>
                </c:pt>
                <c:pt idx="25">
                  <c:v>-29559</c:v>
                </c:pt>
                <c:pt idx="26">
                  <c:v>-28963</c:v>
                </c:pt>
                <c:pt idx="27">
                  <c:v>-28861</c:v>
                </c:pt>
                <c:pt idx="28">
                  <c:v>-28859</c:v>
                </c:pt>
                <c:pt idx="29">
                  <c:v>-28791</c:v>
                </c:pt>
                <c:pt idx="30">
                  <c:v>-28273.5</c:v>
                </c:pt>
                <c:pt idx="31">
                  <c:v>-28229</c:v>
                </c:pt>
                <c:pt idx="32">
                  <c:v>-28108</c:v>
                </c:pt>
                <c:pt idx="33">
                  <c:v>-28099.5</c:v>
                </c:pt>
                <c:pt idx="34">
                  <c:v>-16445.5</c:v>
                </c:pt>
                <c:pt idx="35">
                  <c:v>-15949.5</c:v>
                </c:pt>
                <c:pt idx="36">
                  <c:v>-15881.5</c:v>
                </c:pt>
                <c:pt idx="37">
                  <c:v>-15826.5</c:v>
                </c:pt>
                <c:pt idx="38">
                  <c:v>-15824.5</c:v>
                </c:pt>
                <c:pt idx="39">
                  <c:v>-15824</c:v>
                </c:pt>
                <c:pt idx="40">
                  <c:v>-15820</c:v>
                </c:pt>
                <c:pt idx="41">
                  <c:v>-15817.5</c:v>
                </c:pt>
                <c:pt idx="42">
                  <c:v>-15763</c:v>
                </c:pt>
                <c:pt idx="43">
                  <c:v>-15762.5</c:v>
                </c:pt>
                <c:pt idx="44">
                  <c:v>-15707</c:v>
                </c:pt>
                <c:pt idx="45">
                  <c:v>-15705.5</c:v>
                </c:pt>
                <c:pt idx="46">
                  <c:v>-15705</c:v>
                </c:pt>
                <c:pt idx="47">
                  <c:v>-14825</c:v>
                </c:pt>
                <c:pt idx="48">
                  <c:v>-14822.5</c:v>
                </c:pt>
                <c:pt idx="49">
                  <c:v>-14820.5</c:v>
                </c:pt>
                <c:pt idx="50">
                  <c:v>0</c:v>
                </c:pt>
                <c:pt idx="51">
                  <c:v>3059.5</c:v>
                </c:pt>
                <c:pt idx="52">
                  <c:v>9995</c:v>
                </c:pt>
                <c:pt idx="53">
                  <c:v>11418.5</c:v>
                </c:pt>
                <c:pt idx="54">
                  <c:v>11429</c:v>
                </c:pt>
                <c:pt idx="55">
                  <c:v>11434</c:v>
                </c:pt>
                <c:pt idx="56">
                  <c:v>11442</c:v>
                </c:pt>
                <c:pt idx="57">
                  <c:v>11444</c:v>
                </c:pt>
                <c:pt idx="58">
                  <c:v>11446</c:v>
                </c:pt>
                <c:pt idx="59">
                  <c:v>14537</c:v>
                </c:pt>
                <c:pt idx="60">
                  <c:v>14537.5</c:v>
                </c:pt>
                <c:pt idx="61">
                  <c:v>14562</c:v>
                </c:pt>
                <c:pt idx="62">
                  <c:v>14562.5</c:v>
                </c:pt>
                <c:pt idx="63">
                  <c:v>14592</c:v>
                </c:pt>
                <c:pt idx="64">
                  <c:v>14592.5</c:v>
                </c:pt>
                <c:pt idx="65">
                  <c:v>15524</c:v>
                </c:pt>
                <c:pt idx="66">
                  <c:v>16290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51">
                  <c:v>-3.0718999987584539E-3</c:v>
                </c:pt>
                <c:pt idx="52">
                  <c:v>-4.5989999998710118E-3</c:v>
                </c:pt>
                <c:pt idx="53">
                  <c:v>-1.3563699794758577E-2</c:v>
                </c:pt>
                <c:pt idx="54">
                  <c:v>-9.205800190102309E-3</c:v>
                </c:pt>
                <c:pt idx="55">
                  <c:v>-1.000679987919284E-2</c:v>
                </c:pt>
                <c:pt idx="56">
                  <c:v>-1.0648400100762956E-2</c:v>
                </c:pt>
                <c:pt idx="57">
                  <c:v>-9.5088000380201265E-3</c:v>
                </c:pt>
                <c:pt idx="58">
                  <c:v>-9.9692000512732193E-3</c:v>
                </c:pt>
                <c:pt idx="65">
                  <c:v>-2.0773799980815966E-2</c:v>
                </c:pt>
                <c:pt idx="66">
                  <c:v>-2.3217000147269573E-2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76-4555-9842-B8CC844449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-52146</c:v>
                </c:pt>
                <c:pt idx="1">
                  <c:v>-51533</c:v>
                </c:pt>
                <c:pt idx="2">
                  <c:v>-51359</c:v>
                </c:pt>
                <c:pt idx="3">
                  <c:v>-51340</c:v>
                </c:pt>
                <c:pt idx="4">
                  <c:v>-47863.5</c:v>
                </c:pt>
                <c:pt idx="5">
                  <c:v>-38505.5</c:v>
                </c:pt>
                <c:pt idx="6">
                  <c:v>-38335.5</c:v>
                </c:pt>
                <c:pt idx="7">
                  <c:v>-38274</c:v>
                </c:pt>
                <c:pt idx="8">
                  <c:v>-38212.5</c:v>
                </c:pt>
                <c:pt idx="9">
                  <c:v>-38206</c:v>
                </c:pt>
                <c:pt idx="10">
                  <c:v>-38204</c:v>
                </c:pt>
                <c:pt idx="11">
                  <c:v>-38151</c:v>
                </c:pt>
                <c:pt idx="12">
                  <c:v>-38136</c:v>
                </c:pt>
                <c:pt idx="13">
                  <c:v>-30431</c:v>
                </c:pt>
                <c:pt idx="14">
                  <c:v>-30361</c:v>
                </c:pt>
                <c:pt idx="15">
                  <c:v>-29837</c:v>
                </c:pt>
                <c:pt idx="16">
                  <c:v>-29794.5</c:v>
                </c:pt>
                <c:pt idx="17">
                  <c:v>-29786</c:v>
                </c:pt>
                <c:pt idx="18">
                  <c:v>-29777.5</c:v>
                </c:pt>
                <c:pt idx="19">
                  <c:v>-29680</c:v>
                </c:pt>
                <c:pt idx="20">
                  <c:v>-29665</c:v>
                </c:pt>
                <c:pt idx="21">
                  <c:v>-29663</c:v>
                </c:pt>
                <c:pt idx="22">
                  <c:v>-29654.5</c:v>
                </c:pt>
                <c:pt idx="23">
                  <c:v>-29610</c:v>
                </c:pt>
                <c:pt idx="24">
                  <c:v>-29593</c:v>
                </c:pt>
                <c:pt idx="25">
                  <c:v>-29559</c:v>
                </c:pt>
                <c:pt idx="26">
                  <c:v>-28963</c:v>
                </c:pt>
                <c:pt idx="27">
                  <c:v>-28861</c:v>
                </c:pt>
                <c:pt idx="28">
                  <c:v>-28859</c:v>
                </c:pt>
                <c:pt idx="29">
                  <c:v>-28791</c:v>
                </c:pt>
                <c:pt idx="30">
                  <c:v>-28273.5</c:v>
                </c:pt>
                <c:pt idx="31">
                  <c:v>-28229</c:v>
                </c:pt>
                <c:pt idx="32">
                  <c:v>-28108</c:v>
                </c:pt>
                <c:pt idx="33">
                  <c:v>-28099.5</c:v>
                </c:pt>
                <c:pt idx="34">
                  <c:v>-16445.5</c:v>
                </c:pt>
                <c:pt idx="35">
                  <c:v>-15949.5</c:v>
                </c:pt>
                <c:pt idx="36">
                  <c:v>-15881.5</c:v>
                </c:pt>
                <c:pt idx="37">
                  <c:v>-15826.5</c:v>
                </c:pt>
                <c:pt idx="38">
                  <c:v>-15824.5</c:v>
                </c:pt>
                <c:pt idx="39">
                  <c:v>-15824</c:v>
                </c:pt>
                <c:pt idx="40">
                  <c:v>-15820</c:v>
                </c:pt>
                <c:pt idx="41">
                  <c:v>-15817.5</c:v>
                </c:pt>
                <c:pt idx="42">
                  <c:v>-15763</c:v>
                </c:pt>
                <c:pt idx="43">
                  <c:v>-15762.5</c:v>
                </c:pt>
                <c:pt idx="44">
                  <c:v>-15707</c:v>
                </c:pt>
                <c:pt idx="45">
                  <c:v>-15705.5</c:v>
                </c:pt>
                <c:pt idx="46">
                  <c:v>-15705</c:v>
                </c:pt>
                <c:pt idx="47">
                  <c:v>-14825</c:v>
                </c:pt>
                <c:pt idx="48">
                  <c:v>-14822.5</c:v>
                </c:pt>
                <c:pt idx="49">
                  <c:v>-14820.5</c:v>
                </c:pt>
                <c:pt idx="50">
                  <c:v>0</c:v>
                </c:pt>
                <c:pt idx="51">
                  <c:v>3059.5</c:v>
                </c:pt>
                <c:pt idx="52">
                  <c:v>9995</c:v>
                </c:pt>
                <c:pt idx="53">
                  <c:v>11418.5</c:v>
                </c:pt>
                <c:pt idx="54">
                  <c:v>11429</c:v>
                </c:pt>
                <c:pt idx="55">
                  <c:v>11434</c:v>
                </c:pt>
                <c:pt idx="56">
                  <c:v>11442</c:v>
                </c:pt>
                <c:pt idx="57">
                  <c:v>11444</c:v>
                </c:pt>
                <c:pt idx="58">
                  <c:v>11446</c:v>
                </c:pt>
                <c:pt idx="59">
                  <c:v>14537</c:v>
                </c:pt>
                <c:pt idx="60">
                  <c:v>14537.5</c:v>
                </c:pt>
                <c:pt idx="61">
                  <c:v>14562</c:v>
                </c:pt>
                <c:pt idx="62">
                  <c:v>14562.5</c:v>
                </c:pt>
                <c:pt idx="63">
                  <c:v>14592</c:v>
                </c:pt>
                <c:pt idx="64">
                  <c:v>14592.5</c:v>
                </c:pt>
                <c:pt idx="65">
                  <c:v>15524</c:v>
                </c:pt>
                <c:pt idx="66">
                  <c:v>16290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  <c:pt idx="59">
                  <c:v>-1.892747819510987E-2</c:v>
                </c:pt>
                <c:pt idx="60">
                  <c:v>-1.8237592325021978E-2</c:v>
                </c:pt>
                <c:pt idx="61">
                  <c:v>-1.8473351206921507E-2</c:v>
                </c:pt>
                <c:pt idx="62">
                  <c:v>-1.8713460776780266E-2</c:v>
                </c:pt>
                <c:pt idx="63">
                  <c:v>-1.8969715616549365E-2</c:v>
                </c:pt>
                <c:pt idx="64">
                  <c:v>-1.772981857357081E-2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76-4555-9842-B8CC844449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-52146</c:v>
                </c:pt>
                <c:pt idx="1">
                  <c:v>-51533</c:v>
                </c:pt>
                <c:pt idx="2">
                  <c:v>-51359</c:v>
                </c:pt>
                <c:pt idx="3">
                  <c:v>-51340</c:v>
                </c:pt>
                <c:pt idx="4">
                  <c:v>-47863.5</c:v>
                </c:pt>
                <c:pt idx="5">
                  <c:v>-38505.5</c:v>
                </c:pt>
                <c:pt idx="6">
                  <c:v>-38335.5</c:v>
                </c:pt>
                <c:pt idx="7">
                  <c:v>-38274</c:v>
                </c:pt>
                <c:pt idx="8">
                  <c:v>-38212.5</c:v>
                </c:pt>
                <c:pt idx="9">
                  <c:v>-38206</c:v>
                </c:pt>
                <c:pt idx="10">
                  <c:v>-38204</c:v>
                </c:pt>
                <c:pt idx="11">
                  <c:v>-38151</c:v>
                </c:pt>
                <c:pt idx="12">
                  <c:v>-38136</c:v>
                </c:pt>
                <c:pt idx="13">
                  <c:v>-30431</c:v>
                </c:pt>
                <c:pt idx="14">
                  <c:v>-30361</c:v>
                </c:pt>
                <c:pt idx="15">
                  <c:v>-29837</c:v>
                </c:pt>
                <c:pt idx="16">
                  <c:v>-29794.5</c:v>
                </c:pt>
                <c:pt idx="17">
                  <c:v>-29786</c:v>
                </c:pt>
                <c:pt idx="18">
                  <c:v>-29777.5</c:v>
                </c:pt>
                <c:pt idx="19">
                  <c:v>-29680</c:v>
                </c:pt>
                <c:pt idx="20">
                  <c:v>-29665</c:v>
                </c:pt>
                <c:pt idx="21">
                  <c:v>-29663</c:v>
                </c:pt>
                <c:pt idx="22">
                  <c:v>-29654.5</c:v>
                </c:pt>
                <c:pt idx="23">
                  <c:v>-29610</c:v>
                </c:pt>
                <c:pt idx="24">
                  <c:v>-29593</c:v>
                </c:pt>
                <c:pt idx="25">
                  <c:v>-29559</c:v>
                </c:pt>
                <c:pt idx="26">
                  <c:v>-28963</c:v>
                </c:pt>
                <c:pt idx="27">
                  <c:v>-28861</c:v>
                </c:pt>
                <c:pt idx="28">
                  <c:v>-28859</c:v>
                </c:pt>
                <c:pt idx="29">
                  <c:v>-28791</c:v>
                </c:pt>
                <c:pt idx="30">
                  <c:v>-28273.5</c:v>
                </c:pt>
                <c:pt idx="31">
                  <c:v>-28229</c:v>
                </c:pt>
                <c:pt idx="32">
                  <c:v>-28108</c:v>
                </c:pt>
                <c:pt idx="33">
                  <c:v>-28099.5</c:v>
                </c:pt>
                <c:pt idx="34">
                  <c:v>-16445.5</c:v>
                </c:pt>
                <c:pt idx="35">
                  <c:v>-15949.5</c:v>
                </c:pt>
                <c:pt idx="36">
                  <c:v>-15881.5</c:v>
                </c:pt>
                <c:pt idx="37">
                  <c:v>-15826.5</c:v>
                </c:pt>
                <c:pt idx="38">
                  <c:v>-15824.5</c:v>
                </c:pt>
                <c:pt idx="39">
                  <c:v>-15824</c:v>
                </c:pt>
                <c:pt idx="40">
                  <c:v>-15820</c:v>
                </c:pt>
                <c:pt idx="41">
                  <c:v>-15817.5</c:v>
                </c:pt>
                <c:pt idx="42">
                  <c:v>-15763</c:v>
                </c:pt>
                <c:pt idx="43">
                  <c:v>-15762.5</c:v>
                </c:pt>
                <c:pt idx="44">
                  <c:v>-15707</c:v>
                </c:pt>
                <c:pt idx="45">
                  <c:v>-15705.5</c:v>
                </c:pt>
                <c:pt idx="46">
                  <c:v>-15705</c:v>
                </c:pt>
                <c:pt idx="47">
                  <c:v>-14825</c:v>
                </c:pt>
                <c:pt idx="48">
                  <c:v>-14822.5</c:v>
                </c:pt>
                <c:pt idx="49">
                  <c:v>-14820.5</c:v>
                </c:pt>
                <c:pt idx="50">
                  <c:v>0</c:v>
                </c:pt>
                <c:pt idx="51">
                  <c:v>3059.5</c:v>
                </c:pt>
                <c:pt idx="52">
                  <c:v>9995</c:v>
                </c:pt>
                <c:pt idx="53">
                  <c:v>11418.5</c:v>
                </c:pt>
                <c:pt idx="54">
                  <c:v>11429</c:v>
                </c:pt>
                <c:pt idx="55">
                  <c:v>11434</c:v>
                </c:pt>
                <c:pt idx="56">
                  <c:v>11442</c:v>
                </c:pt>
                <c:pt idx="57">
                  <c:v>11444</c:v>
                </c:pt>
                <c:pt idx="58">
                  <c:v>11446</c:v>
                </c:pt>
                <c:pt idx="59">
                  <c:v>14537</c:v>
                </c:pt>
                <c:pt idx="60">
                  <c:v>14537.5</c:v>
                </c:pt>
                <c:pt idx="61">
                  <c:v>14562</c:v>
                </c:pt>
                <c:pt idx="62">
                  <c:v>14562.5</c:v>
                </c:pt>
                <c:pt idx="63">
                  <c:v>14592</c:v>
                </c:pt>
                <c:pt idx="64">
                  <c:v>14592.5</c:v>
                </c:pt>
                <c:pt idx="65">
                  <c:v>15524</c:v>
                </c:pt>
                <c:pt idx="66">
                  <c:v>16290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76-4555-9842-B8CC844449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8.0000000000000004E-4</c:v>
                  </c:pt>
                  <c:pt idx="55">
                    <c:v>5.0000000000000001E-3</c:v>
                  </c:pt>
                  <c:pt idx="56">
                    <c:v>8.9999999999999993E-3</c:v>
                  </c:pt>
                  <c:pt idx="57">
                    <c:v>4.0000000000000002E-4</c:v>
                  </c:pt>
                  <c:pt idx="58">
                    <c:v>8.9999999999999993E-3</c:v>
                  </c:pt>
                  <c:pt idx="59">
                    <c:v>5.2100000000000002E-3</c:v>
                  </c:pt>
                  <c:pt idx="60">
                    <c:v>1.201E-3</c:v>
                  </c:pt>
                  <c:pt idx="61">
                    <c:v>3.9439999999999996E-3</c:v>
                  </c:pt>
                  <c:pt idx="62">
                    <c:v>6.8800000000000003E-4</c:v>
                  </c:pt>
                  <c:pt idx="63">
                    <c:v>4.8929999999999998E-3</c:v>
                  </c:pt>
                  <c:pt idx="64">
                    <c:v>1.2110000000000001E-3</c:v>
                  </c:pt>
                  <c:pt idx="65">
                    <c:v>8.8099999999999995E-4</c:v>
                  </c:pt>
                  <c:pt idx="66">
                    <c:v>8.1999999999999998E-4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-52146</c:v>
                </c:pt>
                <c:pt idx="1">
                  <c:v>-51533</c:v>
                </c:pt>
                <c:pt idx="2">
                  <c:v>-51359</c:v>
                </c:pt>
                <c:pt idx="3">
                  <c:v>-51340</c:v>
                </c:pt>
                <c:pt idx="4">
                  <c:v>-47863.5</c:v>
                </c:pt>
                <c:pt idx="5">
                  <c:v>-38505.5</c:v>
                </c:pt>
                <c:pt idx="6">
                  <c:v>-38335.5</c:v>
                </c:pt>
                <c:pt idx="7">
                  <c:v>-38274</c:v>
                </c:pt>
                <c:pt idx="8">
                  <c:v>-38212.5</c:v>
                </c:pt>
                <c:pt idx="9">
                  <c:v>-38206</c:v>
                </c:pt>
                <c:pt idx="10">
                  <c:v>-38204</c:v>
                </c:pt>
                <c:pt idx="11">
                  <c:v>-38151</c:v>
                </c:pt>
                <c:pt idx="12">
                  <c:v>-38136</c:v>
                </c:pt>
                <c:pt idx="13">
                  <c:v>-30431</c:v>
                </c:pt>
                <c:pt idx="14">
                  <c:v>-30361</c:v>
                </c:pt>
                <c:pt idx="15">
                  <c:v>-29837</c:v>
                </c:pt>
                <c:pt idx="16">
                  <c:v>-29794.5</c:v>
                </c:pt>
                <c:pt idx="17">
                  <c:v>-29786</c:v>
                </c:pt>
                <c:pt idx="18">
                  <c:v>-29777.5</c:v>
                </c:pt>
                <c:pt idx="19">
                  <c:v>-29680</c:v>
                </c:pt>
                <c:pt idx="20">
                  <c:v>-29665</c:v>
                </c:pt>
                <c:pt idx="21">
                  <c:v>-29663</c:v>
                </c:pt>
                <c:pt idx="22">
                  <c:v>-29654.5</c:v>
                </c:pt>
                <c:pt idx="23">
                  <c:v>-29610</c:v>
                </c:pt>
                <c:pt idx="24">
                  <c:v>-29593</c:v>
                </c:pt>
                <c:pt idx="25">
                  <c:v>-29559</c:v>
                </c:pt>
                <c:pt idx="26">
                  <c:v>-28963</c:v>
                </c:pt>
                <c:pt idx="27">
                  <c:v>-28861</c:v>
                </c:pt>
                <c:pt idx="28">
                  <c:v>-28859</c:v>
                </c:pt>
                <c:pt idx="29">
                  <c:v>-28791</c:v>
                </c:pt>
                <c:pt idx="30">
                  <c:v>-28273.5</c:v>
                </c:pt>
                <c:pt idx="31">
                  <c:v>-28229</c:v>
                </c:pt>
                <c:pt idx="32">
                  <c:v>-28108</c:v>
                </c:pt>
                <c:pt idx="33">
                  <c:v>-28099.5</c:v>
                </c:pt>
                <c:pt idx="34">
                  <c:v>-16445.5</c:v>
                </c:pt>
                <c:pt idx="35">
                  <c:v>-15949.5</c:v>
                </c:pt>
                <c:pt idx="36">
                  <c:v>-15881.5</c:v>
                </c:pt>
                <c:pt idx="37">
                  <c:v>-15826.5</c:v>
                </c:pt>
                <c:pt idx="38">
                  <c:v>-15824.5</c:v>
                </c:pt>
                <c:pt idx="39">
                  <c:v>-15824</c:v>
                </c:pt>
                <c:pt idx="40">
                  <c:v>-15820</c:v>
                </c:pt>
                <c:pt idx="41">
                  <c:v>-15817.5</c:v>
                </c:pt>
                <c:pt idx="42">
                  <c:v>-15763</c:v>
                </c:pt>
                <c:pt idx="43">
                  <c:v>-15762.5</c:v>
                </c:pt>
                <c:pt idx="44">
                  <c:v>-15707</c:v>
                </c:pt>
                <c:pt idx="45">
                  <c:v>-15705.5</c:v>
                </c:pt>
                <c:pt idx="46">
                  <c:v>-15705</c:v>
                </c:pt>
                <c:pt idx="47">
                  <c:v>-14825</c:v>
                </c:pt>
                <c:pt idx="48">
                  <c:v>-14822.5</c:v>
                </c:pt>
                <c:pt idx="49">
                  <c:v>-14820.5</c:v>
                </c:pt>
                <c:pt idx="50">
                  <c:v>0</c:v>
                </c:pt>
                <c:pt idx="51">
                  <c:v>3059.5</c:v>
                </c:pt>
                <c:pt idx="52">
                  <c:v>9995</c:v>
                </c:pt>
                <c:pt idx="53">
                  <c:v>11418.5</c:v>
                </c:pt>
                <c:pt idx="54">
                  <c:v>11429</c:v>
                </c:pt>
                <c:pt idx="55">
                  <c:v>11434</c:v>
                </c:pt>
                <c:pt idx="56">
                  <c:v>11442</c:v>
                </c:pt>
                <c:pt idx="57">
                  <c:v>11444</c:v>
                </c:pt>
                <c:pt idx="58">
                  <c:v>11446</c:v>
                </c:pt>
                <c:pt idx="59">
                  <c:v>14537</c:v>
                </c:pt>
                <c:pt idx="60">
                  <c:v>14537.5</c:v>
                </c:pt>
                <c:pt idx="61">
                  <c:v>14562</c:v>
                </c:pt>
                <c:pt idx="62">
                  <c:v>14562.5</c:v>
                </c:pt>
                <c:pt idx="63">
                  <c:v>14592</c:v>
                </c:pt>
                <c:pt idx="64">
                  <c:v>14592.5</c:v>
                </c:pt>
                <c:pt idx="65">
                  <c:v>15524</c:v>
                </c:pt>
                <c:pt idx="66">
                  <c:v>16290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76-4555-9842-B8CC844449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-52146</c:v>
                </c:pt>
                <c:pt idx="1">
                  <c:v>-51533</c:v>
                </c:pt>
                <c:pt idx="2">
                  <c:v>-51359</c:v>
                </c:pt>
                <c:pt idx="3">
                  <c:v>-51340</c:v>
                </c:pt>
                <c:pt idx="4">
                  <c:v>-47863.5</c:v>
                </c:pt>
                <c:pt idx="5">
                  <c:v>-38505.5</c:v>
                </c:pt>
                <c:pt idx="6">
                  <c:v>-38335.5</c:v>
                </c:pt>
                <c:pt idx="7">
                  <c:v>-38274</c:v>
                </c:pt>
                <c:pt idx="8">
                  <c:v>-38212.5</c:v>
                </c:pt>
                <c:pt idx="9">
                  <c:v>-38206</c:v>
                </c:pt>
                <c:pt idx="10">
                  <c:v>-38204</c:v>
                </c:pt>
                <c:pt idx="11">
                  <c:v>-38151</c:v>
                </c:pt>
                <c:pt idx="12">
                  <c:v>-38136</c:v>
                </c:pt>
                <c:pt idx="13">
                  <c:v>-30431</c:v>
                </c:pt>
                <c:pt idx="14">
                  <c:v>-30361</c:v>
                </c:pt>
                <c:pt idx="15">
                  <c:v>-29837</c:v>
                </c:pt>
                <c:pt idx="16">
                  <c:v>-29794.5</c:v>
                </c:pt>
                <c:pt idx="17">
                  <c:v>-29786</c:v>
                </c:pt>
                <c:pt idx="18">
                  <c:v>-29777.5</c:v>
                </c:pt>
                <c:pt idx="19">
                  <c:v>-29680</c:v>
                </c:pt>
                <c:pt idx="20">
                  <c:v>-29665</c:v>
                </c:pt>
                <c:pt idx="21">
                  <c:v>-29663</c:v>
                </c:pt>
                <c:pt idx="22">
                  <c:v>-29654.5</c:v>
                </c:pt>
                <c:pt idx="23">
                  <c:v>-29610</c:v>
                </c:pt>
                <c:pt idx="24">
                  <c:v>-29593</c:v>
                </c:pt>
                <c:pt idx="25">
                  <c:v>-29559</c:v>
                </c:pt>
                <c:pt idx="26">
                  <c:v>-28963</c:v>
                </c:pt>
                <c:pt idx="27">
                  <c:v>-28861</c:v>
                </c:pt>
                <c:pt idx="28">
                  <c:v>-28859</c:v>
                </c:pt>
                <c:pt idx="29">
                  <c:v>-28791</c:v>
                </c:pt>
                <c:pt idx="30">
                  <c:v>-28273.5</c:v>
                </c:pt>
                <c:pt idx="31">
                  <c:v>-28229</c:v>
                </c:pt>
                <c:pt idx="32">
                  <c:v>-28108</c:v>
                </c:pt>
                <c:pt idx="33">
                  <c:v>-28099.5</c:v>
                </c:pt>
                <c:pt idx="34">
                  <c:v>-16445.5</c:v>
                </c:pt>
                <c:pt idx="35">
                  <c:v>-15949.5</c:v>
                </c:pt>
                <c:pt idx="36">
                  <c:v>-15881.5</c:v>
                </c:pt>
                <c:pt idx="37">
                  <c:v>-15826.5</c:v>
                </c:pt>
                <c:pt idx="38">
                  <c:v>-15824.5</c:v>
                </c:pt>
                <c:pt idx="39">
                  <c:v>-15824</c:v>
                </c:pt>
                <c:pt idx="40">
                  <c:v>-15820</c:v>
                </c:pt>
                <c:pt idx="41">
                  <c:v>-15817.5</c:v>
                </c:pt>
                <c:pt idx="42">
                  <c:v>-15763</c:v>
                </c:pt>
                <c:pt idx="43">
                  <c:v>-15762.5</c:v>
                </c:pt>
                <c:pt idx="44">
                  <c:v>-15707</c:v>
                </c:pt>
                <c:pt idx="45">
                  <c:v>-15705.5</c:v>
                </c:pt>
                <c:pt idx="46">
                  <c:v>-15705</c:v>
                </c:pt>
                <c:pt idx="47">
                  <c:v>-14825</c:v>
                </c:pt>
                <c:pt idx="48">
                  <c:v>-14822.5</c:v>
                </c:pt>
                <c:pt idx="49">
                  <c:v>-14820.5</c:v>
                </c:pt>
                <c:pt idx="50">
                  <c:v>0</c:v>
                </c:pt>
                <c:pt idx="51">
                  <c:v>3059.5</c:v>
                </c:pt>
                <c:pt idx="52">
                  <c:v>9995</c:v>
                </c:pt>
                <c:pt idx="53">
                  <c:v>11418.5</c:v>
                </c:pt>
                <c:pt idx="54">
                  <c:v>11429</c:v>
                </c:pt>
                <c:pt idx="55">
                  <c:v>11434</c:v>
                </c:pt>
                <c:pt idx="56">
                  <c:v>11442</c:v>
                </c:pt>
                <c:pt idx="57">
                  <c:v>11444</c:v>
                </c:pt>
                <c:pt idx="58">
                  <c:v>11446</c:v>
                </c:pt>
                <c:pt idx="59">
                  <c:v>14537</c:v>
                </c:pt>
                <c:pt idx="60">
                  <c:v>14537.5</c:v>
                </c:pt>
                <c:pt idx="61">
                  <c:v>14562</c:v>
                </c:pt>
                <c:pt idx="62">
                  <c:v>14562.5</c:v>
                </c:pt>
                <c:pt idx="63">
                  <c:v>14592</c:v>
                </c:pt>
                <c:pt idx="64">
                  <c:v>14592.5</c:v>
                </c:pt>
                <c:pt idx="65">
                  <c:v>15524</c:v>
                </c:pt>
                <c:pt idx="66">
                  <c:v>16290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7.7876098707249028E-2</c:v>
                </c:pt>
                <c:pt idx="1">
                  <c:v>7.7002551547419723E-2</c:v>
                </c:pt>
                <c:pt idx="2">
                  <c:v>7.6754595257353994E-2</c:v>
                </c:pt>
                <c:pt idx="3">
                  <c:v>7.6727519570507732E-2</c:v>
                </c:pt>
                <c:pt idx="4">
                  <c:v>7.1773381395717303E-2</c:v>
                </c:pt>
                <c:pt idx="5">
                  <c:v>5.8437893105860013E-2</c:v>
                </c:pt>
                <c:pt idx="6">
                  <c:v>5.8195636960393489E-2</c:v>
                </c:pt>
                <c:pt idx="7">
                  <c:v>5.8107997237180596E-2</c:v>
                </c:pt>
                <c:pt idx="8">
                  <c:v>5.802035751396771E-2</c:v>
                </c:pt>
                <c:pt idx="9">
                  <c:v>5.8011094778993987E-2</c:v>
                </c:pt>
                <c:pt idx="10">
                  <c:v>5.8008244706694384E-2</c:v>
                </c:pt>
                <c:pt idx="11">
                  <c:v>5.7932717790754817E-2</c:v>
                </c:pt>
                <c:pt idx="12">
                  <c:v>5.7911342248507774E-2</c:v>
                </c:pt>
                <c:pt idx="13">
                  <c:v>4.6931438714274985E-2</c:v>
                </c:pt>
                <c:pt idx="14">
                  <c:v>4.6831686183788773E-2</c:v>
                </c:pt>
                <c:pt idx="15">
                  <c:v>4.6084967241291956E-2</c:v>
                </c:pt>
                <c:pt idx="16">
                  <c:v>4.6024403204925325E-2</c:v>
                </c:pt>
                <c:pt idx="17">
                  <c:v>4.6012290397651999E-2</c:v>
                </c:pt>
                <c:pt idx="18">
                  <c:v>4.6000177590378673E-2</c:v>
                </c:pt>
                <c:pt idx="19">
                  <c:v>4.5861236565772866E-2</c:v>
                </c:pt>
                <c:pt idx="20">
                  <c:v>4.5839861023525823E-2</c:v>
                </c:pt>
                <c:pt idx="21">
                  <c:v>4.5837010951226213E-2</c:v>
                </c:pt>
                <c:pt idx="22">
                  <c:v>4.5824898143952887E-2</c:v>
                </c:pt>
                <c:pt idx="23">
                  <c:v>4.5761484035286654E-2</c:v>
                </c:pt>
                <c:pt idx="24">
                  <c:v>4.5737258420740001E-2</c:v>
                </c:pt>
                <c:pt idx="25">
                  <c:v>4.5688807191646696E-2</c:v>
                </c:pt>
                <c:pt idx="26">
                  <c:v>4.4839485646364058E-2</c:v>
                </c:pt>
                <c:pt idx="27">
                  <c:v>4.4694131959084143E-2</c:v>
                </c:pt>
                <c:pt idx="28">
                  <c:v>4.4691281886784534E-2</c:v>
                </c:pt>
                <c:pt idx="29">
                  <c:v>4.4594379428597924E-2</c:v>
                </c:pt>
                <c:pt idx="30">
                  <c:v>4.3856923221074824E-2</c:v>
                </c:pt>
                <c:pt idx="31">
                  <c:v>4.3793509112408591E-2</c:v>
                </c:pt>
                <c:pt idx="32">
                  <c:v>4.3621079738282414E-2</c:v>
                </c:pt>
                <c:pt idx="33">
                  <c:v>4.3608966931009088E-2</c:v>
                </c:pt>
                <c:pt idx="34">
                  <c:v>2.7001595641203913E-2</c:v>
                </c:pt>
                <c:pt idx="35">
                  <c:v>2.6294777710901579E-2</c:v>
                </c:pt>
                <c:pt idx="36">
                  <c:v>2.6197875252714969E-2</c:v>
                </c:pt>
                <c:pt idx="37">
                  <c:v>2.61194982644758E-2</c:v>
                </c:pt>
                <c:pt idx="38">
                  <c:v>2.6116648192176198E-2</c:v>
                </c:pt>
                <c:pt idx="39">
                  <c:v>2.6115935674101295E-2</c:v>
                </c:pt>
                <c:pt idx="40">
                  <c:v>2.6110235529502084E-2</c:v>
                </c:pt>
                <c:pt idx="41">
                  <c:v>2.6106672939127572E-2</c:v>
                </c:pt>
                <c:pt idx="42">
                  <c:v>2.6029008468963305E-2</c:v>
                </c:pt>
                <c:pt idx="43">
                  <c:v>2.6028295950888403E-2</c:v>
                </c:pt>
                <c:pt idx="44">
                  <c:v>2.5949206444574331E-2</c:v>
                </c:pt>
                <c:pt idx="45">
                  <c:v>2.5947068890349624E-2</c:v>
                </c:pt>
                <c:pt idx="46">
                  <c:v>2.5946356372274729E-2</c:v>
                </c:pt>
                <c:pt idx="47">
                  <c:v>2.4692324560448009E-2</c:v>
                </c:pt>
                <c:pt idx="48">
                  <c:v>2.4688761970073504E-2</c:v>
                </c:pt>
                <c:pt idx="49">
                  <c:v>2.4685911897773895E-2</c:v>
                </c:pt>
                <c:pt idx="50">
                  <c:v>3.5661636396172435E-3</c:v>
                </c:pt>
                <c:pt idx="51">
                  <c:v>-7.937344607053011E-4</c:v>
                </c:pt>
                <c:pt idx="52">
                  <c:v>-1.0677072677664611E-2</c:v>
                </c:pt>
                <c:pt idx="53">
                  <c:v>-1.2705611636909307E-2</c:v>
                </c:pt>
                <c:pt idx="54">
                  <c:v>-1.2720574516482239E-2</c:v>
                </c:pt>
                <c:pt idx="55">
                  <c:v>-1.2727699697231252E-2</c:v>
                </c:pt>
                <c:pt idx="56">
                  <c:v>-1.273909998642968E-2</c:v>
                </c:pt>
                <c:pt idx="57">
                  <c:v>-1.2741950058729285E-2</c:v>
                </c:pt>
                <c:pt idx="58">
                  <c:v>-1.2744800131028891E-2</c:v>
                </c:pt>
                <c:pt idx="59">
                  <c:v>-1.7149586870070233E-2</c:v>
                </c:pt>
                <c:pt idx="60">
                  <c:v>-1.7150299388145135E-2</c:v>
                </c:pt>
                <c:pt idx="61">
                  <c:v>-1.7185212773815309E-2</c:v>
                </c:pt>
                <c:pt idx="62">
                  <c:v>-1.7185925291890211E-2</c:v>
                </c:pt>
                <c:pt idx="63">
                  <c:v>-1.7227963858309402E-2</c:v>
                </c:pt>
                <c:pt idx="64">
                  <c:v>-1.7228676376384304E-2</c:v>
                </c:pt>
                <c:pt idx="65">
                  <c:v>-1.8556097549925876E-2</c:v>
                </c:pt>
                <c:pt idx="66">
                  <c:v>-1.9647675240675046E-2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76-4555-9842-B8CC84444931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-55000</c:v>
                </c:pt>
                <c:pt idx="1">
                  <c:v>-50000</c:v>
                </c:pt>
                <c:pt idx="2">
                  <c:v>-45000</c:v>
                </c:pt>
                <c:pt idx="3">
                  <c:v>-40000</c:v>
                </c:pt>
                <c:pt idx="4">
                  <c:v>-35000</c:v>
                </c:pt>
                <c:pt idx="5">
                  <c:v>-30000</c:v>
                </c:pt>
                <c:pt idx="6">
                  <c:v>-25000</c:v>
                </c:pt>
                <c:pt idx="7">
                  <c:v>-20000</c:v>
                </c:pt>
                <c:pt idx="8">
                  <c:v>-15000</c:v>
                </c:pt>
                <c:pt idx="9">
                  <c:v>-10000</c:v>
                </c:pt>
                <c:pt idx="10">
                  <c:v>-5000</c:v>
                </c:pt>
                <c:pt idx="11">
                  <c:v>0</c:v>
                </c:pt>
                <c:pt idx="12">
                  <c:v>5000</c:v>
                </c:pt>
                <c:pt idx="13">
                  <c:v>10000</c:v>
                </c:pt>
                <c:pt idx="14">
                  <c:v>15000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-0.33878205108854004</c:v>
                </c:pt>
                <c:pt idx="1">
                  <c:v>-0.28043205981472386</c:v>
                </c:pt>
                <c:pt idx="2">
                  <c:v>-0.2275650109180625</c:v>
                </c:pt>
                <c:pt idx="3">
                  <c:v>-0.180180904398556</c:v>
                </c:pt>
                <c:pt idx="4">
                  <c:v>-0.13827974025620438</c:v>
                </c:pt>
                <c:pt idx="5">
                  <c:v>-0.10186151849100759</c:v>
                </c:pt>
                <c:pt idx="6">
                  <c:v>-7.0926239102965666E-2</c:v>
                </c:pt>
                <c:pt idx="7">
                  <c:v>-4.5473902092078584E-2</c:v>
                </c:pt>
                <c:pt idx="8">
                  <c:v>-2.5504507458346367E-2</c:v>
                </c:pt>
                <c:pt idx="9">
                  <c:v>-1.1018055201768998E-2</c:v>
                </c:pt>
                <c:pt idx="10">
                  <c:v>-2.0145453223464841E-3</c:v>
                </c:pt>
                <c:pt idx="11">
                  <c:v>1.5060221799211761E-3</c:v>
                </c:pt>
                <c:pt idx="12">
                  <c:v>-4.5635269496601717E-4</c:v>
                </c:pt>
                <c:pt idx="13">
                  <c:v>-7.901669947008064E-3</c:v>
                </c:pt>
                <c:pt idx="14">
                  <c:v>-2.0829929576204963E-2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76-4555-9842-B8CC84444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50736"/>
        <c:axId val="1"/>
      </c:scatterChart>
      <c:valAx>
        <c:axId val="532650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50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18650146209201"/>
          <c:y val="0.92485670505059692"/>
          <c:w val="0.75675786022242719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333375</xdr:colOff>
      <xdr:row>0</xdr:row>
      <xdr:rowOff>0</xdr:rowOff>
    </xdr:from>
    <xdr:to>
      <xdr:col>26</xdr:col>
      <xdr:colOff>495300</xdr:colOff>
      <xdr:row>19</xdr:row>
      <xdr:rowOff>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080C5BBF-2BB5-9B2C-3021-91CDC3F7D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17</xdr:col>
      <xdr:colOff>104775</xdr:colOff>
      <xdr:row>19</xdr:row>
      <xdr:rowOff>9525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634F5B5E-9121-0377-B7B8-8428AA219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18"/>
  <sheetViews>
    <sheetView tabSelected="1" workbookViewId="0">
      <pane ySplit="20" topLeftCell="A66" activePane="bottomLeft" state="frozen"/>
      <selection pane="bottomLeft"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3.85546875" customWidth="1"/>
    <col min="4" max="4" width="9.42578125" customWidth="1"/>
    <col min="5" max="5" width="16.5703125" customWidth="1"/>
    <col min="6" max="6" width="15.85546875" customWidth="1"/>
    <col min="7" max="7" width="8.140625" style="10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34</v>
      </c>
      <c r="F1" s="3">
        <v>52500.411999999997</v>
      </c>
      <c r="G1" s="10">
        <v>0.4700802</v>
      </c>
      <c r="H1" s="3" t="s">
        <v>35</v>
      </c>
      <c r="R1" t="s">
        <v>42</v>
      </c>
      <c r="T1" t="s">
        <v>45</v>
      </c>
      <c r="V1" s="4" t="s">
        <v>9</v>
      </c>
      <c r="W1" s="6" t="s">
        <v>20</v>
      </c>
    </row>
    <row r="2" spans="1:23">
      <c r="A2" t="s">
        <v>22</v>
      </c>
      <c r="B2" t="s">
        <v>35</v>
      </c>
      <c r="C2" s="3"/>
      <c r="D2" s="3"/>
      <c r="R2" t="s">
        <v>43</v>
      </c>
      <c r="T2" t="s">
        <v>39</v>
      </c>
      <c r="V2" s="41">
        <v>-55000</v>
      </c>
      <c r="W2" s="41">
        <f t="shared" ref="W2:W16" si="0">+D$11+D$12*V2+D$13*V2^2</f>
        <v>-0.33878205108854004</v>
      </c>
    </row>
    <row r="3" spans="1:23" ht="13.5" thickBot="1">
      <c r="C3" s="29" t="s">
        <v>31</v>
      </c>
      <c r="R3" t="s">
        <v>44</v>
      </c>
      <c r="T3" t="s">
        <v>46</v>
      </c>
      <c r="V3" s="41">
        <v>-50000</v>
      </c>
      <c r="W3" s="41">
        <f t="shared" si="0"/>
        <v>-0.28043205981472386</v>
      </c>
    </row>
    <row r="4" spans="1:23" ht="14.25" thickTop="1" thickBot="1">
      <c r="A4" s="5" t="s">
        <v>33</v>
      </c>
      <c r="C4" s="8">
        <v>52500.411999999997</v>
      </c>
      <c r="D4" s="9">
        <v>0.4700802</v>
      </c>
      <c r="V4" s="41">
        <v>-45000</v>
      </c>
      <c r="W4" s="41">
        <f t="shared" si="0"/>
        <v>-0.2275650109180625</v>
      </c>
    </row>
    <row r="5" spans="1:23" ht="13.5" thickTop="1">
      <c r="A5" s="11" t="s">
        <v>24</v>
      </c>
      <c r="B5" s="12"/>
      <c r="C5" s="13">
        <v>-9.5</v>
      </c>
      <c r="D5" s="12" t="s">
        <v>25</v>
      </c>
      <c r="E5" s="12"/>
      <c r="V5" s="41">
        <v>-40000</v>
      </c>
      <c r="W5" s="41">
        <f t="shared" si="0"/>
        <v>-0.180180904398556</v>
      </c>
    </row>
    <row r="6" spans="1:23">
      <c r="A6" s="5" t="s">
        <v>1</v>
      </c>
      <c r="V6" s="41">
        <v>-35000</v>
      </c>
      <c r="W6" s="41">
        <f t="shared" si="0"/>
        <v>-0.13827974025620438</v>
      </c>
    </row>
    <row r="7" spans="1:23">
      <c r="A7" t="s">
        <v>2</v>
      </c>
      <c r="C7">
        <v>52500.411999999997</v>
      </c>
      <c r="F7" s="64" t="s">
        <v>62</v>
      </c>
      <c r="V7" s="41">
        <v>-30000</v>
      </c>
      <c r="W7" s="41">
        <f t="shared" si="0"/>
        <v>-0.10186151849100759</v>
      </c>
    </row>
    <row r="8" spans="1:23">
      <c r="A8" t="s">
        <v>3</v>
      </c>
      <c r="C8">
        <v>0.4700802</v>
      </c>
      <c r="D8" s="28"/>
      <c r="F8" s="64" t="s">
        <v>60</v>
      </c>
      <c r="V8" s="41">
        <v>-25000</v>
      </c>
      <c r="W8" s="41">
        <f t="shared" si="0"/>
        <v>-7.0926239102965666E-2</v>
      </c>
    </row>
    <row r="9" spans="1:23">
      <c r="A9" s="26" t="s">
        <v>29</v>
      </c>
      <c r="B9" s="27">
        <v>71</v>
      </c>
      <c r="C9" s="24" t="str">
        <f>"F"&amp;B9</f>
        <v>F71</v>
      </c>
      <c r="D9" s="31" t="str">
        <f>"G"&amp;B9</f>
        <v>G71</v>
      </c>
      <c r="F9" s="64" t="s">
        <v>61</v>
      </c>
      <c r="V9" s="41">
        <v>-20000</v>
      </c>
      <c r="W9" s="41">
        <f t="shared" si="0"/>
        <v>-4.5473902092078584E-2</v>
      </c>
    </row>
    <row r="10" spans="1:23" ht="13.5" thickBot="1">
      <c r="A10" s="12"/>
      <c r="B10" s="12"/>
      <c r="C10" s="4" t="s">
        <v>18</v>
      </c>
      <c r="D10" s="4" t="s">
        <v>19</v>
      </c>
      <c r="E10" s="12"/>
      <c r="V10" s="41">
        <v>-15000</v>
      </c>
      <c r="W10" s="41">
        <f t="shared" si="0"/>
        <v>-2.5504507458346367E-2</v>
      </c>
    </row>
    <row r="11" spans="1:23">
      <c r="A11" s="12" t="s">
        <v>14</v>
      </c>
      <c r="B11" s="12"/>
      <c r="C11" s="23">
        <f ca="1">INTERCEPT(INDIRECT($D$9):G987,INDIRECT($C$9):F987)</f>
        <v>3.5661636396172435E-3</v>
      </c>
      <c r="D11" s="3">
        <f>+E11*F11</f>
        <v>1.5060221799211761E-3</v>
      </c>
      <c r="E11" s="34">
        <v>1.5060221799211761E-3</v>
      </c>
      <c r="F11">
        <v>1</v>
      </c>
      <c r="V11" s="41">
        <v>-10000</v>
      </c>
      <c r="W11" s="41">
        <f t="shared" si="0"/>
        <v>-1.1018055201768998E-2</v>
      </c>
    </row>
    <row r="12" spans="1:23">
      <c r="A12" s="12" t="s">
        <v>15</v>
      </c>
      <c r="B12" s="12"/>
      <c r="C12" s="23">
        <f ca="1">SLOPE(INDIRECT($D$9):G987,INDIRECT($C$9):F987)</f>
        <v>-1.425036149803087E-6</v>
      </c>
      <c r="D12" s="3">
        <f>+E12*F12</f>
        <v>1.5581926273804672E-7</v>
      </c>
      <c r="E12" s="35">
        <v>1.5581926273804671E-3</v>
      </c>
      <c r="F12" s="36">
        <v>1E-4</v>
      </c>
      <c r="V12" s="41">
        <v>-5000</v>
      </c>
      <c r="W12" s="41">
        <f t="shared" si="0"/>
        <v>-2.0145453223464841E-3</v>
      </c>
    </row>
    <row r="13" spans="1:23" ht="13.5" thickBot="1">
      <c r="A13" s="12" t="s">
        <v>17</v>
      </c>
      <c r="B13" s="12"/>
      <c r="C13" s="3" t="s">
        <v>12</v>
      </c>
      <c r="D13" s="3">
        <f>+E13*F13</f>
        <v>-1.0965884754309708E-10</v>
      </c>
      <c r="E13" s="37">
        <v>-0.10965884754309707</v>
      </c>
      <c r="F13" s="36">
        <v>1.0000000000000001E-9</v>
      </c>
      <c r="V13" s="41">
        <v>0</v>
      </c>
      <c r="W13" s="41">
        <f t="shared" si="0"/>
        <v>1.5060221799211761E-3</v>
      </c>
    </row>
    <row r="14" spans="1:23">
      <c r="A14" s="12"/>
      <c r="B14" s="12"/>
      <c r="C14" s="12"/>
      <c r="E14">
        <f>SUM(T21:T949)</f>
        <v>2.5205616999021225E-3</v>
      </c>
      <c r="V14" s="41">
        <v>5000</v>
      </c>
      <c r="W14" s="41">
        <f t="shared" si="0"/>
        <v>-4.5635269496601717E-4</v>
      </c>
    </row>
    <row r="15" spans="1:23">
      <c r="A15" s="14" t="s">
        <v>16</v>
      </c>
      <c r="B15" s="12"/>
      <c r="C15" s="15">
        <f ca="1">(C7+C11)+(C8+C12)*INT(MAX(F21:F3528))</f>
        <v>60157.99881032476</v>
      </c>
      <c r="D15" s="25">
        <f>+C7+INT(MAX(F21:F1587))*C8+D11+D12*INT(MAX(F21:F4022))+D13*INT(MAX(F21:F4049)^2)</f>
        <v>60157.993402796579</v>
      </c>
      <c r="E15" s="16" t="s">
        <v>37</v>
      </c>
      <c r="F15" s="13">
        <v>1</v>
      </c>
      <c r="V15" s="41">
        <v>10000</v>
      </c>
      <c r="W15" s="41">
        <f t="shared" si="0"/>
        <v>-7.901669947008064E-3</v>
      </c>
    </row>
    <row r="16" spans="1:23">
      <c r="A16" s="18" t="s">
        <v>4</v>
      </c>
      <c r="B16" s="12"/>
      <c r="C16" s="19">
        <f ca="1">+C8+C12</f>
        <v>0.4700787749638502</v>
      </c>
      <c r="D16" s="25">
        <f>+C8+D12+2*D13*MAX(F21:F895)</f>
        <v>0.47007678313400975</v>
      </c>
      <c r="E16" s="16" t="s">
        <v>26</v>
      </c>
      <c r="F16" s="17">
        <f ca="1">NOW()+15018.5+$C$5/24</f>
        <v>60179.839724074074</v>
      </c>
      <c r="V16" s="41">
        <v>15000</v>
      </c>
      <c r="W16" s="41">
        <f t="shared" si="0"/>
        <v>-2.0829929576204963E-2</v>
      </c>
    </row>
    <row r="17" spans="1:23" ht="13.5" thickBot="1">
      <c r="A17" s="16" t="s">
        <v>23</v>
      </c>
      <c r="B17" s="12"/>
      <c r="C17" s="12">
        <f>COUNT(C21:C2186)</f>
        <v>67</v>
      </c>
      <c r="E17" s="16" t="s">
        <v>38</v>
      </c>
      <c r="F17" s="17">
        <f ca="1">ROUND(2*(F16-$C$7)/$C$8,0)/2+F15</f>
        <v>16337.5</v>
      </c>
      <c r="V17" s="41"/>
      <c r="W17" s="41"/>
    </row>
    <row r="18" spans="1:23" ht="14.25" thickTop="1" thickBot="1">
      <c r="A18" s="5" t="s">
        <v>49</v>
      </c>
      <c r="B18" s="12"/>
      <c r="C18" s="21">
        <f ca="1">+C15</f>
        <v>60157.99881032476</v>
      </c>
      <c r="D18" s="22">
        <f ca="1">+C16</f>
        <v>0.4700787749638502</v>
      </c>
      <c r="E18" s="16" t="s">
        <v>27</v>
      </c>
      <c r="F18" s="25">
        <f ca="1">ROUND(2*(F16-$C$15)/$C$16,0)/2+F15</f>
        <v>47.5</v>
      </c>
    </row>
    <row r="19" spans="1:23" ht="14.25" thickTop="1" thickBot="1">
      <c r="A19" s="5" t="s">
        <v>50</v>
      </c>
      <c r="C19" s="42">
        <f>+D15</f>
        <v>60157.993402796579</v>
      </c>
      <c r="D19" s="43">
        <f>+D16</f>
        <v>0.47007678313400975</v>
      </c>
      <c r="E19" s="16" t="s">
        <v>28</v>
      </c>
      <c r="F19" s="20">
        <f ca="1">+$C$15+$C$16*F18-15018.5-$C$5/24</f>
        <v>45162.223385468875</v>
      </c>
    </row>
    <row r="20" spans="1:23" ht="1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32" t="s">
        <v>10</v>
      </c>
      <c r="H20" s="7" t="s">
        <v>56</v>
      </c>
      <c r="I20" s="7" t="s">
        <v>48</v>
      </c>
      <c r="J20" s="7" t="s">
        <v>41</v>
      </c>
      <c r="K20" s="7" t="s">
        <v>57</v>
      </c>
      <c r="L20" s="7" t="s">
        <v>63</v>
      </c>
      <c r="M20" s="7" t="s">
        <v>58</v>
      </c>
      <c r="N20" s="7" t="s">
        <v>59</v>
      </c>
      <c r="O20" s="7" t="s">
        <v>21</v>
      </c>
      <c r="P20" s="38" t="s">
        <v>20</v>
      </c>
      <c r="Q20" s="4" t="s">
        <v>13</v>
      </c>
      <c r="R20" s="7" t="s">
        <v>51</v>
      </c>
      <c r="S20" s="6" t="s">
        <v>52</v>
      </c>
      <c r="T20" s="7" t="s">
        <v>53</v>
      </c>
      <c r="U20" s="39" t="s">
        <v>54</v>
      </c>
    </row>
    <row r="21" spans="1:23" ht="12.75" customHeight="1">
      <c r="A21" t="s">
        <v>47</v>
      </c>
      <c r="B21" s="3" t="s">
        <v>30</v>
      </c>
      <c r="C21">
        <v>27987.298999999999</v>
      </c>
      <c r="D21" s="30" t="s">
        <v>48</v>
      </c>
      <c r="E21">
        <f>+(C21-C$7)/C$8</f>
        <v>-52146.661356934404</v>
      </c>
      <c r="F21" s="33">
        <f>ROUND(2*E21,0)/2+0.5</f>
        <v>-52146</v>
      </c>
      <c r="G21" s="10">
        <f>+C21-(C$7+F21*C$8)</f>
        <v>-0.31089079999583191</v>
      </c>
      <c r="I21">
        <f>+G21</f>
        <v>-0.31089079999583191</v>
      </c>
      <c r="O21">
        <f ca="1">+C$11+C$12*$F21</f>
        <v>7.7876098707249028E-2</v>
      </c>
      <c r="P21" s="40">
        <f>+D$11+D$12*F21+D$13*F21^2</f>
        <v>-0.30480425028044011</v>
      </c>
      <c r="Q21" s="2">
        <f>+C21-15018.5</f>
        <v>12968.798999999999</v>
      </c>
      <c r="R21" s="41">
        <f>+(P21-G21)^2</f>
        <v>3.7046087437935978E-5</v>
      </c>
      <c r="S21" s="41">
        <v>0.1</v>
      </c>
      <c r="T21" s="41">
        <f>+S21*R21</f>
        <v>3.704608743793598E-6</v>
      </c>
    </row>
    <row r="22" spans="1:23" ht="12.75" customHeight="1">
      <c r="A22" t="s">
        <v>47</v>
      </c>
      <c r="B22" s="3" t="s">
        <v>30</v>
      </c>
      <c r="C22">
        <v>28275.47</v>
      </c>
      <c r="D22" s="30" t="s">
        <v>48</v>
      </c>
      <c r="E22">
        <f>+(C22-C$7)/C$8</f>
        <v>-51533.63617527391</v>
      </c>
      <c r="F22" s="33">
        <f>ROUND(2*E22,0)/2+0.5</f>
        <v>-51533</v>
      </c>
      <c r="G22" s="10">
        <f>+C22-(C$7+F22*C$8)</f>
        <v>-0.29905339999459102</v>
      </c>
      <c r="I22">
        <f>+G22</f>
        <v>-0.29905339999459102</v>
      </c>
      <c r="O22">
        <f ca="1">+C$11+C$12*$F22</f>
        <v>7.7002551547419723E-2</v>
      </c>
      <c r="P22" s="40">
        <f>+D$11+D$12*F22+D$13*F22^2</f>
        <v>-0.29773934012422176</v>
      </c>
      <c r="Q22" s="2">
        <f>+C22-15018.5</f>
        <v>13256.970000000001</v>
      </c>
      <c r="R22" s="41">
        <f>+(P22-G22)^2</f>
        <v>1.7267533429148638E-6</v>
      </c>
      <c r="S22" s="41">
        <v>0.1</v>
      </c>
      <c r="T22" s="41">
        <f>+S22*R22</f>
        <v>1.726753342914864E-7</v>
      </c>
    </row>
    <row r="23" spans="1:23" ht="12.75" customHeight="1">
      <c r="A23" t="s">
        <v>47</v>
      </c>
      <c r="B23" s="3" t="s">
        <v>30</v>
      </c>
      <c r="C23">
        <v>28357.273000000001</v>
      </c>
      <c r="D23" s="30" t="s">
        <v>48</v>
      </c>
      <c r="E23">
        <f>+(C23-C$7)/C$8</f>
        <v>-51359.616933450918</v>
      </c>
      <c r="F23" s="33">
        <f>ROUND(2*E23,0)/2+0.5</f>
        <v>-51359</v>
      </c>
      <c r="G23" s="10">
        <f>+C23-(C$7+F23*C$8)</f>
        <v>-0.29000819999419036</v>
      </c>
      <c r="I23">
        <f>+G23</f>
        <v>-0.29000819999419036</v>
      </c>
      <c r="O23">
        <f ca="1">+C$11+C$12*$F23</f>
        <v>7.6754595257353994E-2</v>
      </c>
      <c r="P23" s="40">
        <f>+D$11+D$12*F23+D$13*F23^2</f>
        <v>-0.29574898241590097</v>
      </c>
      <c r="Q23" s="2">
        <f>+C23-15018.5</f>
        <v>13338.773000000001</v>
      </c>
      <c r="R23" s="41">
        <f>+(P23-G23)^2</f>
        <v>3.2956582813421541E-5</v>
      </c>
      <c r="S23" s="41">
        <v>0.1</v>
      </c>
      <c r="T23" s="41">
        <f>+S23*R23</f>
        <v>3.2956582813421541E-6</v>
      </c>
    </row>
    <row r="24" spans="1:23" ht="12.75" customHeight="1">
      <c r="A24" t="s">
        <v>47</v>
      </c>
      <c r="B24" s="3" t="s">
        <v>30</v>
      </c>
      <c r="C24">
        <v>28366.248</v>
      </c>
      <c r="D24" s="30" t="s">
        <v>48</v>
      </c>
      <c r="E24">
        <f>+(C24-C$7)/C$8</f>
        <v>-51340.524446679519</v>
      </c>
      <c r="F24" s="33">
        <f>ROUND(2*E24,0)/2+0.5</f>
        <v>-51340</v>
      </c>
      <c r="G24" s="10">
        <f>+C24-(C$7+F24*C$8)</f>
        <v>-0.24653199999738717</v>
      </c>
      <c r="I24">
        <f>+G24</f>
        <v>-0.24653199999738717</v>
      </c>
      <c r="O24">
        <f ca="1">+C$11+C$12*$F24</f>
        <v>7.6727519570507732E-2</v>
      </c>
      <c r="P24" s="40">
        <f>+D$11+D$12*F24+D$13*F24^2</f>
        <v>-0.29553204662421623</v>
      </c>
      <c r="Q24" s="2">
        <f>+C24-15018.5</f>
        <v>13347.748</v>
      </c>
      <c r="R24" s="41">
        <f>+(P24-G24)^2</f>
        <v>2.4010045694314213E-3</v>
      </c>
      <c r="S24" s="41">
        <v>0.1</v>
      </c>
      <c r="T24" s="41">
        <f>+S24*R24</f>
        <v>2.4010045694314213E-4</v>
      </c>
    </row>
    <row r="25" spans="1:23" ht="12.75" customHeight="1">
      <c r="A25" t="s">
        <v>47</v>
      </c>
      <c r="B25" s="3" t="s">
        <v>30</v>
      </c>
      <c r="C25">
        <v>30000.376</v>
      </c>
      <c r="D25" s="30" t="s">
        <v>48</v>
      </c>
      <c r="E25">
        <f>+(C25-C$7)/C$8</f>
        <v>-47864.249547204912</v>
      </c>
      <c r="F25" s="33">
        <f>ROUND(2*E25,0)/2+0.5</f>
        <v>-47863.5</v>
      </c>
      <c r="G25" s="10">
        <f>+C25-(C$7+F25*C$8)</f>
        <v>-0.35234729999501724</v>
      </c>
      <c r="I25">
        <f>+G25</f>
        <v>-0.35234729999501724</v>
      </c>
      <c r="O25">
        <f ca="1">+C$11+C$12*$F25</f>
        <v>7.1773381395717303E-2</v>
      </c>
      <c r="P25" s="40">
        <f>+D$11+D$12*F25+D$13*F25^2</f>
        <v>-0.25717109149429435</v>
      </c>
      <c r="Q25" s="2">
        <f>+C25-15018.5</f>
        <v>14981.876</v>
      </c>
      <c r="R25" s="41">
        <f>+(P25-G25)^2</f>
        <v>9.0585106645730759E-3</v>
      </c>
      <c r="S25" s="41">
        <v>0.1</v>
      </c>
      <c r="T25" s="41">
        <f>+S25*R25</f>
        <v>9.0585106645730759E-4</v>
      </c>
    </row>
    <row r="26" spans="1:23" ht="12.75" customHeight="1">
      <c r="A26" t="s">
        <v>47</v>
      </c>
      <c r="B26" s="3" t="s">
        <v>40</v>
      </c>
      <c r="C26">
        <v>34399.608999999997</v>
      </c>
      <c r="D26" s="30" t="s">
        <v>48</v>
      </c>
      <c r="E26">
        <f>+(C26-C$7)/C$8</f>
        <v>-38505.776248393362</v>
      </c>
      <c r="F26" s="33">
        <f>ROUND(2*E26,0)/2+0.5</f>
        <v>-38505.5</v>
      </c>
      <c r="G26" s="10">
        <f>+C26-(C$7+F26*C$8)</f>
        <v>-0.12985889999981737</v>
      </c>
      <c r="I26">
        <f>+G26</f>
        <v>-0.12985889999981737</v>
      </c>
      <c r="O26">
        <f ca="1">+C$11+C$12*$F26</f>
        <v>5.8437893105860013E-2</v>
      </c>
      <c r="P26" s="40">
        <f>+D$11+D$12*F26+D$13*F26^2</f>
        <v>-0.16708214705130894</v>
      </c>
      <c r="Q26" s="2">
        <f>+C26-15018.5</f>
        <v>19381.108999999997</v>
      </c>
      <c r="R26" s="41">
        <f>+(P26-G26)^2</f>
        <v>1.3855701210563763E-3</v>
      </c>
      <c r="S26" s="41">
        <v>0.1</v>
      </c>
      <c r="T26" s="41">
        <f>+S26*R26</f>
        <v>1.3855701210563763E-4</v>
      </c>
    </row>
    <row r="27" spans="1:23" ht="12.75" customHeight="1">
      <c r="A27" t="s">
        <v>47</v>
      </c>
      <c r="B27" s="3" t="s">
        <v>40</v>
      </c>
      <c r="C27">
        <v>34479.493000000002</v>
      </c>
      <c r="D27" s="30" t="s">
        <v>48</v>
      </c>
      <c r="E27">
        <f>+(C27-C$7)/C$8</f>
        <v>-38335.839288700088</v>
      </c>
      <c r="F27" s="33">
        <f>ROUND(2*E27,0)/2+0.5</f>
        <v>-38335.5</v>
      </c>
      <c r="G27" s="10">
        <f>+C27-(C$7+F27*C$8)</f>
        <v>-0.15949289999844041</v>
      </c>
      <c r="I27">
        <f>+G27</f>
        <v>-0.15949289999844041</v>
      </c>
      <c r="O27">
        <f ca="1">+C$11+C$12*$F27</f>
        <v>5.8195636960393489E-2</v>
      </c>
      <c r="P27" s="40">
        <f>+D$11+D$12*F27+D$13*F27^2</f>
        <v>-0.16562318754095345</v>
      </c>
      <c r="Q27" s="2">
        <f>+C27-15018.5</f>
        <v>19460.993000000002</v>
      </c>
      <c r="R27" s="41">
        <f>+(P27-G27)^2</f>
        <v>3.7580425353890649E-5</v>
      </c>
      <c r="S27" s="41">
        <v>0.1</v>
      </c>
      <c r="T27" s="41">
        <f>+S27*R27</f>
        <v>3.7580425353890652E-6</v>
      </c>
    </row>
    <row r="28" spans="1:23" ht="12.75" customHeight="1">
      <c r="A28" t="s">
        <v>47</v>
      </c>
      <c r="B28" s="3" t="s">
        <v>30</v>
      </c>
      <c r="C28">
        <v>34508.396000000001</v>
      </c>
      <c r="D28" s="30" t="s">
        <v>48</v>
      </c>
      <c r="E28">
        <f>+(C28-C$7)/C$8</f>
        <v>-38274.354035758144</v>
      </c>
      <c r="F28" s="33">
        <f>ROUND(2*E28,0)/2+0.5</f>
        <v>-38274</v>
      </c>
      <c r="G28" s="10">
        <f>+C28-(C$7+F28*C$8)</f>
        <v>-0.16642519999732031</v>
      </c>
      <c r="I28">
        <f>+G28</f>
        <v>-0.16642519999732031</v>
      </c>
      <c r="O28">
        <f ca="1">+C$11+C$12*$F28</f>
        <v>5.8107997237180596E-2</v>
      </c>
      <c r="P28" s="40">
        <f>+D$11+D$12*F28+D$13*F28^2</f>
        <v>-0.16509694872322259</v>
      </c>
      <c r="Q28" s="2">
        <f>+C28-15018.5</f>
        <v>19489.896000000001</v>
      </c>
      <c r="R28" s="41">
        <f>+(P28-G28)^2</f>
        <v>1.7642514471422144E-6</v>
      </c>
      <c r="S28" s="41">
        <v>0.1</v>
      </c>
      <c r="T28" s="41">
        <f>+S28*R28</f>
        <v>1.7642514471422145E-7</v>
      </c>
    </row>
    <row r="29" spans="1:23" ht="12.75" customHeight="1">
      <c r="A29" t="s">
        <v>47</v>
      </c>
      <c r="B29" s="3" t="s">
        <v>40</v>
      </c>
      <c r="C29">
        <v>34537.285000000003</v>
      </c>
      <c r="D29" s="30" t="s">
        <v>48</v>
      </c>
      <c r="E29">
        <f>+(C29-C$7)/C$8</f>
        <v>-38212.898564968258</v>
      </c>
      <c r="F29" s="33">
        <f>ROUND(2*E29,0)/2+0.5</f>
        <v>-38212.5</v>
      </c>
      <c r="G29" s="10">
        <f>+C29-(C$7+F29*C$8)</f>
        <v>-0.18735749999177642</v>
      </c>
      <c r="I29">
        <f>+G29</f>
        <v>-0.18735749999177642</v>
      </c>
      <c r="O29">
        <f ca="1">+C$11+C$12*$F29</f>
        <v>5.802035751396771E-2</v>
      </c>
      <c r="P29" s="40">
        <f>+D$11+D$12*F29+D$13*F29^2</f>
        <v>-0.16457153941984398</v>
      </c>
      <c r="Q29" s="2">
        <f>+C29-15018.5</f>
        <v>19518.785000000003</v>
      </c>
      <c r="R29" s="41">
        <f>+(P29-G29)^2</f>
        <v>5.1919999918565969E-4</v>
      </c>
      <c r="S29" s="41">
        <v>0.1</v>
      </c>
      <c r="T29" s="41">
        <f>+S29*R29</f>
        <v>5.1919999918565972E-5</v>
      </c>
    </row>
    <row r="30" spans="1:23" ht="12.75" customHeight="1">
      <c r="A30" t="s">
        <v>47</v>
      </c>
      <c r="B30" s="3" t="s">
        <v>30</v>
      </c>
      <c r="C30">
        <v>34540.339999999997</v>
      </c>
      <c r="D30" s="30" t="s">
        <v>48</v>
      </c>
      <c r="E30">
        <f>+(C30-C$7)/C$8</f>
        <v>-38206.399673927983</v>
      </c>
      <c r="F30" s="33">
        <f>ROUND(2*E30,0)/2+0.5</f>
        <v>-38206</v>
      </c>
      <c r="G30" s="10">
        <f>+C30-(C$7+F30*C$8)</f>
        <v>-0.18787880000309087</v>
      </c>
      <c r="I30">
        <f>+G30</f>
        <v>-0.18787880000309087</v>
      </c>
      <c r="O30">
        <f ca="1">+C$11+C$12*$F30</f>
        <v>5.8011094778993987E-2</v>
      </c>
      <c r="P30" s="40">
        <f>+D$11+D$12*F30+D$13*F30^2</f>
        <v>-0.1645160568244699</v>
      </c>
      <c r="Q30" s="2">
        <f>+C30-15018.5</f>
        <v>19521.839999999997</v>
      </c>
      <c r="R30" s="41">
        <f>+(P30-G30)^2</f>
        <v>5.4581776883020066E-4</v>
      </c>
      <c r="S30" s="41">
        <v>0.1</v>
      </c>
      <c r="T30" s="41">
        <f>+S30*R30</f>
        <v>5.4581776883020071E-5</v>
      </c>
    </row>
    <row r="31" spans="1:23" ht="12.75" customHeight="1">
      <c r="A31" t="s">
        <v>47</v>
      </c>
      <c r="B31" s="3" t="s">
        <v>30</v>
      </c>
      <c r="C31">
        <v>34541.296000000002</v>
      </c>
      <c r="D31" s="30" t="s">
        <v>48</v>
      </c>
      <c r="E31">
        <f>+(C31-C$7)/C$8</f>
        <v>-38204.365978401118</v>
      </c>
      <c r="F31" s="33">
        <f>ROUND(2*E31,0)/2+0.5</f>
        <v>-38204</v>
      </c>
      <c r="G31" s="10">
        <f>+C31-(C$7+F31*C$8)</f>
        <v>-0.1720391999988351</v>
      </c>
      <c r="I31">
        <f>+G31</f>
        <v>-0.1720391999988351</v>
      </c>
      <c r="O31">
        <f ca="1">+C$11+C$12*$F31</f>
        <v>5.8008244706694384E-2</v>
      </c>
      <c r="P31" s="40">
        <f>+D$11+D$12*F31+D$13*F31^2</f>
        <v>-0.16449898712086286</v>
      </c>
      <c r="Q31" s="2">
        <f>+C31-15018.5</f>
        <v>19522.796000000002</v>
      </c>
      <c r="R31" s="41">
        <f>+(P31-G31)^2</f>
        <v>5.6854810245138427E-5</v>
      </c>
      <c r="S31" s="41">
        <v>0.1</v>
      </c>
      <c r="T31" s="41">
        <f>+S31*R31</f>
        <v>5.685481024513843E-6</v>
      </c>
    </row>
    <row r="32" spans="1:23" ht="12.75" customHeight="1">
      <c r="A32" t="s">
        <v>47</v>
      </c>
      <c r="B32" s="3" t="s">
        <v>30</v>
      </c>
      <c r="C32">
        <v>34566.26</v>
      </c>
      <c r="D32" s="30" t="s">
        <v>48</v>
      </c>
      <c r="E32">
        <f>+(C32-C$7)/C$8</f>
        <v>-38151.26014667283</v>
      </c>
      <c r="F32" s="33">
        <f>ROUND(2*E32,0)/2+0.5</f>
        <v>-38151</v>
      </c>
      <c r="G32" s="10">
        <f>+C32-(C$7+F32*C$8)</f>
        <v>-0.1222897999905399</v>
      </c>
      <c r="I32">
        <f>+G32</f>
        <v>-0.1222897999905399</v>
      </c>
      <c r="O32">
        <f ca="1">+C$11+C$12*$F32</f>
        <v>5.7932717790754817E-2</v>
      </c>
      <c r="P32" s="40">
        <f>+D$11+D$12*F32+D$13*F32^2</f>
        <v>-0.16404695963081764</v>
      </c>
      <c r="Q32" s="2">
        <f>+C32-15018.5</f>
        <v>19547.760000000002</v>
      </c>
      <c r="R32" s="41">
        <f>+(P32-G32)^2</f>
        <v>1.7436603812236399E-3</v>
      </c>
      <c r="S32" s="41">
        <v>0.1</v>
      </c>
      <c r="T32" s="41">
        <f>+S32*R32</f>
        <v>1.7436603812236401E-4</v>
      </c>
    </row>
    <row r="33" spans="1:20" ht="12.75" customHeight="1">
      <c r="A33" t="s">
        <v>47</v>
      </c>
      <c r="B33" s="3" t="s">
        <v>30</v>
      </c>
      <c r="C33">
        <v>34573.262000000002</v>
      </c>
      <c r="D33" s="30" t="s">
        <v>48</v>
      </c>
      <c r="E33">
        <f>+(C33-C$7)/C$8</f>
        <v>-38136.364816046269</v>
      </c>
      <c r="F33" s="33">
        <f>ROUND(2*E33,0)/2+0.5</f>
        <v>-38136</v>
      </c>
      <c r="G33" s="10">
        <f>+C33-(C$7+F33*C$8)</f>
        <v>-0.17149279999284772</v>
      </c>
      <c r="I33">
        <f>+G33</f>
        <v>-0.17149279999284772</v>
      </c>
      <c r="O33">
        <f ca="1">+C$11+C$12*$F33</f>
        <v>5.7911342248507774E-2</v>
      </c>
      <c r="P33" s="40">
        <f>+D$11+D$12*F33+D$13*F33^2</f>
        <v>-0.16391913917433876</v>
      </c>
      <c r="Q33" s="2">
        <f>+C33-15018.5</f>
        <v>19554.762000000002</v>
      </c>
      <c r="R33" s="41">
        <f>+(P33-G33)^2</f>
        <v>5.7360338193817887E-5</v>
      </c>
      <c r="S33" s="41">
        <v>0.1</v>
      </c>
      <c r="T33" s="41">
        <f>+S33*R33</f>
        <v>5.7360338193817889E-6</v>
      </c>
    </row>
    <row r="34" spans="1:20" ht="12.75" customHeight="1">
      <c r="A34" t="s">
        <v>47</v>
      </c>
      <c r="B34" s="3" t="s">
        <v>30</v>
      </c>
      <c r="C34">
        <v>38195.311999999998</v>
      </c>
      <c r="D34" s="30" t="s">
        <v>48</v>
      </c>
      <c r="E34">
        <f>+(C34-C$7)/C$8</f>
        <v>-30431.190252216533</v>
      </c>
      <c r="F34">
        <f>ROUND(2*E34,0)/2</f>
        <v>-30431</v>
      </c>
      <c r="G34" s="10">
        <f>+C34-(C$7+F34*C$8)</f>
        <v>-8.9433799999824259E-2</v>
      </c>
      <c r="I34">
        <f>+G34</f>
        <v>-8.9433799999824259E-2</v>
      </c>
      <c r="O34">
        <f ca="1">+C$11+C$12*$F34</f>
        <v>4.6931438714274985E-2</v>
      </c>
      <c r="P34" s="40">
        <f>+D$11+D$12*F34+D$13*F34^2</f>
        <v>-0.10478482472789064</v>
      </c>
      <c r="Q34" s="2">
        <f>+C34-15018.5</f>
        <v>23176.811999999998</v>
      </c>
      <c r="R34" s="41">
        <f>+(P34-G34)^2</f>
        <v>2.3565396020170534E-4</v>
      </c>
      <c r="S34" s="41">
        <v>0.1</v>
      </c>
      <c r="T34" s="41">
        <f>+S34*R34</f>
        <v>2.3565396020170537E-5</v>
      </c>
    </row>
    <row r="35" spans="1:20" ht="12.75" customHeight="1">
      <c r="A35" t="s">
        <v>47</v>
      </c>
      <c r="B35" s="3" t="s">
        <v>30</v>
      </c>
      <c r="C35">
        <v>38228.218999999997</v>
      </c>
      <c r="D35" s="30" t="s">
        <v>48</v>
      </c>
      <c r="E35">
        <f>+(C35-C$7)/C$8</f>
        <v>-30361.187303783481</v>
      </c>
      <c r="F35">
        <f>ROUND(2*E35,0)/2</f>
        <v>-30361</v>
      </c>
      <c r="G35" s="10">
        <f>+C35-(C$7+F35*C$8)</f>
        <v>-8.8047800003550947E-2</v>
      </c>
      <c r="I35">
        <f>+G35</f>
        <v>-8.8047800003550947E-2</v>
      </c>
      <c r="O35">
        <f ca="1">+C$11+C$12*$F35</f>
        <v>4.6831686183788773E-2</v>
      </c>
      <c r="P35" s="40">
        <f>+D$11+D$12*F35+D$13*F35^2</f>
        <v>-0.10430727073331018</v>
      </c>
      <c r="Q35" s="2">
        <f>+C35-15018.5</f>
        <v>23209.718999999997</v>
      </c>
      <c r="R35" s="41">
        <f>+(P35-G35)^2</f>
        <v>2.6437038841189736E-4</v>
      </c>
      <c r="S35" s="41">
        <v>0.1</v>
      </c>
      <c r="T35" s="41">
        <f>+S35*R35</f>
        <v>2.6437038841189736E-5</v>
      </c>
    </row>
    <row r="36" spans="1:20" ht="12.75" customHeight="1">
      <c r="A36" t="s">
        <v>47</v>
      </c>
      <c r="B36" s="3" t="s">
        <v>30</v>
      </c>
      <c r="C36">
        <v>38474.553</v>
      </c>
      <c r="D36" s="30" t="s">
        <v>48</v>
      </c>
      <c r="E36">
        <f>+(C36-C$7)/C$8</f>
        <v>-29837.161828981516</v>
      </c>
      <c r="F36">
        <f>ROUND(2*E36,0)/2</f>
        <v>-29837</v>
      </c>
      <c r="G36" s="10">
        <f>+C36-(C$7+F36*C$8)</f>
        <v>-7.6072600000770763E-2</v>
      </c>
      <c r="I36">
        <f>+G36</f>
        <v>-7.6072600000770763E-2</v>
      </c>
      <c r="O36">
        <f ca="1">+C$11+C$12*$F36</f>
        <v>4.6084967241291956E-2</v>
      </c>
      <c r="P36" s="40">
        <f>+D$11+D$12*F36+D$13*F36^2</f>
        <v>-0.10076656994813017</v>
      </c>
      <c r="Q36" s="2">
        <f>+C36-15018.5</f>
        <v>23456.053</v>
      </c>
      <c r="R36" s="41">
        <f>+(P36-G36)^2</f>
        <v>6.0979215176108965E-4</v>
      </c>
      <c r="S36" s="41">
        <v>0.1</v>
      </c>
      <c r="T36" s="41">
        <f>+S36*R36</f>
        <v>6.0979215176108966E-5</v>
      </c>
    </row>
    <row r="37" spans="1:20" ht="12.75" customHeight="1">
      <c r="A37" t="s">
        <v>47</v>
      </c>
      <c r="B37" s="3" t="s">
        <v>40</v>
      </c>
      <c r="C37">
        <v>38494.491999999998</v>
      </c>
      <c r="D37" s="30" t="s">
        <v>48</v>
      </c>
      <c r="E37">
        <f>+(C37-C$7)/C$8</f>
        <v>-29794.745662548641</v>
      </c>
      <c r="F37">
        <f>ROUND(2*E37,0)/2</f>
        <v>-29794.5</v>
      </c>
      <c r="G37" s="10">
        <f>+C37-(C$7+F37*C$8)</f>
        <v>-0.11548110000148881</v>
      </c>
      <c r="I37">
        <f>+G37</f>
        <v>-0.11548110000148881</v>
      </c>
      <c r="O37">
        <f ca="1">+C$11+C$12*$F37</f>
        <v>4.6024403204925325E-2</v>
      </c>
      <c r="P37" s="40">
        <f>+D$11+D$12*F37+D$13*F37^2</f>
        <v>-0.10048203496285499</v>
      </c>
      <c r="Q37" s="2">
        <f>+C37-15018.5</f>
        <v>23475.991999999998</v>
      </c>
      <c r="R37" s="41">
        <f>+(P37-G37)^2</f>
        <v>2.249719520331675E-4</v>
      </c>
      <c r="S37" s="41">
        <v>0.1</v>
      </c>
      <c r="T37" s="41">
        <f>+S37*R37</f>
        <v>2.2497195203316752E-5</v>
      </c>
    </row>
    <row r="38" spans="1:20" ht="12.75" customHeight="1">
      <c r="A38" t="s">
        <v>47</v>
      </c>
      <c r="B38" s="3" t="s">
        <v>30</v>
      </c>
      <c r="C38">
        <v>38498.5</v>
      </c>
      <c r="D38" s="30" t="s">
        <v>48</v>
      </c>
      <c r="E38">
        <f>+(C38-C$7)/C$8</f>
        <v>-29786.219457871222</v>
      </c>
      <c r="F38">
        <f>ROUND(2*E38,0)/2</f>
        <v>-29786</v>
      </c>
      <c r="G38" s="10">
        <f>+C38-(C$7+F38*C$8)</f>
        <v>-0.10316279999824474</v>
      </c>
      <c r="I38">
        <f>+G38</f>
        <v>-0.10316279999824474</v>
      </c>
      <c r="O38">
        <f ca="1">+C$11+C$12*$F38</f>
        <v>4.6012290397651999E-2</v>
      </c>
      <c r="P38" s="40">
        <f>+D$11+D$12*F38+D$13*F38^2</f>
        <v>-0.10042517550291037</v>
      </c>
      <c r="Q38" s="2">
        <f>+C38-15018.5</f>
        <v>23480</v>
      </c>
      <c r="R38" s="41">
        <f>+(P38-G38)^2</f>
        <v>7.4945878774547357E-6</v>
      </c>
      <c r="S38" s="41">
        <v>0.1</v>
      </c>
      <c r="T38" s="41">
        <f>+S38*R38</f>
        <v>7.4945878774547357E-7</v>
      </c>
    </row>
    <row r="39" spans="1:20" ht="12.75" customHeight="1">
      <c r="A39" t="s">
        <v>47</v>
      </c>
      <c r="B39" s="3" t="s">
        <v>40</v>
      </c>
      <c r="C39">
        <v>38502.482000000004</v>
      </c>
      <c r="D39" s="30" t="s">
        <v>48</v>
      </c>
      <c r="E39">
        <f>+(C39-C$7)/C$8</f>
        <v>-29777.748562904784</v>
      </c>
      <c r="F39">
        <f>ROUND(2*E39,0)/2</f>
        <v>-29777.5</v>
      </c>
      <c r="G39" s="10">
        <f>+C39-(C$7+F39*C$8)</f>
        <v>-0.1168444999930216</v>
      </c>
      <c r="I39">
        <f>+G39</f>
        <v>-0.1168444999930216</v>
      </c>
      <c r="O39">
        <f ca="1">+C$11+C$12*$F39</f>
        <v>4.6000177590378673E-2</v>
      </c>
      <c r="P39" s="40">
        <f>+D$11+D$12*F39+D$13*F39^2</f>
        <v>-0.10036833188866921</v>
      </c>
      <c r="Q39" s="2">
        <f>+C39-15018.5</f>
        <v>23483.982000000004</v>
      </c>
      <c r="R39" s="41">
        <f>+(P39-G39)^2</f>
        <v>2.7146411540287895E-4</v>
      </c>
      <c r="S39" s="41">
        <v>0.1</v>
      </c>
      <c r="T39" s="41">
        <f>+S39*R39</f>
        <v>2.7146411540287895E-5</v>
      </c>
    </row>
    <row r="40" spans="1:20" ht="12.75" customHeight="1">
      <c r="A40" t="s">
        <v>47</v>
      </c>
      <c r="B40" s="3" t="s">
        <v>30</v>
      </c>
      <c r="C40">
        <v>38548.337</v>
      </c>
      <c r="D40" s="30" t="s">
        <v>48</v>
      </c>
      <c r="E40">
        <f>+(C40-C$7)/C$8</f>
        <v>-29680.201378403082</v>
      </c>
      <c r="F40">
        <f>ROUND(2*E40,0)/2</f>
        <v>-29680</v>
      </c>
      <c r="G40" s="10">
        <f>+C40-(C$7+F40*C$8)</f>
        <v>-9.4663999996555503E-2</v>
      </c>
      <c r="I40">
        <f>+G40</f>
        <v>-9.4663999996555503E-2</v>
      </c>
      <c r="O40">
        <f ca="1">+C$11+C$12*$F40</f>
        <v>4.5861236565772866E-2</v>
      </c>
      <c r="P40" s="40">
        <f>+D$11+D$12*F40+D$13*F40^2</f>
        <v>-9.9717435520092365E-2</v>
      </c>
      <c r="Q40" s="2">
        <f>+C40-15018.5</f>
        <v>23529.837</v>
      </c>
      <c r="R40" s="41">
        <f>+(P40-G40)^2</f>
        <v>2.5537210590544273E-5</v>
      </c>
      <c r="S40" s="41">
        <v>0.1</v>
      </c>
      <c r="T40" s="41">
        <f>+S40*R40</f>
        <v>2.5537210590544274E-6</v>
      </c>
    </row>
    <row r="41" spans="1:20" ht="12.75" customHeight="1">
      <c r="A41" t="s">
        <v>47</v>
      </c>
      <c r="B41" s="3" t="s">
        <v>30</v>
      </c>
      <c r="C41">
        <v>38555.332000000002</v>
      </c>
      <c r="D41" s="30" t="s">
        <v>48</v>
      </c>
      <c r="E41">
        <f>+(C41-C$7)/C$8</f>
        <v>-29665.32093885255</v>
      </c>
      <c r="F41" s="33">
        <f>ROUND(2*E41,0)/2+0.5</f>
        <v>-29665</v>
      </c>
      <c r="G41" s="10">
        <f>+C41-(C$7+F41*C$8)</f>
        <v>-0.15086699999665143</v>
      </c>
      <c r="I41">
        <f>+G41</f>
        <v>-0.15086699999665143</v>
      </c>
      <c r="O41">
        <f ca="1">+C$11+C$12*$F41</f>
        <v>4.5839861023525823E-2</v>
      </c>
      <c r="P41" s="40">
        <f>+D$11+D$12*F41+D$13*F41^2</f>
        <v>-9.9617482666539622E-2</v>
      </c>
      <c r="Q41" s="2">
        <f>+C41-15018.5</f>
        <v>23536.832000000002</v>
      </c>
      <c r="R41" s="41">
        <f>+(P41-G41)^2</f>
        <v>2.6265130265694303E-3</v>
      </c>
      <c r="S41" s="41">
        <v>0.1</v>
      </c>
      <c r="T41" s="41">
        <f>+S41*R41</f>
        <v>2.6265130265694305E-4</v>
      </c>
    </row>
    <row r="42" spans="1:20" ht="12.75" customHeight="1">
      <c r="A42" t="s">
        <v>47</v>
      </c>
      <c r="B42" s="3" t="s">
        <v>30</v>
      </c>
      <c r="C42">
        <v>38556.334000000003</v>
      </c>
      <c r="D42" s="30" t="s">
        <v>48</v>
      </c>
      <c r="E42">
        <f>+(C42-C$7)/C$8</f>
        <v>-29663.189387683196</v>
      </c>
      <c r="F42">
        <f>ROUND(2*E42,0)/2</f>
        <v>-29663</v>
      </c>
      <c r="G42" s="10">
        <f>+C42-(C$7+F42*C$8)</f>
        <v>-8.902739999757614E-2</v>
      </c>
      <c r="I42">
        <f>+G42</f>
        <v>-8.902739999757614E-2</v>
      </c>
      <c r="O42">
        <f ca="1">+C$11+C$12*$F42</f>
        <v>4.5837010951226213E-2</v>
      </c>
      <c r="P42" s="40">
        <f>+D$11+D$12*F42+D$13*F42^2</f>
        <v>-9.9604159347800078E-2</v>
      </c>
      <c r="Q42" s="2">
        <f>+C42-15018.5</f>
        <v>23537.834000000003</v>
      </c>
      <c r="R42" s="41">
        <f>+(P42-G42)^2</f>
        <v>1.1186783835254951E-4</v>
      </c>
      <c r="S42" s="41">
        <v>0.1</v>
      </c>
      <c r="T42" s="41">
        <f>+S42*R42</f>
        <v>1.1186783835254952E-5</v>
      </c>
    </row>
    <row r="43" spans="1:20" ht="12.75" customHeight="1">
      <c r="A43" t="s">
        <v>47</v>
      </c>
      <c r="B43" s="3" t="s">
        <v>40</v>
      </c>
      <c r="C43">
        <v>38560.330999999998</v>
      </c>
      <c r="D43" s="30" t="s">
        <v>48</v>
      </c>
      <c r="E43">
        <f>+(C43-C$7)/C$8</f>
        <v>-29654.686583268129</v>
      </c>
      <c r="F43">
        <f>ROUND(2*E43,0)/2</f>
        <v>-29654.5</v>
      </c>
      <c r="G43" s="10">
        <f>+C43-(C$7+F43*C$8)</f>
        <v>-8.7709100000211038E-2</v>
      </c>
      <c r="I43">
        <f>+G43</f>
        <v>-8.7709100000211038E-2</v>
      </c>
      <c r="O43">
        <f ca="1">+C$11+C$12*$F43</f>
        <v>4.5824898143952887E-2</v>
      </c>
      <c r="P43" s="40">
        <f>+D$11+D$12*F43+D$13*F43^2</f>
        <v>-9.9547545030209128E-2</v>
      </c>
      <c r="Q43" s="2">
        <f>+C43-15018.5</f>
        <v>23541.830999999998</v>
      </c>
      <c r="R43" s="41">
        <f>+(P43-G43)^2</f>
        <v>1.4014878072828648E-4</v>
      </c>
      <c r="S43" s="41">
        <v>0.1</v>
      </c>
      <c r="T43" s="41">
        <f>+S43*R43</f>
        <v>1.4014878072828648E-5</v>
      </c>
    </row>
    <row r="44" spans="1:20" ht="12.75" customHeight="1">
      <c r="A44" t="s">
        <v>47</v>
      </c>
      <c r="B44" s="3" t="s">
        <v>30</v>
      </c>
      <c r="C44">
        <v>38581.248999999996</v>
      </c>
      <c r="D44" s="30" t="s">
        <v>48</v>
      </c>
      <c r="E44">
        <f>+(C44-C$7)/C$8</f>
        <v>-29610.187793487155</v>
      </c>
      <c r="F44">
        <f>ROUND(2*E44,0)/2</f>
        <v>-29610</v>
      </c>
      <c r="G44" s="10">
        <f>+C44-(C$7+F44*C$8)</f>
        <v>-8.8278000002901535E-2</v>
      </c>
      <c r="I44">
        <f>+G44</f>
        <v>-8.8278000002901535E-2</v>
      </c>
      <c r="O44">
        <f ca="1">+C$11+C$12*$F44</f>
        <v>4.5761484035286654E-2</v>
      </c>
      <c r="P44" s="40">
        <f>+D$11+D$12*F44+D$13*F44^2</f>
        <v>-9.9251411056742581E-2</v>
      </c>
      <c r="Q44" s="2">
        <f>+C44-15018.5</f>
        <v>23562.748999999996</v>
      </c>
      <c r="R44" s="41">
        <f>+(P44-G44)^2</f>
        <v>1.2041575015656083E-4</v>
      </c>
      <c r="S44" s="41">
        <v>0.1</v>
      </c>
      <c r="T44" s="41">
        <f>+S44*R44</f>
        <v>1.2041575015656084E-5</v>
      </c>
    </row>
    <row r="45" spans="1:20" ht="12.75" customHeight="1">
      <c r="A45" t="s">
        <v>47</v>
      </c>
      <c r="B45" s="3" t="s">
        <v>30</v>
      </c>
      <c r="C45">
        <v>38589.251000000004</v>
      </c>
      <c r="D45" s="30" t="s">
        <v>48</v>
      </c>
      <c r="E45">
        <f>+(C45-C$7)/C$8</f>
        <v>-29593.165166284376</v>
      </c>
      <c r="F45">
        <f>ROUND(2*E45,0)/2</f>
        <v>-29593</v>
      </c>
      <c r="G45" s="10">
        <f>+C45-(C$7+F45*C$8)</f>
        <v>-7.7641399991989601E-2</v>
      </c>
      <c r="I45">
        <f>+G45</f>
        <v>-7.7641399991989601E-2</v>
      </c>
      <c r="O45">
        <f ca="1">+C$11+C$12*$F45</f>
        <v>4.5737258420740001E-2</v>
      </c>
      <c r="P45" s="40">
        <f>+D$11+D$12*F45+D$13*F45^2</f>
        <v>-9.9138395872507445E-2</v>
      </c>
      <c r="Q45" s="2">
        <f>+C45-15018.5</f>
        <v>23570.751000000004</v>
      </c>
      <c r="R45" s="41">
        <f>+(P45-G45)^2</f>
        <v>4.6212083188700118E-4</v>
      </c>
      <c r="S45" s="41">
        <v>0.1</v>
      </c>
      <c r="T45" s="41">
        <f>+S45*R45</f>
        <v>4.6212083188700121E-5</v>
      </c>
    </row>
    <row r="46" spans="1:20" ht="12.75" customHeight="1">
      <c r="A46" t="s">
        <v>47</v>
      </c>
      <c r="B46" s="3" t="s">
        <v>30</v>
      </c>
      <c r="C46">
        <v>38605.209000000003</v>
      </c>
      <c r="D46" s="30" t="s">
        <v>48</v>
      </c>
      <c r="E46">
        <f>+(C46-C$7)/C$8</f>
        <v>-29559.217767521361</v>
      </c>
      <c r="F46">
        <f>ROUND(2*E46,0)/2</f>
        <v>-29559</v>
      </c>
      <c r="G46" s="10">
        <f>+C46-(C$7+F46*C$8)</f>
        <v>-0.10236819999408908</v>
      </c>
      <c r="I46">
        <f>+G46</f>
        <v>-0.10236819999408908</v>
      </c>
      <c r="O46">
        <f ca="1">+C$11+C$12*$F46</f>
        <v>4.5688807191646696E-2</v>
      </c>
      <c r="P46" s="40">
        <f>+D$11+D$12*F46+D$13*F46^2</f>
        <v>-9.8912555652478792E-2</v>
      </c>
      <c r="Q46" s="2">
        <f>+C46-15018.5</f>
        <v>23586.709000000003</v>
      </c>
      <c r="R46" s="41">
        <f>+(P46-G46)^2</f>
        <v>1.1941477815703211E-5</v>
      </c>
      <c r="S46" s="41">
        <v>0.1</v>
      </c>
      <c r="T46" s="41">
        <f>+S46*R46</f>
        <v>1.1941477815703212E-6</v>
      </c>
    </row>
    <row r="47" spans="1:20" ht="12.75" customHeight="1">
      <c r="A47" t="s">
        <v>47</v>
      </c>
      <c r="B47" s="3" t="s">
        <v>30</v>
      </c>
      <c r="C47">
        <v>38885.406000000003</v>
      </c>
      <c r="D47" s="30" t="s">
        <v>48</v>
      </c>
      <c r="E47">
        <f>+(C47-C$7)/C$8</f>
        <v>-28963.155648759497</v>
      </c>
      <c r="F47">
        <f>ROUND(2*E47,0)/2</f>
        <v>-28963</v>
      </c>
      <c r="G47" s="10">
        <f>+C47-(C$7+F47*C$8)</f>
        <v>-7.3167399998055771E-2</v>
      </c>
      <c r="I47">
        <f>+G47</f>
        <v>-7.3167399998055771E-2</v>
      </c>
      <c r="O47">
        <f ca="1">+C$11+C$12*$F47</f>
        <v>4.4839485646364058E-2</v>
      </c>
      <c r="P47" s="40">
        <f>+D$11+D$12*F47+D$13*F47^2</f>
        <v>-9.4994884146640313E-2</v>
      </c>
      <c r="Q47" s="2">
        <f>+C47-15018.5</f>
        <v>23866.906000000003</v>
      </c>
      <c r="R47" s="41">
        <f>+(P47-G47)^2</f>
        <v>4.7643906425670943E-4</v>
      </c>
      <c r="S47" s="41">
        <v>0.1</v>
      </c>
      <c r="T47" s="41">
        <f>+S47*R47</f>
        <v>4.7643906425670949E-5</v>
      </c>
    </row>
    <row r="48" spans="1:20" ht="12.75" customHeight="1">
      <c r="A48" t="s">
        <v>47</v>
      </c>
      <c r="B48" s="3" t="s">
        <v>30</v>
      </c>
      <c r="C48">
        <v>38933.308000000005</v>
      </c>
      <c r="D48" s="30" t="s">
        <v>48</v>
      </c>
      <c r="E48">
        <f>+(C48-C$7)/C$8</f>
        <v>-28861.253888166299</v>
      </c>
      <c r="F48" s="33">
        <f>ROUND(2*E48,0)/2+0.5</f>
        <v>-28861</v>
      </c>
      <c r="G48" s="10">
        <f>+C48-(C$7+F48*C$8)</f>
        <v>-0.1193477999913739</v>
      </c>
      <c r="I48">
        <f>+G48</f>
        <v>-0.1193477999913739</v>
      </c>
      <c r="O48">
        <f ca="1">+C$11+C$12*$F48</f>
        <v>4.4694131959084143E-2</v>
      </c>
      <c r="P48" s="40">
        <f>+D$11+D$12*F48+D$13*F48^2</f>
        <v>-9.4332217435407151E-2</v>
      </c>
      <c r="Q48" s="2">
        <f>+C48-15018.5</f>
        <v>23914.808000000005</v>
      </c>
      <c r="R48" s="41">
        <f>+(P48-G48)^2</f>
        <v>6.2577937061438816E-4</v>
      </c>
      <c r="S48" s="41">
        <v>0.1</v>
      </c>
      <c r="T48" s="41">
        <f>+S48*R48</f>
        <v>6.2577937061438814E-5</v>
      </c>
    </row>
    <row r="49" spans="1:20" ht="12.75" customHeight="1">
      <c r="A49" t="s">
        <v>47</v>
      </c>
      <c r="B49" s="3" t="s">
        <v>30</v>
      </c>
      <c r="C49">
        <v>38934.301999999996</v>
      </c>
      <c r="D49" s="30" t="s">
        <v>48</v>
      </c>
      <c r="E49">
        <f>+(C49-C$7)/C$8</f>
        <v>-28859.139355369574</v>
      </c>
      <c r="F49">
        <f>ROUND(2*E49,0)/2</f>
        <v>-28859</v>
      </c>
      <c r="G49" s="10">
        <f>+C49-(C$7+F49*C$8)</f>
        <v>-6.5508200001204386E-2</v>
      </c>
      <c r="I49">
        <f>+G49</f>
        <v>-6.5508200001204386E-2</v>
      </c>
      <c r="O49">
        <f ca="1">+C$11+C$12*$F49</f>
        <v>4.4691281886784534E-2</v>
      </c>
      <c r="P49" s="40">
        <f>+D$11+D$12*F49+D$13*F49^2</f>
        <v>-9.4319246779521304E-2</v>
      </c>
      <c r="Q49" s="2">
        <f>+C49-15018.5</f>
        <v>23915.801999999996</v>
      </c>
      <c r="R49" s="41">
        <f>+(P49-G49)^2</f>
        <v>8.3007641646236569E-4</v>
      </c>
      <c r="S49" s="41">
        <v>0.1</v>
      </c>
      <c r="T49" s="41">
        <f>+S49*R49</f>
        <v>8.3007641646236577E-5</v>
      </c>
    </row>
    <row r="50" spans="1:20" ht="12.75" customHeight="1">
      <c r="A50" t="s">
        <v>47</v>
      </c>
      <c r="B50" s="3" t="s">
        <v>30</v>
      </c>
      <c r="C50">
        <v>38966.214</v>
      </c>
      <c r="D50" s="30" t="s">
        <v>48</v>
      </c>
      <c r="E50">
        <f>+(C50-C$7)/C$8</f>
        <v>-28791.253067029833</v>
      </c>
      <c r="F50" s="33">
        <f>ROUND(2*E50,0)/2+0.5</f>
        <v>-28791</v>
      </c>
      <c r="G50" s="10">
        <f>+C50-(C$7+F50*C$8)</f>
        <v>-0.1189617999989423</v>
      </c>
      <c r="I50">
        <f>+G50</f>
        <v>-0.1189617999989423</v>
      </c>
      <c r="O50">
        <f ca="1">+C$11+C$12*$F50</f>
        <v>4.4594379428597924E-2</v>
      </c>
      <c r="P50" s="40">
        <f>+D$11+D$12*F50+D$13*F50^2</f>
        <v>-9.3878766455516682E-2</v>
      </c>
      <c r="Q50" s="2">
        <f>+C50-15018.5</f>
        <v>23947.714</v>
      </c>
      <c r="R50" s="41">
        <f>+(P50-G50)^2</f>
        <v>6.2915857174061459E-4</v>
      </c>
      <c r="S50" s="41">
        <v>0.1</v>
      </c>
      <c r="T50" s="41">
        <f>+S50*R50</f>
        <v>6.2915857174061456E-5</v>
      </c>
    </row>
    <row r="51" spans="1:20" ht="12.75" customHeight="1">
      <c r="A51" t="s">
        <v>47</v>
      </c>
      <c r="B51" s="3" t="s">
        <v>40</v>
      </c>
      <c r="C51">
        <v>39209.525000000001</v>
      </c>
      <c r="D51" s="30" t="s">
        <v>48</v>
      </c>
      <c r="E51">
        <f>+(C51-C$7)/C$8</f>
        <v>-28273.658409777727</v>
      </c>
      <c r="F51">
        <f>ROUND(2*E51,0)/2</f>
        <v>-28273.5</v>
      </c>
      <c r="G51" s="10">
        <f>+C51-(C$7+F51*C$8)</f>
        <v>-7.4465299992880318E-2</v>
      </c>
      <c r="I51">
        <f>+G51</f>
        <v>-7.4465299992880318E-2</v>
      </c>
      <c r="O51">
        <f ca="1">+C$11+C$12*$F51</f>
        <v>4.3856923221074824E-2</v>
      </c>
      <c r="P51" s="40">
        <f>+D$11+D$12*F51+D$13*F51^2</f>
        <v>-9.0559807856389798E-2</v>
      </c>
      <c r="Q51" s="2">
        <f>+C51-15018.5</f>
        <v>24191.025000000001</v>
      </c>
      <c r="R51" s="41">
        <f>+(P51-G51)^2</f>
        <v>2.5903318336856847E-4</v>
      </c>
      <c r="S51" s="41">
        <v>0.1</v>
      </c>
      <c r="T51" s="41">
        <f>+S51*R51</f>
        <v>2.5903318336856847E-5</v>
      </c>
    </row>
    <row r="52" spans="1:20" ht="12.75" customHeight="1">
      <c r="A52" t="s">
        <v>47</v>
      </c>
      <c r="B52" s="3" t="s">
        <v>30</v>
      </c>
      <c r="C52">
        <v>39230.455000000002</v>
      </c>
      <c r="D52" s="30" t="s">
        <v>48</v>
      </c>
      <c r="E52">
        <f>+(C52-C$7)/C$8</f>
        <v>-28229.134092437831</v>
      </c>
      <c r="F52">
        <f>ROUND(2*E52,0)/2</f>
        <v>-28229</v>
      </c>
      <c r="G52" s="10">
        <f>+C52-(C$7+F52*C$8)</f>
        <v>-6.3034199993126094E-2</v>
      </c>
      <c r="I52">
        <f>+G52</f>
        <v>-6.3034199993126094E-2</v>
      </c>
      <c r="O52">
        <f ca="1">+C$11+C$12*$F52</f>
        <v>4.3793509112408591E-2</v>
      </c>
      <c r="P52" s="40">
        <f>+D$11+D$12*F52+D$13*F52^2</f>
        <v>-9.0277151942215944E-2</v>
      </c>
      <c r="Q52" s="2">
        <f>+C52-15018.5</f>
        <v>24211.955000000002</v>
      </c>
      <c r="R52" s="41">
        <f>+(P52-G52)^2</f>
        <v>7.4217843090041845E-4</v>
      </c>
      <c r="S52" s="41">
        <v>0.1</v>
      </c>
      <c r="T52" s="41">
        <f>+S52*R52</f>
        <v>7.4217843090041856E-5</v>
      </c>
    </row>
    <row r="53" spans="1:20" ht="12.75" customHeight="1">
      <c r="A53" t="s">
        <v>47</v>
      </c>
      <c r="B53" s="3" t="s">
        <v>30</v>
      </c>
      <c r="C53">
        <v>39287.307000000001</v>
      </c>
      <c r="D53" s="30" t="s">
        <v>48</v>
      </c>
      <c r="E53">
        <f>+(C53-C$7)/C$8</f>
        <v>-28108.193027487639</v>
      </c>
      <c r="F53">
        <f>ROUND(2*E53,0)/2</f>
        <v>-28108</v>
      </c>
      <c r="G53" s="10">
        <f>+C53-(C$7+F53*C$8)</f>
        <v>-9.0738399994734209E-2</v>
      </c>
      <c r="I53">
        <f>+G53</f>
        <v>-9.0738399994734209E-2</v>
      </c>
      <c r="O53">
        <f ca="1">+C$11+C$12*$F53</f>
        <v>4.3621079738282414E-2</v>
      </c>
      <c r="P53" s="40">
        <f>+D$11+D$12*F53+D$13*F53^2</f>
        <v>-8.9510777901646341E-2</v>
      </c>
      <c r="Q53" s="2">
        <f>+C53-15018.5</f>
        <v>24268.807000000001</v>
      </c>
      <c r="R53" s="41">
        <f>+(P53-G53)^2</f>
        <v>1.5070560034374391E-6</v>
      </c>
      <c r="S53" s="41">
        <v>0.1</v>
      </c>
      <c r="T53" s="41">
        <f>+S53*R53</f>
        <v>1.5070560034374392E-7</v>
      </c>
    </row>
    <row r="54" spans="1:20" ht="12.75" customHeight="1">
      <c r="A54" s="44" t="s">
        <v>47</v>
      </c>
      <c r="B54" s="45" t="s">
        <v>40</v>
      </c>
      <c r="C54" s="44">
        <v>39291.298999999999</v>
      </c>
      <c r="D54" s="46" t="s">
        <v>48</v>
      </c>
      <c r="E54">
        <f>+(C54-C$7)/C$8</f>
        <v>-28099.700859555451</v>
      </c>
      <c r="F54">
        <f>ROUND(2*E54,0)/2</f>
        <v>-28099.5</v>
      </c>
      <c r="G54" s="10">
        <f>+C54-(C$7+F54*C$8)</f>
        <v>-9.4420099994749762E-2</v>
      </c>
      <c r="I54">
        <f>+G54</f>
        <v>-9.4420099994749762E-2</v>
      </c>
      <c r="O54">
        <f ca="1">+C$11+C$12*$F54</f>
        <v>4.3608966931009088E-2</v>
      </c>
      <c r="P54" s="40">
        <f>+D$11+D$12*F54+D$13*F54^2</f>
        <v>-8.9457062415690208E-2</v>
      </c>
      <c r="Q54" s="2">
        <f>+C54-15018.5</f>
        <v>24272.798999999999</v>
      </c>
      <c r="R54" s="41">
        <f>+(P54-G54)^2</f>
        <v>2.4631742011157316E-5</v>
      </c>
      <c r="S54" s="41">
        <v>0.1</v>
      </c>
      <c r="T54" s="41">
        <f>+S54*R54</f>
        <v>2.4631742011157317E-6</v>
      </c>
    </row>
    <row r="55" spans="1:20" ht="12.75" customHeight="1">
      <c r="A55" s="47" t="s">
        <v>39</v>
      </c>
      <c r="B55" s="48" t="s">
        <v>40</v>
      </c>
      <c r="C55" s="47">
        <v>44769.680200000003</v>
      </c>
      <c r="D55" s="47" t="s">
        <v>41</v>
      </c>
      <c r="E55">
        <f>+(C55-C$7)/C$8</f>
        <v>-16445.559289670135</v>
      </c>
      <c r="F55">
        <f>ROUND(2*E55,0)/2</f>
        <v>-16445.5</v>
      </c>
      <c r="G55" s="10">
        <f>+C55-(C$7+F55*C$8)</f>
        <v>-2.7870899997651577E-2</v>
      </c>
      <c r="J55">
        <f>+G55</f>
        <v>-2.7870899997651577E-2</v>
      </c>
      <c r="O55">
        <f ca="1">+C$11+C$12*$F55</f>
        <v>2.7001595641203913E-2</v>
      </c>
      <c r="P55" s="40">
        <f>+D$11+D$12*F55+D$13*F55^2</f>
        <v>-3.0714229025931204E-2</v>
      </c>
      <c r="Q55" s="2">
        <f>+C55-15018.5</f>
        <v>29751.180200000003</v>
      </c>
      <c r="R55" s="41">
        <f>+(P55-G55)^2</f>
        <v>8.0845199630575694E-6</v>
      </c>
      <c r="S55" s="41">
        <v>0.1</v>
      </c>
      <c r="T55" s="41">
        <f>+S55*R55</f>
        <v>8.0845199630575698E-7</v>
      </c>
    </row>
    <row r="56" spans="1:20" ht="12.75" customHeight="1">
      <c r="A56" s="47" t="s">
        <v>39</v>
      </c>
      <c r="B56" s="48" t="s">
        <v>40</v>
      </c>
      <c r="C56" s="47">
        <v>45002.839849999997</v>
      </c>
      <c r="D56" s="47" t="s">
        <v>41</v>
      </c>
      <c r="E56">
        <f>+(C56-C$7)/C$8</f>
        <v>-15949.559564516863</v>
      </c>
      <c r="F56">
        <f>ROUND(2*E56,0)/2</f>
        <v>-15949.5</v>
      </c>
      <c r="G56" s="10">
        <f>+C56-(C$7+F56*C$8)</f>
        <v>-2.8000099999189842E-2</v>
      </c>
      <c r="J56">
        <f>+G56</f>
        <v>-2.8000099999189842E-2</v>
      </c>
      <c r="O56">
        <f ca="1">+C$11+C$12*$F56</f>
        <v>2.6294777710901579E-2</v>
      </c>
      <c r="P56" s="40">
        <f>+D$11+D$12*F56+D$13*F56^2</f>
        <v>-2.8874953081998452E-2</v>
      </c>
      <c r="Q56" s="2">
        <f>+C56-15018.5</f>
        <v>29984.339849999997</v>
      </c>
      <c r="R56" s="41">
        <f>+(P56-G56)^2</f>
        <v>7.6536791649972687E-7</v>
      </c>
      <c r="S56" s="41">
        <v>0.1</v>
      </c>
      <c r="T56" s="41">
        <f>+S56*R56</f>
        <v>7.6536791649972693E-8</v>
      </c>
    </row>
    <row r="57" spans="1:20" ht="12.75" customHeight="1">
      <c r="A57" s="47" t="s">
        <v>39</v>
      </c>
      <c r="B57" s="48" t="s">
        <v>40</v>
      </c>
      <c r="C57" s="47">
        <v>45034.806709999997</v>
      </c>
      <c r="D57" s="47" t="s">
        <v>41</v>
      </c>
      <c r="E57">
        <f>+(C57-C$7)/C$8</f>
        <v>-15881.556572686957</v>
      </c>
      <c r="F57">
        <f>ROUND(2*E57,0)/2</f>
        <v>-15881.5</v>
      </c>
      <c r="G57" s="10">
        <f>+C57-(C$7+F57*C$8)</f>
        <v>-2.6593700000375975E-2</v>
      </c>
      <c r="J57">
        <f>+G57</f>
        <v>-2.6593700000375975E-2</v>
      </c>
      <c r="O57">
        <f ca="1">+C$11+C$12*$F57</f>
        <v>2.6197875252714969E-2</v>
      </c>
      <c r="P57" s="40">
        <f>+D$11+D$12*F57+D$13*F57^2</f>
        <v>-2.8626999919354454E-2</v>
      </c>
      <c r="Q57" s="2">
        <f>+C57-15018.5</f>
        <v>30016.306709999997</v>
      </c>
      <c r="R57" s="41">
        <f>+(P57-G57)^2</f>
        <v>4.1343085605178887E-6</v>
      </c>
      <c r="S57" s="41">
        <v>0.1</v>
      </c>
      <c r="T57" s="41">
        <f>+S57*R57</f>
        <v>4.1343085605178892E-7</v>
      </c>
    </row>
    <row r="58" spans="1:20" ht="12.75" customHeight="1">
      <c r="A58" s="47" t="s">
        <v>39</v>
      </c>
      <c r="B58" s="48" t="s">
        <v>40</v>
      </c>
      <c r="C58" s="47">
        <v>45060.659030000003</v>
      </c>
      <c r="D58" s="47" t="s">
        <v>41</v>
      </c>
      <c r="E58">
        <f>+(C58-C$7)/C$8</f>
        <v>-15826.561020864086</v>
      </c>
      <c r="F58">
        <f>ROUND(2*E58,0)/2</f>
        <v>-15826.5</v>
      </c>
      <c r="G58" s="10">
        <f>+C58-(C$7+F58*C$8)</f>
        <v>-2.8684699995210394E-2</v>
      </c>
      <c r="J58">
        <f>+G58</f>
        <v>-2.8684699995210394E-2</v>
      </c>
      <c r="O58">
        <f ca="1">+C$11+C$12*$F58</f>
        <v>2.61194982644758E-2</v>
      </c>
      <c r="P58" s="40">
        <f>+D$11+D$12*F58+D$13*F58^2</f>
        <v>-2.8427191409319551E-2</v>
      </c>
      <c r="Q58" s="2">
        <f>+C58-15018.5</f>
        <v>30042.159030000003</v>
      </c>
      <c r="R58" s="41">
        <f>+(P58-G58)^2</f>
        <v>6.6310671807501577E-8</v>
      </c>
      <c r="S58" s="41">
        <v>0.1</v>
      </c>
      <c r="T58" s="41">
        <f>+S58*R58</f>
        <v>6.6310671807501579E-9</v>
      </c>
    </row>
    <row r="59" spans="1:20" ht="12.75" customHeight="1">
      <c r="A59" s="47" t="s">
        <v>39</v>
      </c>
      <c r="B59" s="48" t="s">
        <v>40</v>
      </c>
      <c r="C59" s="47">
        <v>45061.600209999997</v>
      </c>
      <c r="D59" s="47" t="s">
        <v>41</v>
      </c>
      <c r="E59">
        <f>+(C59-C$7)/C$8</f>
        <v>-15824.558851872509</v>
      </c>
      <c r="F59">
        <f>ROUND(2*E59,0)/2</f>
        <v>-15824.5</v>
      </c>
      <c r="G59" s="10">
        <f>+C59-(C$7+F59*C$8)</f>
        <v>-2.7665100002195686E-2</v>
      </c>
      <c r="J59">
        <f>+G59</f>
        <v>-2.7665100002195686E-2</v>
      </c>
      <c r="O59">
        <f ca="1">+C$11+C$12*$F59</f>
        <v>2.6116648192176198E-2</v>
      </c>
      <c r="P59" s="40">
        <f>+D$11+D$12*F59+D$13*F59^2</f>
        <v>-2.8419938146426904E-2</v>
      </c>
      <c r="Q59" s="2">
        <f>+C59-15018.5</f>
        <v>30043.100209999997</v>
      </c>
      <c r="R59" s="41">
        <f>+(P59-G59)^2</f>
        <v>5.6978062398642899E-7</v>
      </c>
      <c r="S59" s="41">
        <v>0.1</v>
      </c>
      <c r="T59" s="41">
        <f>+S59*R59</f>
        <v>5.6978062398642903E-8</v>
      </c>
    </row>
    <row r="60" spans="1:20" ht="12.75" customHeight="1">
      <c r="A60" s="47" t="s">
        <v>39</v>
      </c>
      <c r="B60" s="48" t="s">
        <v>30</v>
      </c>
      <c r="C60" s="47">
        <v>45061.831599999998</v>
      </c>
      <c r="D60" s="47" t="s">
        <v>41</v>
      </c>
      <c r="E60">
        <f>+(C60-C$7)/C$8</f>
        <v>-15824.066616717741</v>
      </c>
      <c r="F60">
        <f>ROUND(2*E60,0)/2</f>
        <v>-15824</v>
      </c>
      <c r="G60" s="10">
        <f>+C60-(C$7+F60*C$8)</f>
        <v>-3.131520000169985E-2</v>
      </c>
      <c r="J60">
        <f>+G60</f>
        <v>-3.131520000169985E-2</v>
      </c>
      <c r="O60">
        <f ca="1">+C$11+C$12*$F60</f>
        <v>2.6115935674101295E-2</v>
      </c>
      <c r="P60" s="40">
        <f>+D$11+D$12*F60+D$13*F60^2</f>
        <v>-2.8418124967777299E-2</v>
      </c>
      <c r="Q60" s="2">
        <f>+C60-15018.5</f>
        <v>30043.331599999998</v>
      </c>
      <c r="R60" s="41">
        <f>+(P60-G60)^2</f>
        <v>8.3930437521773512E-6</v>
      </c>
      <c r="S60" s="41">
        <v>0.1</v>
      </c>
      <c r="T60" s="41">
        <f>+S60*R60</f>
        <v>8.3930437521773516E-7</v>
      </c>
    </row>
    <row r="61" spans="1:20" ht="12.75" customHeight="1">
      <c r="A61" s="47" t="s">
        <v>39</v>
      </c>
      <c r="B61" s="48" t="s">
        <v>30</v>
      </c>
      <c r="C61" s="47">
        <v>45063.712500000001</v>
      </c>
      <c r="D61" s="47" t="s">
        <v>41</v>
      </c>
      <c r="E61">
        <f>+(C61-C$7)/C$8</f>
        <v>-15820.065384587555</v>
      </c>
      <c r="F61">
        <f>ROUND(2*E61,0)/2</f>
        <v>-15820</v>
      </c>
      <c r="G61" s="10">
        <f>+C61-(C$7+F61*C$8)</f>
        <v>-3.0735999993339647E-2</v>
      </c>
      <c r="J61">
        <f>+G61</f>
        <v>-3.0735999993339647E-2</v>
      </c>
      <c r="O61">
        <f ca="1">+C$11+C$12*$F61</f>
        <v>2.6110235529502084E-2</v>
      </c>
      <c r="P61" s="40">
        <f>+D$11+D$12*F61+D$13*F61^2</f>
        <v>-2.8403621512439733E-2</v>
      </c>
      <c r="Q61" s="2">
        <f>+C61-15018.5</f>
        <v>30045.212500000001</v>
      </c>
      <c r="R61" s="41">
        <f>+(P61-G61)^2</f>
        <v>5.4399893781649866E-6</v>
      </c>
      <c r="S61" s="41">
        <v>0.1</v>
      </c>
      <c r="T61" s="41">
        <f>+S61*R61</f>
        <v>5.4399893781649864E-7</v>
      </c>
    </row>
    <row r="62" spans="1:20" ht="12.75" customHeight="1">
      <c r="A62" s="47" t="s">
        <v>39</v>
      </c>
      <c r="B62" s="48" t="s">
        <v>40</v>
      </c>
      <c r="C62" s="47">
        <v>45064.888370000001</v>
      </c>
      <c r="D62" s="47" t="s">
        <v>41</v>
      </c>
      <c r="E62">
        <f>+(C62-C$7)/C$8</f>
        <v>-15817.5639603625</v>
      </c>
      <c r="F62">
        <f>ROUND(2*E62,0)/2</f>
        <v>-15817.5</v>
      </c>
      <c r="G62" s="10">
        <f>+C62-(C$7+F62*C$8)</f>
        <v>-3.0066499995882623E-2</v>
      </c>
      <c r="J62">
        <f>+G62</f>
        <v>-3.0066499995882623E-2</v>
      </c>
      <c r="O62">
        <f ca="1">+C$11+C$12*$F62</f>
        <v>2.6106672939127572E-2</v>
      </c>
      <c r="P62" s="40">
        <f>+D$11+D$12*F62+D$13*F62^2</f>
        <v>-2.8394558634810024E-2</v>
      </c>
      <c r="Q62" s="2">
        <f>+C62-15018.5</f>
        <v>30046.388370000001</v>
      </c>
      <c r="R62" s="41">
        <f>+(P62-G62)^2</f>
        <v>2.7953879148652937E-6</v>
      </c>
      <c r="S62" s="41">
        <v>0.1</v>
      </c>
      <c r="T62" s="41">
        <f>+S62*R62</f>
        <v>2.7953879148652935E-7</v>
      </c>
    </row>
    <row r="63" spans="1:20" ht="12.75" customHeight="1">
      <c r="A63" s="47" t="s">
        <v>39</v>
      </c>
      <c r="B63" s="48" t="s">
        <v>30</v>
      </c>
      <c r="C63" s="47">
        <v>45090.507060000004</v>
      </c>
      <c r="D63" s="47" t="s">
        <v>41</v>
      </c>
      <c r="E63">
        <f>+(C63-C$7)/C$8</f>
        <v>-15763.065408838733</v>
      </c>
      <c r="F63">
        <f>ROUND(2*E63,0)/2</f>
        <v>-15763</v>
      </c>
      <c r="G63" s="10">
        <f>+C63-(C$7+F63*C$8)</f>
        <v>-3.074739999283338E-2</v>
      </c>
      <c r="J63">
        <f>+G63</f>
        <v>-3.074739999283338E-2</v>
      </c>
      <c r="O63">
        <f ca="1">+C$11+C$12*$F63</f>
        <v>2.6029008468963305E-2</v>
      </c>
      <c r="P63" s="40">
        <f>+D$11+D$12*F63+D$13*F63^2</f>
        <v>-2.8197328557692303E-2</v>
      </c>
      <c r="Q63" s="2">
        <f>+C63-15018.5</f>
        <v>30072.007060000004</v>
      </c>
      <c r="R63" s="41">
        <f>+(P63-G63)^2</f>
        <v>6.502864324322472E-6</v>
      </c>
      <c r="S63" s="41">
        <v>0.1</v>
      </c>
      <c r="T63" s="41">
        <f>+S63*R63</f>
        <v>6.5028643243224722E-7</v>
      </c>
    </row>
    <row r="64" spans="1:20" ht="12.75" customHeight="1">
      <c r="A64" s="47" t="s">
        <v>39</v>
      </c>
      <c r="B64" s="48" t="s">
        <v>40</v>
      </c>
      <c r="C64" s="47">
        <v>45090.744440000002</v>
      </c>
      <c r="D64" s="47" t="s">
        <v>41</v>
      </c>
      <c r="E64">
        <f>+(C64-C$7)/C$8</f>
        <v>-15762.560431177477</v>
      </c>
      <c r="F64">
        <f>ROUND(2*E64,0)/2</f>
        <v>-15762.5</v>
      </c>
      <c r="G64" s="10">
        <f>+C64-(C$7+F64*C$8)</f>
        <v>-2.840749999450054E-2</v>
      </c>
      <c r="J64">
        <f>+G64</f>
        <v>-2.840749999450054E-2</v>
      </c>
      <c r="O64">
        <f ca="1">+C$11+C$12*$F64</f>
        <v>2.6028295950888403E-2</v>
      </c>
      <c r="P64" s="40">
        <f>+D$11+D$12*F64+D$13*F64^2</f>
        <v>-2.8195522123061825E-2</v>
      </c>
      <c r="Q64" s="2">
        <f>+C64-15018.5</f>
        <v>30072.244440000002</v>
      </c>
      <c r="R64" s="41">
        <f>+(P64-G64)^2</f>
        <v>4.4934617979688357E-8</v>
      </c>
      <c r="S64" s="41">
        <v>0.1</v>
      </c>
      <c r="T64" s="41">
        <f>+S64*R64</f>
        <v>4.4934617979688357E-9</v>
      </c>
    </row>
    <row r="65" spans="1:20" ht="12.75" customHeight="1">
      <c r="A65" s="47" t="s">
        <v>39</v>
      </c>
      <c r="B65" s="48" t="s">
        <v>30</v>
      </c>
      <c r="C65" s="47">
        <v>45116.833330000001</v>
      </c>
      <c r="D65" s="47" t="s">
        <v>41</v>
      </c>
      <c r="E65">
        <f>+(C65-C$7)/C$8</f>
        <v>-15707.061624803588</v>
      </c>
      <c r="F65">
        <f>ROUND(2*E65,0)/2</f>
        <v>-15707</v>
      </c>
      <c r="G65" s="10">
        <f>+C65-(C$7+F65*C$8)</f>
        <v>-2.8968599996005651E-2</v>
      </c>
      <c r="J65">
        <f>+G65</f>
        <v>-2.8968599996005651E-2</v>
      </c>
      <c r="O65">
        <f ca="1">+C$11+C$12*$F65</f>
        <v>2.5949206444574331E-2</v>
      </c>
      <c r="P65" s="40">
        <f>+D$11+D$12*F65+D$13*F65^2</f>
        <v>-2.7995348698776824E-2</v>
      </c>
      <c r="Q65" s="2">
        <f>+C65-15018.5</f>
        <v>30098.333330000001</v>
      </c>
      <c r="R65" s="41">
        <f>+(P65-G65)^2</f>
        <v>9.4721808755759308E-7</v>
      </c>
      <c r="S65" s="41">
        <v>0.1</v>
      </c>
      <c r="T65" s="41">
        <f>+S65*R65</f>
        <v>9.4721808755759308E-8</v>
      </c>
    </row>
    <row r="66" spans="1:20" ht="12.75" customHeight="1">
      <c r="A66" s="47" t="s">
        <v>39</v>
      </c>
      <c r="B66" s="48" t="s">
        <v>40</v>
      </c>
      <c r="C66" s="47">
        <v>45117.539470000003</v>
      </c>
      <c r="D66" s="47" t="s">
        <v>41</v>
      </c>
      <c r="E66">
        <f>+(C66-C$7)/C$8</f>
        <v>-15705.559455599265</v>
      </c>
      <c r="F66">
        <f>ROUND(2*E66,0)/2</f>
        <v>-15705.5</v>
      </c>
      <c r="G66" s="10">
        <f>+C66-(C$7+F66*C$8)</f>
        <v>-2.7948899994953535E-2</v>
      </c>
      <c r="J66">
        <f>+G66</f>
        <v>-2.7948899994953535E-2</v>
      </c>
      <c r="O66">
        <f ca="1">+C$11+C$12*$F66</f>
        <v>2.5947068890349624E-2</v>
      </c>
      <c r="P66" s="40">
        <f>+D$11+D$12*F66+D$13*F66^2</f>
        <v>-2.7989947982060046E-2</v>
      </c>
      <c r="Q66" s="2">
        <f>+C66-15018.5</f>
        <v>30099.039470000003</v>
      </c>
      <c r="R66" s="41">
        <f>+(P66-G66)^2</f>
        <v>1.6849372454962137E-9</v>
      </c>
      <c r="S66" s="41">
        <v>0.1</v>
      </c>
      <c r="T66" s="41">
        <f>+S66*R66</f>
        <v>1.6849372454962138E-10</v>
      </c>
    </row>
    <row r="67" spans="1:20" ht="12.75" customHeight="1">
      <c r="A67" s="47" t="s">
        <v>39</v>
      </c>
      <c r="B67" s="48" t="s">
        <v>30</v>
      </c>
      <c r="C67" s="47">
        <v>45117.772400000002</v>
      </c>
      <c r="D67" s="47" t="s">
        <v>41</v>
      </c>
      <c r="E67">
        <f>+(C67-C$7)/C$8</f>
        <v>-15705.063944407773</v>
      </c>
      <c r="F67">
        <f>ROUND(2*E67,0)/2</f>
        <v>-15705</v>
      </c>
      <c r="G67" s="10">
        <f>+C67-(C$7+F67*C$8)</f>
        <v>-3.0058999996981584E-2</v>
      </c>
      <c r="J67">
        <f>+G67</f>
        <v>-3.0058999996981584E-2</v>
      </c>
      <c r="O67">
        <f ca="1">+C$11+C$12*$F67</f>
        <v>2.5946356372274729E-2</v>
      </c>
      <c r="P67" s="40">
        <f>+D$11+D$12*F67+D$13*F67^2</f>
        <v>-2.7988147852813301E-2</v>
      </c>
      <c r="Q67" s="2">
        <f>+C67-15018.5</f>
        <v>30099.272400000002</v>
      </c>
      <c r="R67" s="41">
        <f>+(P67-G67)^2</f>
        <v>4.2884286030063748E-6</v>
      </c>
      <c r="S67" s="41">
        <v>0.1</v>
      </c>
      <c r="T67" s="41">
        <f>+S67*R67</f>
        <v>4.2884286030063748E-7</v>
      </c>
    </row>
    <row r="68" spans="1:20" ht="12.75" customHeight="1">
      <c r="A68" s="47" t="s">
        <v>39</v>
      </c>
      <c r="B68" s="48" t="s">
        <v>30</v>
      </c>
      <c r="C68" s="47">
        <v>45531.446179999999</v>
      </c>
      <c r="D68" s="47" t="s">
        <v>41</v>
      </c>
      <c r="E68">
        <f>+(C68-C$7)/C$8</f>
        <v>-14825.057128549548</v>
      </c>
      <c r="F68">
        <f>ROUND(2*E68,0)/2</f>
        <v>-14825</v>
      </c>
      <c r="G68" s="10">
        <f>+C68-(C$7+F68*C$8)</f>
        <v>-2.6854999996430706E-2</v>
      </c>
      <c r="J68">
        <f>+G68</f>
        <v>-2.6854999996430706E-2</v>
      </c>
      <c r="O68">
        <f ca="1">+C$11+C$12*$F68</f>
        <v>2.4692324560448009E-2</v>
      </c>
      <c r="P68" s="40">
        <f>+D$11+D$12*F68+D$13*F68^2</f>
        <v>-2.4904888439971955E-2</v>
      </c>
      <c r="Q68" s="2">
        <f>+C68-15018.5</f>
        <v>30512.946179999999</v>
      </c>
      <c r="R68" s="41">
        <f>+(P68-G68)^2</f>
        <v>3.8029350826339746E-6</v>
      </c>
      <c r="S68" s="41">
        <v>0.1</v>
      </c>
      <c r="T68" s="41">
        <f>+S68*R68</f>
        <v>3.8029350826339749E-7</v>
      </c>
    </row>
    <row r="69" spans="1:20" ht="12.75" customHeight="1">
      <c r="A69" s="47" t="s">
        <v>39</v>
      </c>
      <c r="B69" s="48" t="s">
        <v>40</v>
      </c>
      <c r="C69" s="47">
        <v>45532.62285</v>
      </c>
      <c r="D69" s="47" t="s">
        <v>41</v>
      </c>
      <c r="E69">
        <f>+(C69-C$7)/C$8</f>
        <v>-14822.554002487228</v>
      </c>
      <c r="F69">
        <f>ROUND(2*E69,0)/2</f>
        <v>-14822.5</v>
      </c>
      <c r="G69" s="10">
        <f>+C69-(C$7+F69*C$8)</f>
        <v>-2.538549999735551E-2</v>
      </c>
      <c r="J69">
        <f>+G69</f>
        <v>-2.538549999735551E-2</v>
      </c>
      <c r="O69">
        <f ca="1">+C$11+C$12*$F69</f>
        <v>2.4688761970073504E-2</v>
      </c>
      <c r="P69" s="40">
        <f>+D$11+D$12*F69+D$13*F69^2</f>
        <v>-2.4896371115108777E-2</v>
      </c>
      <c r="Q69" s="2">
        <f>+C69-15018.5</f>
        <v>30514.12285</v>
      </c>
      <c r="R69" s="41">
        <f>+(P69-G69)^2</f>
        <v>2.3924706344793782E-7</v>
      </c>
      <c r="S69" s="41">
        <v>0.1</v>
      </c>
      <c r="T69" s="41">
        <f>+S69*R69</f>
        <v>2.3924706344793784E-8</v>
      </c>
    </row>
    <row r="70" spans="1:20" ht="12.75" customHeight="1">
      <c r="A70" s="47" t="s">
        <v>39</v>
      </c>
      <c r="B70" s="48" t="s">
        <v>40</v>
      </c>
      <c r="C70" s="47">
        <v>45533.561249999999</v>
      </c>
      <c r="D70" s="47" t="s">
        <v>41</v>
      </c>
      <c r="E70">
        <f>+(C70-C$7)/C$8</f>
        <v>-14820.557747380122</v>
      </c>
      <c r="F70">
        <f>ROUND(2*E70,0)/2</f>
        <v>-14820.5</v>
      </c>
      <c r="G70" s="10">
        <f>+C70-(C$7+F70*C$8)</f>
        <v>-2.7145899999595713E-2</v>
      </c>
      <c r="J70">
        <f>+G70</f>
        <v>-2.7145899999595713E-2</v>
      </c>
      <c r="O70">
        <f ca="1">+C$11+C$12*$F70</f>
        <v>2.4685911897773895E-2</v>
      </c>
      <c r="P70" s="40">
        <f>+D$11+D$12*F70+D$13*F70^2</f>
        <v>-2.4889558242147863E-2</v>
      </c>
      <c r="Q70" s="2">
        <f>+C70-15018.5</f>
        <v>30515.061249999999</v>
      </c>
      <c r="R70" s="41">
        <f>+(P70-G70)^2</f>
        <v>5.0910781264028496E-6</v>
      </c>
      <c r="S70" s="41">
        <v>0.1</v>
      </c>
      <c r="T70" s="41">
        <f>+S70*R70</f>
        <v>5.09107812640285E-7</v>
      </c>
    </row>
    <row r="71" spans="1:20" ht="12.75" customHeight="1">
      <c r="A71" s="49" t="s">
        <v>32</v>
      </c>
      <c r="B71" s="45" t="s">
        <v>30</v>
      </c>
      <c r="C71" s="49">
        <v>52500.411999999997</v>
      </c>
      <c r="D71" s="50"/>
      <c r="E71">
        <f>+(C71-C$7)/C$8</f>
        <v>0</v>
      </c>
      <c r="F71">
        <f>ROUND(2*E71,0)/2</f>
        <v>0</v>
      </c>
      <c r="G71" s="10">
        <f>+C71-(C$7+F71*C$8)</f>
        <v>0</v>
      </c>
      <c r="I71">
        <f>+G71</f>
        <v>0</v>
      </c>
      <c r="O71">
        <f ca="1">+C$11+C$12*$F71</f>
        <v>3.5661636396172435E-3</v>
      </c>
      <c r="P71" s="40">
        <f>+D$11+D$12*F71+D$13*F71^2</f>
        <v>1.5060221799211761E-3</v>
      </c>
      <c r="Q71" s="2">
        <f>+C71-15018.5</f>
        <v>37481.911999999997</v>
      </c>
      <c r="R71" s="41">
        <f>+(P71-G71)^2</f>
        <v>2.2681028064145313E-6</v>
      </c>
      <c r="S71" s="41">
        <v>1</v>
      </c>
      <c r="T71" s="41">
        <f>+S71*R71</f>
        <v>2.2681028064145313E-6</v>
      </c>
    </row>
    <row r="72" spans="1:20" ht="12.75" customHeight="1">
      <c r="A72" s="56" t="s">
        <v>36</v>
      </c>
      <c r="B72" s="45" t="s">
        <v>30</v>
      </c>
      <c r="C72" s="50">
        <v>53938.619299999998</v>
      </c>
      <c r="D72" s="50">
        <v>5.9999999999999995E-4</v>
      </c>
      <c r="E72">
        <f>+(C72-C$7)/C$8</f>
        <v>3059.4934651576514</v>
      </c>
      <c r="F72">
        <f>ROUND(2*E72,0)/2</f>
        <v>3059.5</v>
      </c>
      <c r="G72" s="10">
        <f>+C72-(C$7+F72*C$8)</f>
        <v>-3.0718999987584539E-3</v>
      </c>
      <c r="K72">
        <f>+G72</f>
        <v>-3.0718999987584539E-3</v>
      </c>
      <c r="O72">
        <f ca="1">+C$11+C$12*$F72</f>
        <v>-7.937344607053011E-4</v>
      </c>
      <c r="P72" s="40">
        <f>+D$11+D$12*F72+D$13*F72^2</f>
        <v>9.5628515807245624E-4</v>
      </c>
      <c r="Q72" s="2">
        <f>+C72-15018.5</f>
        <v>38920.119299999998</v>
      </c>
      <c r="R72" s="41">
        <f>+(P72-G72)^2</f>
        <v>1.6226275657712866E-5</v>
      </c>
      <c r="S72" s="41">
        <v>1</v>
      </c>
      <c r="T72" s="41">
        <f>+S72*R72</f>
        <v>1.6226275657712866E-5</v>
      </c>
    </row>
    <row r="73" spans="1:20" ht="12.75" customHeight="1">
      <c r="A73" s="51" t="s">
        <v>55</v>
      </c>
      <c r="B73" s="52" t="s">
        <v>30</v>
      </c>
      <c r="C73" s="53">
        <v>57198.858999999997</v>
      </c>
      <c r="D73" s="53">
        <v>2.0000000000000001E-4</v>
      </c>
      <c r="E73">
        <f>+(C73-C$7)/C$8</f>
        <v>9994.9902165630465</v>
      </c>
      <c r="F73">
        <f>ROUND(2*E73,0)/2</f>
        <v>9995</v>
      </c>
      <c r="G73" s="10">
        <f>+C73-(C$7+F73*C$8)</f>
        <v>-4.5989999998710118E-3</v>
      </c>
      <c r="K73">
        <f>+G73</f>
        <v>-4.5989999998710118E-3</v>
      </c>
      <c r="O73">
        <f ca="1">+C$11+C$12*$F73</f>
        <v>-1.0677072677664611E-2</v>
      </c>
      <c r="P73" s="40">
        <f>+D$11+D$12*F73+D$13*F73^2</f>
        <v>-7.8914859000386341E-3</v>
      </c>
      <c r="Q73" s="2">
        <f>+C73-15018.5</f>
        <v>42180.358999999997</v>
      </c>
      <c r="R73" s="41">
        <f>+(P73-G73)^2</f>
        <v>1.0840463402802597E-5</v>
      </c>
      <c r="S73" s="41">
        <v>1</v>
      </c>
      <c r="T73" s="41">
        <f>+S73*R73</f>
        <v>1.0840463402802597E-5</v>
      </c>
    </row>
    <row r="74" spans="1:20">
      <c r="A74" s="54" t="s">
        <v>0</v>
      </c>
      <c r="B74" s="55" t="s">
        <v>40</v>
      </c>
      <c r="C74" s="54">
        <v>57868.009200000204</v>
      </c>
      <c r="D74" s="54">
        <v>1E-3</v>
      </c>
      <c r="E74">
        <f>+(C74-C$7)/C$8</f>
        <v>11418.471145987871</v>
      </c>
      <c r="F74">
        <f>ROUND(2*E74,0)/2</f>
        <v>11418.5</v>
      </c>
      <c r="G74" s="10">
        <f>+C74-(C$7+F74*C$8)</f>
        <v>-1.3563699794758577E-2</v>
      </c>
      <c r="K74">
        <f>+G74</f>
        <v>-1.3563699794758577E-2</v>
      </c>
      <c r="O74">
        <f ca="1">+C$11+C$12*$F74</f>
        <v>-1.2705611636909307E-2</v>
      </c>
      <c r="P74" s="40">
        <f>+D$11+D$12*F74+D$13*F74^2</f>
        <v>-1.1012311027839583E-2</v>
      </c>
      <c r="Q74" s="2">
        <f>+C74-15018.5</f>
        <v>42849.509200000204</v>
      </c>
      <c r="R74" s="41">
        <f>+(P74-G74)^2</f>
        <v>6.509584639960422E-6</v>
      </c>
      <c r="S74" s="41">
        <v>1</v>
      </c>
      <c r="T74" s="41">
        <f>+S74*R74</f>
        <v>6.509584639960422E-6</v>
      </c>
    </row>
    <row r="75" spans="1:20">
      <c r="A75" s="54" t="s">
        <v>0</v>
      </c>
      <c r="B75" s="55" t="s">
        <v>30</v>
      </c>
      <c r="C75" s="54">
        <v>57872.949399999809</v>
      </c>
      <c r="D75" s="54">
        <v>8.0000000000000004E-4</v>
      </c>
      <c r="E75">
        <f>+(C75-C$7)/C$8</f>
        <v>11428.980416532779</v>
      </c>
      <c r="F75">
        <f>ROUND(2*E75,0)/2</f>
        <v>11429</v>
      </c>
      <c r="G75" s="10">
        <f>+C75-(C$7+F75*C$8)</f>
        <v>-9.205800190102309E-3</v>
      </c>
      <c r="K75">
        <f>+G75</f>
        <v>-9.205800190102309E-3</v>
      </c>
      <c r="O75">
        <f ca="1">+C$11+C$12*$F75</f>
        <v>-1.2720574516482239E-2</v>
      </c>
      <c r="P75" s="40">
        <f>+D$11+D$12*F75+D$13*F75^2</f>
        <v>-1.1036981946032863E-2</v>
      </c>
      <c r="Q75" s="2">
        <f>+C75-15018.5</f>
        <v>42854.449399999809</v>
      </c>
      <c r="R75" s="41">
        <f>+(P75-G75)^2</f>
        <v>3.3532266232529059E-6</v>
      </c>
      <c r="S75" s="41">
        <v>1</v>
      </c>
      <c r="T75" s="41">
        <f>+S75*R75</f>
        <v>3.3532266232529059E-6</v>
      </c>
    </row>
    <row r="76" spans="1:20">
      <c r="A76" s="54" t="s">
        <v>0</v>
      </c>
      <c r="B76" s="55" t="s">
        <v>30</v>
      </c>
      <c r="C76" s="54">
        <v>57875.299000000115</v>
      </c>
      <c r="D76" s="54">
        <v>5.0000000000000001E-3</v>
      </c>
      <c r="E76">
        <f>+(C76-C$7)/C$8</f>
        <v>11433.978712568874</v>
      </c>
      <c r="F76">
        <f>ROUND(2*E76,0)/2</f>
        <v>11434</v>
      </c>
      <c r="G76" s="10">
        <f>+C76-(C$7+F76*C$8)</f>
        <v>-1.000679987919284E-2</v>
      </c>
      <c r="K76">
        <f>+G76</f>
        <v>-1.000679987919284E-2</v>
      </c>
      <c r="O76">
        <f ca="1">+C$11+C$12*$F76</f>
        <v>-1.2727699697231252E-2</v>
      </c>
      <c r="P76" s="40">
        <f>+D$11+D$12*F76+D$13*F76^2</f>
        <v>-1.1048738500876062E-2</v>
      </c>
      <c r="Q76" s="2">
        <f>+C76-15018.5</f>
        <v>42856.799000000115</v>
      </c>
      <c r="R76" s="41">
        <f>+(P76-G76)^2</f>
        <v>1.0856360913551312E-6</v>
      </c>
      <c r="S76" s="41">
        <v>1</v>
      </c>
      <c r="T76" s="41">
        <f>+S76*R76</f>
        <v>1.0856360913551312E-6</v>
      </c>
    </row>
    <row r="77" spans="1:20">
      <c r="A77" s="54" t="s">
        <v>0</v>
      </c>
      <c r="B77" s="55" t="s">
        <v>30</v>
      </c>
      <c r="C77" s="54">
        <v>57879.058999999892</v>
      </c>
      <c r="D77" s="54">
        <v>8.9999999999999993E-3</v>
      </c>
      <c r="E77">
        <f>+(C77-C$7)/C$8</f>
        <v>11441.977347694916</v>
      </c>
      <c r="F77">
        <f>ROUND(2*E77,0)/2</f>
        <v>11442</v>
      </c>
      <c r="G77" s="10">
        <f>+C77-(C$7+F77*C$8)</f>
        <v>-1.0648400100762956E-2</v>
      </c>
      <c r="K77">
        <f>+G77</f>
        <v>-1.0648400100762956E-2</v>
      </c>
      <c r="O77">
        <f ca="1">+C$11+C$12*$F77</f>
        <v>-1.273909998642968E-2</v>
      </c>
      <c r="P77" s="40">
        <f>+D$11+D$12*F77+D$13*F77^2</f>
        <v>-1.1067560393145326E-2</v>
      </c>
      <c r="Q77" s="2">
        <f>+C77-15018.5</f>
        <v>42860.558999999892</v>
      </c>
      <c r="R77" s="41">
        <f>+(P77-G77)^2</f>
        <v>1.7569535071007395E-7</v>
      </c>
      <c r="S77" s="41">
        <v>1</v>
      </c>
      <c r="T77" s="41">
        <f>+S77*R77</f>
        <v>1.7569535071007395E-7</v>
      </c>
    </row>
    <row r="78" spans="1:20">
      <c r="A78" s="54" t="s">
        <v>0</v>
      </c>
      <c r="B78" s="55" t="s">
        <v>30</v>
      </c>
      <c r="C78" s="54">
        <v>57880.000299999956</v>
      </c>
      <c r="D78" s="54">
        <v>4.0000000000000002E-4</v>
      </c>
      <c r="E78">
        <f>+(C78-C$7)/C$8</f>
        <v>11443.979771962229</v>
      </c>
      <c r="F78">
        <f>ROUND(2*E78,0)/2</f>
        <v>11444</v>
      </c>
      <c r="G78" s="10">
        <f>+C78-(C$7+F78*C$8)</f>
        <v>-9.5088000380201265E-3</v>
      </c>
      <c r="K78">
        <f>+G78</f>
        <v>-9.5088000380201265E-3</v>
      </c>
      <c r="O78">
        <f ca="1">+C$11+C$12*$F78</f>
        <v>-1.2741950058729285E-2</v>
      </c>
      <c r="P78" s="40">
        <f>+D$11+D$12*F78+D$13*F78^2</f>
        <v>-1.1072268059389592E-2</v>
      </c>
      <c r="Q78" s="2">
        <f>+C78-15018.5</f>
        <v>42861.500299999956</v>
      </c>
      <c r="R78" s="41">
        <f>+(P78-G78)^2</f>
        <v>2.4444322538449512E-6</v>
      </c>
      <c r="S78" s="41">
        <v>1</v>
      </c>
      <c r="T78" s="41">
        <f>+S78*R78</f>
        <v>2.4444322538449512E-6</v>
      </c>
    </row>
    <row r="79" spans="1:20">
      <c r="A79" s="54" t="s">
        <v>0</v>
      </c>
      <c r="B79" s="55" t="s">
        <v>30</v>
      </c>
      <c r="C79" s="54">
        <v>57880.939999999944</v>
      </c>
      <c r="D79" s="54">
        <v>8.9999999999999993E-3</v>
      </c>
      <c r="E79">
        <f>+(C79-C$7)/C$8</f>
        <v>11445.978792554861</v>
      </c>
      <c r="F79">
        <f>ROUND(2*E79,0)/2</f>
        <v>11446</v>
      </c>
      <c r="G79" s="10">
        <f>+C79-(C$7+F79*C$8)</f>
        <v>-9.9692000512732193E-3</v>
      </c>
      <c r="K79">
        <f>+G79</f>
        <v>-9.9692000512732193E-3</v>
      </c>
      <c r="O79">
        <f ca="1">+C$11+C$12*$F79</f>
        <v>-1.2744800131028891E-2</v>
      </c>
      <c r="P79" s="40">
        <f>+D$11+D$12*F79+D$13*F79^2</f>
        <v>-1.1076976602904638E-2</v>
      </c>
      <c r="Q79" s="2">
        <f>+C79-15018.5</f>
        <v>42862.439999999944</v>
      </c>
      <c r="R79" s="41">
        <f>+(P79-G79)^2</f>
        <v>1.2271688883443978E-6</v>
      </c>
      <c r="S79" s="41">
        <v>1</v>
      </c>
      <c r="T79" s="41">
        <f>+S79*R79</f>
        <v>1.2271688883443978E-6</v>
      </c>
    </row>
    <row r="80" spans="1:20">
      <c r="A80" s="61" t="s">
        <v>61</v>
      </c>
      <c r="B80" s="62" t="s">
        <v>30</v>
      </c>
      <c r="C80" s="61">
        <v>59333.9489399218</v>
      </c>
      <c r="D80" s="63">
        <v>5.2100000000000002E-3</v>
      </c>
      <c r="E80">
        <f>+(C80-C$7)/C$8</f>
        <v>14536.959735640436</v>
      </c>
      <c r="F80">
        <f>ROUND(2*E80,0)/2</f>
        <v>14537</v>
      </c>
      <c r="G80" s="10">
        <f>+C80-(C$7+F80*C$8)</f>
        <v>-1.892747819510987E-2</v>
      </c>
      <c r="L80">
        <f>+G80</f>
        <v>-1.892747819510987E-2</v>
      </c>
      <c r="O80">
        <f ca="1">+C$11+C$12*$F80</f>
        <v>-1.7149586870070233E-2</v>
      </c>
      <c r="P80" s="40">
        <f>+D$11+D$12*F80+D$13*F80^2</f>
        <v>-1.9402419959968026E-2</v>
      </c>
      <c r="Q80" s="2">
        <f>+C80-15018.5</f>
        <v>44315.4489399218</v>
      </c>
      <c r="R80" s="41">
        <f>+(P80-G80)^2</f>
        <v>2.2556968000657949E-7</v>
      </c>
      <c r="S80" s="41">
        <v>1</v>
      </c>
      <c r="T80" s="41">
        <f>+S80*R80</f>
        <v>2.2556968000657949E-7</v>
      </c>
    </row>
    <row r="81" spans="1:20">
      <c r="A81" s="61" t="s">
        <v>61</v>
      </c>
      <c r="B81" s="62" t="s">
        <v>40</v>
      </c>
      <c r="C81" s="61">
        <v>59334.18466990767</v>
      </c>
      <c r="D81" s="63">
        <v>1.201E-3</v>
      </c>
      <c r="E81">
        <f>+(C81-C$7)/C$8</f>
        <v>14537.461203232286</v>
      </c>
      <c r="F81">
        <f>ROUND(2*E81,0)/2</f>
        <v>14537.5</v>
      </c>
      <c r="G81" s="10">
        <f>+C81-(C$7+F81*C$8)</f>
        <v>-1.8237592325021978E-2</v>
      </c>
      <c r="L81">
        <f>+G81</f>
        <v>-1.8237592325021978E-2</v>
      </c>
      <c r="O81">
        <f ca="1">+C$11+C$12*$F81</f>
        <v>-1.7150299388145135E-2</v>
      </c>
      <c r="P81" s="40">
        <f>+D$11+D$12*F81+D$13*F81^2</f>
        <v>-1.9403936188418104E-2</v>
      </c>
      <c r="Q81" s="2">
        <f>+C81-15018.5</f>
        <v>44315.68466990767</v>
      </c>
      <c r="R81" s="41">
        <f>+(P81-G81)^2</f>
        <v>1.3603580076818003E-6</v>
      </c>
      <c r="S81" s="41">
        <v>1</v>
      </c>
      <c r="T81" s="41">
        <f>+S81*R81</f>
        <v>1.3603580076818003E-6</v>
      </c>
    </row>
    <row r="82" spans="1:20">
      <c r="A82" s="61" t="s">
        <v>61</v>
      </c>
      <c r="B82" s="62" t="s">
        <v>30</v>
      </c>
      <c r="C82" s="61">
        <v>59345.70139904879</v>
      </c>
      <c r="D82" s="63">
        <v>3.9439999999999996E-3</v>
      </c>
      <c r="E82">
        <f>+(C82-C$7)/C$8</f>
        <v>14561.960701703229</v>
      </c>
      <c r="F82">
        <f>ROUND(2*E82,0)/2</f>
        <v>14562</v>
      </c>
      <c r="G82" s="10">
        <f>+C82-(C$7+F82*C$8)</f>
        <v>-1.8473351206921507E-2</v>
      </c>
      <c r="L82">
        <f>+G82</f>
        <v>-1.8473351206921507E-2</v>
      </c>
      <c r="O82">
        <f ca="1">+C$11+C$12*$F82</f>
        <v>-1.7185212773815309E-2</v>
      </c>
      <c r="P82" s="40">
        <f>+D$11+D$12*F82+D$13*F82^2</f>
        <v>-1.9478298548515995E-2</v>
      </c>
      <c r="Q82" s="2">
        <f>+C82-15018.5</f>
        <v>44327.20139904879</v>
      </c>
      <c r="R82" s="41">
        <f>+(P82-G82)^2</f>
        <v>1.0099191593778284E-6</v>
      </c>
      <c r="S82" s="41">
        <v>1</v>
      </c>
      <c r="T82" s="41">
        <f>+S82*R82</f>
        <v>1.0099191593778284E-6</v>
      </c>
    </row>
    <row r="83" spans="1:20">
      <c r="A83" s="61" t="s">
        <v>61</v>
      </c>
      <c r="B83" s="62" t="s">
        <v>40</v>
      </c>
      <c r="C83" s="61">
        <v>59345.936199039221</v>
      </c>
      <c r="D83" s="63">
        <v>6.8800000000000003E-4</v>
      </c>
      <c r="E83">
        <f>+(C83-C$7)/C$8</f>
        <v>14562.460190918962</v>
      </c>
      <c r="F83">
        <f>ROUND(2*E83,0)/2</f>
        <v>14562.5</v>
      </c>
      <c r="G83" s="10">
        <f>+C83-(C$7+F83*C$8)</f>
        <v>-1.8713460776780266E-2</v>
      </c>
      <c r="L83">
        <f>+G83</f>
        <v>-1.8713460776780266E-2</v>
      </c>
      <c r="O83">
        <f ca="1">+C$11+C$12*$F83</f>
        <v>-1.7185925291890211E-2</v>
      </c>
      <c r="P83" s="40">
        <f>+D$11+D$12*F83+D$13*F83^2</f>
        <v>-1.9479817518437255E-2</v>
      </c>
      <c r="Q83" s="2">
        <f>+C83-15018.5</f>
        <v>44327.436199039221</v>
      </c>
      <c r="R83" s="41">
        <f>+(P83-G83)^2</f>
        <v>5.8730265548311633E-7</v>
      </c>
      <c r="S83" s="41">
        <v>1</v>
      </c>
      <c r="T83" s="41">
        <f>+S83*R83</f>
        <v>5.8730265548311633E-7</v>
      </c>
    </row>
    <row r="84" spans="1:20">
      <c r="A84" s="61" t="s">
        <v>61</v>
      </c>
      <c r="B84" s="62" t="s">
        <v>30</v>
      </c>
      <c r="C84" s="61">
        <v>59359.803308684379</v>
      </c>
      <c r="D84" s="63">
        <v>4.8929999999999998E-3</v>
      </c>
      <c r="E84">
        <f>+(C84-C$7)/C$8</f>
        <v>14591.959645788915</v>
      </c>
      <c r="F84">
        <f>ROUND(2*E84,0)/2</f>
        <v>14592</v>
      </c>
      <c r="G84" s="10">
        <f>+C84-(C$7+F84*C$8)</f>
        <v>-1.8969715616549365E-2</v>
      </c>
      <c r="L84">
        <f>+G84</f>
        <v>-1.8969715616549365E-2</v>
      </c>
      <c r="O84">
        <f ca="1">+C$11+C$12*$F84</f>
        <v>-1.7227963858309402E-2</v>
      </c>
      <c r="P84" s="40">
        <f>+D$11+D$12*F84+D$13*F84^2</f>
        <v>-1.9569533791871995E-2</v>
      </c>
      <c r="Q84" s="2">
        <f>+C84-15018.5</f>
        <v>44341.303308684379</v>
      </c>
      <c r="R84" s="41">
        <f>+(P84-G84)^2</f>
        <v>3.5978184344736921E-7</v>
      </c>
      <c r="S84" s="41">
        <v>1</v>
      </c>
      <c r="T84" s="41">
        <f>+S84*R84</f>
        <v>3.5978184344736921E-7</v>
      </c>
    </row>
    <row r="85" spans="1:20">
      <c r="A85" s="61" t="s">
        <v>61</v>
      </c>
      <c r="B85" s="62" t="s">
        <v>40</v>
      </c>
      <c r="C85" s="61">
        <v>59360.039588681422</v>
      </c>
      <c r="D85" s="63">
        <v>1.2110000000000001E-3</v>
      </c>
      <c r="E85">
        <f>+(C85-C$7)/C$8</f>
        <v>14592.46228341765</v>
      </c>
      <c r="F85">
        <f>ROUND(2*E85,0)/2</f>
        <v>14592.5</v>
      </c>
      <c r="G85" s="10">
        <f>+C85-(C$7+F85*C$8)</f>
        <v>-1.772981857357081E-2</v>
      </c>
      <c r="L85">
        <f>+G85</f>
        <v>-1.772981857357081E-2</v>
      </c>
      <c r="O85">
        <f ca="1">+C$11+C$12*$F85</f>
        <v>-1.7228676376384304E-2</v>
      </c>
      <c r="P85" s="40">
        <f>+D$11+D$12*F85+D$13*F85^2</f>
        <v>-1.9571056051558684E-2</v>
      </c>
      <c r="Q85" s="2">
        <f>+C85-15018.5</f>
        <v>44341.539588681422</v>
      </c>
      <c r="R85" s="41">
        <f>+(P85-G85)^2</f>
        <v>3.3901554503471468E-6</v>
      </c>
      <c r="S85" s="41">
        <v>1</v>
      </c>
      <c r="T85" s="41">
        <f>+S85*R85</f>
        <v>3.3901554503471468E-6</v>
      </c>
    </row>
    <row r="86" spans="1:20">
      <c r="A86" s="57" t="s">
        <v>60</v>
      </c>
      <c r="B86" s="58" t="s">
        <v>30</v>
      </c>
      <c r="C86" s="59">
        <v>59797.916251000017</v>
      </c>
      <c r="D86" s="60">
        <v>8.8099999999999995E-4</v>
      </c>
      <c r="E86">
        <f>+(C86-C$7)/C$8</f>
        <v>15523.955807966428</v>
      </c>
      <c r="F86">
        <f>ROUND(2*E86,0)/2</f>
        <v>15524</v>
      </c>
      <c r="G86" s="10">
        <f>+C86-(C$7+F86*C$8)</f>
        <v>-2.0773799980815966E-2</v>
      </c>
      <c r="K86">
        <f>+G86</f>
        <v>-2.0773799980815966E-2</v>
      </c>
      <c r="O86">
        <f ca="1">+C$11+C$12*$F86</f>
        <v>-1.8556097549925876E-2</v>
      </c>
      <c r="P86" s="40">
        <f>+D$11+D$12*F86+D$13*F86^2</f>
        <v>-2.2502227053630711E-2</v>
      </c>
      <c r="Q86" s="2">
        <f>+C86-15018.5</f>
        <v>44779.416251000017</v>
      </c>
      <c r="R86" s="41">
        <f>+(P86-G86)^2</f>
        <v>2.9874601460389477E-6</v>
      </c>
      <c r="S86" s="41">
        <v>1</v>
      </c>
      <c r="T86" s="41">
        <f>+S86*R86</f>
        <v>2.9874601460389477E-6</v>
      </c>
    </row>
    <row r="87" spans="1:20">
      <c r="A87" s="61" t="s">
        <v>60</v>
      </c>
      <c r="B87" s="62" t="s">
        <v>30</v>
      </c>
      <c r="C87" s="61">
        <v>60157.995240999851</v>
      </c>
      <c r="D87" s="63">
        <v>8.1999999999999998E-4</v>
      </c>
      <c r="E87">
        <f>+(C87-C$7)/C$8</f>
        <v>16289.950610555081</v>
      </c>
      <c r="F87">
        <f>ROUND(2*E87,0)/2</f>
        <v>16290</v>
      </c>
      <c r="G87" s="10">
        <f>+C87-(C$7+F87*C$8)</f>
        <v>-2.3217000147269573E-2</v>
      </c>
      <c r="K87">
        <f>+G87</f>
        <v>-2.3217000147269573E-2</v>
      </c>
      <c r="O87">
        <f ca="1">+C$11+C$12*$F87</f>
        <v>-1.9647675240675046E-2</v>
      </c>
      <c r="P87" s="40">
        <f>+D$11+D$12*F87+D$13*F87^2</f>
        <v>-2.5055203415387209E-2</v>
      </c>
      <c r="Q87" s="2">
        <f>+C87-15018.5</f>
        <v>45139.495240999851</v>
      </c>
      <c r="R87" s="41">
        <f>+(P87-G87)^2</f>
        <v>3.3789912549183569E-6</v>
      </c>
      <c r="S87" s="41">
        <v>1</v>
      </c>
      <c r="T87" s="41">
        <f>+S87*R87</f>
        <v>3.3789912549183569E-6</v>
      </c>
    </row>
    <row r="88" spans="1:20">
      <c r="C88" s="10"/>
      <c r="D88" s="10"/>
    </row>
    <row r="89" spans="1:20">
      <c r="C89" s="10"/>
      <c r="D89" s="10"/>
    </row>
    <row r="90" spans="1:20">
      <c r="C90" s="10"/>
      <c r="D90" s="10"/>
    </row>
    <row r="91" spans="1:20">
      <c r="C91" s="10"/>
      <c r="D91" s="10"/>
    </row>
    <row r="92" spans="1:20">
      <c r="C92" s="10"/>
      <c r="D92" s="10"/>
    </row>
    <row r="93" spans="1:20">
      <c r="C93" s="10"/>
      <c r="D93" s="10"/>
    </row>
    <row r="94" spans="1:20">
      <c r="C94" s="10"/>
      <c r="D94" s="10"/>
    </row>
    <row r="95" spans="1:20">
      <c r="C95" s="10"/>
      <c r="D95" s="10"/>
    </row>
    <row r="96" spans="1:20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</sheetData>
  <sortState xmlns:xlrd2="http://schemas.microsoft.com/office/spreadsheetml/2017/richdata2" ref="A21:U87">
    <sortCondition ref="C21:C87"/>
  </sortState>
  <phoneticPr fontId="7" type="noConversion"/>
  <hyperlinks>
    <hyperlink ref="H63911" r:id="rId1" display="http://vsolj.cetus-net.org/bulletin.html" xr:uid="{00000000-0004-0000-0000-000000000000}"/>
    <hyperlink ref="H63904" r:id="rId2" display="https://www.aavso.org/ejaavso" xr:uid="{00000000-0004-0000-0000-000001000000}"/>
    <hyperlink ref="I63911" r:id="rId3" display="http://vsolj.cetus-net.org/bulletin.html" xr:uid="{00000000-0004-0000-0000-000002000000}"/>
    <hyperlink ref="AQ57562" r:id="rId4" display="http://cdsbib.u-strasbg.fr/cgi-bin/cdsbib?1990RMxAA..21..381G" xr:uid="{00000000-0004-0000-0000-000003000000}"/>
    <hyperlink ref="H63908" r:id="rId5" display="https://www.aavso.org/ejaavso" xr:uid="{00000000-0004-0000-0000-000004000000}"/>
    <hyperlink ref="AP4926" r:id="rId6" display="http://cdsbib.u-strasbg.fr/cgi-bin/cdsbib?1990RMxAA..21..381G" xr:uid="{00000000-0004-0000-0000-000005000000}"/>
    <hyperlink ref="AP4929" r:id="rId7" display="http://cdsbib.u-strasbg.fr/cgi-bin/cdsbib?1990RMxAA..21..381G" xr:uid="{00000000-0004-0000-0000-000006000000}"/>
    <hyperlink ref="AP4927" r:id="rId8" display="http://cdsbib.u-strasbg.fr/cgi-bin/cdsbib?1990RMxAA..21..381G" xr:uid="{00000000-0004-0000-0000-000007000000}"/>
    <hyperlink ref="AP4911" r:id="rId9" display="http://cdsbib.u-strasbg.fr/cgi-bin/cdsbib?1990RMxAA..21..381G" xr:uid="{00000000-0004-0000-0000-000008000000}"/>
    <hyperlink ref="AQ5140" r:id="rId10" display="http://cdsbib.u-strasbg.fr/cgi-bin/cdsbib?1990RMxAA..21..381G" xr:uid="{00000000-0004-0000-0000-000009000000}"/>
    <hyperlink ref="AQ5144" r:id="rId11" display="http://cdsbib.u-strasbg.fr/cgi-bin/cdsbib?1990RMxAA..21..381G" xr:uid="{00000000-0004-0000-0000-00000A000000}"/>
    <hyperlink ref="AQ64824" r:id="rId12" display="http://cdsbib.u-strasbg.fr/cgi-bin/cdsbib?1990RMxAA..21..381G" xr:uid="{00000000-0004-0000-0000-00000B000000}"/>
    <hyperlink ref="I2032" r:id="rId13" display="http://vsolj.cetus-net.org/bulletin.html" xr:uid="{00000000-0004-0000-0000-00000C000000}"/>
    <hyperlink ref="H2032" r:id="rId14" display="http://vsolj.cetus-net.org/bulletin.html" xr:uid="{00000000-0004-0000-0000-00000D000000}"/>
    <hyperlink ref="AQ65485" r:id="rId15" display="http://cdsbib.u-strasbg.fr/cgi-bin/cdsbib?1990RMxAA..21..381G" xr:uid="{00000000-0004-0000-0000-00000E000000}"/>
    <hyperlink ref="AQ65484" r:id="rId16" display="http://cdsbib.u-strasbg.fr/cgi-bin/cdsbib?1990RMxAA..21..381G" xr:uid="{00000000-0004-0000-0000-00000F000000}"/>
    <hyperlink ref="AP3202" r:id="rId17" display="http://cdsbib.u-strasbg.fr/cgi-bin/cdsbib?1990RMxAA..21..381G" xr:uid="{00000000-0004-0000-0000-000010000000}"/>
    <hyperlink ref="AP3220" r:id="rId18" display="http://cdsbib.u-strasbg.fr/cgi-bin/cdsbib?1990RMxAA..21..381G" xr:uid="{00000000-0004-0000-0000-000011000000}"/>
    <hyperlink ref="AP3221" r:id="rId19" display="http://cdsbib.u-strasbg.fr/cgi-bin/cdsbib?1990RMxAA..21..381G" xr:uid="{00000000-0004-0000-0000-000012000000}"/>
    <hyperlink ref="AP321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2023-08-23T08:09:12Z</dcterms:modified>
</cp:coreProperties>
</file>