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7E8042-66A4-41BA-BD2C-51E5AA7C90CE}" xr6:coauthVersionLast="47" xr6:coauthVersionMax="47" xr10:uidLastSave="{00000000-0000-0000-0000-000000000000}"/>
  <bookViews>
    <workbookView xWindow="150" yWindow="765" windowWidth="13815" windowHeight="141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4" i="1"/>
  <c r="F24" i="1"/>
  <c r="G24" i="1" s="1"/>
  <c r="I24" i="1" s="1"/>
  <c r="Q24" i="1"/>
  <c r="E22" i="1"/>
  <c r="F22" i="1"/>
  <c r="G22" i="1"/>
  <c r="I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4" i="1" l="1"/>
  <c r="O23" i="1"/>
  <c r="O21" i="1"/>
  <c r="O22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<sst xmlns="http://schemas.openxmlformats.org/spreadsheetml/2006/main" count="60" uniqueCount="55">
  <si>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</si>
  <si>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</si>
  <si>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</si>
  <si>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</si>
  <si>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</si>
  <si>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</si>
  <si>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</si>
  <si>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</si>
  <si>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</si>
  <si>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</si>
  <si>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</si>
  <si>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</si>
  <si>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</si>
  <si>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</si>
  <si>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</si>
  <si>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</si>
  <si>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</si>
  <si>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</si>
  <si>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</si>
  <si>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</si>
  <si>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</si>
  <si>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</si>
  <si>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</si>
  <si>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</si>
  <si>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</si>
  <si>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</si>
  <si>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</si>
  <si>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</si>
  <si>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</si>
  <si>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</si>
  <si>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</si>
  <si>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</si>
  <si>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</si>
  <si>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</si>
  <si>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</si>
  <si>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</si>
  <si>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</si>
  <si>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</si>
  <si>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</si>
  <si>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</si>
  <si>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</si>
  <si>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</si>
  <si>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</si>
  <si>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QZ Lup</t>
  </si>
  <si>
    <t>2019G</t>
  </si>
  <si>
    <t>G7832-2030</t>
  </si>
  <si>
    <t>EA</t>
  </si>
  <si>
    <t>pr_0</t>
  </si>
  <si>
    <t>B9V</t>
  </si>
  <si>
    <t>QZ Lup / GSC 7832-2030</t>
  </si>
  <si>
    <t>GCVS</t>
  </si>
  <si>
    <t>VSX</t>
  </si>
  <si>
    <t>II</t>
  </si>
  <si>
    <t>ARX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</si>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</sst>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166" fontId="35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QZ Lup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90-41A3-B961-DC3E211830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-3.5000015486730263E-4</c:v>
                </c:pt>
                <c:pt idx="2">
                  <c:v>-1.1970002087764442E-3</c:v>
                </c:pt>
                <c:pt idx="3">
                  <c:v>-3.1799997668713331E-4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90-41A3-B961-DC3E211830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90-41A3-B961-DC3E211830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90-41A3-B961-DC3E211830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90-41A3-B961-DC3E211830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90-41A3-B961-DC3E211830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3.3999999999999998E-3</c:v>
                  </c:pt>
                  <c:pt idx="3">
                    <c:v>3.192E-3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90-41A3-B961-DC3E211830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2.6840612577770607E-5</c:v>
                </c:pt>
                <c:pt idx="1">
                  <c:v>-4.2770272222788651E-4</c:v>
                </c:pt>
                <c:pt idx="2">
                  <c:v>-7.2836825685507721E-4</c:v>
                </c:pt>
                <c:pt idx="3">
                  <c:v>-7.3576997382568702E-4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90-41A3-B961-DC3E211830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2917</c:v>
                </c:pt>
                <c:pt idx="2">
                  <c:v>4846.5</c:v>
                </c:pt>
                <c:pt idx="3">
                  <c:v>4894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90-41A3-B961-DC3E21183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047976"/>
        <c:axId val="1"/>
      </c:scatterChart>
      <c:valAx>
        <c:axId val="67704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04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99929C-BE04-6E92-EEEE-73E2EA1F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43</v>
      </c>
      <c r="G1" s="31" t="s">
        <v>44</v>
      </c>
      <c r="H1" s="38"/>
      <c r="I1" s="39" t="s">
        <v>45</v>
      </c>
      <c r="J1" s="37" t="s">
        <v>43</v>
      </c>
      <c r="K1" s="40">
        <v>14.562099999999999</v>
      </c>
      <c r="L1" s="33">
        <v>44.540700000000001</v>
      </c>
      <c r="M1" s="34">
        <v>54232.714000000153</v>
      </c>
      <c r="N1" s="34">
        <v>1.1365499999999999</v>
      </c>
      <c r="O1" s="32" t="s">
        <v>46</v>
      </c>
      <c r="P1" s="33">
        <v>8.2799999999999994</v>
      </c>
      <c r="Q1" s="33">
        <v>8.41</v>
      </c>
      <c r="R1" s="41" t="s">
        <v>47</v>
      </c>
      <c r="S1" s="42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54232.700700000001</v>
      </c>
      <c r="D4" s="28">
        <v>1.1365449999999999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54232.714000000153</v>
      </c>
      <c r="D7" s="29" t="s">
        <v>51</v>
      </c>
    </row>
    <row r="8" spans="1:19" x14ac:dyDescent="0.2">
      <c r="A8" t="s">
        <v>5</v>
      </c>
      <c r="C8" s="8">
        <v>1.1365499999999999</v>
      </c>
      <c r="D8" s="29" t="s">
        <v>50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2.6840612577770607E-5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-1.5582562043388999E-7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59794.988964230179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1.1365498441743795</v>
      </c>
      <c r="E16" s="14" t="s">
        <v>32</v>
      </c>
      <c r="F16" s="36">
        <f ca="1">NOW()+15018.5+$C$5/24</f>
        <v>59997.567328124998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5073</v>
      </c>
    </row>
    <row r="18" spans="1:21" ht="14.25" thickTop="1" thickBot="1" x14ac:dyDescent="0.25">
      <c r="A18" s="16" t="s">
        <v>7</v>
      </c>
      <c r="B18" s="10"/>
      <c r="C18" s="19">
        <f ca="1">+C15</f>
        <v>59794.988964230179</v>
      </c>
      <c r="D18" s="20">
        <f ca="1">+C16</f>
        <v>1.1365498441743795</v>
      </c>
      <c r="E18" s="14" t="s">
        <v>38</v>
      </c>
      <c r="F18" s="23">
        <f ca="1">ROUND(2*(F16-$C$15)/$C$16,0)/2+F15</f>
        <v>179</v>
      </c>
    </row>
    <row r="19" spans="1:21" ht="13.5" thickTop="1" x14ac:dyDescent="0.2">
      <c r="E19" s="14" t="s">
        <v>33</v>
      </c>
      <c r="F19" s="18">
        <f ca="1">+$C$15+$C$16*F18-15018.5-$C$5/24</f>
        <v>44980.327219670726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51</v>
      </c>
      <c r="C21" s="8">
        <v>54232.714000000153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2.6840612577770607E-5</v>
      </c>
      <c r="Q21" s="2">
        <f>+C21-15018.5</f>
        <v>39214.214000000153</v>
      </c>
    </row>
    <row r="22" spans="1:21" x14ac:dyDescent="0.2">
      <c r="A22" s="45" t="s">
        <v>0</v>
      </c>
      <c r="B22" s="44" t="s">
        <v>1</v>
      </c>
      <c r="C22" s="43">
        <v>57548.03</v>
      </c>
      <c r="D22" s="43">
        <v>4.0000000000000001E-3</v>
      </c>
      <c r="E22">
        <f>+(C22-C$7)/C$8</f>
        <v>2916.9996920503686</v>
      </c>
      <c r="F22">
        <f>ROUND(2*E22,0)/2</f>
        <v>2917</v>
      </c>
      <c r="G22">
        <f>+C22-(C$7+F22*C$8)</f>
        <v>-3.5000015486730263E-4</v>
      </c>
      <c r="I22">
        <f>+G22</f>
        <v>-3.5000015486730263E-4</v>
      </c>
      <c r="O22">
        <f ca="1">+C$11+C$12*$F22</f>
        <v>-4.2770272222788651E-4</v>
      </c>
      <c r="Q22" s="2">
        <f>+C22-15018.5</f>
        <v>42529.53</v>
      </c>
    </row>
    <row r="23" spans="1:21" x14ac:dyDescent="0.2">
      <c r="A23" s="46" t="s">
        <v>53</v>
      </c>
      <c r="B23" s="47" t="s">
        <v>52</v>
      </c>
      <c r="C23" s="48">
        <v>59741.002377999946</v>
      </c>
      <c r="D23" s="49">
        <v>3.3999999999999998E-3</v>
      </c>
      <c r="E23">
        <f t="shared" ref="E23:E24" si="0">+(C23-C$7)/C$8</f>
        <v>4846.4989468125414</v>
      </c>
      <c r="F23">
        <f t="shared" ref="F23:F24" si="1">ROUND(2*E23,0)/2</f>
        <v>4846.5</v>
      </c>
      <c r="G23">
        <f t="shared" ref="G23:G24" si="2">+C23-(C$7+F23*C$8)</f>
        <v>-1.1970002087764442E-3</v>
      </c>
      <c r="I23">
        <f t="shared" ref="I23:I24" si="3">+G23</f>
        <v>-1.1970002087764442E-3</v>
      </c>
      <c r="O23">
        <f t="shared" ref="O23:O24" ca="1" si="4">+C$11+C$12*$F23</f>
        <v>-7.2836825685507721E-4</v>
      </c>
      <c r="Q23" s="2">
        <f t="shared" ref="Q23:Q24" si="5">+C23-15018.5</f>
        <v>44722.502377999946</v>
      </c>
    </row>
    <row r="24" spans="1:21" x14ac:dyDescent="0.2">
      <c r="A24" s="46" t="s">
        <v>54</v>
      </c>
      <c r="B24" s="47" t="s">
        <v>1</v>
      </c>
      <c r="C24" s="48">
        <v>59794.989382000174</v>
      </c>
      <c r="D24" s="49">
        <v>3.192E-3</v>
      </c>
      <c r="E24">
        <f t="shared" si="0"/>
        <v>4893.9997202059058</v>
      </c>
      <c r="F24">
        <f t="shared" si="1"/>
        <v>4894</v>
      </c>
      <c r="G24">
        <f t="shared" si="2"/>
        <v>-3.1799997668713331E-4</v>
      </c>
      <c r="I24">
        <f t="shared" si="3"/>
        <v>-3.1799997668713331E-4</v>
      </c>
      <c r="O24">
        <f t="shared" ca="1" si="4"/>
        <v>-7.3576997382568702E-4</v>
      </c>
      <c r="Q24" s="2">
        <f t="shared" si="5"/>
        <v>44776.489382000174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849" r:id="rId1" display="http://vsolj.cetus-net.org/bulletin.html" xr:uid="{00000000-0004-0000-0000-000000000000}"/>
    <hyperlink ref="H63842" r:id="rId2" display="https://www.aavso.org/ejaavso" xr:uid="{00000000-0004-0000-0000-000001000000}"/>
    <hyperlink ref="I63849" r:id="rId3" display="http://vsolj.cetus-net.org/bulletin.html" xr:uid="{00000000-0004-0000-0000-000002000000}"/>
    <hyperlink ref="AQ57500" r:id="rId4" display="http://cdsbib.u-strasbg.fr/cgi-bin/cdsbib?1990RMxAA..21..381G" xr:uid="{00000000-0004-0000-0000-000003000000}"/>
    <hyperlink ref="H63846" r:id="rId5" display="https://www.aavso.org/ejaavso" xr:uid="{00000000-0004-0000-0000-000004000000}"/>
    <hyperlink ref="AP4864" r:id="rId6" display="http://cdsbib.u-strasbg.fr/cgi-bin/cdsbib?1990RMxAA..21..381G" xr:uid="{00000000-0004-0000-0000-000005000000}"/>
    <hyperlink ref="AP4867" r:id="rId7" display="http://cdsbib.u-strasbg.fr/cgi-bin/cdsbib?1990RMxAA..21..381G" xr:uid="{00000000-0004-0000-0000-000006000000}"/>
    <hyperlink ref="AP4865" r:id="rId8" display="http://cdsbib.u-strasbg.fr/cgi-bin/cdsbib?1990RMxAA..21..381G" xr:uid="{00000000-0004-0000-0000-000007000000}"/>
    <hyperlink ref="AP4849" r:id="rId9" display="http://cdsbib.u-strasbg.fr/cgi-bin/cdsbib?1990RMxAA..21..381G" xr:uid="{00000000-0004-0000-0000-000008000000}"/>
    <hyperlink ref="AQ5078" r:id="rId10" display="http://cdsbib.u-strasbg.fr/cgi-bin/cdsbib?1990RMxAA..21..381G" xr:uid="{00000000-0004-0000-0000-000009000000}"/>
    <hyperlink ref="AQ5082" r:id="rId11" display="http://cdsbib.u-strasbg.fr/cgi-bin/cdsbib?1990RMxAA..21..381G" xr:uid="{00000000-0004-0000-0000-00000A000000}"/>
    <hyperlink ref="AQ64762" r:id="rId12" display="http://cdsbib.u-strasbg.fr/cgi-bin/cdsbib?1990RMxAA..21..381G" xr:uid="{00000000-0004-0000-0000-00000B000000}"/>
    <hyperlink ref="I1970" r:id="rId13" display="http://vsolj.cetus-net.org/bulletin.html" xr:uid="{00000000-0004-0000-0000-00000C000000}"/>
    <hyperlink ref="H1970" r:id="rId14" display="http://vsolj.cetus-net.org/bulletin.html" xr:uid="{00000000-0004-0000-0000-00000D000000}"/>
    <hyperlink ref="AQ65423" r:id="rId15" display="http://cdsbib.u-strasbg.fr/cgi-bin/cdsbib?1990RMxAA..21..381G" xr:uid="{00000000-0004-0000-0000-00000E000000}"/>
    <hyperlink ref="AQ65422" r:id="rId16" display="http://cdsbib.u-strasbg.fr/cgi-bin/cdsbib?1990RMxAA..21..381G" xr:uid="{00000000-0004-0000-0000-00000F000000}"/>
    <hyperlink ref="AP3140" r:id="rId17" display="http://cdsbib.u-strasbg.fr/cgi-bin/cdsbib?1990RMxAA..21..381G" xr:uid="{00000000-0004-0000-0000-000010000000}"/>
    <hyperlink ref="AP3158" r:id="rId18" display="http://cdsbib.u-strasbg.fr/cgi-bin/cdsbib?1990RMxAA..21..381G" xr:uid="{00000000-0004-0000-0000-000011000000}"/>
    <hyperlink ref="AP3159" r:id="rId19" display="http://cdsbib.u-strasbg.fr/cgi-bin/cdsbib?1990RMxAA..21..381G" xr:uid="{00000000-0004-0000-0000-000012000000}"/>
    <hyperlink ref="AP31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2023-02-22T00:36:57Z</dcterms:modified>
</cp:coreProperties>
</file>