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A09A587-7CEE-4FD2-BA60-028509A07CC5}" xr6:coauthVersionLast="47" xr6:coauthVersionMax="47" xr10:uidLastSave="{00000000-0000-0000-0000-000000000000}"/>
  <bookViews>
    <workbookView xWindow="13755" yWindow="34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6" i="1"/>
  <c r="F26" i="1"/>
  <c r="G26" i="1"/>
  <c r="K26" i="1"/>
  <c r="Q26" i="1"/>
  <c r="E22" i="1"/>
  <c r="F22" i="1"/>
  <c r="G22" i="1"/>
  <c r="K22" i="1"/>
  <c r="E23" i="1"/>
  <c r="F23" i="1"/>
  <c r="G23" i="1"/>
  <c r="K23" i="1"/>
  <c r="E24" i="1"/>
  <c r="F24" i="1"/>
  <c r="G24" i="1"/>
  <c r="K24" i="1"/>
  <c r="E21" i="1"/>
  <c r="F21" i="1"/>
  <c r="G21" i="1"/>
  <c r="I21" i="1"/>
  <c r="Q22" i="1"/>
  <c r="Q23" i="1"/>
  <c r="Q24" i="1"/>
  <c r="Q25" i="1"/>
  <c r="C8" i="1"/>
  <c r="E25" i="1"/>
  <c r="F25" i="1"/>
  <c r="G25" i="1"/>
  <c r="K25" i="1"/>
  <c r="C9" i="1"/>
  <c r="D9" i="1"/>
  <c r="D8" i="1"/>
  <c r="F16" i="1"/>
  <c r="F17" i="1" s="1"/>
  <c r="C17" i="1"/>
  <c r="Q21" i="1"/>
  <c r="C11" i="1"/>
  <c r="C12" i="1"/>
  <c r="O27" i="1" l="1"/>
  <c r="C16" i="1"/>
  <c r="D18" i="1" s="1"/>
  <c r="O23" i="1"/>
  <c r="O24" i="1"/>
  <c r="O22" i="1"/>
  <c r="O26" i="1"/>
  <c r="O21" i="1"/>
  <c r="O25" i="1"/>
  <c r="C15" i="1"/>
  <c r="C18" i="1" l="1"/>
  <c r="F18" i="1"/>
  <c r="F19" i="1" s="1"/>
</calcChain>
</file>

<file path=xl/sharedStrings.xml><?xml version="1.0" encoding="utf-8"?>
<sst xmlns="http://schemas.openxmlformats.org/spreadsheetml/2006/main" count="65" uniqueCount="53">
  <si>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</si>
  <si>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</si>
  <si>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</si>
  <si>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</si>
  <si>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</si>
  <si>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</si>
  <si>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</si>
  <si>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</si>
  <si>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</si>
  <si>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</si>
  <si>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</si>
  <si>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</si>
  <si>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</si>
  <si>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</si>
  <si>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</si>
  <si>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</si>
  <si>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</si>
  <si>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</si>
  <si>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</si>
  <si>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</si>
  <si>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</si>
  <si>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</si>
  <si>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</si>
  <si>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</si>
  <si>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</si>
  <si>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</si>
  <si>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</si>
  <si>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</si>
  <si>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</si>
  <si>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</si>
  <si>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</si>
  <si>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</si>
  <si>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</si>
  <si>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</si>
  <si>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</si>
  <si>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</si>
  <si>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</si>
  <si>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</si>
  <si>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</si>
  <si>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</si>
  <si>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</si>
  <si>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KS Lyn</t>
  </si>
  <si>
    <t>2017K</t>
  </si>
  <si>
    <t>G2977-1458</t>
  </si>
  <si>
    <t xml:space="preserve">EW        </t>
  </si>
  <si>
    <t>pr_6</t>
  </si>
  <si>
    <t xml:space="preserve">        </t>
  </si>
  <si>
    <t>KS Lyn / GSC 2977-1458</t>
  </si>
  <si>
    <t>GCVS</t>
  </si>
  <si>
    <t>OEJV 0179</t>
  </si>
  <si>
    <t>II</t>
  </si>
  <si>
    <t>JAAVSO, 50, 255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</si>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</sst>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KS Lyn-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8-4421-A4A0-FDE7831377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B8-4421-A4A0-FDE7831377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B8-4421-A4A0-FDE7831377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-2.254700000048615E-2</c:v>
                </c:pt>
                <c:pt idx="2">
                  <c:v>-2.2527000000991393E-2</c:v>
                </c:pt>
                <c:pt idx="3">
                  <c:v>-2.3584000002301764E-2</c:v>
                </c:pt>
                <c:pt idx="4">
                  <c:v>-2.3534000007202849E-2</c:v>
                </c:pt>
                <c:pt idx="5">
                  <c:v>-2.2404000003007241E-2</c:v>
                </c:pt>
                <c:pt idx="6">
                  <c:v>-5.5687000000034459E-2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B8-4421-A4A0-FDE7831377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B8-4421-A4A0-FDE7831377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B8-4421-A4A0-FDE7831377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B8-4421-A4A0-FDE7831377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3.5376192909139445E-3</c:v>
                </c:pt>
                <c:pt idx="1">
                  <c:v>-2.4317356019520849E-2</c:v>
                </c:pt>
                <c:pt idx="2">
                  <c:v>-2.4317356019520849E-2</c:v>
                </c:pt>
                <c:pt idx="3">
                  <c:v>-2.4348109958209806E-2</c:v>
                </c:pt>
                <c:pt idx="4">
                  <c:v>-2.4348109958209806E-2</c:v>
                </c:pt>
                <c:pt idx="5">
                  <c:v>-2.4348109958209806E-2</c:v>
                </c:pt>
                <c:pt idx="6">
                  <c:v>-5.2141577391266687E-2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B8-4421-A4A0-FDE78313776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8604.5</c:v>
                </c:pt>
                <c:pt idx="2">
                  <c:v>8604.5</c:v>
                </c:pt>
                <c:pt idx="3">
                  <c:v>8614</c:v>
                </c:pt>
                <c:pt idx="4">
                  <c:v>8614</c:v>
                </c:pt>
                <c:pt idx="5">
                  <c:v>8614</c:v>
                </c:pt>
                <c:pt idx="6">
                  <c:v>17199.5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B8-4421-A4A0-FDE783137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05400"/>
        <c:axId val="1"/>
      </c:scatterChart>
      <c:valAx>
        <c:axId val="74120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20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5FE9D8-C589-B296-4CD6-877E25350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7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8.2445000000000004</v>
      </c>
      <c r="L1" s="38">
        <v>40.313190000000006</v>
      </c>
      <c r="M1" s="39">
        <v>54500.516000000003</v>
      </c>
      <c r="N1" s="39">
        <v>0.29822599999999999</v>
      </c>
      <c r="O1" s="40" t="s">
        <v>44</v>
      </c>
      <c r="P1" s="40">
        <v>13.54</v>
      </c>
      <c r="Q1" s="40">
        <v>13.91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54500.516000000003</v>
      </c>
      <c r="D4" s="27">
        <v>0.29822599999999999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54500.516000000003</v>
      </c>
      <c r="D7" s="28" t="s">
        <v>48</v>
      </c>
    </row>
    <row r="8" spans="1:19" x14ac:dyDescent="0.2">
      <c r="A8" t="s">
        <v>3</v>
      </c>
      <c r="C8" s="8">
        <f>N1</f>
        <v>0.29822599999999999</v>
      </c>
      <c r="D8" s="28" t="str">
        <f>D7</f>
        <v>GCVS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3.5376192909139445E-3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-3.2372567041007372E-6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59629.652834041241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0.2982227627432959</v>
      </c>
      <c r="E16" s="14" t="s">
        <v>30</v>
      </c>
      <c r="F16" s="32">
        <f ca="1">NOW()+15018.5+$C$5/24</f>
        <v>59961.807126157408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35</v>
      </c>
      <c r="F17" s="15">
        <f ca="1">ROUND(2*(F16-$C$7)/$C$8,0)/2+F15</f>
        <v>18313.5</v>
      </c>
    </row>
    <row r="18" spans="1:21" ht="14.25" thickTop="1" thickBot="1" x14ac:dyDescent="0.25">
      <c r="A18" s="16" t="s">
        <v>5</v>
      </c>
      <c r="B18" s="10"/>
      <c r="C18" s="19">
        <f ca="1">+C15</f>
        <v>59629.652834041241</v>
      </c>
      <c r="D18" s="20">
        <f ca="1">+C16</f>
        <v>0.2982227627432959</v>
      </c>
      <c r="E18" s="14" t="s">
        <v>36</v>
      </c>
      <c r="F18" s="23">
        <f ca="1">ROUND(2*(F16-$C$15)/$C$16,0)/2+F15</f>
        <v>1115</v>
      </c>
    </row>
    <row r="19" spans="1:21" ht="13.5" thickTop="1" x14ac:dyDescent="0.2">
      <c r="E19" s="14" t="s">
        <v>31</v>
      </c>
      <c r="F19" s="18">
        <f ca="1">+$C$15+$C$16*F18-15018.5-$C$5/24</f>
        <v>44944.067047833349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54500.516000000003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3.5376192909139445E-3</v>
      </c>
      <c r="Q21" s="2">
        <f t="shared" ref="Q21:Q26" si="4">+C21-15018.5</f>
        <v>39482.016000000003</v>
      </c>
    </row>
    <row r="22" spans="1:21" x14ac:dyDescent="0.2">
      <c r="A22" s="43" t="s">
        <v>49</v>
      </c>
      <c r="B22" s="44" t="s">
        <v>50</v>
      </c>
      <c r="C22" s="45">
        <v>57066.57907</v>
      </c>
      <c r="D22" s="45">
        <v>4.0000000000000002E-4</v>
      </c>
      <c r="E22">
        <f t="shared" si="0"/>
        <v>8604.4243962632245</v>
      </c>
      <c r="F22">
        <f t="shared" si="1"/>
        <v>8604.5</v>
      </c>
      <c r="G22">
        <f t="shared" si="2"/>
        <v>-2.254700000048615E-2</v>
      </c>
      <c r="K22">
        <f>+G22</f>
        <v>-2.254700000048615E-2</v>
      </c>
      <c r="O22">
        <f t="shared" ca="1" si="3"/>
        <v>-2.4317356019520849E-2</v>
      </c>
      <c r="Q22" s="2">
        <f t="shared" si="4"/>
        <v>42048.07907</v>
      </c>
    </row>
    <row r="23" spans="1:21" x14ac:dyDescent="0.2">
      <c r="A23" s="43" t="s">
        <v>49</v>
      </c>
      <c r="B23" s="44" t="s">
        <v>50</v>
      </c>
      <c r="C23" s="45">
        <v>57066.579089999999</v>
      </c>
      <c r="D23" s="45">
        <v>5.0000000000000001E-4</v>
      </c>
      <c r="E23">
        <f t="shared" si="0"/>
        <v>8604.424463326457</v>
      </c>
      <c r="F23">
        <f t="shared" si="1"/>
        <v>8604.5</v>
      </c>
      <c r="G23">
        <f t="shared" si="2"/>
        <v>-2.2527000000991393E-2</v>
      </c>
      <c r="K23">
        <f>+G23</f>
        <v>-2.2527000000991393E-2</v>
      </c>
      <c r="O23">
        <f t="shared" ca="1" si="3"/>
        <v>-2.4317356019520849E-2</v>
      </c>
      <c r="Q23" s="2">
        <f t="shared" si="4"/>
        <v>42048.079089999999</v>
      </c>
    </row>
    <row r="24" spans="1:21" ht="12" customHeight="1" x14ac:dyDescent="0.2">
      <c r="A24" s="43" t="s">
        <v>49</v>
      </c>
      <c r="B24" s="44" t="s">
        <v>50</v>
      </c>
      <c r="C24" s="45">
        <v>57069.411180000003</v>
      </c>
      <c r="D24" s="45">
        <v>2.9999999999999997E-4</v>
      </c>
      <c r="E24">
        <f t="shared" si="0"/>
        <v>8613.9209190345555</v>
      </c>
      <c r="F24">
        <f t="shared" si="1"/>
        <v>8614</v>
      </c>
      <c r="G24">
        <f t="shared" si="2"/>
        <v>-2.3584000002301764E-2</v>
      </c>
      <c r="K24">
        <f>+G24</f>
        <v>-2.3584000002301764E-2</v>
      </c>
      <c r="O24">
        <f t="shared" ca="1" si="3"/>
        <v>-2.4348109958209806E-2</v>
      </c>
      <c r="Q24" s="2">
        <f t="shared" si="4"/>
        <v>42050.911180000003</v>
      </c>
    </row>
    <row r="25" spans="1:21" ht="12" customHeight="1" x14ac:dyDescent="0.2">
      <c r="A25" s="43" t="s">
        <v>49</v>
      </c>
      <c r="B25" s="44" t="s">
        <v>50</v>
      </c>
      <c r="C25" s="45">
        <v>57069.411229999998</v>
      </c>
      <c r="D25" s="45">
        <v>4.0000000000000002E-4</v>
      </c>
      <c r="E25">
        <f t="shared" si="0"/>
        <v>8613.9210866926242</v>
      </c>
      <c r="F25">
        <f t="shared" si="1"/>
        <v>8614</v>
      </c>
      <c r="G25">
        <f t="shared" si="2"/>
        <v>-2.3534000007202849E-2</v>
      </c>
      <c r="K25">
        <f>+G25</f>
        <v>-2.3534000007202849E-2</v>
      </c>
      <c r="O25">
        <f t="shared" ca="1" si="3"/>
        <v>-2.4348109958209806E-2</v>
      </c>
      <c r="Q25" s="2">
        <f t="shared" si="4"/>
        <v>42050.911229999998</v>
      </c>
    </row>
    <row r="26" spans="1:21" ht="12" customHeight="1" x14ac:dyDescent="0.2">
      <c r="A26" s="43" t="s">
        <v>49</v>
      </c>
      <c r="B26" s="44" t="s">
        <v>50</v>
      </c>
      <c r="C26" s="45">
        <v>57069.412360000002</v>
      </c>
      <c r="D26" s="45">
        <v>8.0000000000000004E-4</v>
      </c>
      <c r="E26">
        <f t="shared" si="0"/>
        <v>8613.924875765355</v>
      </c>
      <c r="F26">
        <f t="shared" si="1"/>
        <v>8614</v>
      </c>
      <c r="G26">
        <f t="shared" si="2"/>
        <v>-2.2404000003007241E-2</v>
      </c>
      <c r="K26">
        <f>+G26</f>
        <v>-2.2404000003007241E-2</v>
      </c>
      <c r="O26">
        <f t="shared" ca="1" si="3"/>
        <v>-2.4348109958209806E-2</v>
      </c>
      <c r="Q26" s="2">
        <f t="shared" si="4"/>
        <v>42050.912360000002</v>
      </c>
    </row>
    <row r="27" spans="1:21" ht="12" customHeight="1" x14ac:dyDescent="0.2">
      <c r="A27" s="46" t="s">
        <v>51</v>
      </c>
      <c r="B27" s="47" t="s">
        <v>52</v>
      </c>
      <c r="C27" s="48">
        <v>59629.7984</v>
      </c>
      <c r="D27" s="46">
        <v>4.0000000000000002E-4</v>
      </c>
      <c r="E27">
        <f t="shared" ref="E27" si="5">+(C27-C$7)/C$8</f>
        <v>17199.313272484615</v>
      </c>
      <c r="F27">
        <f t="shared" ref="F27" si="6">ROUND(2*E27,0)/2</f>
        <v>17199.5</v>
      </c>
      <c r="G27">
        <f t="shared" ref="G27" si="7">+C27-(C$7+F27*C$8)</f>
        <v>-5.5687000000034459E-2</v>
      </c>
      <c r="K27">
        <f>+G27</f>
        <v>-5.5687000000034459E-2</v>
      </c>
      <c r="O27">
        <f t="shared" ref="O27" ca="1" si="8">+C$11+C$12*$F27</f>
        <v>-5.2141577391266687E-2</v>
      </c>
      <c r="Q27" s="2">
        <f t="shared" ref="Q27" si="9">+C27-15018.5</f>
        <v>44611.2984</v>
      </c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2023-01-17T06:22:15Z</dcterms:modified>
</cp:coreProperties>
</file>